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80C1F9A6-E336-40C0-9C00-E6ACF8F6D038}" xr6:coauthVersionLast="47" xr6:coauthVersionMax="47" xr10:uidLastSave="{00000000-0000-0000-0000-000000000000}"/>
  <workbookProtection workbookAlgorithmName="SHA-512" workbookHashValue="iD+IR7Wf2aTGanaw8N8H4c00x0ETWzWFmuQAb8OOOjRgvtiMyi3p57Rt7gcTJBrYSekGNyVchuAakLExl7i9Sg==" workbookSaltValue="tWGQ17gnYFy4NCEVjs1Asg==" workbookSpinCount="100000" lockStructure="1"/>
  <bookViews>
    <workbookView xWindow="9075" yWindow="585" windowWidth="19935" windowHeight="14220" tabRatio="875" firstSheet="3" activeTab="3" xr2:uid="{00000000-000D-0000-FFFF-FFFF00000000}"/>
  </bookViews>
  <sheets>
    <sheet name="ubicacion (2)" sheetId="66" state="hidden" r:id="rId1"/>
    <sheet name="sin codigo" sheetId="68" state="hidden" r:id="rId2"/>
    <sheet name="Códigos Portada" sheetId="27" state="hidden" r:id="rId3"/>
    <sheet name="Portada 1-CON Código Presup." sheetId="54" r:id="rId4"/>
    <sheet name="Portada 2-SIN Código Presup" sheetId="67" r:id="rId5"/>
    <sheet name="Cuadro 1" sheetId="40" r:id="rId6"/>
    <sheet name="Cuadro 2" sheetId="41" r:id="rId7"/>
    <sheet name="Cuadro 3" sheetId="42" r:id="rId8"/>
    <sheet name="Cuadro 4" sheetId="56" r:id="rId9"/>
    <sheet name="Cuadro 5" sheetId="79" r:id="rId10"/>
    <sheet name="Cuadro 6" sheetId="60" r:id="rId11"/>
    <sheet name="Cuadro 7" sheetId="45" r:id="rId12"/>
    <sheet name="Cuadro 8" sheetId="46" r:id="rId13"/>
    <sheet name="Cuadro 9" sheetId="62" r:id="rId14"/>
    <sheet name="Cuadro 10" sheetId="76" r:id="rId15"/>
    <sheet name="Cuadro 11" sheetId="77" r:id="rId16"/>
    <sheet name="Cuadro 12" sheetId="69" r:id="rId17"/>
    <sheet name="Cuadro 13" sheetId="70" r:id="rId18"/>
    <sheet name="Cuadro 14" sheetId="72" r:id="rId19"/>
    <sheet name="Cuadro 15" sheetId="71" r:id="rId20"/>
    <sheet name="Cuadro 16" sheetId="73" r:id="rId21"/>
    <sheet name="Cuadro 17" sheetId="74" r:id="rId22"/>
    <sheet name="Cuadro 18" sheetId="75" r:id="rId23"/>
    <sheet name="Cuadro 19" sheetId="64" r:id="rId24"/>
    <sheet name="Cuadro 20" sheetId="78" r:id="rId25"/>
  </sheets>
  <externalReferences>
    <externalReference r:id="rId26"/>
  </externalReferences>
  <definedNames>
    <definedName name="_xlnm._FilterDatabase" localSheetId="2" hidden="1">'Códigos Portada'!$A$2:$Y$3676</definedName>
    <definedName name="_xlnm._FilterDatabase" localSheetId="1" hidden="1">'sin codigo'!$A$2:$AC$343</definedName>
    <definedName name="_xlnm._FilterDatabase" localSheetId="0" hidden="1">'ubicacion (2)'!$A$1:$E$490</definedName>
    <definedName name="_xlnm.Print_Area" localSheetId="5">'Cuadro 1'!$B$1:$W$24</definedName>
    <definedName name="_xlnm.Print_Area" localSheetId="14">'Cuadro 10'!$B$1:$I$28</definedName>
    <definedName name="_xlnm.Print_Area" localSheetId="15">'Cuadro 11'!$B$1:$S$28</definedName>
    <definedName name="_xlnm.Print_Area" localSheetId="16">'Cuadro 12'!$B$1:$I$35</definedName>
    <definedName name="_xlnm.Print_Area" localSheetId="17">'Cuadro 13'!$B$1:$G$37</definedName>
    <definedName name="_xlnm.Print_Area" localSheetId="18">'Cuadro 14'!$B$1:$J$36</definedName>
    <definedName name="_xlnm.Print_Area" localSheetId="19">'Cuadro 15'!$B$1:$H$40</definedName>
    <definedName name="_xlnm.Print_Area" localSheetId="20">'Cuadro 16'!$B$1:$W$18</definedName>
    <definedName name="_xlnm.Print_Area" localSheetId="21">'Cuadro 17'!$B$1:$W$19</definedName>
    <definedName name="_xlnm.Print_Area" localSheetId="22">'Cuadro 18'!$B$1:$G$34</definedName>
    <definedName name="_xlnm.Print_Area" localSheetId="23">'Cuadro 19'!$B$1:$T$25</definedName>
    <definedName name="_xlnm.Print_Area" localSheetId="6">'Cuadro 2'!$B$1:$W$36</definedName>
    <definedName name="_xlnm.Print_Area" localSheetId="24">'Cuadro 20'!$B$1:$T$21</definedName>
    <definedName name="_xlnm.Print_Area" localSheetId="7">'Cuadro 3'!$B$1:$W$36</definedName>
    <definedName name="_xlnm.Print_Area" localSheetId="8">'Cuadro 4'!$B$1:$W$36</definedName>
    <definedName name="_xlnm.Print_Area" localSheetId="9">'Cuadro 5'!$B$1:$W$35</definedName>
    <definedName name="_xlnm.Print_Area" localSheetId="10">'Cuadro 6'!$B$1:$W$15</definedName>
    <definedName name="_xlnm.Print_Area" localSheetId="11">'Cuadro 7'!$B$1:$W$24</definedName>
    <definedName name="_xlnm.Print_Area" localSheetId="12">'Cuadro 8'!$B$1:$W$36</definedName>
    <definedName name="_xlnm.Print_Area" localSheetId="13">'Cuadro 9'!$B$1:$I$26</definedName>
    <definedName name="_xlnm.Print_Area" localSheetId="3">'Portada 1-CON Código Presup.'!$B$2:$E$30</definedName>
    <definedName name="_xlnm.Print_Area" localSheetId="4">'Portada 2-SIN Código Presup'!$B$2:$E$32</definedName>
    <definedName name="datos" localSheetId="15">'[1]Códigos Portada'!$A$3:$Q$5</definedName>
    <definedName name="datos">'Códigos Portada'!$A$3:$Y$3676</definedName>
    <definedName name="Final" localSheetId="16">('Cuadro 12'!A1048566+'Cuadro 12'!A1048567+'Cuadro 12'!A1048569)-('Cuadro 12'!A1048571+'Cuadro 12'!A1048573+'Cuadro 12'!A1048575)</definedName>
    <definedName name="Final" localSheetId="13">('Cuadro 9'!A1048566+'Cuadro 9'!A1048567+'Cuadro 9'!A1048569)-('Cuadro 9'!A1048571+'Cuadro 9'!A1048573+'Cuadro 9'!A1048575)</definedName>
    <definedName name="LISTA" localSheetId="15">'[1]Códigos Portada'!$A$3:$A$5</definedName>
    <definedName name="lista">'sin codigo'!$B$3:$B$343</definedName>
    <definedName name="lista_ubica">'ubicacion (2)'!$D$2:$D$490</definedName>
    <definedName name="lista_ubicacion">'ubicacion (2)'!$D$2:$E$490</definedName>
    <definedName name="OLE_LINK2" localSheetId="16">'Cuadro 12'!$B$4</definedName>
    <definedName name="OLE_LINK2" localSheetId="13">'Cuadro 9'!$B$7</definedName>
    <definedName name="privadas">'sin codigo'!$E$3:$AB$343</definedName>
    <definedName name="prov">'ubicacion (2)'!$A$2:$B$493</definedName>
    <definedName name="prov1">'ubicacion (2)'!$D$2:$E$493</definedName>
    <definedName name="secuenc">'sin codigo'!$B$3:$C$343</definedName>
    <definedName name="sino" localSheetId="15">'[1]Cuadro 10-1'!$F$1:$F$2</definedName>
    <definedName name="sino">'Cuadro 13'!$G$2:$G$3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75" l="1"/>
  <c r="B28" i="75"/>
  <c r="B27" i="75"/>
  <c r="B26" i="75"/>
  <c r="B25" i="75"/>
  <c r="D21" i="62"/>
  <c r="T17" i="64"/>
  <c r="S17" i="64"/>
  <c r="Q17" i="64"/>
  <c r="P17" i="64"/>
  <c r="N17" i="64"/>
  <c r="M17" i="64"/>
  <c r="K17" i="64"/>
  <c r="H17" i="64"/>
  <c r="G17" i="64"/>
  <c r="R16" i="64"/>
  <c r="O16" i="64"/>
  <c r="L16" i="64"/>
  <c r="I16" i="64"/>
  <c r="F16" i="64"/>
  <c r="E16" i="64"/>
  <c r="D16" i="64"/>
  <c r="C16" i="64"/>
  <c r="R15" i="64"/>
  <c r="O15" i="64"/>
  <c r="L15" i="64"/>
  <c r="I15" i="64"/>
  <c r="F15" i="64"/>
  <c r="E15" i="64"/>
  <c r="D15" i="64"/>
  <c r="C15" i="64" s="1"/>
  <c r="I18" i="62"/>
  <c r="H18" i="62"/>
  <c r="G18" i="62"/>
  <c r="F18" i="62"/>
  <c r="E18" i="62"/>
  <c r="D18" i="62"/>
  <c r="C18" i="62"/>
  <c r="C19" i="62"/>
  <c r="C20" i="62"/>
  <c r="U29" i="46" l="1"/>
  <c r="R29" i="46"/>
  <c r="O29" i="46"/>
  <c r="L29" i="46"/>
  <c r="I29" i="46"/>
  <c r="F29" i="46"/>
  <c r="E29" i="46"/>
  <c r="D29" i="46"/>
  <c r="C29" i="46"/>
  <c r="U28" i="46"/>
  <c r="R28" i="46"/>
  <c r="O28" i="46"/>
  <c r="L28" i="46"/>
  <c r="I28" i="46"/>
  <c r="F28" i="46"/>
  <c r="E28" i="46"/>
  <c r="D28" i="46"/>
  <c r="C28" i="46"/>
  <c r="U27" i="46"/>
  <c r="R27" i="46"/>
  <c r="O27" i="46"/>
  <c r="L27" i="46"/>
  <c r="I27" i="46"/>
  <c r="F27" i="46"/>
  <c r="E27" i="46"/>
  <c r="D27" i="46"/>
  <c r="C27" i="46"/>
  <c r="U26" i="46"/>
  <c r="R26" i="46"/>
  <c r="O26" i="46"/>
  <c r="L26" i="46"/>
  <c r="I26" i="46"/>
  <c r="F26" i="46"/>
  <c r="E26" i="46"/>
  <c r="D26" i="46"/>
  <c r="C26" i="46"/>
  <c r="W25" i="46"/>
  <c r="V25" i="46"/>
  <c r="U25" i="46" s="1"/>
  <c r="T25" i="46"/>
  <c r="S25" i="46"/>
  <c r="R25" i="46"/>
  <c r="Q25" i="46"/>
  <c r="P25" i="46"/>
  <c r="O25" i="46"/>
  <c r="N25" i="46"/>
  <c r="E25" i="46" s="1"/>
  <c r="M25" i="46"/>
  <c r="D25" i="46" s="1"/>
  <c r="C25" i="46" s="1"/>
  <c r="K25" i="46"/>
  <c r="J25" i="46"/>
  <c r="I25" i="46" s="1"/>
  <c r="H25" i="46"/>
  <c r="G25" i="46"/>
  <c r="F25" i="46"/>
  <c r="U24" i="46"/>
  <c r="R24" i="46"/>
  <c r="O24" i="46"/>
  <c r="L24" i="46"/>
  <c r="I24" i="46"/>
  <c r="F24" i="46"/>
  <c r="E24" i="46"/>
  <c r="D24" i="46"/>
  <c r="C24" i="46"/>
  <c r="U23" i="46"/>
  <c r="R23" i="46"/>
  <c r="O23" i="46"/>
  <c r="L23" i="46"/>
  <c r="I23" i="46"/>
  <c r="F23" i="46"/>
  <c r="E23" i="46"/>
  <c r="C23" i="46" s="1"/>
  <c r="D23" i="46"/>
  <c r="U22" i="46"/>
  <c r="R22" i="46"/>
  <c r="O22" i="46"/>
  <c r="L22" i="46"/>
  <c r="I22" i="46"/>
  <c r="F22" i="46"/>
  <c r="E22" i="46"/>
  <c r="C22" i="46" s="1"/>
  <c r="D22" i="46"/>
  <c r="U21" i="46"/>
  <c r="R21" i="46"/>
  <c r="O21" i="46"/>
  <c r="L21" i="46"/>
  <c r="I21" i="46"/>
  <c r="F21" i="46"/>
  <c r="E21" i="46"/>
  <c r="D21" i="46"/>
  <c r="C21" i="46"/>
  <c r="U20" i="46"/>
  <c r="R20" i="46"/>
  <c r="O20" i="46"/>
  <c r="L20" i="46"/>
  <c r="I20" i="46"/>
  <c r="F20" i="46"/>
  <c r="E20" i="46"/>
  <c r="D20" i="46"/>
  <c r="C20" i="46"/>
  <c r="W19" i="46"/>
  <c r="V19" i="46"/>
  <c r="U19" i="46"/>
  <c r="T19" i="46"/>
  <c r="S19" i="46"/>
  <c r="Q19" i="46"/>
  <c r="P19" i="46"/>
  <c r="N19" i="46"/>
  <c r="M19" i="46"/>
  <c r="L19" i="46" s="1"/>
  <c r="K19" i="46"/>
  <c r="J19" i="46"/>
  <c r="I19" i="46"/>
  <c r="H19" i="46"/>
  <c r="G19" i="46"/>
  <c r="U10" i="46"/>
  <c r="R10" i="46"/>
  <c r="O10" i="46"/>
  <c r="L10" i="46"/>
  <c r="I10" i="46"/>
  <c r="F10" i="46"/>
  <c r="E10" i="46"/>
  <c r="D10" i="46"/>
  <c r="W26" i="79"/>
  <c r="U26" i="79" s="1"/>
  <c r="V26" i="79"/>
  <c r="W25" i="79"/>
  <c r="V25" i="79"/>
  <c r="U25" i="79" s="1"/>
  <c r="W24" i="79"/>
  <c r="V24" i="79"/>
  <c r="W23" i="79"/>
  <c r="V23" i="79"/>
  <c r="U23" i="79" s="1"/>
  <c r="W22" i="79"/>
  <c r="V22" i="79"/>
  <c r="U22" i="79" s="1"/>
  <c r="W21" i="79"/>
  <c r="V21" i="79"/>
  <c r="U21" i="79" s="1"/>
  <c r="W20" i="79"/>
  <c r="V20" i="79"/>
  <c r="W19" i="79"/>
  <c r="V19" i="79"/>
  <c r="U19" i="79" s="1"/>
  <c r="W18" i="79"/>
  <c r="V18" i="79"/>
  <c r="W17" i="79"/>
  <c r="V17" i="79"/>
  <c r="U17" i="79" s="1"/>
  <c r="W16" i="79"/>
  <c r="V16" i="79"/>
  <c r="U16" i="79" s="1"/>
  <c r="W15" i="79"/>
  <c r="V15" i="79"/>
  <c r="U15" i="79" s="1"/>
  <c r="W14" i="79"/>
  <c r="U14" i="79" s="1"/>
  <c r="V14" i="79"/>
  <c r="W13" i="79"/>
  <c r="V13" i="79"/>
  <c r="W12" i="79"/>
  <c r="V12" i="79"/>
  <c r="W11" i="79"/>
  <c r="V11" i="79"/>
  <c r="W10" i="79"/>
  <c r="V10" i="79"/>
  <c r="W9" i="79"/>
  <c r="V9" i="79"/>
  <c r="T26" i="79"/>
  <c r="S26" i="79"/>
  <c r="R26" i="79" s="1"/>
  <c r="T25" i="79"/>
  <c r="S25" i="79"/>
  <c r="R25" i="79" s="1"/>
  <c r="T24" i="79"/>
  <c r="S24" i="79"/>
  <c r="T23" i="79"/>
  <c r="S23" i="79"/>
  <c r="T22" i="79"/>
  <c r="S22" i="79"/>
  <c r="R22" i="79" s="1"/>
  <c r="T21" i="79"/>
  <c r="S21" i="79"/>
  <c r="R21" i="79" s="1"/>
  <c r="T20" i="79"/>
  <c r="S20" i="79"/>
  <c r="R20" i="79" s="1"/>
  <c r="T19" i="79"/>
  <c r="S19" i="79"/>
  <c r="R19" i="79" s="1"/>
  <c r="T18" i="79"/>
  <c r="S18" i="79"/>
  <c r="T17" i="79"/>
  <c r="S17" i="79"/>
  <c r="T16" i="79"/>
  <c r="S16" i="79"/>
  <c r="R16" i="79" s="1"/>
  <c r="T15" i="79"/>
  <c r="S15" i="79"/>
  <c r="R15" i="79" s="1"/>
  <c r="T14" i="79"/>
  <c r="S14" i="79"/>
  <c r="R14" i="79" s="1"/>
  <c r="T13" i="79"/>
  <c r="S13" i="79"/>
  <c r="R13" i="79" s="1"/>
  <c r="T12" i="79"/>
  <c r="S12" i="79"/>
  <c r="T11" i="79"/>
  <c r="S11" i="79"/>
  <c r="T10" i="79"/>
  <c r="S10" i="79"/>
  <c r="R10" i="79" s="1"/>
  <c r="T9" i="79"/>
  <c r="S9" i="79"/>
  <c r="R9" i="79" s="1"/>
  <c r="Q26" i="79"/>
  <c r="P26" i="79"/>
  <c r="O26" i="79" s="1"/>
  <c r="Q25" i="79"/>
  <c r="P25" i="79"/>
  <c r="O25" i="79" s="1"/>
  <c r="Q24" i="79"/>
  <c r="P24" i="79"/>
  <c r="O24" i="79" s="1"/>
  <c r="Q23" i="79"/>
  <c r="P23" i="79"/>
  <c r="O23" i="79" s="1"/>
  <c r="Q22" i="79"/>
  <c r="P22" i="79"/>
  <c r="Q21" i="79"/>
  <c r="P21" i="79"/>
  <c r="Q20" i="79"/>
  <c r="P20" i="79"/>
  <c r="Q19" i="79"/>
  <c r="P19" i="79"/>
  <c r="Q18" i="79"/>
  <c r="P18" i="79"/>
  <c r="Q17" i="79"/>
  <c r="P17" i="79"/>
  <c r="O17" i="79" s="1"/>
  <c r="Q16" i="79"/>
  <c r="P16" i="79"/>
  <c r="Q15" i="79"/>
  <c r="P15" i="79"/>
  <c r="O15" i="79" s="1"/>
  <c r="Q14" i="79"/>
  <c r="P14" i="79"/>
  <c r="O14" i="79" s="1"/>
  <c r="Q13" i="79"/>
  <c r="P13" i="79"/>
  <c r="Q12" i="79"/>
  <c r="P12" i="79"/>
  <c r="O12" i="79" s="1"/>
  <c r="Q11" i="79"/>
  <c r="P11" i="79"/>
  <c r="O11" i="79" s="1"/>
  <c r="Q10" i="79"/>
  <c r="P10" i="79"/>
  <c r="Q9" i="79"/>
  <c r="P9" i="79"/>
  <c r="O9" i="79" s="1"/>
  <c r="N26" i="79"/>
  <c r="M26" i="79"/>
  <c r="N25" i="79"/>
  <c r="M25" i="79"/>
  <c r="N24" i="79"/>
  <c r="M24" i="79"/>
  <c r="L24" i="79" s="1"/>
  <c r="N23" i="79"/>
  <c r="M23" i="79"/>
  <c r="L23" i="79" s="1"/>
  <c r="N22" i="79"/>
  <c r="M22" i="79"/>
  <c r="L22" i="79" s="1"/>
  <c r="N21" i="79"/>
  <c r="M21" i="79"/>
  <c r="L21" i="79" s="1"/>
  <c r="N20" i="79"/>
  <c r="L20" i="79" s="1"/>
  <c r="M20" i="79"/>
  <c r="N19" i="79"/>
  <c r="M19" i="79"/>
  <c r="N18" i="79"/>
  <c r="M18" i="79"/>
  <c r="N17" i="79"/>
  <c r="M17" i="79"/>
  <c r="N16" i="79"/>
  <c r="M16" i="79"/>
  <c r="L16" i="79" s="1"/>
  <c r="N15" i="79"/>
  <c r="M15" i="79"/>
  <c r="L15" i="79" s="1"/>
  <c r="N14" i="79"/>
  <c r="L14" i="79" s="1"/>
  <c r="M14" i="79"/>
  <c r="N13" i="79"/>
  <c r="M13" i="79"/>
  <c r="N12" i="79"/>
  <c r="M12" i="79"/>
  <c r="L12" i="79" s="1"/>
  <c r="N11" i="79"/>
  <c r="M11" i="79"/>
  <c r="N10" i="79"/>
  <c r="M10" i="79"/>
  <c r="L10" i="79" s="1"/>
  <c r="N9" i="79"/>
  <c r="M9" i="79"/>
  <c r="K26" i="79"/>
  <c r="J26" i="79"/>
  <c r="K25" i="79"/>
  <c r="J25" i="79"/>
  <c r="I25" i="79" s="1"/>
  <c r="K24" i="79"/>
  <c r="I24" i="79" s="1"/>
  <c r="J24" i="79"/>
  <c r="K23" i="79"/>
  <c r="J23" i="79"/>
  <c r="K22" i="79"/>
  <c r="J22" i="79"/>
  <c r="I22" i="79" s="1"/>
  <c r="K21" i="79"/>
  <c r="J21" i="79"/>
  <c r="I21" i="79" s="1"/>
  <c r="K20" i="79"/>
  <c r="J20" i="79"/>
  <c r="I20" i="79" s="1"/>
  <c r="K19" i="79"/>
  <c r="J19" i="79"/>
  <c r="I19" i="79" s="1"/>
  <c r="K18" i="79"/>
  <c r="I18" i="79" s="1"/>
  <c r="J18" i="79"/>
  <c r="K17" i="79"/>
  <c r="J17" i="79"/>
  <c r="K16" i="79"/>
  <c r="J16" i="79"/>
  <c r="I16" i="79" s="1"/>
  <c r="K15" i="79"/>
  <c r="J15" i="79"/>
  <c r="I15" i="79" s="1"/>
  <c r="K14" i="79"/>
  <c r="J14" i="79"/>
  <c r="I14" i="79" s="1"/>
  <c r="K13" i="79"/>
  <c r="J13" i="79"/>
  <c r="I13" i="79" s="1"/>
  <c r="K12" i="79"/>
  <c r="E12" i="79" s="1"/>
  <c r="J12" i="79"/>
  <c r="K11" i="79"/>
  <c r="J11" i="79"/>
  <c r="K10" i="79"/>
  <c r="J10" i="79"/>
  <c r="I10" i="79" s="1"/>
  <c r="K9" i="79"/>
  <c r="J9" i="79"/>
  <c r="I9" i="79" s="1"/>
  <c r="G9" i="79"/>
  <c r="F9" i="79" s="1"/>
  <c r="H9" i="79"/>
  <c r="G10" i="79"/>
  <c r="F10" i="79" s="1"/>
  <c r="H10" i="79"/>
  <c r="G11" i="79"/>
  <c r="H11" i="79"/>
  <c r="G12" i="79"/>
  <c r="H12" i="79"/>
  <c r="G13" i="79"/>
  <c r="H13" i="79"/>
  <c r="G14" i="79"/>
  <c r="F14" i="79" s="1"/>
  <c r="H14" i="79"/>
  <c r="E14" i="79" s="1"/>
  <c r="G15" i="79"/>
  <c r="F15" i="79" s="1"/>
  <c r="H15" i="79"/>
  <c r="G16" i="79"/>
  <c r="H16" i="79"/>
  <c r="G17" i="79"/>
  <c r="H17" i="79"/>
  <c r="G18" i="79"/>
  <c r="H18" i="79"/>
  <c r="F18" i="79" s="1"/>
  <c r="G19" i="79"/>
  <c r="H19" i="79"/>
  <c r="G20" i="79"/>
  <c r="H20" i="79"/>
  <c r="E20" i="79" s="1"/>
  <c r="G21" i="79"/>
  <c r="H21" i="79"/>
  <c r="G22" i="79"/>
  <c r="H22" i="79"/>
  <c r="G23" i="79"/>
  <c r="F23" i="79" s="1"/>
  <c r="H23" i="79"/>
  <c r="G24" i="79"/>
  <c r="H24" i="79"/>
  <c r="F24" i="79" s="1"/>
  <c r="G25" i="79"/>
  <c r="H25" i="79"/>
  <c r="G26" i="79"/>
  <c r="H26" i="79"/>
  <c r="L26" i="79"/>
  <c r="I26" i="79"/>
  <c r="F26" i="79"/>
  <c r="E26" i="79"/>
  <c r="D26" i="79"/>
  <c r="U24" i="79"/>
  <c r="R23" i="79"/>
  <c r="I23" i="79"/>
  <c r="O22" i="79"/>
  <c r="F22" i="79"/>
  <c r="F21" i="79"/>
  <c r="U20" i="79"/>
  <c r="O19" i="79"/>
  <c r="L19" i="79"/>
  <c r="U18" i="79"/>
  <c r="R18" i="79"/>
  <c r="O18" i="79"/>
  <c r="L18" i="79"/>
  <c r="R17" i="79"/>
  <c r="L17" i="79"/>
  <c r="I17" i="79"/>
  <c r="O16" i="79"/>
  <c r="F16" i="79"/>
  <c r="E16" i="79"/>
  <c r="D14" i="79"/>
  <c r="U13" i="79"/>
  <c r="O13" i="79"/>
  <c r="U12" i="79"/>
  <c r="F12" i="79"/>
  <c r="U11" i="79"/>
  <c r="R11" i="79"/>
  <c r="I11" i="79"/>
  <c r="E11" i="79"/>
  <c r="U10" i="79"/>
  <c r="U20" i="56"/>
  <c r="R20" i="56"/>
  <c r="O20" i="56"/>
  <c r="L20" i="56"/>
  <c r="I20" i="56"/>
  <c r="F20" i="56"/>
  <c r="E20" i="56"/>
  <c r="C20" i="56" s="1"/>
  <c r="D20" i="56"/>
  <c r="U19" i="56"/>
  <c r="R19" i="56"/>
  <c r="O19" i="56"/>
  <c r="L19" i="56"/>
  <c r="I19" i="56"/>
  <c r="F19" i="56"/>
  <c r="E19" i="56"/>
  <c r="D19" i="56"/>
  <c r="C19" i="56"/>
  <c r="U18" i="56"/>
  <c r="R18" i="56"/>
  <c r="O18" i="56"/>
  <c r="L18" i="56"/>
  <c r="I18" i="56"/>
  <c r="F18" i="56"/>
  <c r="E18" i="56"/>
  <c r="D18" i="56"/>
  <c r="C18" i="56"/>
  <c r="U17" i="56"/>
  <c r="R17" i="56"/>
  <c r="O17" i="56"/>
  <c r="L17" i="56"/>
  <c r="I17" i="56"/>
  <c r="F17" i="56"/>
  <c r="E17" i="56"/>
  <c r="D17" i="56"/>
  <c r="C17" i="56"/>
  <c r="U16" i="56"/>
  <c r="R16" i="56"/>
  <c r="O16" i="56"/>
  <c r="L16" i="56"/>
  <c r="I16" i="56"/>
  <c r="F16" i="56"/>
  <c r="E16" i="56"/>
  <c r="D16" i="56"/>
  <c r="C16" i="56"/>
  <c r="U15" i="56"/>
  <c r="R15" i="56"/>
  <c r="O15" i="56"/>
  <c r="L15" i="56"/>
  <c r="I15" i="56"/>
  <c r="F15" i="56"/>
  <c r="E15" i="56"/>
  <c r="D15" i="56"/>
  <c r="C15" i="56"/>
  <c r="U14" i="56"/>
  <c r="R14" i="56"/>
  <c r="O14" i="56"/>
  <c r="L14" i="56"/>
  <c r="I14" i="56"/>
  <c r="F14" i="56"/>
  <c r="E14" i="56"/>
  <c r="D14" i="56"/>
  <c r="C14" i="56"/>
  <c r="U16" i="42"/>
  <c r="R16" i="42"/>
  <c r="O16" i="42"/>
  <c r="L16" i="42"/>
  <c r="I16" i="42"/>
  <c r="F16" i="42"/>
  <c r="E16" i="42"/>
  <c r="D16" i="42"/>
  <c r="C16" i="42"/>
  <c r="D11" i="42"/>
  <c r="C11" i="42" s="1"/>
  <c r="E11" i="42"/>
  <c r="F11" i="42"/>
  <c r="I11" i="42"/>
  <c r="L11" i="42"/>
  <c r="O11" i="42"/>
  <c r="R11" i="42"/>
  <c r="U11" i="42"/>
  <c r="D12" i="42"/>
  <c r="E12" i="42"/>
  <c r="F12" i="42"/>
  <c r="I12" i="42"/>
  <c r="L12" i="42"/>
  <c r="O12" i="42"/>
  <c r="R12" i="42"/>
  <c r="U12" i="42"/>
  <c r="D13" i="42"/>
  <c r="E13" i="42"/>
  <c r="F13" i="42"/>
  <c r="I13" i="42"/>
  <c r="L13" i="42"/>
  <c r="O13" i="42"/>
  <c r="R13" i="42"/>
  <c r="U13" i="42"/>
  <c r="D14" i="42"/>
  <c r="E14" i="42"/>
  <c r="C14" i="42" s="1"/>
  <c r="F14" i="42"/>
  <c r="I14" i="42"/>
  <c r="L14" i="42"/>
  <c r="O14" i="42"/>
  <c r="R14" i="42"/>
  <c r="U14" i="42"/>
  <c r="D15" i="42"/>
  <c r="C15" i="42" s="1"/>
  <c r="E15" i="42"/>
  <c r="F15" i="42"/>
  <c r="I15" i="42"/>
  <c r="L15" i="42"/>
  <c r="O15" i="42"/>
  <c r="R15" i="42"/>
  <c r="U15" i="42"/>
  <c r="L25" i="46" l="1"/>
  <c r="R19" i="46"/>
  <c r="D19" i="46"/>
  <c r="E19" i="46"/>
  <c r="C10" i="46"/>
  <c r="F19" i="46"/>
  <c r="O19" i="46"/>
  <c r="F20" i="79"/>
  <c r="F25" i="79"/>
  <c r="D20" i="79"/>
  <c r="E25" i="79"/>
  <c r="F13" i="79"/>
  <c r="L11" i="79"/>
  <c r="I12" i="79"/>
  <c r="E18" i="79"/>
  <c r="E23" i="79"/>
  <c r="E17" i="79"/>
  <c r="C17" i="79" s="1"/>
  <c r="F11" i="79"/>
  <c r="L13" i="79"/>
  <c r="L25" i="79"/>
  <c r="O21" i="79"/>
  <c r="E19" i="79"/>
  <c r="O20" i="79"/>
  <c r="E13" i="79"/>
  <c r="F19" i="79"/>
  <c r="O10" i="79"/>
  <c r="R12" i="79"/>
  <c r="D18" i="79"/>
  <c r="R24" i="79"/>
  <c r="D23" i="79"/>
  <c r="C23" i="79" s="1"/>
  <c r="C20" i="79"/>
  <c r="U9" i="79"/>
  <c r="C18" i="79"/>
  <c r="D16" i="79"/>
  <c r="C16" i="79" s="1"/>
  <c r="E21" i="79"/>
  <c r="D24" i="79"/>
  <c r="D12" i="79"/>
  <c r="C12" i="79" s="1"/>
  <c r="E9" i="79"/>
  <c r="E15" i="79"/>
  <c r="L9" i="79"/>
  <c r="E22" i="79"/>
  <c r="D10" i="79"/>
  <c r="D17" i="79"/>
  <c r="D11" i="79"/>
  <c r="C11" i="79" s="1"/>
  <c r="D15" i="79"/>
  <c r="E10" i="79"/>
  <c r="C14" i="79"/>
  <c r="C26" i="79"/>
  <c r="D22" i="79"/>
  <c r="D19" i="79"/>
  <c r="C19" i="79" s="1"/>
  <c r="D21" i="79"/>
  <c r="D9" i="79"/>
  <c r="D25" i="79"/>
  <c r="C25" i="79" s="1"/>
  <c r="D13" i="79"/>
  <c r="F17" i="79"/>
  <c r="E24" i="79"/>
  <c r="C24" i="79" s="1"/>
  <c r="C12" i="42"/>
  <c r="C13" i="42"/>
  <c r="C19" i="46" l="1"/>
  <c r="C13" i="79"/>
  <c r="C21" i="79"/>
  <c r="C9" i="79"/>
  <c r="C10" i="79"/>
  <c r="C15" i="79"/>
  <c r="C22" i="79"/>
  <c r="U18" i="41" l="1"/>
  <c r="R18" i="41"/>
  <c r="O18" i="41"/>
  <c r="L18" i="41"/>
  <c r="I18" i="41"/>
  <c r="F18" i="41"/>
  <c r="E18" i="41"/>
  <c r="D18" i="41"/>
  <c r="C18" i="41" s="1"/>
  <c r="U17" i="41"/>
  <c r="R17" i="41"/>
  <c r="O17" i="41"/>
  <c r="L17" i="41"/>
  <c r="I17" i="41"/>
  <c r="F17" i="41"/>
  <c r="E17" i="41"/>
  <c r="C17" i="41" s="1"/>
  <c r="D17" i="41"/>
  <c r="U16" i="41"/>
  <c r="R16" i="41"/>
  <c r="O16" i="41"/>
  <c r="L16" i="41"/>
  <c r="I16" i="41"/>
  <c r="F16" i="41"/>
  <c r="E16" i="41"/>
  <c r="D16" i="41"/>
  <c r="C16" i="41"/>
  <c r="U12" i="41"/>
  <c r="R12" i="41"/>
  <c r="O12" i="41"/>
  <c r="L12" i="41"/>
  <c r="I12" i="41"/>
  <c r="F12" i="41"/>
  <c r="E12" i="41"/>
  <c r="D12" i="41"/>
  <c r="U11" i="41"/>
  <c r="R11" i="41"/>
  <c r="O11" i="41"/>
  <c r="L11" i="41"/>
  <c r="I11" i="41"/>
  <c r="F11" i="41"/>
  <c r="E11" i="41"/>
  <c r="D11" i="41"/>
  <c r="U10" i="41"/>
  <c r="R10" i="41"/>
  <c r="O10" i="41"/>
  <c r="L10" i="41"/>
  <c r="I10" i="41"/>
  <c r="F10" i="41"/>
  <c r="E10" i="41"/>
  <c r="D10" i="41"/>
  <c r="C11" i="41" l="1"/>
  <c r="C10" i="41"/>
  <c r="C12" i="41"/>
  <c r="R6" i="77" l="1"/>
  <c r="Q6" i="77"/>
  <c r="P6" i="77"/>
  <c r="O6" i="77"/>
  <c r="N6" i="77"/>
  <c r="M6" i="77"/>
  <c r="J6" i="77"/>
  <c r="I6" i="77"/>
  <c r="H6" i="77"/>
  <c r="G6" i="77"/>
  <c r="F6" i="77"/>
  <c r="E6" i="77"/>
  <c r="G21" i="75" l="1"/>
  <c r="E15" i="75"/>
  <c r="E14" i="75"/>
  <c r="E23" i="75" l="1"/>
  <c r="E22" i="75"/>
  <c r="F21" i="75"/>
  <c r="C8" i="69"/>
  <c r="E21" i="75" l="1"/>
  <c r="T14" i="78"/>
  <c r="S14" i="78"/>
  <c r="R14" i="78" s="1"/>
  <c r="Q14" i="78"/>
  <c r="P14" i="78"/>
  <c r="N14" i="78"/>
  <c r="M14" i="78"/>
  <c r="L14" i="78" s="1"/>
  <c r="K14" i="78"/>
  <c r="J14" i="78"/>
  <c r="H14" i="78"/>
  <c r="G14" i="78"/>
  <c r="R13" i="78"/>
  <c r="O13" i="78"/>
  <c r="L13" i="78"/>
  <c r="I13" i="78"/>
  <c r="F13" i="78"/>
  <c r="E13" i="78"/>
  <c r="D13" i="78"/>
  <c r="R12" i="78"/>
  <c r="O12" i="78"/>
  <c r="L12" i="78"/>
  <c r="I12" i="78"/>
  <c r="F12" i="78"/>
  <c r="E12" i="78"/>
  <c r="D12" i="78"/>
  <c r="C12" i="78" s="1"/>
  <c r="R11" i="78"/>
  <c r="O11" i="78"/>
  <c r="L11" i="78"/>
  <c r="I11" i="78"/>
  <c r="F11" i="78"/>
  <c r="E11" i="78"/>
  <c r="D11" i="78"/>
  <c r="C11" i="78"/>
  <c r="R10" i="78"/>
  <c r="O10" i="78"/>
  <c r="L10" i="78"/>
  <c r="I10" i="78"/>
  <c r="F10" i="78"/>
  <c r="E10" i="78"/>
  <c r="D10" i="78"/>
  <c r="R9" i="78"/>
  <c r="O9" i="78"/>
  <c r="L9" i="78"/>
  <c r="I9" i="78"/>
  <c r="F9" i="78"/>
  <c r="E9" i="78"/>
  <c r="D9" i="78"/>
  <c r="R8" i="78"/>
  <c r="O8" i="78"/>
  <c r="L8" i="78"/>
  <c r="I8" i="78"/>
  <c r="F8" i="78"/>
  <c r="E8" i="78"/>
  <c r="D8" i="78"/>
  <c r="C8" i="78" s="1"/>
  <c r="I14" i="78" l="1"/>
  <c r="F14" i="78"/>
  <c r="O14" i="78"/>
  <c r="E14" i="78"/>
  <c r="D14" i="78"/>
  <c r="C9" i="78"/>
  <c r="C10" i="78"/>
  <c r="C13" i="78"/>
  <c r="E9" i="70"/>
  <c r="K8" i="77"/>
  <c r="C8" i="77"/>
  <c r="K9" i="77"/>
  <c r="C9" i="77"/>
  <c r="K11" i="77"/>
  <c r="C11" i="77"/>
  <c r="K10" i="77"/>
  <c r="C10" i="77"/>
  <c r="K12" i="77"/>
  <c r="C12" i="77"/>
  <c r="K16" i="77"/>
  <c r="C16" i="77"/>
  <c r="K15" i="77"/>
  <c r="C15" i="77"/>
  <c r="K14" i="77"/>
  <c r="C14" i="77"/>
  <c r="K13" i="77"/>
  <c r="C13" i="77"/>
  <c r="K7" i="77"/>
  <c r="C7" i="77"/>
  <c r="S7" i="77" s="1"/>
  <c r="L6" i="77"/>
  <c r="D6" i="77"/>
  <c r="C14" i="78" l="1"/>
  <c r="S14" i="77"/>
  <c r="S9" i="77"/>
  <c r="S8" i="77"/>
  <c r="S11" i="77"/>
  <c r="S12" i="77"/>
  <c r="S10" i="77"/>
  <c r="S16" i="77"/>
  <c r="K6" i="77"/>
  <c r="C6" i="77"/>
  <c r="S15" i="77"/>
  <c r="S13" i="77"/>
  <c r="C18" i="77" l="1"/>
  <c r="C17" i="77"/>
  <c r="C11" i="54"/>
  <c r="C10" i="54"/>
  <c r="C8" i="67"/>
  <c r="C17" i="67" s="1"/>
  <c r="C22" i="67"/>
  <c r="C19" i="54"/>
  <c r="C16" i="67" l="1"/>
  <c r="E8" i="67"/>
  <c r="C20" i="67"/>
  <c r="C19" i="67"/>
  <c r="C21" i="67"/>
  <c r="C24" i="67"/>
  <c r="C25" i="67"/>
  <c r="C26" i="67"/>
  <c r="C27" i="67"/>
  <c r="C14" i="67"/>
  <c r="C13" i="67" s="1"/>
  <c r="C10" i="67"/>
  <c r="C11" i="67"/>
  <c r="C15" i="67"/>
  <c r="C22" i="54"/>
  <c r="C21" i="54"/>
  <c r="C20" i="54"/>
  <c r="C27" i="54"/>
  <c r="C26" i="54"/>
  <c r="C25" i="54"/>
  <c r="C24" i="54"/>
  <c r="C17" i="54"/>
  <c r="C16" i="54"/>
  <c r="C15" i="54"/>
  <c r="C14" i="54"/>
  <c r="C13" i="54" s="1"/>
  <c r="C8" i="54"/>
  <c r="C7" i="54"/>
  <c r="E7" i="54" l="1"/>
  <c r="U14" i="45"/>
  <c r="R14" i="45"/>
  <c r="O14" i="45"/>
  <c r="L14" i="45"/>
  <c r="I14" i="45"/>
  <c r="F14" i="45"/>
  <c r="E14" i="45"/>
  <c r="D14" i="45"/>
  <c r="C14" i="45" s="1"/>
  <c r="U11" i="45" l="1"/>
  <c r="R11" i="45"/>
  <c r="O11" i="45"/>
  <c r="L11" i="45"/>
  <c r="I11" i="45"/>
  <c r="F11" i="45"/>
  <c r="E11" i="45"/>
  <c r="D11" i="45"/>
  <c r="C11" i="45" s="1"/>
  <c r="C10" i="62" l="1"/>
  <c r="C9" i="62"/>
  <c r="C11" i="62"/>
  <c r="C17" i="62"/>
  <c r="C16" i="62"/>
  <c r="C15" i="62"/>
  <c r="C14" i="62"/>
  <c r="C13" i="62"/>
  <c r="C12" i="62"/>
  <c r="C8" i="62"/>
  <c r="C12" i="70" l="1"/>
  <c r="I20" i="69" l="1"/>
  <c r="H20" i="69"/>
  <c r="G20" i="69"/>
  <c r="F20" i="69"/>
  <c r="E20" i="69"/>
  <c r="D20" i="69"/>
  <c r="C23" i="69"/>
  <c r="C22" i="69"/>
  <c r="C21" i="69"/>
  <c r="D15" i="45" l="1"/>
  <c r="E15" i="45"/>
  <c r="F15" i="45"/>
  <c r="I15" i="45"/>
  <c r="L15" i="45"/>
  <c r="D16" i="45"/>
  <c r="E16" i="45"/>
  <c r="O16" i="45"/>
  <c r="R16" i="45"/>
  <c r="U16" i="45"/>
  <c r="C9" i="70"/>
  <c r="C16" i="45" l="1"/>
  <c r="C15" i="45"/>
  <c r="C16" i="76" l="1"/>
  <c r="C15" i="76"/>
  <c r="C14" i="76"/>
  <c r="C13" i="76"/>
  <c r="C12" i="76"/>
  <c r="C11" i="76"/>
  <c r="C10" i="76"/>
  <c r="C9" i="76"/>
  <c r="C8" i="76"/>
  <c r="C7" i="76"/>
  <c r="I6" i="76"/>
  <c r="H6" i="76"/>
  <c r="G6" i="76"/>
  <c r="F6" i="76"/>
  <c r="E6" i="76"/>
  <c r="D6" i="76"/>
  <c r="C6" i="76" l="1"/>
  <c r="H23" i="75"/>
  <c r="H22" i="75"/>
  <c r="E20" i="75"/>
  <c r="E19" i="75"/>
  <c r="E18" i="75"/>
  <c r="E17" i="75"/>
  <c r="E16" i="75"/>
  <c r="E13" i="75"/>
  <c r="E12" i="75"/>
  <c r="E11" i="75"/>
  <c r="E10" i="75"/>
  <c r="E9" i="75"/>
  <c r="E8" i="75"/>
  <c r="E7" i="75"/>
  <c r="U11" i="74"/>
  <c r="R11" i="74"/>
  <c r="O11" i="74"/>
  <c r="L11" i="74"/>
  <c r="I11" i="74"/>
  <c r="F11" i="74"/>
  <c r="E11" i="74"/>
  <c r="D11" i="74"/>
  <c r="U10" i="74"/>
  <c r="R10" i="74"/>
  <c r="O10" i="74"/>
  <c r="L10" i="74"/>
  <c r="I10" i="74"/>
  <c r="F10" i="74"/>
  <c r="E10" i="74"/>
  <c r="D10" i="74"/>
  <c r="U9" i="74"/>
  <c r="R9" i="74"/>
  <c r="O9" i="74"/>
  <c r="L9" i="74"/>
  <c r="I9" i="74"/>
  <c r="F9" i="74"/>
  <c r="E9" i="74"/>
  <c r="D9" i="74"/>
  <c r="I8" i="74"/>
  <c r="F8" i="74"/>
  <c r="E8" i="74"/>
  <c r="D8" i="74"/>
  <c r="C8" i="74" s="1"/>
  <c r="W7" i="74"/>
  <c r="V7" i="74"/>
  <c r="T7" i="74"/>
  <c r="S7" i="74"/>
  <c r="Q7" i="74"/>
  <c r="P7" i="74"/>
  <c r="N7" i="74"/>
  <c r="M7" i="74"/>
  <c r="K7" i="74"/>
  <c r="J7" i="74"/>
  <c r="H7" i="74"/>
  <c r="G7" i="74"/>
  <c r="F7" i="74" s="1"/>
  <c r="U10" i="73"/>
  <c r="R10" i="73"/>
  <c r="O10" i="73"/>
  <c r="L10" i="73"/>
  <c r="I10" i="73"/>
  <c r="F10" i="73"/>
  <c r="E10" i="73"/>
  <c r="D10" i="73"/>
  <c r="U9" i="73"/>
  <c r="R9" i="73"/>
  <c r="O9" i="73"/>
  <c r="L9" i="73"/>
  <c r="I9" i="73"/>
  <c r="F9" i="73"/>
  <c r="E9" i="73"/>
  <c r="D9" i="73"/>
  <c r="U8" i="73"/>
  <c r="R8" i="73"/>
  <c r="O8" i="73"/>
  <c r="L8" i="73"/>
  <c r="I8" i="73"/>
  <c r="F8" i="73"/>
  <c r="E8" i="73"/>
  <c r="D8" i="73"/>
  <c r="I7" i="73"/>
  <c r="F7" i="73"/>
  <c r="E7" i="73"/>
  <c r="D7" i="73"/>
  <c r="W6" i="73"/>
  <c r="W11" i="73" s="1"/>
  <c r="V6" i="73"/>
  <c r="V11" i="73" s="1"/>
  <c r="T6" i="73"/>
  <c r="T11" i="73" s="1"/>
  <c r="S6" i="73"/>
  <c r="S11" i="73" s="1"/>
  <c r="Q6" i="73"/>
  <c r="Q11" i="73" s="1"/>
  <c r="P6" i="73"/>
  <c r="P11" i="73" s="1"/>
  <c r="N6" i="73"/>
  <c r="N11" i="73" s="1"/>
  <c r="M6" i="73"/>
  <c r="K6" i="73"/>
  <c r="K11" i="73" s="1"/>
  <c r="J6" i="73"/>
  <c r="J11" i="73" s="1"/>
  <c r="H6" i="73"/>
  <c r="H11" i="73" s="1"/>
  <c r="G6" i="73"/>
  <c r="G11" i="73" s="1"/>
  <c r="U7" i="74" l="1"/>
  <c r="C10" i="73"/>
  <c r="U6" i="73"/>
  <c r="R7" i="74"/>
  <c r="O7" i="74"/>
  <c r="E7" i="74"/>
  <c r="C11" i="74"/>
  <c r="C9" i="74"/>
  <c r="I7" i="74"/>
  <c r="C10" i="74"/>
  <c r="L6" i="73"/>
  <c r="M11" i="73"/>
  <c r="I12" i="73" s="1"/>
  <c r="I6" i="73"/>
  <c r="C7" i="73"/>
  <c r="C9" i="73"/>
  <c r="D6" i="73"/>
  <c r="E6" i="73"/>
  <c r="O6" i="73"/>
  <c r="C8" i="73"/>
  <c r="F6" i="73"/>
  <c r="R6" i="73"/>
  <c r="D7" i="74"/>
  <c r="L7" i="74"/>
  <c r="D12" i="75"/>
  <c r="F25" i="75" l="1"/>
  <c r="C15" i="75"/>
  <c r="C14" i="75"/>
  <c r="D22" i="75"/>
  <c r="D14" i="75"/>
  <c r="D15" i="75"/>
  <c r="D13" i="75"/>
  <c r="D19" i="75"/>
  <c r="D9" i="75"/>
  <c r="D18" i="75"/>
  <c r="D8" i="75"/>
  <c r="D23" i="75"/>
  <c r="D17" i="75"/>
  <c r="D16" i="75"/>
  <c r="D10" i="75"/>
  <c r="D7" i="75"/>
  <c r="D20" i="75"/>
  <c r="D11" i="75"/>
  <c r="G25" i="75"/>
  <c r="C6" i="73"/>
  <c r="C7" i="74"/>
  <c r="C22" i="75"/>
  <c r="C18" i="75"/>
  <c r="C12" i="75"/>
  <c r="C8" i="75"/>
  <c r="C9" i="75"/>
  <c r="C19" i="75"/>
  <c r="C17" i="75"/>
  <c r="C11" i="75"/>
  <c r="C7" i="75"/>
  <c r="C20" i="75"/>
  <c r="C16" i="75"/>
  <c r="C10" i="75"/>
  <c r="C13" i="75"/>
  <c r="C23" i="75"/>
  <c r="F11" i="72" l="1"/>
  <c r="F12" i="72"/>
  <c r="F13" i="72"/>
  <c r="F14" i="72"/>
  <c r="F15" i="72"/>
  <c r="J12" i="72" l="1"/>
  <c r="J13" i="72"/>
  <c r="J14" i="72"/>
  <c r="J11" i="72"/>
  <c r="I12" i="72"/>
  <c r="I13" i="72"/>
  <c r="I14" i="72"/>
  <c r="I11" i="72"/>
  <c r="D11" i="70" l="1"/>
  <c r="D12" i="70" s="1"/>
  <c r="G12" i="70" s="1"/>
  <c r="F11" i="70"/>
  <c r="E11" i="70"/>
  <c r="H29" i="71" l="1"/>
  <c r="H8" i="71" s="1"/>
  <c r="G29" i="71"/>
  <c r="G8" i="71" s="1"/>
  <c r="F29" i="71"/>
  <c r="F8" i="71" s="1"/>
  <c r="E29" i="71"/>
  <c r="E8" i="71" s="1"/>
  <c r="D29" i="71"/>
  <c r="D8" i="71" s="1"/>
  <c r="F25" i="72"/>
  <c r="F24" i="72"/>
  <c r="F23" i="72"/>
  <c r="F22" i="72"/>
  <c r="F21" i="72"/>
  <c r="F20" i="72"/>
  <c r="F19" i="72"/>
  <c r="F18" i="72"/>
  <c r="F17" i="72"/>
  <c r="F16" i="72"/>
  <c r="D31" i="70"/>
  <c r="D30" i="70"/>
  <c r="F29" i="70"/>
  <c r="E29" i="70"/>
  <c r="D20" i="70"/>
  <c r="D19" i="70"/>
  <c r="D18" i="70"/>
  <c r="D17" i="70"/>
  <c r="C25" i="69"/>
  <c r="C24" i="69"/>
  <c r="C13" i="69"/>
  <c r="C20" i="69" l="1"/>
  <c r="D29" i="70"/>
  <c r="I17" i="72"/>
  <c r="J17" i="72"/>
  <c r="I21" i="72"/>
  <c r="J21" i="72"/>
  <c r="I25" i="72"/>
  <c r="J25" i="72"/>
  <c r="I15" i="72"/>
  <c r="J15" i="72"/>
  <c r="I18" i="72"/>
  <c r="J18" i="72"/>
  <c r="I22" i="72"/>
  <c r="J22" i="72"/>
  <c r="I16" i="72"/>
  <c r="J16" i="72"/>
  <c r="I19" i="72"/>
  <c r="J19" i="72"/>
  <c r="I23" i="72"/>
  <c r="J23" i="72"/>
  <c r="I20" i="72"/>
  <c r="J20" i="72"/>
  <c r="I24" i="72"/>
  <c r="J24" i="72"/>
  <c r="D31" i="72" l="1"/>
  <c r="D30" i="72"/>
  <c r="D29" i="72"/>
  <c r="D27" i="56" l="1"/>
  <c r="E27" i="56"/>
  <c r="F27" i="56"/>
  <c r="I27" i="56"/>
  <c r="L27" i="56"/>
  <c r="O27" i="56"/>
  <c r="R27" i="56"/>
  <c r="U27" i="56"/>
  <c r="D26" i="42"/>
  <c r="E26" i="42"/>
  <c r="F26" i="42"/>
  <c r="I26" i="42"/>
  <c r="L26" i="42"/>
  <c r="O26" i="42"/>
  <c r="R26" i="42"/>
  <c r="U26" i="42"/>
  <c r="D27" i="42"/>
  <c r="E27" i="42"/>
  <c r="F27" i="42"/>
  <c r="I27" i="42"/>
  <c r="L27" i="42"/>
  <c r="O27" i="42"/>
  <c r="R27" i="42"/>
  <c r="U27" i="42"/>
  <c r="D26" i="41"/>
  <c r="E26" i="41"/>
  <c r="F26" i="41"/>
  <c r="I26" i="41"/>
  <c r="L26" i="41"/>
  <c r="O26" i="41"/>
  <c r="R26" i="41"/>
  <c r="U26" i="41"/>
  <c r="C26" i="41" l="1"/>
  <c r="C27" i="56"/>
  <c r="C27" i="42"/>
  <c r="C26" i="42"/>
  <c r="F17" i="46"/>
  <c r="I17" i="46"/>
  <c r="L17" i="46"/>
  <c r="O17" i="46"/>
  <c r="R17" i="46"/>
  <c r="U17" i="46"/>
  <c r="I26" i="69" l="1"/>
  <c r="H26" i="69"/>
  <c r="G26" i="69"/>
  <c r="F26" i="69"/>
  <c r="E26" i="69"/>
  <c r="D26" i="69"/>
  <c r="C27" i="69"/>
  <c r="C28" i="69"/>
  <c r="C19" i="69"/>
  <c r="D16" i="69"/>
  <c r="D10" i="69" s="1"/>
  <c r="I16" i="69"/>
  <c r="I10" i="69" s="1"/>
  <c r="H16" i="69"/>
  <c r="H10" i="69" s="1"/>
  <c r="G16" i="69"/>
  <c r="G10" i="69" s="1"/>
  <c r="F16" i="69"/>
  <c r="F10" i="69" s="1"/>
  <c r="E16" i="69"/>
  <c r="E10" i="69" s="1"/>
  <c r="G5" i="69"/>
  <c r="C18" i="69"/>
  <c r="C17" i="69"/>
  <c r="C15" i="69"/>
  <c r="C14" i="69"/>
  <c r="C12" i="69"/>
  <c r="C11" i="69"/>
  <c r="C9" i="69"/>
  <c r="C7" i="69"/>
  <c r="C6" i="69"/>
  <c r="I5" i="69"/>
  <c r="H5" i="69"/>
  <c r="F5" i="69"/>
  <c r="E5" i="69"/>
  <c r="D5" i="69"/>
  <c r="C16" i="69" l="1"/>
  <c r="C10" i="69" s="1"/>
  <c r="C26" i="69"/>
  <c r="C5" i="69"/>
  <c r="G13" i="46"/>
  <c r="E18" i="46"/>
  <c r="D18" i="46"/>
  <c r="C18" i="46" s="1"/>
  <c r="E17" i="46"/>
  <c r="D17" i="46"/>
  <c r="E16" i="46"/>
  <c r="D16" i="46"/>
  <c r="E15" i="46"/>
  <c r="D15" i="46"/>
  <c r="E12" i="46"/>
  <c r="D12" i="46"/>
  <c r="E11" i="46"/>
  <c r="D11" i="46"/>
  <c r="E9" i="46"/>
  <c r="D9" i="46"/>
  <c r="U18" i="46"/>
  <c r="R18" i="46"/>
  <c r="O18" i="46"/>
  <c r="L18" i="46"/>
  <c r="I18" i="46"/>
  <c r="F18" i="46"/>
  <c r="U16" i="46"/>
  <c r="R16" i="46"/>
  <c r="O16" i="46"/>
  <c r="L16" i="46"/>
  <c r="I16" i="46"/>
  <c r="F16" i="46"/>
  <c r="U15" i="46"/>
  <c r="R15" i="46"/>
  <c r="O15" i="46"/>
  <c r="L15" i="46"/>
  <c r="I15" i="46"/>
  <c r="F15" i="46"/>
  <c r="U14" i="46"/>
  <c r="R14" i="46"/>
  <c r="O14" i="46"/>
  <c r="L14" i="46"/>
  <c r="I14" i="46"/>
  <c r="F14" i="46"/>
  <c r="E14" i="46"/>
  <c r="D14" i="46"/>
  <c r="W13" i="46"/>
  <c r="V13" i="46"/>
  <c r="T13" i="46"/>
  <c r="S13" i="46"/>
  <c r="Q13" i="46"/>
  <c r="P13" i="46"/>
  <c r="N13" i="46"/>
  <c r="M13" i="46"/>
  <c r="K13" i="46"/>
  <c r="J13" i="46"/>
  <c r="H13" i="46"/>
  <c r="U12" i="46"/>
  <c r="U11" i="46"/>
  <c r="U9" i="46"/>
  <c r="U8" i="46"/>
  <c r="R12" i="46"/>
  <c r="R11" i="46"/>
  <c r="R9" i="46"/>
  <c r="R8" i="46"/>
  <c r="O12" i="46"/>
  <c r="O11" i="46"/>
  <c r="O9" i="46"/>
  <c r="O8" i="46"/>
  <c r="L12" i="46"/>
  <c r="L11" i="46"/>
  <c r="L9" i="46"/>
  <c r="L8" i="46"/>
  <c r="I12" i="46"/>
  <c r="I11" i="46"/>
  <c r="I9" i="46"/>
  <c r="I8" i="46"/>
  <c r="F12" i="46"/>
  <c r="F11" i="46"/>
  <c r="F9" i="46"/>
  <c r="W7" i="46"/>
  <c r="V7" i="46"/>
  <c r="T7" i="46"/>
  <c r="S7" i="46"/>
  <c r="Q7" i="46"/>
  <c r="P7" i="46"/>
  <c r="N7" i="46"/>
  <c r="M7" i="46"/>
  <c r="K7" i="46"/>
  <c r="J7" i="46"/>
  <c r="H7" i="46"/>
  <c r="G7" i="46"/>
  <c r="C12" i="46" l="1"/>
  <c r="C17" i="46"/>
  <c r="U13" i="46"/>
  <c r="L13" i="46"/>
  <c r="C15" i="46"/>
  <c r="R7" i="46"/>
  <c r="C9" i="46"/>
  <c r="U7" i="46"/>
  <c r="R13" i="46"/>
  <c r="C11" i="46"/>
  <c r="F7" i="46"/>
  <c r="L7" i="46"/>
  <c r="E13" i="46"/>
  <c r="D13" i="46"/>
  <c r="O7" i="46"/>
  <c r="D7" i="46"/>
  <c r="O13" i="46"/>
  <c r="E7" i="46"/>
  <c r="C16" i="46"/>
  <c r="I13" i="46"/>
  <c r="I7" i="46"/>
  <c r="C14" i="46"/>
  <c r="F13" i="46"/>
  <c r="C13" i="46" l="1"/>
  <c r="C7" i="46"/>
  <c r="U27" i="41" l="1"/>
  <c r="R27" i="41"/>
  <c r="O27" i="41"/>
  <c r="L27" i="41"/>
  <c r="I27" i="41"/>
  <c r="F27" i="41"/>
  <c r="E27" i="41"/>
  <c r="D27" i="41"/>
  <c r="C27" i="41" s="1"/>
  <c r="C21" i="62" l="1"/>
  <c r="U13" i="45" l="1"/>
  <c r="R13" i="45"/>
  <c r="O13" i="45"/>
  <c r="L13" i="45"/>
  <c r="I13" i="45"/>
  <c r="F13" i="45"/>
  <c r="E13" i="45"/>
  <c r="D13" i="45"/>
  <c r="C13" i="45" s="1"/>
  <c r="U10" i="45"/>
  <c r="R10" i="45"/>
  <c r="O10" i="45"/>
  <c r="L10" i="45"/>
  <c r="I10" i="45"/>
  <c r="F10" i="45"/>
  <c r="E10" i="45"/>
  <c r="D10" i="45"/>
  <c r="C10" i="45" l="1"/>
  <c r="G12" i="40" l="1"/>
  <c r="G27" i="79" l="1"/>
  <c r="G7" i="41"/>
  <c r="G8" i="41"/>
  <c r="G6" i="41"/>
  <c r="G9" i="41"/>
  <c r="G28" i="41"/>
  <c r="G12" i="74"/>
  <c r="U11" i="56"/>
  <c r="R11" i="56"/>
  <c r="O11" i="56"/>
  <c r="L11" i="56"/>
  <c r="I11" i="56"/>
  <c r="F11" i="56"/>
  <c r="E11" i="56"/>
  <c r="D11" i="56"/>
  <c r="U17" i="42"/>
  <c r="R17" i="42"/>
  <c r="O17" i="42"/>
  <c r="L17" i="42"/>
  <c r="I17" i="42"/>
  <c r="F17" i="42"/>
  <c r="E17" i="42"/>
  <c r="D17" i="42"/>
  <c r="U13" i="41"/>
  <c r="R13" i="41"/>
  <c r="O13" i="41"/>
  <c r="L13" i="41"/>
  <c r="I13" i="41"/>
  <c r="F13" i="41"/>
  <c r="E13" i="41"/>
  <c r="D13" i="41"/>
  <c r="G8" i="79" l="1"/>
  <c r="G5" i="79"/>
  <c r="G29" i="42"/>
  <c r="G29" i="56"/>
  <c r="G7" i="79"/>
  <c r="G6" i="79"/>
  <c r="C17" i="42"/>
  <c r="C11" i="56"/>
  <c r="C13" i="41"/>
  <c r="G28" i="79" l="1"/>
  <c r="F21" i="56"/>
  <c r="I21" i="56"/>
  <c r="L21" i="56"/>
  <c r="O21" i="56"/>
  <c r="R21" i="56"/>
  <c r="U21" i="56"/>
  <c r="D21" i="56"/>
  <c r="E21" i="56"/>
  <c r="U20" i="42"/>
  <c r="R20" i="42"/>
  <c r="O20" i="42"/>
  <c r="L20" i="42"/>
  <c r="I20" i="42"/>
  <c r="F20" i="42"/>
  <c r="E20" i="42"/>
  <c r="D20" i="42"/>
  <c r="U25" i="41"/>
  <c r="R25" i="41"/>
  <c r="O25" i="41"/>
  <c r="L25" i="41"/>
  <c r="I25" i="41"/>
  <c r="F25" i="41"/>
  <c r="E25" i="41"/>
  <c r="D25" i="41"/>
  <c r="C20" i="42" l="1"/>
  <c r="C25" i="41"/>
  <c r="C21" i="56"/>
  <c r="D21" i="41" l="1"/>
  <c r="E21" i="41"/>
  <c r="F21" i="41"/>
  <c r="I21" i="41"/>
  <c r="L21" i="41"/>
  <c r="O21" i="41"/>
  <c r="R21" i="41"/>
  <c r="U21" i="41"/>
  <c r="D22" i="41"/>
  <c r="E22" i="41"/>
  <c r="F22" i="41"/>
  <c r="I22" i="41"/>
  <c r="L22" i="41"/>
  <c r="O22" i="41"/>
  <c r="R22" i="41"/>
  <c r="U22" i="41"/>
  <c r="D23" i="41"/>
  <c r="E23" i="41"/>
  <c r="F23" i="41"/>
  <c r="I23" i="41"/>
  <c r="L23" i="41"/>
  <c r="O23" i="41"/>
  <c r="R23" i="41"/>
  <c r="U23" i="41"/>
  <c r="D24" i="41"/>
  <c r="E24" i="41"/>
  <c r="F24" i="41"/>
  <c r="I24" i="41"/>
  <c r="L24" i="41"/>
  <c r="O24" i="41"/>
  <c r="R24" i="41"/>
  <c r="U24" i="41"/>
  <c r="D15" i="41"/>
  <c r="E15" i="41"/>
  <c r="F15" i="41"/>
  <c r="I15" i="41"/>
  <c r="L15" i="41"/>
  <c r="O15" i="41"/>
  <c r="R15" i="41"/>
  <c r="U15" i="41"/>
  <c r="D19" i="41"/>
  <c r="E19" i="41"/>
  <c r="F19" i="41"/>
  <c r="I19" i="41"/>
  <c r="L19" i="41"/>
  <c r="O19" i="41"/>
  <c r="R19" i="41"/>
  <c r="U19" i="41"/>
  <c r="D20" i="41"/>
  <c r="E20" i="41"/>
  <c r="F20" i="41"/>
  <c r="I20" i="41"/>
  <c r="L20" i="41"/>
  <c r="O20" i="41"/>
  <c r="R20" i="41"/>
  <c r="U20" i="41"/>
  <c r="C20" i="41" l="1"/>
  <c r="C19" i="41"/>
  <c r="C15" i="41"/>
  <c r="C24" i="41"/>
  <c r="C23" i="41"/>
  <c r="C22" i="41"/>
  <c r="C21" i="41"/>
  <c r="U9" i="45" l="1"/>
  <c r="U8" i="45"/>
  <c r="U7" i="45"/>
  <c r="R9" i="45"/>
  <c r="R8" i="45"/>
  <c r="R7" i="45"/>
  <c r="O9" i="45"/>
  <c r="O8" i="45"/>
  <c r="O7" i="45"/>
  <c r="L9" i="45"/>
  <c r="L8" i="45"/>
  <c r="L7" i="45"/>
  <c r="I12" i="45"/>
  <c r="I9" i="45"/>
  <c r="I8" i="45"/>
  <c r="I7" i="45"/>
  <c r="F12" i="45"/>
  <c r="F9" i="45"/>
  <c r="F8" i="45"/>
  <c r="E12" i="45" l="1"/>
  <c r="D12" i="45"/>
  <c r="E9" i="45"/>
  <c r="D9" i="45"/>
  <c r="E8" i="45"/>
  <c r="D8" i="45"/>
  <c r="E7" i="45"/>
  <c r="D7" i="45"/>
  <c r="C7" i="45" s="1"/>
  <c r="C9" i="45" l="1"/>
  <c r="C8" i="45"/>
  <c r="C12" i="45"/>
  <c r="D11" i="64"/>
  <c r="E13" i="64" l="1"/>
  <c r="D13" i="64"/>
  <c r="E12" i="64"/>
  <c r="D12" i="64"/>
  <c r="E11" i="64"/>
  <c r="E10" i="64"/>
  <c r="D10" i="64"/>
  <c r="E9" i="64"/>
  <c r="D9" i="64"/>
  <c r="E8" i="64"/>
  <c r="D8" i="64"/>
  <c r="T14" i="64"/>
  <c r="S14" i="64"/>
  <c r="Q14" i="64"/>
  <c r="P14" i="64"/>
  <c r="N14" i="64"/>
  <c r="M14" i="64"/>
  <c r="K14" i="64"/>
  <c r="J14" i="64"/>
  <c r="J17" i="64" s="1"/>
  <c r="G18" i="64" s="1"/>
  <c r="H14" i="64"/>
  <c r="G14" i="64"/>
  <c r="R13" i="64"/>
  <c r="O13" i="64"/>
  <c r="L13" i="64"/>
  <c r="I13" i="64"/>
  <c r="F13" i="64"/>
  <c r="R12" i="64"/>
  <c r="O12" i="64"/>
  <c r="L12" i="64"/>
  <c r="I12" i="64"/>
  <c r="F12" i="64"/>
  <c r="R11" i="64"/>
  <c r="O11" i="64"/>
  <c r="L11" i="64"/>
  <c r="I11" i="64"/>
  <c r="F11" i="64"/>
  <c r="R10" i="64"/>
  <c r="O10" i="64"/>
  <c r="L10" i="64"/>
  <c r="I10" i="64"/>
  <c r="F10" i="64"/>
  <c r="R9" i="64"/>
  <c r="O9" i="64"/>
  <c r="L9" i="64"/>
  <c r="I9" i="64"/>
  <c r="F9" i="64"/>
  <c r="R8" i="64"/>
  <c r="O8" i="64"/>
  <c r="L8" i="64"/>
  <c r="I8" i="64"/>
  <c r="F8" i="64"/>
  <c r="U8" i="60"/>
  <c r="R8" i="60"/>
  <c r="O8" i="60"/>
  <c r="L8" i="60"/>
  <c r="I8" i="60"/>
  <c r="F8" i="60"/>
  <c r="E8" i="60"/>
  <c r="D8" i="60"/>
  <c r="U7" i="60"/>
  <c r="R7" i="60"/>
  <c r="O7" i="60"/>
  <c r="L7" i="60"/>
  <c r="I7" i="60"/>
  <c r="F7" i="60"/>
  <c r="E7" i="60"/>
  <c r="D7" i="60"/>
  <c r="U6" i="60"/>
  <c r="R6" i="60"/>
  <c r="O6" i="60"/>
  <c r="L6" i="60"/>
  <c r="I6" i="60"/>
  <c r="F6" i="60"/>
  <c r="E6" i="60"/>
  <c r="D6" i="60"/>
  <c r="I14" i="64" l="1"/>
  <c r="C7" i="60"/>
  <c r="C13" i="64"/>
  <c r="C12" i="64"/>
  <c r="L14" i="64"/>
  <c r="R14" i="64"/>
  <c r="D14" i="64"/>
  <c r="C8" i="64"/>
  <c r="C9" i="64"/>
  <c r="E14" i="64"/>
  <c r="F14" i="64"/>
  <c r="C11" i="64"/>
  <c r="C10" i="64"/>
  <c r="O14" i="64"/>
  <c r="C6" i="60"/>
  <c r="C8" i="60"/>
  <c r="C14" i="64" l="1"/>
  <c r="U28" i="56" l="1"/>
  <c r="R28" i="56"/>
  <c r="O28" i="56"/>
  <c r="L28" i="56"/>
  <c r="I28" i="56"/>
  <c r="F28" i="56"/>
  <c r="E28" i="56"/>
  <c r="D28" i="56"/>
  <c r="U26" i="56"/>
  <c r="R26" i="56"/>
  <c r="O26" i="56"/>
  <c r="L26" i="56"/>
  <c r="I26" i="56"/>
  <c r="F26" i="56"/>
  <c r="E26" i="56"/>
  <c r="D26" i="56"/>
  <c r="U25" i="56"/>
  <c r="R25" i="56"/>
  <c r="O25" i="56"/>
  <c r="L25" i="56"/>
  <c r="I25" i="56"/>
  <c r="F25" i="56"/>
  <c r="E25" i="56"/>
  <c r="D25" i="56"/>
  <c r="U24" i="56"/>
  <c r="R24" i="56"/>
  <c r="O24" i="56"/>
  <c r="L24" i="56"/>
  <c r="I24" i="56"/>
  <c r="F24" i="56"/>
  <c r="E24" i="56"/>
  <c r="D24" i="56"/>
  <c r="U23" i="56"/>
  <c r="R23" i="56"/>
  <c r="O23" i="56"/>
  <c r="L23" i="56"/>
  <c r="I23" i="56"/>
  <c r="F23" i="56"/>
  <c r="E23" i="56"/>
  <c r="D23" i="56"/>
  <c r="U22" i="56"/>
  <c r="R22" i="56"/>
  <c r="O22" i="56"/>
  <c r="L22" i="56"/>
  <c r="I22" i="56"/>
  <c r="F22" i="56"/>
  <c r="E22" i="56"/>
  <c r="D22" i="56"/>
  <c r="U13" i="56"/>
  <c r="R13" i="56"/>
  <c r="O13" i="56"/>
  <c r="L13" i="56"/>
  <c r="I13" i="56"/>
  <c r="F13" i="56"/>
  <c r="E13" i="56"/>
  <c r="D13" i="56"/>
  <c r="U12" i="56"/>
  <c r="R12" i="56"/>
  <c r="O12" i="56"/>
  <c r="L12" i="56"/>
  <c r="I12" i="56"/>
  <c r="F12" i="56"/>
  <c r="E12" i="56"/>
  <c r="D12" i="56"/>
  <c r="U10" i="56"/>
  <c r="R10" i="56"/>
  <c r="O10" i="56"/>
  <c r="L10" i="56"/>
  <c r="I10" i="56"/>
  <c r="F10" i="56"/>
  <c r="E10" i="56"/>
  <c r="D10" i="56"/>
  <c r="U9" i="56"/>
  <c r="R9" i="56"/>
  <c r="O9" i="56"/>
  <c r="L9" i="56"/>
  <c r="I9" i="56"/>
  <c r="F9" i="56"/>
  <c r="E9" i="56"/>
  <c r="D9" i="56"/>
  <c r="U8" i="56"/>
  <c r="R8" i="56"/>
  <c r="O8" i="56"/>
  <c r="L8" i="56"/>
  <c r="I8" i="56"/>
  <c r="F8" i="56"/>
  <c r="E8" i="56"/>
  <c r="D8" i="56"/>
  <c r="U7" i="56"/>
  <c r="R7" i="56"/>
  <c r="O7" i="56"/>
  <c r="L7" i="56"/>
  <c r="I7" i="56"/>
  <c r="F7" i="56"/>
  <c r="E7" i="56"/>
  <c r="D7" i="56"/>
  <c r="U6" i="56"/>
  <c r="R6" i="56"/>
  <c r="O6" i="56"/>
  <c r="L6" i="56"/>
  <c r="I6" i="56"/>
  <c r="F6" i="56"/>
  <c r="E6" i="56"/>
  <c r="D6" i="56"/>
  <c r="U28" i="42"/>
  <c r="U25" i="42"/>
  <c r="U24" i="42"/>
  <c r="U23" i="42"/>
  <c r="U22" i="42"/>
  <c r="U21" i="42"/>
  <c r="U19" i="42"/>
  <c r="U18" i="42"/>
  <c r="U10" i="42"/>
  <c r="U9" i="42"/>
  <c r="U8" i="42"/>
  <c r="U7" i="42"/>
  <c r="U6" i="42"/>
  <c r="R28" i="42"/>
  <c r="R25" i="42"/>
  <c r="R24" i="42"/>
  <c r="R23" i="42"/>
  <c r="R22" i="42"/>
  <c r="R21" i="42"/>
  <c r="R19" i="42"/>
  <c r="R18" i="42"/>
  <c r="R10" i="42"/>
  <c r="R9" i="42"/>
  <c r="R8" i="42"/>
  <c r="R7" i="42"/>
  <c r="R6" i="42"/>
  <c r="O28" i="42"/>
  <c r="O25" i="42"/>
  <c r="O24" i="42"/>
  <c r="O23" i="42"/>
  <c r="O22" i="42"/>
  <c r="O21" i="42"/>
  <c r="O19" i="42"/>
  <c r="O18" i="42"/>
  <c r="O10" i="42"/>
  <c r="O9" i="42"/>
  <c r="O8" i="42"/>
  <c r="O7" i="42"/>
  <c r="O6" i="42"/>
  <c r="L28" i="42"/>
  <c r="L25" i="42"/>
  <c r="L24" i="42"/>
  <c r="L23" i="42"/>
  <c r="L22" i="42"/>
  <c r="L21" i="42"/>
  <c r="L19" i="42"/>
  <c r="L18" i="42"/>
  <c r="L10" i="42"/>
  <c r="L9" i="42"/>
  <c r="L8" i="42"/>
  <c r="L7" i="42"/>
  <c r="L6" i="42"/>
  <c r="I28" i="42"/>
  <c r="I25" i="42"/>
  <c r="I24" i="42"/>
  <c r="I23" i="42"/>
  <c r="I22" i="42"/>
  <c r="I21" i="42"/>
  <c r="I19" i="42"/>
  <c r="I18" i="42"/>
  <c r="I10" i="42"/>
  <c r="I9" i="42"/>
  <c r="I8" i="42"/>
  <c r="I7" i="42"/>
  <c r="I6" i="42"/>
  <c r="D8" i="42"/>
  <c r="E8" i="42"/>
  <c r="D9" i="42"/>
  <c r="E9" i="42"/>
  <c r="D10" i="42"/>
  <c r="E10" i="42"/>
  <c r="D18" i="42"/>
  <c r="E18" i="42"/>
  <c r="D19" i="42"/>
  <c r="E19" i="42"/>
  <c r="D21" i="42"/>
  <c r="E21" i="42"/>
  <c r="D22" i="42"/>
  <c r="E22" i="42"/>
  <c r="D23" i="42"/>
  <c r="E23" i="42"/>
  <c r="D24" i="42"/>
  <c r="E24" i="42"/>
  <c r="D25" i="42"/>
  <c r="E25" i="42"/>
  <c r="D28" i="42"/>
  <c r="E28" i="42"/>
  <c r="E7" i="42"/>
  <c r="D7" i="42"/>
  <c r="F8" i="42"/>
  <c r="F9" i="42"/>
  <c r="F10" i="42"/>
  <c r="F18" i="42"/>
  <c r="F19" i="42"/>
  <c r="F21" i="42"/>
  <c r="F22" i="42"/>
  <c r="F23" i="42"/>
  <c r="F24" i="42"/>
  <c r="F25" i="42"/>
  <c r="F28" i="42"/>
  <c r="F7" i="42"/>
  <c r="C7" i="56" l="1"/>
  <c r="C9" i="56"/>
  <c r="C22" i="56"/>
  <c r="C6" i="56"/>
  <c r="C8" i="56"/>
  <c r="C10" i="56"/>
  <c r="C13" i="56"/>
  <c r="C23" i="56"/>
  <c r="C25" i="56"/>
  <c r="C28" i="56"/>
  <c r="C26" i="56"/>
  <c r="C24" i="56"/>
  <c r="C12" i="56"/>
  <c r="C18" i="42"/>
  <c r="C25" i="42"/>
  <c r="C23" i="42"/>
  <c r="C19" i="42"/>
  <c r="C10" i="42"/>
  <c r="C8" i="42"/>
  <c r="C22" i="42"/>
  <c r="C28" i="42"/>
  <c r="C9" i="42"/>
  <c r="C24" i="42"/>
  <c r="C21" i="42"/>
  <c r="C29" i="56" l="1"/>
  <c r="F8" i="46" l="1"/>
  <c r="E8" i="46"/>
  <c r="D8" i="46"/>
  <c r="F7" i="45"/>
  <c r="F6" i="42"/>
  <c r="E6" i="42"/>
  <c r="D6" i="42"/>
  <c r="U14" i="41"/>
  <c r="R14" i="41"/>
  <c r="O14" i="41"/>
  <c r="L14" i="41"/>
  <c r="I14" i="41"/>
  <c r="F14" i="41"/>
  <c r="E14" i="41"/>
  <c r="D14" i="41"/>
  <c r="U15" i="40"/>
  <c r="R15" i="40"/>
  <c r="O15" i="40"/>
  <c r="L15" i="40"/>
  <c r="I15" i="40"/>
  <c r="F15" i="40"/>
  <c r="E15" i="40"/>
  <c r="D15" i="40"/>
  <c r="U14" i="40"/>
  <c r="R14" i="40"/>
  <c r="O14" i="40"/>
  <c r="L14" i="40"/>
  <c r="I14" i="40"/>
  <c r="F14" i="40"/>
  <c r="E14" i="40"/>
  <c r="D14" i="40"/>
  <c r="U13" i="40"/>
  <c r="R13" i="40"/>
  <c r="O13" i="40"/>
  <c r="L13" i="40"/>
  <c r="I13" i="40"/>
  <c r="F13" i="40"/>
  <c r="E13" i="40"/>
  <c r="D13" i="40"/>
  <c r="W12" i="40"/>
  <c r="V12" i="40"/>
  <c r="T12" i="40"/>
  <c r="S12" i="40"/>
  <c r="Q12" i="40"/>
  <c r="P12" i="40"/>
  <c r="N12" i="40"/>
  <c r="M12" i="40"/>
  <c r="K12" i="40"/>
  <c r="J12" i="40"/>
  <c r="H12" i="40"/>
  <c r="U11" i="40"/>
  <c r="R11" i="40"/>
  <c r="O11" i="40"/>
  <c r="L11" i="40"/>
  <c r="I11" i="40"/>
  <c r="F11" i="40"/>
  <c r="E11" i="40"/>
  <c r="D11" i="40"/>
  <c r="U10" i="40"/>
  <c r="R10" i="40"/>
  <c r="O10" i="40"/>
  <c r="L10" i="40"/>
  <c r="I10" i="40"/>
  <c r="F10" i="40"/>
  <c r="E10" i="40"/>
  <c r="D10" i="40"/>
  <c r="U9" i="40"/>
  <c r="R9" i="40"/>
  <c r="O9" i="40"/>
  <c r="L9" i="40"/>
  <c r="I9" i="40"/>
  <c r="F9" i="40"/>
  <c r="E9" i="40"/>
  <c r="D9" i="40"/>
  <c r="U8" i="40"/>
  <c r="R8" i="40"/>
  <c r="O8" i="40"/>
  <c r="L8" i="40"/>
  <c r="I8" i="40"/>
  <c r="F8" i="40"/>
  <c r="E8" i="40"/>
  <c r="D8" i="40"/>
  <c r="U7" i="40"/>
  <c r="R7" i="40"/>
  <c r="O7" i="40"/>
  <c r="L7" i="40"/>
  <c r="I7" i="40"/>
  <c r="F7" i="40"/>
  <c r="E7" i="40"/>
  <c r="D7" i="40"/>
  <c r="U6" i="40"/>
  <c r="R6" i="40"/>
  <c r="O6" i="40"/>
  <c r="L6" i="40"/>
  <c r="I6" i="40"/>
  <c r="F6" i="40"/>
  <c r="E6" i="40"/>
  <c r="D6" i="40"/>
  <c r="W27" i="79" l="1"/>
  <c r="W7" i="41"/>
  <c r="W6" i="79" s="1"/>
  <c r="W8" i="41"/>
  <c r="W7" i="79" s="1"/>
  <c r="W9" i="41"/>
  <c r="W8" i="79" s="1"/>
  <c r="W6" i="41"/>
  <c r="W28" i="41"/>
  <c r="V27" i="79"/>
  <c r="V28" i="41"/>
  <c r="V7" i="41"/>
  <c r="V8" i="41"/>
  <c r="V9" i="41"/>
  <c r="V6" i="41"/>
  <c r="T27" i="79"/>
  <c r="T28" i="41"/>
  <c r="T8" i="41"/>
  <c r="T7" i="79" s="1"/>
  <c r="T9" i="41"/>
  <c r="T8" i="79" s="1"/>
  <c r="T7" i="41"/>
  <c r="T6" i="79" s="1"/>
  <c r="T6" i="41"/>
  <c r="S27" i="79"/>
  <c r="S28" i="41"/>
  <c r="S8" i="41"/>
  <c r="S9" i="41"/>
  <c r="S7" i="41"/>
  <c r="S6" i="41"/>
  <c r="Q27" i="79"/>
  <c r="Q7" i="41"/>
  <c r="Q6" i="79" s="1"/>
  <c r="Q6" i="41"/>
  <c r="Q9" i="41"/>
  <c r="Q8" i="79" s="1"/>
  <c r="Q8" i="41"/>
  <c r="Q7" i="79" s="1"/>
  <c r="Q28" i="41"/>
  <c r="P27" i="79"/>
  <c r="P7" i="41"/>
  <c r="P9" i="41"/>
  <c r="P8" i="41"/>
  <c r="P28" i="41"/>
  <c r="P6" i="41"/>
  <c r="M27" i="79"/>
  <c r="M6" i="41"/>
  <c r="M8" i="41"/>
  <c r="M7" i="41"/>
  <c r="M9" i="41"/>
  <c r="M28" i="41"/>
  <c r="N27" i="79"/>
  <c r="N9" i="41"/>
  <c r="N8" i="79" s="1"/>
  <c r="N6" i="41"/>
  <c r="N8" i="41"/>
  <c r="N7" i="79" s="1"/>
  <c r="N7" i="41"/>
  <c r="N6" i="79" s="1"/>
  <c r="N28" i="41"/>
  <c r="K27" i="79"/>
  <c r="K9" i="41"/>
  <c r="K8" i="79" s="1"/>
  <c r="K8" i="41"/>
  <c r="K7" i="79" s="1"/>
  <c r="K7" i="41"/>
  <c r="K6" i="79" s="1"/>
  <c r="K6" i="41"/>
  <c r="K28" i="41"/>
  <c r="H27" i="79"/>
  <c r="H7" i="41"/>
  <c r="H6" i="41"/>
  <c r="H8" i="41"/>
  <c r="H28" i="41"/>
  <c r="H9" i="41"/>
  <c r="J27" i="79"/>
  <c r="J7" i="41"/>
  <c r="J8" i="41"/>
  <c r="J28" i="41"/>
  <c r="J9" i="41"/>
  <c r="J6" i="41"/>
  <c r="D19" i="76"/>
  <c r="H12" i="74"/>
  <c r="N12" i="74"/>
  <c r="T12" i="74"/>
  <c r="S12" i="74"/>
  <c r="J12" i="74"/>
  <c r="P12" i="74"/>
  <c r="V12" i="74"/>
  <c r="M12" i="74"/>
  <c r="K12" i="74"/>
  <c r="Q12" i="74"/>
  <c r="W12" i="74"/>
  <c r="M16" i="40"/>
  <c r="N16" i="40"/>
  <c r="K16" i="40"/>
  <c r="Q16" i="40"/>
  <c r="W16" i="40"/>
  <c r="C7" i="40"/>
  <c r="G16" i="40"/>
  <c r="S16" i="40"/>
  <c r="T16" i="40"/>
  <c r="H16" i="40"/>
  <c r="J16" i="40"/>
  <c r="V16" i="40"/>
  <c r="P16" i="40"/>
  <c r="C6" i="42"/>
  <c r="C7" i="42"/>
  <c r="C14" i="41"/>
  <c r="C9" i="40"/>
  <c r="C6" i="40"/>
  <c r="C8" i="40"/>
  <c r="C11" i="40"/>
  <c r="F12" i="40"/>
  <c r="L12" i="40"/>
  <c r="C15" i="40"/>
  <c r="B30" i="56" s="1"/>
  <c r="C10" i="40"/>
  <c r="O12" i="40"/>
  <c r="C13" i="40"/>
  <c r="C14" i="40"/>
  <c r="R12" i="40"/>
  <c r="C8" i="46"/>
  <c r="E12" i="40"/>
  <c r="D12" i="40"/>
  <c r="I12" i="40"/>
  <c r="U12" i="40"/>
  <c r="U27" i="79" l="1"/>
  <c r="R27" i="79"/>
  <c r="O27" i="79"/>
  <c r="L27" i="79"/>
  <c r="U9" i="41"/>
  <c r="V8" i="79"/>
  <c r="W29" i="42"/>
  <c r="W5" i="79"/>
  <c r="W28" i="79" s="1"/>
  <c r="W29" i="56"/>
  <c r="U8" i="79"/>
  <c r="V5" i="79"/>
  <c r="V29" i="42"/>
  <c r="V29" i="56"/>
  <c r="U6" i="41"/>
  <c r="U7" i="41"/>
  <c r="V6" i="79"/>
  <c r="U6" i="79" s="1"/>
  <c r="U8" i="41"/>
  <c r="V7" i="79"/>
  <c r="U7" i="79" s="1"/>
  <c r="S8" i="79"/>
  <c r="R8" i="79" s="1"/>
  <c r="R9" i="41"/>
  <c r="T5" i="79"/>
  <c r="T28" i="79" s="1"/>
  <c r="T29" i="42"/>
  <c r="T29" i="56"/>
  <c r="S6" i="79"/>
  <c r="R6" i="79" s="1"/>
  <c r="R7" i="41"/>
  <c r="S5" i="79"/>
  <c r="S29" i="42"/>
  <c r="S29" i="56"/>
  <c r="R6" i="41"/>
  <c r="S7" i="79"/>
  <c r="R7" i="79" s="1"/>
  <c r="R8" i="41"/>
  <c r="P29" i="56"/>
  <c r="P5" i="79"/>
  <c r="P29" i="42"/>
  <c r="O6" i="41"/>
  <c r="O8" i="41"/>
  <c r="P7" i="79"/>
  <c r="O7" i="79" s="1"/>
  <c r="O9" i="41"/>
  <c r="P8" i="79"/>
  <c r="O8" i="79" s="1"/>
  <c r="Q29" i="56"/>
  <c r="Q5" i="79"/>
  <c r="Q28" i="79" s="1"/>
  <c r="Q29" i="42"/>
  <c r="O7" i="41"/>
  <c r="P6" i="79"/>
  <c r="O6" i="79" s="1"/>
  <c r="M8" i="79"/>
  <c r="L8" i="79" s="1"/>
  <c r="L9" i="41"/>
  <c r="L7" i="41"/>
  <c r="M6" i="79"/>
  <c r="L6" i="79" s="1"/>
  <c r="M7" i="79"/>
  <c r="L7" i="79" s="1"/>
  <c r="L8" i="41"/>
  <c r="N29" i="42"/>
  <c r="N5" i="79"/>
  <c r="N28" i="79" s="1"/>
  <c r="N29" i="56"/>
  <c r="M29" i="42"/>
  <c r="M5" i="79"/>
  <c r="M29" i="56"/>
  <c r="L6" i="41"/>
  <c r="K5" i="79"/>
  <c r="K28" i="79" s="1"/>
  <c r="K29" i="42"/>
  <c r="K29" i="56"/>
  <c r="H8" i="79"/>
  <c r="E9" i="41"/>
  <c r="F9" i="41"/>
  <c r="H7" i="79"/>
  <c r="E8" i="41"/>
  <c r="F8" i="41"/>
  <c r="H29" i="42"/>
  <c r="H29" i="56"/>
  <c r="H5" i="79"/>
  <c r="F6" i="41"/>
  <c r="E6" i="41"/>
  <c r="H6" i="79"/>
  <c r="E7" i="41"/>
  <c r="F7" i="41"/>
  <c r="E27" i="79"/>
  <c r="F27" i="79"/>
  <c r="J5" i="79"/>
  <c r="J29" i="56"/>
  <c r="J29" i="42"/>
  <c r="I6" i="41"/>
  <c r="D6" i="41"/>
  <c r="I9" i="41"/>
  <c r="J8" i="79"/>
  <c r="D9" i="41"/>
  <c r="I8" i="41"/>
  <c r="J7" i="79"/>
  <c r="D8" i="41"/>
  <c r="I7" i="41"/>
  <c r="J6" i="79"/>
  <c r="D7" i="41"/>
  <c r="I27" i="79"/>
  <c r="D27" i="79"/>
  <c r="F29" i="41"/>
  <c r="I13" i="74"/>
  <c r="C29" i="42"/>
  <c r="B30" i="42" s="1"/>
  <c r="G17" i="40"/>
  <c r="C12" i="40"/>
  <c r="U5" i="79" l="1"/>
  <c r="U28" i="79" s="1"/>
  <c r="V28" i="79"/>
  <c r="S28" i="79"/>
  <c r="R5" i="79"/>
  <c r="R28" i="79" s="1"/>
  <c r="P28" i="79"/>
  <c r="O5" i="79"/>
  <c r="O28" i="79" s="1"/>
  <c r="C9" i="41"/>
  <c r="L5" i="79"/>
  <c r="L28" i="79" s="1"/>
  <c r="M28" i="79"/>
  <c r="C27" i="79"/>
  <c r="C7" i="41"/>
  <c r="C8" i="41"/>
  <c r="C6" i="41"/>
  <c r="H28" i="79"/>
  <c r="E5" i="79"/>
  <c r="F5" i="79"/>
  <c r="G30" i="42"/>
  <c r="E30" i="56"/>
  <c r="E7" i="79"/>
  <c r="F7" i="79"/>
  <c r="E6" i="79"/>
  <c r="F6" i="79"/>
  <c r="E8" i="79"/>
  <c r="F8" i="79"/>
  <c r="D7" i="79"/>
  <c r="I7" i="79"/>
  <c r="D8" i="79"/>
  <c r="I8" i="79"/>
  <c r="I6" i="79"/>
  <c r="D6" i="79"/>
  <c r="J28" i="79"/>
  <c r="I5" i="79"/>
  <c r="I28" i="79" s="1"/>
  <c r="D5" i="79"/>
  <c r="E29" i="79" l="1"/>
  <c r="C5" i="79"/>
  <c r="F28" i="79"/>
  <c r="C8" i="79"/>
  <c r="C6" i="79"/>
  <c r="C7" i="79"/>
  <c r="C28" i="79" l="1"/>
</calcChain>
</file>

<file path=xl/sharedStrings.xml><?xml version="1.0" encoding="utf-8"?>
<sst xmlns="http://schemas.openxmlformats.org/spreadsheetml/2006/main" count="73175" uniqueCount="17101">
  <si>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</si>
  <si>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</si>
  <si>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</si>
  <si>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</si>
  <si>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</si>
  <si>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</si>
  <si>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</si>
  <si>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</si>
  <si>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</si>
  <si>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Dependencia:</t>
  </si>
  <si>
    <t>08</t>
  </si>
  <si>
    <t>09</t>
  </si>
  <si>
    <t>10</t>
  </si>
  <si>
    <t>Circuito Escolar:</t>
  </si>
  <si>
    <t>Institución:</t>
  </si>
  <si>
    <t>11</t>
  </si>
  <si>
    <t>12</t>
  </si>
  <si>
    <t>13</t>
  </si>
  <si>
    <t>Inglés (Presencial)</t>
  </si>
  <si>
    <t>Francés</t>
  </si>
  <si>
    <t>Asignatura</t>
  </si>
  <si>
    <t>Español</t>
  </si>
  <si>
    <t>Estudios Sociales</t>
  </si>
  <si>
    <t>Ciencias</t>
  </si>
  <si>
    <t>Matemática</t>
  </si>
  <si>
    <t>Alfabetización</t>
  </si>
  <si>
    <t>Educación Diversificada a Distancia</t>
  </si>
  <si>
    <t>Bachillerato por
Madurez</t>
  </si>
  <si>
    <t>Mu-
jeres</t>
  </si>
  <si>
    <t>Hom-
bres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</si>
  <si>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</si>
  <si>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</si>
  <si>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</si>
  <si>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</si>
  <si>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</si>
  <si>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</si>
  <si>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</si>
  <si>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</si>
  <si>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</si>
  <si>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</si>
  <si>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</si>
  <si>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</si>
  <si>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SECTOR</t>
  </si>
  <si>
    <t>DIRECTOR</t>
  </si>
  <si>
    <t>00003</t>
  </si>
  <si>
    <t>5516</t>
  </si>
  <si>
    <t>1</t>
  </si>
  <si>
    <t>SAN JOSE</t>
  </si>
  <si>
    <t>MORAZAN</t>
  </si>
  <si>
    <t>2</t>
  </si>
  <si>
    <t>01288</t>
  </si>
  <si>
    <t>00005</t>
  </si>
  <si>
    <t>0315</t>
  </si>
  <si>
    <t>BUENAVENTURA CORRALES</t>
  </si>
  <si>
    <t>00008</t>
  </si>
  <si>
    <t>REPUBLICA DE MEXICO</t>
  </si>
  <si>
    <t>SAN JOSE NORTE</t>
  </si>
  <si>
    <t>ARANJUEZ</t>
  </si>
  <si>
    <t>00214</t>
  </si>
  <si>
    <t>00060</t>
  </si>
  <si>
    <t>00007</t>
  </si>
  <si>
    <t>0603</t>
  </si>
  <si>
    <t>SECTOR SIETE</t>
  </si>
  <si>
    <t>DESAMPARADOS</t>
  </si>
  <si>
    <t>LOS GUIDO</t>
  </si>
  <si>
    <t>00928</t>
  </si>
  <si>
    <t>00343</t>
  </si>
  <si>
    <t>0601</t>
  </si>
  <si>
    <t>LAS LETRAS</t>
  </si>
  <si>
    <t>SAN MIGUEL</t>
  </si>
  <si>
    <t>00355</t>
  </si>
  <si>
    <t>00009</t>
  </si>
  <si>
    <t>0334</t>
  </si>
  <si>
    <t>COSTA RICA</t>
  </si>
  <si>
    <t>00010</t>
  </si>
  <si>
    <t>0368</t>
  </si>
  <si>
    <t>LA PITAHAYA</t>
  </si>
  <si>
    <t>00093</t>
  </si>
  <si>
    <t>00025</t>
  </si>
  <si>
    <t>00012</t>
  </si>
  <si>
    <t>0370</t>
  </si>
  <si>
    <t>00209</t>
  </si>
  <si>
    <t>00013</t>
  </si>
  <si>
    <t>0409</t>
  </si>
  <si>
    <t>00424</t>
  </si>
  <si>
    <t>00014</t>
  </si>
  <si>
    <t>0389</t>
  </si>
  <si>
    <t>MARIA AUXILIADORA</t>
  </si>
  <si>
    <t>DON BOSCO</t>
  </si>
  <si>
    <t>3</t>
  </si>
  <si>
    <t>00015</t>
  </si>
  <si>
    <t>0395</t>
  </si>
  <si>
    <t>NIÑO JESUS DE PRAGA</t>
  </si>
  <si>
    <t>SOFIA PORTILLO PLEITEZ</t>
  </si>
  <si>
    <t>00017</t>
  </si>
  <si>
    <t>0413</t>
  </si>
  <si>
    <t>REPUBLICA DE NICARAGUA</t>
  </si>
  <si>
    <t>CRISTO REY</t>
  </si>
  <si>
    <t>00019</t>
  </si>
  <si>
    <t>0387</t>
  </si>
  <si>
    <t>MAURO FERNANDEZ ACUÑA</t>
  </si>
  <si>
    <t>LOS ANGELES</t>
  </si>
  <si>
    <t>00020</t>
  </si>
  <si>
    <t>0397</t>
  </si>
  <si>
    <t>OMAR DENGO GUERRERO</t>
  </si>
  <si>
    <t>00022</t>
  </si>
  <si>
    <t>0344</t>
  </si>
  <si>
    <t>ESPAÑA</t>
  </si>
  <si>
    <t>LA SOLEDAD</t>
  </si>
  <si>
    <t>02416</t>
  </si>
  <si>
    <t>00023</t>
  </si>
  <si>
    <t>0394</t>
  </si>
  <si>
    <t>NACIONES UNIDAS</t>
  </si>
  <si>
    <t>00024</t>
  </si>
  <si>
    <t>0410</t>
  </si>
  <si>
    <t>REPUBLICA DE CHILE</t>
  </si>
  <si>
    <t>0347</t>
  </si>
  <si>
    <t>MARCELINO GARCIA FLAMENCO</t>
  </si>
  <si>
    <t>00946</t>
  </si>
  <si>
    <t>00026</t>
  </si>
  <si>
    <t>0414</t>
  </si>
  <si>
    <t>RICARDO JIMENEZ OREAMUNO</t>
  </si>
  <si>
    <t>00027</t>
  </si>
  <si>
    <t>1246</t>
  </si>
  <si>
    <t>SAN JORGE LAS ROCAS</t>
  </si>
  <si>
    <t>OCCIDENTE</t>
  </si>
  <si>
    <t>ALAJUELA</t>
  </si>
  <si>
    <t>SAN RAMON</t>
  </si>
  <si>
    <t>ANGELES</t>
  </si>
  <si>
    <t>SAN JORGE</t>
  </si>
  <si>
    <t>00028</t>
  </si>
  <si>
    <t>3340</t>
  </si>
  <si>
    <t>LIMON</t>
  </si>
  <si>
    <t>7</t>
  </si>
  <si>
    <t>RIO BLANCO</t>
  </si>
  <si>
    <t>00029</t>
  </si>
  <si>
    <t>0335</t>
  </si>
  <si>
    <t>JUAN SANTAMARIA</t>
  </si>
  <si>
    <t>18</t>
  </si>
  <si>
    <t>CURRIDABAT</t>
  </si>
  <si>
    <t>LA AMISTAD</t>
  </si>
  <si>
    <t>00030</t>
  </si>
  <si>
    <t>0369</t>
  </si>
  <si>
    <t>ZAPOTE</t>
  </si>
  <si>
    <t>00031</t>
  </si>
  <si>
    <t>0436</t>
  </si>
  <si>
    <t>JOSEFITA JURADO DE ALVARADO</t>
  </si>
  <si>
    <t>01808</t>
  </si>
  <si>
    <t>00032</t>
  </si>
  <si>
    <t>0426</t>
  </si>
  <si>
    <t>REPUBLICA DOMINICANA</t>
  </si>
  <si>
    <t>00033</t>
  </si>
  <si>
    <t>0459</t>
  </si>
  <si>
    <t>LA LIA</t>
  </si>
  <si>
    <t>01395</t>
  </si>
  <si>
    <t>02314</t>
  </si>
  <si>
    <t>00034</t>
  </si>
  <si>
    <t>0447</t>
  </si>
  <si>
    <t>NAPOLEON QUESADA SALAZAR</t>
  </si>
  <si>
    <t>01132</t>
  </si>
  <si>
    <t>00035</t>
  </si>
  <si>
    <t>0456</t>
  </si>
  <si>
    <t>FRANCO COSTARRICENSE</t>
  </si>
  <si>
    <t>00037</t>
  </si>
  <si>
    <t>0415</t>
  </si>
  <si>
    <t>QUINCE DE AGOSTO</t>
  </si>
  <si>
    <t>TIRRASES</t>
  </si>
  <si>
    <t>00045</t>
  </si>
  <si>
    <t>00038</t>
  </si>
  <si>
    <t>0438</t>
  </si>
  <si>
    <t>GRANADILLA NORTE</t>
  </si>
  <si>
    <t>00266</t>
  </si>
  <si>
    <t>00345</t>
  </si>
  <si>
    <t>00039</t>
  </si>
  <si>
    <t>0441</t>
  </si>
  <si>
    <t>CENTRO AMERICA</t>
  </si>
  <si>
    <t>JOSE MATARRITA THOMPSON</t>
  </si>
  <si>
    <t>00049</t>
  </si>
  <si>
    <t>00265</t>
  </si>
  <si>
    <t>00041</t>
  </si>
  <si>
    <t>0462</t>
  </si>
  <si>
    <t>SANTA MARTA</t>
  </si>
  <si>
    <t>00052</t>
  </si>
  <si>
    <t>00042</t>
  </si>
  <si>
    <t>0349</t>
  </si>
  <si>
    <t>JOSE ANGEL VIETO RANGEL</t>
  </si>
  <si>
    <t>SAN JOSECITO</t>
  </si>
  <si>
    <t>00043</t>
  </si>
  <si>
    <t>0457</t>
  </si>
  <si>
    <t>CIPRESES</t>
  </si>
  <si>
    <t>VIVIANA ALVAREZ GUTIERREZ</t>
  </si>
  <si>
    <t>01122</t>
  </si>
  <si>
    <t>2994</t>
  </si>
  <si>
    <t>ALTO LAGUNA</t>
  </si>
  <si>
    <t>COTO</t>
  </si>
  <si>
    <t>6</t>
  </si>
  <si>
    <t>PUNTARENAS</t>
  </si>
  <si>
    <t>GOLFITO</t>
  </si>
  <si>
    <t>PUERTO JIMENEZ</t>
  </si>
  <si>
    <t>02607</t>
  </si>
  <si>
    <t>00046</t>
  </si>
  <si>
    <t>0332</t>
  </si>
  <si>
    <t>CORAZON DE JESUS</t>
  </si>
  <si>
    <t>01396</t>
  </si>
  <si>
    <t>00047</t>
  </si>
  <si>
    <t>4917</t>
  </si>
  <si>
    <t>COLIMA</t>
  </si>
  <si>
    <t>00070</t>
  </si>
  <si>
    <t>00342</t>
  </si>
  <si>
    <t>00048</t>
  </si>
  <si>
    <t>2965</t>
  </si>
  <si>
    <t>LA FUENTE</t>
  </si>
  <si>
    <t>02132</t>
  </si>
  <si>
    <t>0442</t>
  </si>
  <si>
    <t>OTTO HUBBE</t>
  </si>
  <si>
    <t>01399</t>
  </si>
  <si>
    <t>00050</t>
  </si>
  <si>
    <t>0312</t>
  </si>
  <si>
    <t>SAN RAFAEL</t>
  </si>
  <si>
    <t>CINCO ESQUINAS</t>
  </si>
  <si>
    <t>00806</t>
  </si>
  <si>
    <t>00051</t>
  </si>
  <si>
    <t>0337</t>
  </si>
  <si>
    <t>00071</t>
  </si>
  <si>
    <t>00379</t>
  </si>
  <si>
    <t>0377</t>
  </si>
  <si>
    <t>ANTONIO JOSE DE SUCRE</t>
  </si>
  <si>
    <t>LA URUCA</t>
  </si>
  <si>
    <t>00073</t>
  </si>
  <si>
    <t>00805</t>
  </si>
  <si>
    <t>00053</t>
  </si>
  <si>
    <t>0319</t>
  </si>
  <si>
    <t>JESUS JIMENEZ ZAMORA</t>
  </si>
  <si>
    <t>SAN JUAN</t>
  </si>
  <si>
    <t>00068</t>
  </si>
  <si>
    <t>00276</t>
  </si>
  <si>
    <t>00054</t>
  </si>
  <si>
    <t>0318</t>
  </si>
  <si>
    <t>LA PEREGRINA</t>
  </si>
  <si>
    <t>00067</t>
  </si>
  <si>
    <t>00055</t>
  </si>
  <si>
    <t>0382</t>
  </si>
  <si>
    <t>ANSELMO LLORENTE</t>
  </si>
  <si>
    <t>LLORENTE</t>
  </si>
  <si>
    <t>00074</t>
  </si>
  <si>
    <t>00418</t>
  </si>
  <si>
    <t>00056</t>
  </si>
  <si>
    <t>0325</t>
  </si>
  <si>
    <t>ESMERALDA OREAMUNO</t>
  </si>
  <si>
    <t>00057</t>
  </si>
  <si>
    <t>0336</t>
  </si>
  <si>
    <t>LEON XIII</t>
  </si>
  <si>
    <t>01397</t>
  </si>
  <si>
    <t>00058</t>
  </si>
  <si>
    <t>0373</t>
  </si>
  <si>
    <t>LA FLORIDA</t>
  </si>
  <si>
    <t>00807</t>
  </si>
  <si>
    <t>00059</t>
  </si>
  <si>
    <t>0465</t>
  </si>
  <si>
    <t>MIGUEL OBREGON LIZANO</t>
  </si>
  <si>
    <t>2933</t>
  </si>
  <si>
    <t>BETANIA</t>
  </si>
  <si>
    <t>LIMONCITO</t>
  </si>
  <si>
    <t>00061</t>
  </si>
  <si>
    <t>0398</t>
  </si>
  <si>
    <t>RAFAEL FRANCISCO OSEJO</t>
  </si>
  <si>
    <t>MATA REDONDA</t>
  </si>
  <si>
    <t>00842</t>
  </si>
  <si>
    <t>00062</t>
  </si>
  <si>
    <t>3806</t>
  </si>
  <si>
    <t>LOS LEDEZMA</t>
  </si>
  <si>
    <t>UPALA</t>
  </si>
  <si>
    <t>02479</t>
  </si>
  <si>
    <t>01525</t>
  </si>
  <si>
    <t>00063</t>
  </si>
  <si>
    <t>1461</t>
  </si>
  <si>
    <t>LA PAZ</t>
  </si>
  <si>
    <t>15</t>
  </si>
  <si>
    <t>GUATUSO</t>
  </si>
  <si>
    <t>00065</t>
  </si>
  <si>
    <t>5813</t>
  </si>
  <si>
    <t>SARAPIQUI</t>
  </si>
  <si>
    <t>4</t>
  </si>
  <si>
    <t>HEREDIA</t>
  </si>
  <si>
    <t>3820</t>
  </si>
  <si>
    <t>PUEBLO NUEVO</t>
  </si>
  <si>
    <t>DARLING LOPEZ GONZALEZ</t>
  </si>
  <si>
    <t>02167</t>
  </si>
  <si>
    <t>01117</t>
  </si>
  <si>
    <t>3854</t>
  </si>
  <si>
    <t>LLANO BONITO #2</t>
  </si>
  <si>
    <t>00069</t>
  </si>
  <si>
    <t>0328</t>
  </si>
  <si>
    <t>CIUDADELA DE PAVAS</t>
  </si>
  <si>
    <t>PAVAS</t>
  </si>
  <si>
    <t>01407</t>
  </si>
  <si>
    <t>00304</t>
  </si>
  <si>
    <t>1535</t>
  </si>
  <si>
    <t>LAS NUBES</t>
  </si>
  <si>
    <t>SAN CARLOS</t>
  </si>
  <si>
    <t>14</t>
  </si>
  <si>
    <t>LOS CHILES</t>
  </si>
  <si>
    <t>ELVIN JIMENEZ ARIAS</t>
  </si>
  <si>
    <t>03182</t>
  </si>
  <si>
    <t>0320</t>
  </si>
  <si>
    <t>CARLOS SANABRIA MORA</t>
  </si>
  <si>
    <t>00072</t>
  </si>
  <si>
    <t>0342</t>
  </si>
  <si>
    <t>0464</t>
  </si>
  <si>
    <t>00095</t>
  </si>
  <si>
    <t>0470</t>
  </si>
  <si>
    <t>00275</t>
  </si>
  <si>
    <t>00075</t>
  </si>
  <si>
    <t>2540</t>
  </si>
  <si>
    <t>PASO HONDO</t>
  </si>
  <si>
    <t>SANTA CRUZ</t>
  </si>
  <si>
    <t>5</t>
  </si>
  <si>
    <t>GUANACASTE</t>
  </si>
  <si>
    <t>00744</t>
  </si>
  <si>
    <t>00076</t>
  </si>
  <si>
    <t>1740</t>
  </si>
  <si>
    <t>CALLE NARANJO</t>
  </si>
  <si>
    <t>CARTAGO</t>
  </si>
  <si>
    <t>LA UNION</t>
  </si>
  <si>
    <t>CONCEPCION</t>
  </si>
  <si>
    <t>01006</t>
  </si>
  <si>
    <t>01101</t>
  </si>
  <si>
    <t>00077</t>
  </si>
  <si>
    <t>0340</t>
  </si>
  <si>
    <t>EL LLANO</t>
  </si>
  <si>
    <t>ALAJUELITA</t>
  </si>
  <si>
    <t>SAN ANTONIO</t>
  </si>
  <si>
    <t>MARGARITA GUTIERREZ ACEVEDO</t>
  </si>
  <si>
    <t>00107</t>
  </si>
  <si>
    <t>02265</t>
  </si>
  <si>
    <t>00078</t>
  </si>
  <si>
    <t>1537</t>
  </si>
  <si>
    <t>ULIMA</t>
  </si>
  <si>
    <t>FLORENCIA</t>
  </si>
  <si>
    <t>MAUREEN RUEDA MENDEZ</t>
  </si>
  <si>
    <t>03005</t>
  </si>
  <si>
    <t>00079</t>
  </si>
  <si>
    <t>1439</t>
  </si>
  <si>
    <t>BOCA DEL RIO SAN CARLOS</t>
  </si>
  <si>
    <t>02851</t>
  </si>
  <si>
    <t>00080</t>
  </si>
  <si>
    <t>0472</t>
  </si>
  <si>
    <t>LOS PINOS</t>
  </si>
  <si>
    <t>SAN FELIPE</t>
  </si>
  <si>
    <t>LA AURORA</t>
  </si>
  <si>
    <t>00116</t>
  </si>
  <si>
    <t>POCOSOL</t>
  </si>
  <si>
    <t>SAN ISIDRO</t>
  </si>
  <si>
    <t>00082</t>
  </si>
  <si>
    <t>0311</t>
  </si>
  <si>
    <t>CARMEN LYRA</t>
  </si>
  <si>
    <t>00104</t>
  </si>
  <si>
    <t>00370</t>
  </si>
  <si>
    <t>00083</t>
  </si>
  <si>
    <t>0329</t>
  </si>
  <si>
    <t>QUINCE DE SETIEMBRE</t>
  </si>
  <si>
    <t>HATILLO</t>
  </si>
  <si>
    <t>00105</t>
  </si>
  <si>
    <t>00286</t>
  </si>
  <si>
    <t>00084</t>
  </si>
  <si>
    <t>0379</t>
  </si>
  <si>
    <t>00109</t>
  </si>
  <si>
    <t>00085</t>
  </si>
  <si>
    <t>0388</t>
  </si>
  <si>
    <t>GENERAL MANUEL BELGRANO GONZALEZ</t>
  </si>
  <si>
    <t>00086</t>
  </si>
  <si>
    <t>0428</t>
  </si>
  <si>
    <t>00112</t>
  </si>
  <si>
    <t>00380</t>
  </si>
  <si>
    <t>00087</t>
  </si>
  <si>
    <t>0469</t>
  </si>
  <si>
    <t>JORGE DEBRAVO</t>
  </si>
  <si>
    <t>ROCIO CESPEDES CALDERON</t>
  </si>
  <si>
    <t>00464</t>
  </si>
  <si>
    <t>00088</t>
  </si>
  <si>
    <t>0431</t>
  </si>
  <si>
    <t>ISMAEL COTO FERNANDEZ</t>
  </si>
  <si>
    <t>00535</t>
  </si>
  <si>
    <t>00089</t>
  </si>
  <si>
    <t>0330</t>
  </si>
  <si>
    <t>00090</t>
  </si>
  <si>
    <t>0363</t>
  </si>
  <si>
    <t>REPUBLICA DE PARAGUAY</t>
  </si>
  <si>
    <t>00091</t>
  </si>
  <si>
    <t>0454</t>
  </si>
  <si>
    <t>MIGUEL DE CERVANTES SAAVEDRA</t>
  </si>
  <si>
    <t>00463</t>
  </si>
  <si>
    <t>00092</t>
  </si>
  <si>
    <t>0463</t>
  </si>
  <si>
    <t>HATILLO 2</t>
  </si>
  <si>
    <t>00114</t>
  </si>
  <si>
    <t>00948</t>
  </si>
  <si>
    <t>0358</t>
  </si>
  <si>
    <t>ABRAHAM LINCOLN</t>
  </si>
  <si>
    <t>00094</t>
  </si>
  <si>
    <t>0595</t>
  </si>
  <si>
    <t>SOR MARIA ROMERO MENESES</t>
  </si>
  <si>
    <t>LAS LOMAS</t>
  </si>
  <si>
    <t>00133</t>
  </si>
  <si>
    <t>0506</t>
  </si>
  <si>
    <t>JOSE MARIA ZELEDON BRENES</t>
  </si>
  <si>
    <t>00125</t>
  </si>
  <si>
    <t>00856</t>
  </si>
  <si>
    <t>00096</t>
  </si>
  <si>
    <t>0480</t>
  </si>
  <si>
    <t>SAN RAFAEL ARRIBA</t>
  </si>
  <si>
    <t>00122</t>
  </si>
  <si>
    <t>00267</t>
  </si>
  <si>
    <t>00097</t>
  </si>
  <si>
    <t>0321</t>
  </si>
  <si>
    <t>CAROLINA DENT ALVARADO</t>
  </si>
  <si>
    <t>SAGRADA FAMILIA</t>
  </si>
  <si>
    <t>00124</t>
  </si>
  <si>
    <t>00098</t>
  </si>
  <si>
    <t>0514</t>
  </si>
  <si>
    <t>HIGUITO</t>
  </si>
  <si>
    <t>00126</t>
  </si>
  <si>
    <t>00099</t>
  </si>
  <si>
    <t>0542</t>
  </si>
  <si>
    <t>REPUBLICA DE HAITI</t>
  </si>
  <si>
    <t>00100</t>
  </si>
  <si>
    <t>0561</t>
  </si>
  <si>
    <t>SAN JUAN DE DIOS</t>
  </si>
  <si>
    <t>00748</t>
  </si>
  <si>
    <t>00101</t>
  </si>
  <si>
    <t>0565</t>
  </si>
  <si>
    <t>REPUBLICA DE HONDURAS</t>
  </si>
  <si>
    <t>00747</t>
  </si>
  <si>
    <t>00102</t>
  </si>
  <si>
    <t>0567</t>
  </si>
  <si>
    <t>ELIAS JIMENEZ CASTRO</t>
  </si>
  <si>
    <t>SAN RAFAEL ABAJO</t>
  </si>
  <si>
    <t>00273</t>
  </si>
  <si>
    <t>00103</t>
  </si>
  <si>
    <t>0568</t>
  </si>
  <si>
    <t>CENTRAL SAN SEBASTIAN</t>
  </si>
  <si>
    <t>0573</t>
  </si>
  <si>
    <t>MANUEL ORTUÑO BOUTIN</t>
  </si>
  <si>
    <t>00522</t>
  </si>
  <si>
    <t>1596</t>
  </si>
  <si>
    <t>PATASTE</t>
  </si>
  <si>
    <t>MONTERREY</t>
  </si>
  <si>
    <t>00106</t>
  </si>
  <si>
    <t>0354</t>
  </si>
  <si>
    <t>HONDURAS</t>
  </si>
  <si>
    <t>SANTA ANA</t>
  </si>
  <si>
    <t>POZOS</t>
  </si>
  <si>
    <t>01635</t>
  </si>
  <si>
    <t>0307</t>
  </si>
  <si>
    <t>ESCAZU</t>
  </si>
  <si>
    <t>00931</t>
  </si>
  <si>
    <t>00108</t>
  </si>
  <si>
    <t>0310</t>
  </si>
  <si>
    <t>BRASIL DE SANTA ANA</t>
  </si>
  <si>
    <t>BRASIL</t>
  </si>
  <si>
    <t>00845</t>
  </si>
  <si>
    <t>01293</t>
  </si>
  <si>
    <t>0324</t>
  </si>
  <si>
    <t>00150</t>
  </si>
  <si>
    <t>00110</t>
  </si>
  <si>
    <t>0375</t>
  </si>
  <si>
    <t>LA MINA</t>
  </si>
  <si>
    <t>CARLOS CAMACHO MOSCOSO</t>
  </si>
  <si>
    <t>00111</t>
  </si>
  <si>
    <t>1486</t>
  </si>
  <si>
    <t>CASTELMARE</t>
  </si>
  <si>
    <t>0632</t>
  </si>
  <si>
    <t>LLANO HERMOSO</t>
  </si>
  <si>
    <t>PURISCAL</t>
  </si>
  <si>
    <t>MERCEDES SUR</t>
  </si>
  <si>
    <t>01582</t>
  </si>
  <si>
    <t>00113</t>
  </si>
  <si>
    <t>0306</t>
  </si>
  <si>
    <t>EL CARMEN</t>
  </si>
  <si>
    <t>00148</t>
  </si>
  <si>
    <t>00442</t>
  </si>
  <si>
    <t>0327</t>
  </si>
  <si>
    <t>RONALD VARGAS ZUMBADO</t>
  </si>
  <si>
    <t>00151</t>
  </si>
  <si>
    <t>00237</t>
  </si>
  <si>
    <t>0422</t>
  </si>
  <si>
    <t>SALITRAL</t>
  </si>
  <si>
    <t>00159</t>
  </si>
  <si>
    <t>01291</t>
  </si>
  <si>
    <t>00117</t>
  </si>
  <si>
    <t>0308</t>
  </si>
  <si>
    <t>BELLO HORIZONTE</t>
  </si>
  <si>
    <t>00149</t>
  </si>
  <si>
    <t>00814</t>
  </si>
  <si>
    <t>00118</t>
  </si>
  <si>
    <t>0405</t>
  </si>
  <si>
    <t>00157</t>
  </si>
  <si>
    <t>00119</t>
  </si>
  <si>
    <t>0378</t>
  </si>
  <si>
    <t>ISABEL LA CATOLICA</t>
  </si>
  <si>
    <t>00154</t>
  </si>
  <si>
    <t>00120</t>
  </si>
  <si>
    <t>0403</t>
  </si>
  <si>
    <t>00156</t>
  </si>
  <si>
    <t>00381</t>
  </si>
  <si>
    <t>00121</t>
  </si>
  <si>
    <t>0406</t>
  </si>
  <si>
    <t>00158</t>
  </si>
  <si>
    <t>0350</t>
  </si>
  <si>
    <t>00153</t>
  </si>
  <si>
    <t>00549</t>
  </si>
  <si>
    <t>00123</t>
  </si>
  <si>
    <t>0400</t>
  </si>
  <si>
    <t>PIEDADES</t>
  </si>
  <si>
    <t>00155</t>
  </si>
  <si>
    <t>0361</t>
  </si>
  <si>
    <t>0343</t>
  </si>
  <si>
    <t>00152</t>
  </si>
  <si>
    <t>01290</t>
  </si>
  <si>
    <t>0423</t>
  </si>
  <si>
    <t>JUAN XXIII</t>
  </si>
  <si>
    <t>00127</t>
  </si>
  <si>
    <t>0391</t>
  </si>
  <si>
    <t>02656</t>
  </si>
  <si>
    <t>00130</t>
  </si>
  <si>
    <t>0492</t>
  </si>
  <si>
    <t>JOSE TRINIDAD MORA VALVERDE</t>
  </si>
  <si>
    <t>00168</t>
  </si>
  <si>
    <t>00131</t>
  </si>
  <si>
    <t>0547</t>
  </si>
  <si>
    <t>PATARRA</t>
  </si>
  <si>
    <t>QUEBRADA HONDA</t>
  </si>
  <si>
    <t>01178</t>
  </si>
  <si>
    <t>01851</t>
  </si>
  <si>
    <t>00132</t>
  </si>
  <si>
    <t>0504</t>
  </si>
  <si>
    <t>JOAQUIN GARCIA MONGE</t>
  </si>
  <si>
    <t>0509</t>
  </si>
  <si>
    <t>CIUDADELA FATIMA</t>
  </si>
  <si>
    <t>DAMAS</t>
  </si>
  <si>
    <t>FATIMA</t>
  </si>
  <si>
    <t>00169</t>
  </si>
  <si>
    <t>00135</t>
  </si>
  <si>
    <t>0597</t>
  </si>
  <si>
    <t>GRAVILIAS</t>
  </si>
  <si>
    <t>EL PORVENIR</t>
  </si>
  <si>
    <t>00176</t>
  </si>
  <si>
    <t>00136</t>
  </si>
  <si>
    <t>0590</t>
  </si>
  <si>
    <t>00174</t>
  </si>
  <si>
    <t>01128</t>
  </si>
  <si>
    <t>00137</t>
  </si>
  <si>
    <t>0543</t>
  </si>
  <si>
    <t>JUAN MONGE GUILLEN</t>
  </si>
  <si>
    <t>00171</t>
  </si>
  <si>
    <t>00855</t>
  </si>
  <si>
    <t>00138</t>
  </si>
  <si>
    <t>0531</t>
  </si>
  <si>
    <t>LAS GRAVILIAS</t>
  </si>
  <si>
    <t>00170</t>
  </si>
  <si>
    <t>00139</t>
  </si>
  <si>
    <t>0548</t>
  </si>
  <si>
    <t>FRANCISCO GAMBOA MORA</t>
  </si>
  <si>
    <t>RIO AZUL</t>
  </si>
  <si>
    <t>00172</t>
  </si>
  <si>
    <t>00140</t>
  </si>
  <si>
    <t>0556</t>
  </si>
  <si>
    <t>00173</t>
  </si>
  <si>
    <t>00141</t>
  </si>
  <si>
    <t>0594</t>
  </si>
  <si>
    <t>SAN JERONIMO</t>
  </si>
  <si>
    <t>00175</t>
  </si>
  <si>
    <t>00142</t>
  </si>
  <si>
    <t>0602</t>
  </si>
  <si>
    <t>00218</t>
  </si>
  <si>
    <t>00143</t>
  </si>
  <si>
    <t>0497</t>
  </si>
  <si>
    <t>SAN CRISTOBAL</t>
  </si>
  <si>
    <t>00988</t>
  </si>
  <si>
    <t>01896</t>
  </si>
  <si>
    <t>00144</t>
  </si>
  <si>
    <t>0507</t>
  </si>
  <si>
    <t>EL MANZANO</t>
  </si>
  <si>
    <t>JOHANNA ULLOA VARGAS</t>
  </si>
  <si>
    <t>01567</t>
  </si>
  <si>
    <t>01984</t>
  </si>
  <si>
    <t>00145</t>
  </si>
  <si>
    <t>0511</t>
  </si>
  <si>
    <t>LEANDRO FONSECA NARANJO</t>
  </si>
  <si>
    <t>ROSARIO</t>
  </si>
  <si>
    <t>00146</t>
  </si>
  <si>
    <t>0525</t>
  </si>
  <si>
    <t>CECILIA ORLICH FIGUERES</t>
  </si>
  <si>
    <t>LA LUCHA</t>
  </si>
  <si>
    <t>00180</t>
  </si>
  <si>
    <t>00356</t>
  </si>
  <si>
    <t>00147</t>
  </si>
  <si>
    <t>0588</t>
  </si>
  <si>
    <t>LA PACAYA</t>
  </si>
  <si>
    <t>0535</t>
  </si>
  <si>
    <t>MANUEL PADILLA UREÑA</t>
  </si>
  <si>
    <t>CORRALILLO</t>
  </si>
  <si>
    <t>00181</t>
  </si>
  <si>
    <t>0592</t>
  </si>
  <si>
    <t>JESUS MORALES GARBANZO</t>
  </si>
  <si>
    <t>FRAILES</t>
  </si>
  <si>
    <t>02198</t>
  </si>
  <si>
    <t>0552</t>
  </si>
  <si>
    <t>LA FILA</t>
  </si>
  <si>
    <t>00188</t>
  </si>
  <si>
    <t>01869</t>
  </si>
  <si>
    <t>0598</t>
  </si>
  <si>
    <t>LLANO BONITO</t>
  </si>
  <si>
    <t>MARICELA CHACON FERNANDEZ</t>
  </si>
  <si>
    <t>03054</t>
  </si>
  <si>
    <t>0578</t>
  </si>
  <si>
    <t>PAQUITA FERRER DE FIGUERES</t>
  </si>
  <si>
    <t>SAN JUAN NORTE</t>
  </si>
  <si>
    <t>00987</t>
  </si>
  <si>
    <t>0599</t>
  </si>
  <si>
    <t>JOSE NAVARRO ARAYA</t>
  </si>
  <si>
    <t>01268</t>
  </si>
  <si>
    <t>01985</t>
  </si>
  <si>
    <t>0491</t>
  </si>
  <si>
    <t>MARTIN MORA ROJAS</t>
  </si>
  <si>
    <t>00177</t>
  </si>
  <si>
    <t>01339</t>
  </si>
  <si>
    <t>0510</t>
  </si>
  <si>
    <t>CECILIO PIEDRA GUTIERREZ</t>
  </si>
  <si>
    <t>00178</t>
  </si>
  <si>
    <t>01190</t>
  </si>
  <si>
    <t>0571</t>
  </si>
  <si>
    <t>DR. MARIANO FIGUERES FORGES</t>
  </si>
  <si>
    <t>SANTA ELENA</t>
  </si>
  <si>
    <t>01895</t>
  </si>
  <si>
    <t>0516</t>
  </si>
  <si>
    <t>AGUSTIN SEGURA</t>
  </si>
  <si>
    <t>RONALD HERNANDEZ HERNANDEZ</t>
  </si>
  <si>
    <t>00179</t>
  </si>
  <si>
    <t>01894</t>
  </si>
  <si>
    <t>0529</t>
  </si>
  <si>
    <t>LA TRINIDAD</t>
  </si>
  <si>
    <t>01505</t>
  </si>
  <si>
    <t>0551</t>
  </si>
  <si>
    <t>EL ROSARIO</t>
  </si>
  <si>
    <t>01568</t>
  </si>
  <si>
    <t>01986</t>
  </si>
  <si>
    <t>00160</t>
  </si>
  <si>
    <t>0557</t>
  </si>
  <si>
    <t>MIXTA SAN CRISTOBAL SUR</t>
  </si>
  <si>
    <t>ANA RITA SEGURA CHACON</t>
  </si>
  <si>
    <t>01952</t>
  </si>
  <si>
    <t>01638</t>
  </si>
  <si>
    <t>00161</t>
  </si>
  <si>
    <t>0579</t>
  </si>
  <si>
    <t>JUSTO MARIA PADILLA CASTRO</t>
  </si>
  <si>
    <t>SAN JUAN SUR</t>
  </si>
  <si>
    <t>00182</t>
  </si>
  <si>
    <t>00244</t>
  </si>
  <si>
    <t>00162</t>
  </si>
  <si>
    <t>0473</t>
  </si>
  <si>
    <t>ASERRI</t>
  </si>
  <si>
    <t>00163</t>
  </si>
  <si>
    <t>0478</t>
  </si>
  <si>
    <t>SAUREZ</t>
  </si>
  <si>
    <t>SALITRILLOS</t>
  </si>
  <si>
    <t>LOURDES</t>
  </si>
  <si>
    <t>01989</t>
  </si>
  <si>
    <t>00164</t>
  </si>
  <si>
    <t>0484</t>
  </si>
  <si>
    <t>ILDEFONSO CAMACHO PORTUGUEZ</t>
  </si>
  <si>
    <t>LA LEGUA</t>
  </si>
  <si>
    <t>01265</t>
  </si>
  <si>
    <t>01667</t>
  </si>
  <si>
    <t>00165</t>
  </si>
  <si>
    <t>0503</t>
  </si>
  <si>
    <t>TRANQUERILLAS</t>
  </si>
  <si>
    <t>SAN GABRIEL</t>
  </si>
  <si>
    <t>02408</t>
  </si>
  <si>
    <t>02246</t>
  </si>
  <si>
    <t>EL TIGRE</t>
  </si>
  <si>
    <t>TARBACA</t>
  </si>
  <si>
    <t>SAN FRANCISCO</t>
  </si>
  <si>
    <t>00167</t>
  </si>
  <si>
    <t>0513</t>
  </si>
  <si>
    <t>EDWIN PORRAS ULLOA</t>
  </si>
  <si>
    <t>01103</t>
  </si>
  <si>
    <t>01330</t>
  </si>
  <si>
    <t>0518</t>
  </si>
  <si>
    <t>VUELTA DE JORCO</t>
  </si>
  <si>
    <t>02407</t>
  </si>
  <si>
    <t>01332</t>
  </si>
  <si>
    <t>0519</t>
  </si>
  <si>
    <t>JUAN RUDIN ISELIN</t>
  </si>
  <si>
    <t>01868</t>
  </si>
  <si>
    <t>0533</t>
  </si>
  <si>
    <t>LIMONAL</t>
  </si>
  <si>
    <t>0536</t>
  </si>
  <si>
    <t>FLORIA ZELEDON TREJOS</t>
  </si>
  <si>
    <t>02199</t>
  </si>
  <si>
    <t>01824</t>
  </si>
  <si>
    <t>0537</t>
  </si>
  <si>
    <t>BRAULIO ODIO HERRERA</t>
  </si>
  <si>
    <t>01668</t>
  </si>
  <si>
    <t>0496</t>
  </si>
  <si>
    <t>CEIBA ALTA</t>
  </si>
  <si>
    <t>01825</t>
  </si>
  <si>
    <t>0517</t>
  </si>
  <si>
    <t>JOCOTAL ABAJO</t>
  </si>
  <si>
    <t>0546</t>
  </si>
  <si>
    <t>PRAGA</t>
  </si>
  <si>
    <t>00849</t>
  </si>
  <si>
    <t>02245</t>
  </si>
  <si>
    <t>0524</t>
  </si>
  <si>
    <t>LA JOYA</t>
  </si>
  <si>
    <t>ANDREY FUENTES AZOFEIFA</t>
  </si>
  <si>
    <t>02771</t>
  </si>
  <si>
    <t>0502</t>
  </si>
  <si>
    <t>SANTA TERESITA</t>
  </si>
  <si>
    <t>00185</t>
  </si>
  <si>
    <t>00311</t>
  </si>
  <si>
    <t>0540</t>
  </si>
  <si>
    <t>PARRITA</t>
  </si>
  <si>
    <t>LOS SANTOS</t>
  </si>
  <si>
    <t>0550</t>
  </si>
  <si>
    <t>LAS MERCEDES</t>
  </si>
  <si>
    <t>00187</t>
  </si>
  <si>
    <t>01129</t>
  </si>
  <si>
    <t>0575</t>
  </si>
  <si>
    <t>LAURA FALLAS DURAN</t>
  </si>
  <si>
    <t>0545</t>
  </si>
  <si>
    <t>ANDRES CORRALES MORA</t>
  </si>
  <si>
    <t>POAS</t>
  </si>
  <si>
    <t>00186</t>
  </si>
  <si>
    <t>00749</t>
  </si>
  <si>
    <t>0501</t>
  </si>
  <si>
    <t>MANUEL HIDALGO MORA</t>
  </si>
  <si>
    <t>00184</t>
  </si>
  <si>
    <t>00357</t>
  </si>
  <si>
    <t>00183</t>
  </si>
  <si>
    <t>0485</t>
  </si>
  <si>
    <t>BAJO DE CEDRAL</t>
  </si>
  <si>
    <t>01566</t>
  </si>
  <si>
    <t>0487</t>
  </si>
  <si>
    <t>BIJAGUAL NORTE</t>
  </si>
  <si>
    <t>0495</t>
  </si>
  <si>
    <t>LA LAGUNA</t>
  </si>
  <si>
    <t>02729</t>
  </si>
  <si>
    <t>0544</t>
  </si>
  <si>
    <t>MARIA GARCIA ARAYA</t>
  </si>
  <si>
    <t>LOS MANGOS</t>
  </si>
  <si>
    <t>01506</t>
  </si>
  <si>
    <t>02551</t>
  </si>
  <si>
    <t>0570</t>
  </si>
  <si>
    <t>BAJOS DE PRAGA</t>
  </si>
  <si>
    <t>01556</t>
  </si>
  <si>
    <t>0558</t>
  </si>
  <si>
    <t>GABRIEL BRENES ROBLES</t>
  </si>
  <si>
    <t>00190</t>
  </si>
  <si>
    <t>00378</t>
  </si>
  <si>
    <t>00189</t>
  </si>
  <si>
    <t>0583</t>
  </si>
  <si>
    <t>ALEJANDRO RODRIGUEZ RODRIGUEZ</t>
  </si>
  <si>
    <t>00296</t>
  </si>
  <si>
    <t>4930</t>
  </si>
  <si>
    <t>00193</t>
  </si>
  <si>
    <t>0408</t>
  </si>
  <si>
    <t>JOSE FABIO GARNIER UGALDE</t>
  </si>
  <si>
    <t>RANCHO REDONDO</t>
  </si>
  <si>
    <t>02195</t>
  </si>
  <si>
    <t>01898</t>
  </si>
  <si>
    <t>00197</t>
  </si>
  <si>
    <t>0302</t>
  </si>
  <si>
    <t>MADRE DEL DIVINO PASTOR</t>
  </si>
  <si>
    <t>GUADALUPE</t>
  </si>
  <si>
    <t>00207</t>
  </si>
  <si>
    <t>00198</t>
  </si>
  <si>
    <t>0346</t>
  </si>
  <si>
    <t>CLAUDIO CORTES CASTRO</t>
  </si>
  <si>
    <t>00199</t>
  </si>
  <si>
    <t>0366</t>
  </si>
  <si>
    <t>JUAN FLORES UMAÑA</t>
  </si>
  <si>
    <t>00210</t>
  </si>
  <si>
    <t>00200</t>
  </si>
  <si>
    <t>0444</t>
  </si>
  <si>
    <t>FILOMENA BLANCO DE QUIROS</t>
  </si>
  <si>
    <t>VISTA DEL MAR</t>
  </si>
  <si>
    <t>00216</t>
  </si>
  <si>
    <t>00220</t>
  </si>
  <si>
    <t>00202</t>
  </si>
  <si>
    <t>0418</t>
  </si>
  <si>
    <t>ROBERTO CANTILLANO VINDAS</t>
  </si>
  <si>
    <t>00203</t>
  </si>
  <si>
    <t>0345</t>
  </si>
  <si>
    <t>CALLE BLANCOS</t>
  </si>
  <si>
    <t>00208</t>
  </si>
  <si>
    <t>00204</t>
  </si>
  <si>
    <t>1293</t>
  </si>
  <si>
    <t>SANTIAGO</t>
  </si>
  <si>
    <t>01499</t>
  </si>
  <si>
    <t>00205</t>
  </si>
  <si>
    <t>0390</t>
  </si>
  <si>
    <t>MATA DE PLATANO</t>
  </si>
  <si>
    <t>00441</t>
  </si>
  <si>
    <t>00206</t>
  </si>
  <si>
    <t>0383</t>
  </si>
  <si>
    <t>00536</t>
  </si>
  <si>
    <t>4919</t>
  </si>
  <si>
    <t>JUAN ENRIQUE PESTALOZZI</t>
  </si>
  <si>
    <t>PURRAL</t>
  </si>
  <si>
    <t>XINIA PATRICIA VARGAS CORRALES</t>
  </si>
  <si>
    <t>0351</t>
  </si>
  <si>
    <t>EL PILAR</t>
  </si>
  <si>
    <t>MARIO VARGAS PEREZ</t>
  </si>
  <si>
    <t>0352</t>
  </si>
  <si>
    <t>1295</t>
  </si>
  <si>
    <t>ALTO CASTRO</t>
  </si>
  <si>
    <t>SARCHI SUR</t>
  </si>
  <si>
    <t>01294</t>
  </si>
  <si>
    <t>01107</t>
  </si>
  <si>
    <t>00213</t>
  </si>
  <si>
    <t>0313</t>
  </si>
  <si>
    <t>PATIO DE AGUA</t>
  </si>
  <si>
    <t>01134</t>
  </si>
  <si>
    <t>01676</t>
  </si>
  <si>
    <t>0322</t>
  </si>
  <si>
    <t>PIO XII</t>
  </si>
  <si>
    <t>CASCAJAL</t>
  </si>
  <si>
    <t>03169</t>
  </si>
  <si>
    <t>00215</t>
  </si>
  <si>
    <t>0348</t>
  </si>
  <si>
    <t>LOS SITIOS</t>
  </si>
  <si>
    <t>MORAVIA</t>
  </si>
  <si>
    <t>0339</t>
  </si>
  <si>
    <t>DULCE NOMBRE</t>
  </si>
  <si>
    <t>00371</t>
  </si>
  <si>
    <t>00217</t>
  </si>
  <si>
    <t>0376</t>
  </si>
  <si>
    <t>00233</t>
  </si>
  <si>
    <t>00949</t>
  </si>
  <si>
    <t>0381</t>
  </si>
  <si>
    <t>01677</t>
  </si>
  <si>
    <t>00219</t>
  </si>
  <si>
    <t>0433</t>
  </si>
  <si>
    <t>MANUEL MARIA GUTIERREZ ZAMORA</t>
  </si>
  <si>
    <t>SAN PEDRO</t>
  </si>
  <si>
    <t>00238</t>
  </si>
  <si>
    <t>1147</t>
  </si>
  <si>
    <t>ALTOS DE CAJON</t>
  </si>
  <si>
    <t>GRECIA</t>
  </si>
  <si>
    <t>BOLIVAR</t>
  </si>
  <si>
    <t>02202</t>
  </si>
  <si>
    <t>01038</t>
  </si>
  <si>
    <t>00222</t>
  </si>
  <si>
    <t>0374</t>
  </si>
  <si>
    <t>LA ISLA</t>
  </si>
  <si>
    <t>SAN VICENTE</t>
  </si>
  <si>
    <t>00537</t>
  </si>
  <si>
    <t>00223</t>
  </si>
  <si>
    <t>0439</t>
  </si>
  <si>
    <t>JOSE ANA MARIN CUBERO</t>
  </si>
  <si>
    <t>00224</t>
  </si>
  <si>
    <t>0429</t>
  </si>
  <si>
    <t>01652</t>
  </si>
  <si>
    <t>00225</t>
  </si>
  <si>
    <t>0434</t>
  </si>
  <si>
    <t>00239</t>
  </si>
  <si>
    <t>00951</t>
  </si>
  <si>
    <t>00229</t>
  </si>
  <si>
    <t>0301</t>
  </si>
  <si>
    <t>MARIA INMACULADA</t>
  </si>
  <si>
    <t>SAN BLAS</t>
  </si>
  <si>
    <t>00230</t>
  </si>
  <si>
    <t>0380</t>
  </si>
  <si>
    <t>ESTADO DE ISRAEL</t>
  </si>
  <si>
    <t>00234</t>
  </si>
  <si>
    <t>00231</t>
  </si>
  <si>
    <t>0425</t>
  </si>
  <si>
    <t>00236</t>
  </si>
  <si>
    <t>0401</t>
  </si>
  <si>
    <t>PORFIRIO BRENES CASTRO</t>
  </si>
  <si>
    <t>0359</t>
  </si>
  <si>
    <t>MONSERRAT</t>
  </si>
  <si>
    <t>00235</t>
  </si>
  <si>
    <t>0475</t>
  </si>
  <si>
    <t>AGUA BLANCA</t>
  </si>
  <si>
    <t>PALMICHAL</t>
  </si>
  <si>
    <t>LUIS EDUARDO PADILLA MORA</t>
  </si>
  <si>
    <t>00305</t>
  </si>
  <si>
    <t>00750</t>
  </si>
  <si>
    <t>0481</t>
  </si>
  <si>
    <t>TOMAS DE ACOSTA</t>
  </si>
  <si>
    <t>ADOLFO MESEN LOPEZ</t>
  </si>
  <si>
    <t>01108</t>
  </si>
  <si>
    <t>0498</t>
  </si>
  <si>
    <t>01279</t>
  </si>
  <si>
    <t>00761</t>
  </si>
  <si>
    <t>0500</t>
  </si>
  <si>
    <t>LAGUNILLAS</t>
  </si>
  <si>
    <t>GUAITIL</t>
  </si>
  <si>
    <t>02653</t>
  </si>
  <si>
    <t>00760</t>
  </si>
  <si>
    <t>0512</t>
  </si>
  <si>
    <t>00759</t>
  </si>
  <si>
    <t>00240</t>
  </si>
  <si>
    <t>0539</t>
  </si>
  <si>
    <t>BRAULIO CASTRO CHACON</t>
  </si>
  <si>
    <t>01109</t>
  </si>
  <si>
    <t>00757</t>
  </si>
  <si>
    <t>00241</t>
  </si>
  <si>
    <t>0564</t>
  </si>
  <si>
    <t>SAN LUIS</t>
  </si>
  <si>
    <t>SAN IGNACIO</t>
  </si>
  <si>
    <t>00242</t>
  </si>
  <si>
    <t>01334</t>
  </si>
  <si>
    <t>0580</t>
  </si>
  <si>
    <t>TOLEDO</t>
  </si>
  <si>
    <t>XENIA ROJAS CASTRO</t>
  </si>
  <si>
    <t>02899</t>
  </si>
  <si>
    <t>00755</t>
  </si>
  <si>
    <t>00243</t>
  </si>
  <si>
    <t>0582</t>
  </si>
  <si>
    <t>FERNANDO DE ARAGON</t>
  </si>
  <si>
    <t>01941</t>
  </si>
  <si>
    <t>0589</t>
  </si>
  <si>
    <t>TABLAZO</t>
  </si>
  <si>
    <t>00754</t>
  </si>
  <si>
    <t>00246</t>
  </si>
  <si>
    <t>0591</t>
  </si>
  <si>
    <t>LA ESPERANZA</t>
  </si>
  <si>
    <t>01283</t>
  </si>
  <si>
    <t>00753</t>
  </si>
  <si>
    <t>00247</t>
  </si>
  <si>
    <t>0522</t>
  </si>
  <si>
    <t>LA CRUZ</t>
  </si>
  <si>
    <t>02730</t>
  </si>
  <si>
    <t>00758</t>
  </si>
  <si>
    <t>00249</t>
  </si>
  <si>
    <t>0494</t>
  </si>
  <si>
    <t>CARAGRAL</t>
  </si>
  <si>
    <t>00762</t>
  </si>
  <si>
    <t>00250</t>
  </si>
  <si>
    <t>0499</t>
  </si>
  <si>
    <t>COYOLAR</t>
  </si>
  <si>
    <t>00251</t>
  </si>
  <si>
    <t>0559</t>
  </si>
  <si>
    <t>CRISTOBAL COLON</t>
  </si>
  <si>
    <t>00252</t>
  </si>
  <si>
    <t>00763</t>
  </si>
  <si>
    <t>00253</t>
  </si>
  <si>
    <t>0596</t>
  </si>
  <si>
    <t>LUIS AGUILAR</t>
  </si>
  <si>
    <t>02898</t>
  </si>
  <si>
    <t>00752</t>
  </si>
  <si>
    <t>00254</t>
  </si>
  <si>
    <t>0493</t>
  </si>
  <si>
    <t>CANGREJAL</t>
  </si>
  <si>
    <t>02374</t>
  </si>
  <si>
    <t>01338</t>
  </si>
  <si>
    <t>00255</t>
  </si>
  <si>
    <t>0521</t>
  </si>
  <si>
    <t>CEIBA ESTE</t>
  </si>
  <si>
    <t>00770</t>
  </si>
  <si>
    <t>00256</t>
  </si>
  <si>
    <t>0530</t>
  </si>
  <si>
    <t>JESUS ROJAS CRUZ</t>
  </si>
  <si>
    <t>SABANILLAS</t>
  </si>
  <si>
    <t>CARLOS ARCE FALLAS</t>
  </si>
  <si>
    <t>01969</t>
  </si>
  <si>
    <t>00592</t>
  </si>
  <si>
    <t>00257</t>
  </si>
  <si>
    <t>0532</t>
  </si>
  <si>
    <t>LAS LIMAS</t>
  </si>
  <si>
    <t>00768</t>
  </si>
  <si>
    <t>00258</t>
  </si>
  <si>
    <t>0549</t>
  </si>
  <si>
    <t>LINDA VISTA</t>
  </si>
  <si>
    <t>01563</t>
  </si>
  <si>
    <t>00767</t>
  </si>
  <si>
    <t>00259</t>
  </si>
  <si>
    <t>00260</t>
  </si>
  <si>
    <t>1284</t>
  </si>
  <si>
    <t>LA PALMITA</t>
  </si>
  <si>
    <t>NARANJO</t>
  </si>
  <si>
    <t>01309</t>
  </si>
  <si>
    <t>00971</t>
  </si>
  <si>
    <t>00261</t>
  </si>
  <si>
    <t>0554</t>
  </si>
  <si>
    <t>01284</t>
  </si>
  <si>
    <t>00595</t>
  </si>
  <si>
    <t>00262</t>
  </si>
  <si>
    <t>0581</t>
  </si>
  <si>
    <t>01827</t>
  </si>
  <si>
    <t>00263</t>
  </si>
  <si>
    <t>0587</t>
  </si>
  <si>
    <t>LAS VEGAS</t>
  </si>
  <si>
    <t>03197</t>
  </si>
  <si>
    <t>00264</t>
  </si>
  <si>
    <t>0584</t>
  </si>
  <si>
    <t>BAJOS DE PLOMO</t>
  </si>
  <si>
    <t>00765</t>
  </si>
  <si>
    <t>0489</t>
  </si>
  <si>
    <t>MARIA TERESA OBREGON LORIA</t>
  </si>
  <si>
    <t>0586</t>
  </si>
  <si>
    <t>CASPIROLA</t>
  </si>
  <si>
    <t>0523</t>
  </si>
  <si>
    <t>LA ESCUADRA</t>
  </si>
  <si>
    <t>01337</t>
  </si>
  <si>
    <t>00268</t>
  </si>
  <si>
    <t>0528</t>
  </si>
  <si>
    <t>LA PALMA</t>
  </si>
  <si>
    <t>00269</t>
  </si>
  <si>
    <t>0534</t>
  </si>
  <si>
    <t>01253</t>
  </si>
  <si>
    <t>00270</t>
  </si>
  <si>
    <t>0538</t>
  </si>
  <si>
    <t>NARANJAL</t>
  </si>
  <si>
    <t>00271</t>
  </si>
  <si>
    <t>0576</t>
  </si>
  <si>
    <t>TERUEL</t>
  </si>
  <si>
    <t>02323</t>
  </si>
  <si>
    <t>00766</t>
  </si>
  <si>
    <t>00272</t>
  </si>
  <si>
    <t>0553</t>
  </si>
  <si>
    <t>MATIAS CAMACHO CASTRO</t>
  </si>
  <si>
    <t>01912</t>
  </si>
  <si>
    <t>00594</t>
  </si>
  <si>
    <t>0585</t>
  </si>
  <si>
    <t>ZONCUANO</t>
  </si>
  <si>
    <t>0520</t>
  </si>
  <si>
    <t>CEIBA BAJA</t>
  </si>
  <si>
    <t>03029</t>
  </si>
  <si>
    <t>01826</t>
  </si>
  <si>
    <t>0527</t>
  </si>
  <si>
    <t>LA MESA</t>
  </si>
  <si>
    <t>00769</t>
  </si>
  <si>
    <t>00279</t>
  </si>
  <si>
    <t>0461</t>
  </si>
  <si>
    <t>01130</t>
  </si>
  <si>
    <t>00280</t>
  </si>
  <si>
    <t>0396</t>
  </si>
  <si>
    <t>LABORATORIO U.C.R.</t>
  </si>
  <si>
    <t>00281</t>
  </si>
  <si>
    <t>0435</t>
  </si>
  <si>
    <t>INGLATERRA</t>
  </si>
  <si>
    <t>00282</t>
  </si>
  <si>
    <t>0460</t>
  </si>
  <si>
    <t>BARRIO PINTO</t>
  </si>
  <si>
    <t>01168</t>
  </si>
  <si>
    <t>00283</t>
  </si>
  <si>
    <t>0309</t>
  </si>
  <si>
    <t>MERCEDES</t>
  </si>
  <si>
    <t>00465</t>
  </si>
  <si>
    <t>00284</t>
  </si>
  <si>
    <t>0314</t>
  </si>
  <si>
    <t>MONTERREY VARGAS ARAYA</t>
  </si>
  <si>
    <t>00411</t>
  </si>
  <si>
    <t>00285</t>
  </si>
  <si>
    <t>0421</t>
  </si>
  <si>
    <t>JOSE FIGUERES FERRER</t>
  </si>
  <si>
    <t>SABANILLA</t>
  </si>
  <si>
    <t>0432</t>
  </si>
  <si>
    <t>FRANKLIN DELANO ROOSEVELT</t>
  </si>
  <si>
    <t>00811</t>
  </si>
  <si>
    <t>00289</t>
  </si>
  <si>
    <t>0386</t>
  </si>
  <si>
    <t>DANTE ALIGHIERI</t>
  </si>
  <si>
    <t>00817</t>
  </si>
  <si>
    <t>00291</t>
  </si>
  <si>
    <t>0455</t>
  </si>
  <si>
    <t>CEDROS</t>
  </si>
  <si>
    <t>00422</t>
  </si>
  <si>
    <t>00292</t>
  </si>
  <si>
    <t>0614</t>
  </si>
  <si>
    <t>JUNQUILLO ARRIBA</t>
  </si>
  <si>
    <t>01121</t>
  </si>
  <si>
    <t>00828</t>
  </si>
  <si>
    <t>00293</t>
  </si>
  <si>
    <t>0615</t>
  </si>
  <si>
    <t>BELLA VISTA</t>
  </si>
  <si>
    <t>00993</t>
  </si>
  <si>
    <t>00930</t>
  </si>
  <si>
    <t>00294</t>
  </si>
  <si>
    <t>0622</t>
  </si>
  <si>
    <t>CAÑALES ARRIBA</t>
  </si>
  <si>
    <t>00994</t>
  </si>
  <si>
    <t>00295</t>
  </si>
  <si>
    <t>0673</t>
  </si>
  <si>
    <t>MERCEDES NORTE</t>
  </si>
  <si>
    <t>00475</t>
  </si>
  <si>
    <t>0691</t>
  </si>
  <si>
    <t>SALAZAR</t>
  </si>
  <si>
    <t>02129</t>
  </si>
  <si>
    <t>00547</t>
  </si>
  <si>
    <t>00297</t>
  </si>
  <si>
    <t>0702</t>
  </si>
  <si>
    <t>ROSARIO SALAZAR MARIN</t>
  </si>
  <si>
    <t>ANA ISABEL CHACON BARBOZA</t>
  </si>
  <si>
    <t>02748</t>
  </si>
  <si>
    <t>00720</t>
  </si>
  <si>
    <t>00298</t>
  </si>
  <si>
    <t>0621</t>
  </si>
  <si>
    <t>JUNQUILLO ABAJO</t>
  </si>
  <si>
    <t>00545</t>
  </si>
  <si>
    <t>00299</t>
  </si>
  <si>
    <t>0706</t>
  </si>
  <si>
    <t>RAMON BEDOYA MONGE</t>
  </si>
  <si>
    <t>00300</t>
  </si>
  <si>
    <t>0705</t>
  </si>
  <si>
    <t>DARIO FLORES HERNANDEZ</t>
  </si>
  <si>
    <t>00301</t>
  </si>
  <si>
    <t>2318</t>
  </si>
  <si>
    <t>LIBERIA</t>
  </si>
  <si>
    <t>00302</t>
  </si>
  <si>
    <t>0611</t>
  </si>
  <si>
    <t>00303</t>
  </si>
  <si>
    <t>0648</t>
  </si>
  <si>
    <t>FLORALIA</t>
  </si>
  <si>
    <t>00546</t>
  </si>
  <si>
    <t>0689</t>
  </si>
  <si>
    <t>JOSE ROJAS ALPIZAR</t>
  </si>
  <si>
    <t>00997</t>
  </si>
  <si>
    <t>0623</t>
  </si>
  <si>
    <t>CANDELARITA</t>
  </si>
  <si>
    <t>01353</t>
  </si>
  <si>
    <t>00995</t>
  </si>
  <si>
    <t>00306</t>
  </si>
  <si>
    <t>0626</t>
  </si>
  <si>
    <t>CERBATANA</t>
  </si>
  <si>
    <t>00889</t>
  </si>
  <si>
    <t>00395</t>
  </si>
  <si>
    <t>00307</t>
  </si>
  <si>
    <t>0674</t>
  </si>
  <si>
    <t>GERARDO MURILLO CERDAS</t>
  </si>
  <si>
    <t>02269</t>
  </si>
  <si>
    <t>01041</t>
  </si>
  <si>
    <t>00308</t>
  </si>
  <si>
    <t>0679</t>
  </si>
  <si>
    <t>PEDERNAL</t>
  </si>
  <si>
    <t>00802</t>
  </si>
  <si>
    <t>00309</t>
  </si>
  <si>
    <t>0341</t>
  </si>
  <si>
    <t>00310</t>
  </si>
  <si>
    <t>0631</t>
  </si>
  <si>
    <t>LLANO GRANDE</t>
  </si>
  <si>
    <t>0642</t>
  </si>
  <si>
    <t>TUFARES</t>
  </si>
  <si>
    <t>01047</t>
  </si>
  <si>
    <t>00312</t>
  </si>
  <si>
    <t>0653</t>
  </si>
  <si>
    <t>JILGUERAL</t>
  </si>
  <si>
    <t>00927</t>
  </si>
  <si>
    <t>00313</t>
  </si>
  <si>
    <t>0654</t>
  </si>
  <si>
    <t>BOCANA</t>
  </si>
  <si>
    <t>01051</t>
  </si>
  <si>
    <t>00314</t>
  </si>
  <si>
    <t>0658</t>
  </si>
  <si>
    <t>BAJO DE LA LEGUA</t>
  </si>
  <si>
    <t>03134</t>
  </si>
  <si>
    <t>00315</t>
  </si>
  <si>
    <t>0659</t>
  </si>
  <si>
    <t>LA LEGÜITA</t>
  </si>
  <si>
    <t>01050</t>
  </si>
  <si>
    <t>00316</t>
  </si>
  <si>
    <t>0660</t>
  </si>
  <si>
    <t>02131</t>
  </si>
  <si>
    <t>01049</t>
  </si>
  <si>
    <t>00317</t>
  </si>
  <si>
    <t>0663</t>
  </si>
  <si>
    <t>POTENCIANA ARRIBA</t>
  </si>
  <si>
    <t>16</t>
  </si>
  <si>
    <t>00318</t>
  </si>
  <si>
    <t>0684</t>
  </si>
  <si>
    <t>POLKA</t>
  </si>
  <si>
    <t>01048</t>
  </si>
  <si>
    <t>00319</t>
  </si>
  <si>
    <t>0687</t>
  </si>
  <si>
    <t>00320</t>
  </si>
  <si>
    <t>0692</t>
  </si>
  <si>
    <t>ANICETO JIMENEZ BARBOZA</t>
  </si>
  <si>
    <t>01046</t>
  </si>
  <si>
    <t>00321</t>
  </si>
  <si>
    <t>0704</t>
  </si>
  <si>
    <t>01053</t>
  </si>
  <si>
    <t>00322</t>
  </si>
  <si>
    <t>0718</t>
  </si>
  <si>
    <t>SAN MARTIN</t>
  </si>
  <si>
    <t>CHIRES</t>
  </si>
  <si>
    <t>01054</t>
  </si>
  <si>
    <t>00323</t>
  </si>
  <si>
    <t>0650</t>
  </si>
  <si>
    <t>GUARUMAL</t>
  </si>
  <si>
    <t>00542</t>
  </si>
  <si>
    <t>00324</t>
  </si>
  <si>
    <t>0669</t>
  </si>
  <si>
    <t>RAFAEL SOLORZANO SABORIO</t>
  </si>
  <si>
    <t>01356</t>
  </si>
  <si>
    <t>00543</t>
  </si>
  <si>
    <t>00325</t>
  </si>
  <si>
    <t>0712</t>
  </si>
  <si>
    <t>VISTA DE MAR</t>
  </si>
  <si>
    <t>02134</t>
  </si>
  <si>
    <t>00718</t>
  </si>
  <si>
    <t>00326</t>
  </si>
  <si>
    <t>0714</t>
  </si>
  <si>
    <t>ZAPATON</t>
  </si>
  <si>
    <t>00721</t>
  </si>
  <si>
    <t>00509</t>
  </si>
  <si>
    <t>00327</t>
  </si>
  <si>
    <t>0606</t>
  </si>
  <si>
    <t>COLONIA GAMALOTILLO</t>
  </si>
  <si>
    <t>GAMALOTILLO</t>
  </si>
  <si>
    <t>LUIS CHINCHILLA CHINCHILLA</t>
  </si>
  <si>
    <t>00328</t>
  </si>
  <si>
    <t>0617</t>
  </si>
  <si>
    <t>LA ANGOSTURA</t>
  </si>
  <si>
    <t>00732</t>
  </si>
  <si>
    <t>00329</t>
  </si>
  <si>
    <t>0628</t>
  </si>
  <si>
    <t>ALTOS DE PEREZ ASTUA</t>
  </si>
  <si>
    <t>00330</t>
  </si>
  <si>
    <t>0633</t>
  </si>
  <si>
    <t>00331</t>
  </si>
  <si>
    <t>0703</t>
  </si>
  <si>
    <t>01059</t>
  </si>
  <si>
    <t>00332</t>
  </si>
  <si>
    <t>0715</t>
  </si>
  <si>
    <t>ARENAL</t>
  </si>
  <si>
    <t>01058</t>
  </si>
  <si>
    <t>00333</t>
  </si>
  <si>
    <t>0649</t>
  </si>
  <si>
    <t>00541</t>
  </si>
  <si>
    <t>00334</t>
  </si>
  <si>
    <t>3338</t>
  </si>
  <si>
    <t>02116</t>
  </si>
  <si>
    <t>00335</t>
  </si>
  <si>
    <t>0670</t>
  </si>
  <si>
    <t>00454</t>
  </si>
  <si>
    <t>00336</t>
  </si>
  <si>
    <t>0697</t>
  </si>
  <si>
    <t>00337</t>
  </si>
  <si>
    <t>0647</t>
  </si>
  <si>
    <t>LA GLORIA</t>
  </si>
  <si>
    <t>CRICELDI RIVERA PORRAS</t>
  </si>
  <si>
    <t>01110</t>
  </si>
  <si>
    <t>00338</t>
  </si>
  <si>
    <t>00339</t>
  </si>
  <si>
    <t>0671</t>
  </si>
  <si>
    <t>MASTATAL</t>
  </si>
  <si>
    <t>HUMBERTO CAMPOS MADRIGAL</t>
  </si>
  <si>
    <t>00722</t>
  </si>
  <si>
    <t>00340</t>
  </si>
  <si>
    <t>0721</t>
  </si>
  <si>
    <t>THELMA ROSSY PORRAS LOPEZ</t>
  </si>
  <si>
    <t>01057</t>
  </si>
  <si>
    <t>00341</t>
  </si>
  <si>
    <t>0613</t>
  </si>
  <si>
    <t>ROBERTO LOPEZ VARELA</t>
  </si>
  <si>
    <t>BARBACOAS</t>
  </si>
  <si>
    <t>00874</t>
  </si>
  <si>
    <t>00591</t>
  </si>
  <si>
    <t>0624</t>
  </si>
  <si>
    <t>JUAN LUIS GARCIA GONZALEZ</t>
  </si>
  <si>
    <t>00890</t>
  </si>
  <si>
    <t>00455</t>
  </si>
  <si>
    <t>0638</t>
  </si>
  <si>
    <t>GRIFO ALTO</t>
  </si>
  <si>
    <t>01360</t>
  </si>
  <si>
    <t>00894</t>
  </si>
  <si>
    <t>00344</t>
  </si>
  <si>
    <t>0643</t>
  </si>
  <si>
    <t>DESAMPARADITOS</t>
  </si>
  <si>
    <t>01220</t>
  </si>
  <si>
    <t>0645</t>
  </si>
  <si>
    <t>ELOY MORUA CARRILLO</t>
  </si>
  <si>
    <t>SAN ANTONIO ABAJO</t>
  </si>
  <si>
    <t>00440</t>
  </si>
  <si>
    <t>00532</t>
  </si>
  <si>
    <t>00346</t>
  </si>
  <si>
    <t>0667</t>
  </si>
  <si>
    <t>PICAGRES</t>
  </si>
  <si>
    <t>00724</t>
  </si>
  <si>
    <t>00347</t>
  </si>
  <si>
    <t>0681</t>
  </si>
  <si>
    <t>NAZARIO VALVERDE JIMENEZ</t>
  </si>
  <si>
    <t>00891</t>
  </si>
  <si>
    <t>00539</t>
  </si>
  <si>
    <t>00348</t>
  </si>
  <si>
    <t>0680</t>
  </si>
  <si>
    <t>LUIS MONGE MADRIGAL</t>
  </si>
  <si>
    <t>03133</t>
  </si>
  <si>
    <t>01083</t>
  </si>
  <si>
    <t>00349</t>
  </si>
  <si>
    <t>0635</t>
  </si>
  <si>
    <t>CORTEZAL</t>
  </si>
  <si>
    <t>01359</t>
  </si>
  <si>
    <t>01061</t>
  </si>
  <si>
    <t>00350</t>
  </si>
  <si>
    <t>0644</t>
  </si>
  <si>
    <t>EL PORO</t>
  </si>
  <si>
    <t>01583</t>
  </si>
  <si>
    <t>PIEDRAS NEGRAS</t>
  </si>
  <si>
    <t>00352</t>
  </si>
  <si>
    <t>0696</t>
  </si>
  <si>
    <t>MIXTA DE SAN JUAN</t>
  </si>
  <si>
    <t>00396</t>
  </si>
  <si>
    <t>00353</t>
  </si>
  <si>
    <t>0639</t>
  </si>
  <si>
    <t>GRIFO BAJO</t>
  </si>
  <si>
    <t>01043</t>
  </si>
  <si>
    <t>00354</t>
  </si>
  <si>
    <t>0683</t>
  </si>
  <si>
    <t>ESTEBAN LORENZO DELCORO</t>
  </si>
  <si>
    <t>01679</t>
  </si>
  <si>
    <t>01187</t>
  </si>
  <si>
    <t>0693</t>
  </si>
  <si>
    <t>01584</t>
  </si>
  <si>
    <t>0720</t>
  </si>
  <si>
    <t>BAJO BURGOS</t>
  </si>
  <si>
    <t>01042</t>
  </si>
  <si>
    <t>0618</t>
  </si>
  <si>
    <t>BRASIL DE MORA</t>
  </si>
  <si>
    <t>COLON</t>
  </si>
  <si>
    <t>01810</t>
  </si>
  <si>
    <t>01219</t>
  </si>
  <si>
    <t>00358</t>
  </si>
  <si>
    <t>0619</t>
  </si>
  <si>
    <t>BAJO CERDAS</t>
  </si>
  <si>
    <t>00788</t>
  </si>
  <si>
    <t>01084</t>
  </si>
  <si>
    <t>00359</t>
  </si>
  <si>
    <t>0634</t>
  </si>
  <si>
    <t>TABARCIA</t>
  </si>
  <si>
    <t>RAFAEL ALVARADO ANGULO</t>
  </si>
  <si>
    <t>02310</t>
  </si>
  <si>
    <t>00729</t>
  </si>
  <si>
    <t>00360</t>
  </si>
  <si>
    <t>0688</t>
  </si>
  <si>
    <t>NINFA CABEZAS GONZALEZ</t>
  </si>
  <si>
    <t>00892</t>
  </si>
  <si>
    <t>00361</t>
  </si>
  <si>
    <t>0572</t>
  </si>
  <si>
    <t>SEVILLA</t>
  </si>
  <si>
    <t>02900</t>
  </si>
  <si>
    <t>00756</t>
  </si>
  <si>
    <t>00362</t>
  </si>
  <si>
    <t>0652</t>
  </si>
  <si>
    <t>SANTIAGO ALPIZAR JIMENEZ</t>
  </si>
  <si>
    <t>JARIS</t>
  </si>
  <si>
    <t>00727</t>
  </si>
  <si>
    <t>00363</t>
  </si>
  <si>
    <t>0709</t>
  </si>
  <si>
    <t>LISIMACO CHAVARRIA PALMA</t>
  </si>
  <si>
    <t>00364</t>
  </si>
  <si>
    <t>0664</t>
  </si>
  <si>
    <t>SAN BOSCO DE MORA</t>
  </si>
  <si>
    <t>SAN BOSCO</t>
  </si>
  <si>
    <t>00725</t>
  </si>
  <si>
    <t>00365</t>
  </si>
  <si>
    <t>0682</t>
  </si>
  <si>
    <t>JOSE MARIA CAÑAS</t>
  </si>
  <si>
    <t>02137</t>
  </si>
  <si>
    <t>01085</t>
  </si>
  <si>
    <t>00366</t>
  </si>
  <si>
    <t>0651</t>
  </si>
  <si>
    <t>JACINTO MORA GOMEZ</t>
  </si>
  <si>
    <t>GUAYABO</t>
  </si>
  <si>
    <t>00728</t>
  </si>
  <si>
    <t>00367</t>
  </si>
  <si>
    <t>0656</t>
  </si>
  <si>
    <t>ADELA RODRIGUEZ VENEGAS</t>
  </si>
  <si>
    <t>00893</t>
  </si>
  <si>
    <t>00726</t>
  </si>
  <si>
    <t>00368</t>
  </si>
  <si>
    <t>0677</t>
  </si>
  <si>
    <t>MORADO</t>
  </si>
  <si>
    <t>00677</t>
  </si>
  <si>
    <t>00369</t>
  </si>
  <si>
    <t>0711</t>
  </si>
  <si>
    <t>SAN PABLO DE PALMICHAL</t>
  </si>
  <si>
    <t>SAN PABLO</t>
  </si>
  <si>
    <t>00746</t>
  </si>
  <si>
    <t>0678</t>
  </si>
  <si>
    <t>PALMICHAL DE ACOSTA</t>
  </si>
  <si>
    <t>00510</t>
  </si>
  <si>
    <t>0713</t>
  </si>
  <si>
    <t>ROGELIO FERNANDEZ GÜELL</t>
  </si>
  <si>
    <t>00372</t>
  </si>
  <si>
    <t>0609</t>
  </si>
  <si>
    <t>LOS ALTOS</t>
  </si>
  <si>
    <t>02422</t>
  </si>
  <si>
    <t>01106</t>
  </si>
  <si>
    <t>00373</t>
  </si>
  <si>
    <t>0610</t>
  </si>
  <si>
    <t>BAJO LOAIZA</t>
  </si>
  <si>
    <t>02136</t>
  </si>
  <si>
    <t>00734</t>
  </si>
  <si>
    <t>00374</t>
  </si>
  <si>
    <t>0668</t>
  </si>
  <si>
    <t>00723</t>
  </si>
  <si>
    <t>00375</t>
  </si>
  <si>
    <t>0690</t>
  </si>
  <si>
    <t>EL RODEO</t>
  </si>
  <si>
    <t>02309</t>
  </si>
  <si>
    <t>01218</t>
  </si>
  <si>
    <t>00719</t>
  </si>
  <si>
    <t>00377</t>
  </si>
  <si>
    <t>0616</t>
  </si>
  <si>
    <t>COLONIA SAN FRANCISCO</t>
  </si>
  <si>
    <t>02881</t>
  </si>
  <si>
    <t>01067</t>
  </si>
  <si>
    <t>0672</t>
  </si>
  <si>
    <t>0698</t>
  </si>
  <si>
    <t>01564</t>
  </si>
  <si>
    <t>00456</t>
  </si>
  <si>
    <t>0699</t>
  </si>
  <si>
    <t>00996</t>
  </si>
  <si>
    <t>01076</t>
  </si>
  <si>
    <t>0707</t>
  </si>
  <si>
    <t>01068</t>
  </si>
  <si>
    <t>00382</t>
  </si>
  <si>
    <t>0607</t>
  </si>
  <si>
    <t>MARCOS PEREZ</t>
  </si>
  <si>
    <t>00384</t>
  </si>
  <si>
    <t>0625</t>
  </si>
  <si>
    <t>EL GALAN</t>
  </si>
  <si>
    <t>00385</t>
  </si>
  <si>
    <t>0627</t>
  </si>
  <si>
    <t>I.D.A. BIJAGUAL</t>
  </si>
  <si>
    <t>LA HACIENDA</t>
  </si>
  <si>
    <t>01070</t>
  </si>
  <si>
    <t>00388</t>
  </si>
  <si>
    <t>0630</t>
  </si>
  <si>
    <t>COLONIA PASO AGRES</t>
  </si>
  <si>
    <t>JOHNNY CALVO PRADO</t>
  </si>
  <si>
    <t>02313</t>
  </si>
  <si>
    <t>01125</t>
  </si>
  <si>
    <t>00390</t>
  </si>
  <si>
    <t>0675</t>
  </si>
  <si>
    <t>MONTELIMAR</t>
  </si>
  <si>
    <t>01065</t>
  </si>
  <si>
    <t>00391</t>
  </si>
  <si>
    <t>0640</t>
  </si>
  <si>
    <t>LA PITA</t>
  </si>
  <si>
    <t>01071</t>
  </si>
  <si>
    <t>00392</t>
  </si>
  <si>
    <t>0676</t>
  </si>
  <si>
    <t>01062</t>
  </si>
  <si>
    <t>00393</t>
  </si>
  <si>
    <t>0655</t>
  </si>
  <si>
    <t>00394</t>
  </si>
  <si>
    <t>0666</t>
  </si>
  <si>
    <t>LAS DELICIAS</t>
  </si>
  <si>
    <t>DELICIAS</t>
  </si>
  <si>
    <t>02312</t>
  </si>
  <si>
    <t>01045</t>
  </si>
  <si>
    <t>0636</t>
  </si>
  <si>
    <t>JOSE SALAZAR ZUÑIGA</t>
  </si>
  <si>
    <t>BIJAGUAL</t>
  </si>
  <si>
    <t>01073</t>
  </si>
  <si>
    <t>0641</t>
  </si>
  <si>
    <t>EL SUR</t>
  </si>
  <si>
    <t>00397</t>
  </si>
  <si>
    <t>0662</t>
  </si>
  <si>
    <t>ROGELIO QUIROS VALVERDE</t>
  </si>
  <si>
    <t>01072</t>
  </si>
  <si>
    <t>00398</t>
  </si>
  <si>
    <t>0685</t>
  </si>
  <si>
    <t>PURIRES</t>
  </si>
  <si>
    <t>01074</t>
  </si>
  <si>
    <t>00399</t>
  </si>
  <si>
    <t>0694</t>
  </si>
  <si>
    <t>02141</t>
  </si>
  <si>
    <t>01069</t>
  </si>
  <si>
    <t>00400</t>
  </si>
  <si>
    <t>00401</t>
  </si>
  <si>
    <t>0701</t>
  </si>
  <si>
    <t>LAGUNAS</t>
  </si>
  <si>
    <t>NOEMY CABALCETA BARRANTES</t>
  </si>
  <si>
    <t>00998</t>
  </si>
  <si>
    <t>00402</t>
  </si>
  <si>
    <t>0708</t>
  </si>
  <si>
    <t>FILA NEGRA</t>
  </si>
  <si>
    <t>00403</t>
  </si>
  <si>
    <t>0716</t>
  </si>
  <si>
    <t>01066</t>
  </si>
  <si>
    <t>00404</t>
  </si>
  <si>
    <t>0717</t>
  </si>
  <si>
    <t>02659</t>
  </si>
  <si>
    <t>01064</t>
  </si>
  <si>
    <t>00405</t>
  </si>
  <si>
    <t>0787</t>
  </si>
  <si>
    <t>PEREZ ZELEDON</t>
  </si>
  <si>
    <t>19</t>
  </si>
  <si>
    <t>01269</t>
  </si>
  <si>
    <t>00406</t>
  </si>
  <si>
    <t>0859</t>
  </si>
  <si>
    <t>00909</t>
  </si>
  <si>
    <t>00407</t>
  </si>
  <si>
    <t>0909</t>
  </si>
  <si>
    <t>MIRAVALLES</t>
  </si>
  <si>
    <t>01777</t>
  </si>
  <si>
    <t>01336</t>
  </si>
  <si>
    <t>00408</t>
  </si>
  <si>
    <t>0940</t>
  </si>
  <si>
    <t>QUEBRADAS</t>
  </si>
  <si>
    <t>DENIA BARRANTES MORA</t>
  </si>
  <si>
    <t>02033</t>
  </si>
  <si>
    <t>00409</t>
  </si>
  <si>
    <t>0953</t>
  </si>
  <si>
    <t>RODRIGO FACIO BRENES</t>
  </si>
  <si>
    <t>LA BONITA</t>
  </si>
  <si>
    <t>01036</t>
  </si>
  <si>
    <t>01471</t>
  </si>
  <si>
    <t>00410</t>
  </si>
  <si>
    <t>0984</t>
  </si>
  <si>
    <t>SAN RAFAEL NORTE</t>
  </si>
  <si>
    <t>03205</t>
  </si>
  <si>
    <t>02299</t>
  </si>
  <si>
    <t>0912</t>
  </si>
  <si>
    <t>00910</t>
  </si>
  <si>
    <t>00412</t>
  </si>
  <si>
    <t>0801</t>
  </si>
  <si>
    <t>00450</t>
  </si>
  <si>
    <t>00413</t>
  </si>
  <si>
    <t>0802</t>
  </si>
  <si>
    <t>01270</t>
  </si>
  <si>
    <t>00414</t>
  </si>
  <si>
    <t>1006</t>
  </si>
  <si>
    <t>00415</t>
  </si>
  <si>
    <t>0805</t>
  </si>
  <si>
    <t>00908</t>
  </si>
  <si>
    <t>00416</t>
  </si>
  <si>
    <t>1028</t>
  </si>
  <si>
    <t>12 DE MARZO DE 1948</t>
  </si>
  <si>
    <t>00417</t>
  </si>
  <si>
    <t>0864</t>
  </si>
  <si>
    <t>LA ESE</t>
  </si>
  <si>
    <t>02735</t>
  </si>
  <si>
    <t>02300</t>
  </si>
  <si>
    <t>1010</t>
  </si>
  <si>
    <t>SANTA ROSA</t>
  </si>
  <si>
    <t>RIO NUEVO</t>
  </si>
  <si>
    <t>01619</t>
  </si>
  <si>
    <t>00419</t>
  </si>
  <si>
    <t>1020</t>
  </si>
  <si>
    <t>VILLA NUEVA</t>
  </si>
  <si>
    <t>01417</t>
  </si>
  <si>
    <t>01210</t>
  </si>
  <si>
    <t>00420</t>
  </si>
  <si>
    <t>0931</t>
  </si>
  <si>
    <t>MIXTA PEDREGOSO</t>
  </si>
  <si>
    <t>01126</t>
  </si>
  <si>
    <t>01272</t>
  </si>
  <si>
    <t>00421</t>
  </si>
  <si>
    <t>0739</t>
  </si>
  <si>
    <t>0988</t>
  </si>
  <si>
    <t>00423</t>
  </si>
  <si>
    <t>1005</t>
  </si>
  <si>
    <t>SAVEGRE</t>
  </si>
  <si>
    <t>02977</t>
  </si>
  <si>
    <t>0793</t>
  </si>
  <si>
    <t>CALLE MORA</t>
  </si>
  <si>
    <t>01617</t>
  </si>
  <si>
    <t>00425</t>
  </si>
  <si>
    <t>0985</t>
  </si>
  <si>
    <t>01414</t>
  </si>
  <si>
    <t>00426</t>
  </si>
  <si>
    <t>1004</t>
  </si>
  <si>
    <t>02902</t>
  </si>
  <si>
    <t>00427</t>
  </si>
  <si>
    <t>0753</t>
  </si>
  <si>
    <t>PENSILVANIA</t>
  </si>
  <si>
    <t>BARU</t>
  </si>
  <si>
    <t>SAN MARCOS</t>
  </si>
  <si>
    <t>00428</t>
  </si>
  <si>
    <t>0794</t>
  </si>
  <si>
    <t>VILLA MILLS</t>
  </si>
  <si>
    <t>00429</t>
  </si>
  <si>
    <t>0800</t>
  </si>
  <si>
    <t>00430</t>
  </si>
  <si>
    <t>0813</t>
  </si>
  <si>
    <t>QUEBRADA DE VUELTAS</t>
  </si>
  <si>
    <t>ARIZONA</t>
  </si>
  <si>
    <t>01633</t>
  </si>
  <si>
    <t>00431</t>
  </si>
  <si>
    <t>0820</t>
  </si>
  <si>
    <t>ZARAGOZA</t>
  </si>
  <si>
    <t>NATALIA VILLAREVIA RIVERA</t>
  </si>
  <si>
    <t>00432</t>
  </si>
  <si>
    <t>0830</t>
  </si>
  <si>
    <t>02830</t>
  </si>
  <si>
    <t>01451</t>
  </si>
  <si>
    <t>00433</t>
  </si>
  <si>
    <t>0958</t>
  </si>
  <si>
    <t>00434</t>
  </si>
  <si>
    <t>0837</t>
  </si>
  <si>
    <t>EL BRUJO</t>
  </si>
  <si>
    <t>RODRIGO VILLALOBOS VALDERRAMOS</t>
  </si>
  <si>
    <t>00435</t>
  </si>
  <si>
    <t>0963</t>
  </si>
  <si>
    <t>SAN CAYETANO</t>
  </si>
  <si>
    <t>03250</t>
  </si>
  <si>
    <t>00436</t>
  </si>
  <si>
    <t>0880</t>
  </si>
  <si>
    <t>01450</t>
  </si>
  <si>
    <t>00437</t>
  </si>
  <si>
    <t>0900</t>
  </si>
  <si>
    <t>VICTOR JULIO MONTES PORRAS</t>
  </si>
  <si>
    <t>02903</t>
  </si>
  <si>
    <t>RIVAS</t>
  </si>
  <si>
    <t>00439</t>
  </si>
  <si>
    <t>0845</t>
  </si>
  <si>
    <t>EL NIVEL</t>
  </si>
  <si>
    <t>0898</t>
  </si>
  <si>
    <t>0992</t>
  </si>
  <si>
    <t>SANTA EDUVIGES</t>
  </si>
  <si>
    <t>02976</t>
  </si>
  <si>
    <t>1014</t>
  </si>
  <si>
    <t>VALENCIA</t>
  </si>
  <si>
    <t>00443</t>
  </si>
  <si>
    <t>1076</t>
  </si>
  <si>
    <t>CALIFORNIA</t>
  </si>
  <si>
    <t>00444</t>
  </si>
  <si>
    <t>0836</t>
  </si>
  <si>
    <t>BAJO LAS ESPERANZAS</t>
  </si>
  <si>
    <t>00667</t>
  </si>
  <si>
    <t>00445</t>
  </si>
  <si>
    <t>0862</t>
  </si>
  <si>
    <t>01422</t>
  </si>
  <si>
    <t>00668</t>
  </si>
  <si>
    <t>00446</t>
  </si>
  <si>
    <t>0863</t>
  </si>
  <si>
    <t>LA CENIZA</t>
  </si>
  <si>
    <t>01423</t>
  </si>
  <si>
    <t>00669</t>
  </si>
  <si>
    <t>00447</t>
  </si>
  <si>
    <t>0928</t>
  </si>
  <si>
    <t>PAVONES</t>
  </si>
  <si>
    <t>00448</t>
  </si>
  <si>
    <t>0791</t>
  </si>
  <si>
    <t>DANIEL FLORES</t>
  </si>
  <si>
    <t>00666</t>
  </si>
  <si>
    <t>00449</t>
  </si>
  <si>
    <t>0887</t>
  </si>
  <si>
    <t>COCORI</t>
  </si>
  <si>
    <t>1019</t>
  </si>
  <si>
    <t>VILLA LIGIA</t>
  </si>
  <si>
    <t>00676</t>
  </si>
  <si>
    <t>00451</t>
  </si>
  <si>
    <t>0920</t>
  </si>
  <si>
    <t>LAS LAGUNAS</t>
  </si>
  <si>
    <t>01721</t>
  </si>
  <si>
    <t>00673</t>
  </si>
  <si>
    <t>00452</t>
  </si>
  <si>
    <t>1025</t>
  </si>
  <si>
    <t>01724</t>
  </si>
  <si>
    <t>00678</t>
  </si>
  <si>
    <t>00453</t>
  </si>
  <si>
    <t>0865</t>
  </si>
  <si>
    <t>LAS ESPERANZAS</t>
  </si>
  <si>
    <t>00670</t>
  </si>
  <si>
    <t>0888</t>
  </si>
  <si>
    <t>LAS JUNTAS DE PACUAR</t>
  </si>
  <si>
    <t>00961</t>
  </si>
  <si>
    <t>00671</t>
  </si>
  <si>
    <t>0921</t>
  </si>
  <si>
    <t>00674</t>
  </si>
  <si>
    <t>0722</t>
  </si>
  <si>
    <t>LABORATORIO</t>
  </si>
  <si>
    <t>01946</t>
  </si>
  <si>
    <t>00457</t>
  </si>
  <si>
    <t>0841</t>
  </si>
  <si>
    <t>EL CEIBO</t>
  </si>
  <si>
    <t>00458</t>
  </si>
  <si>
    <t>0913</t>
  </si>
  <si>
    <t>MORETE</t>
  </si>
  <si>
    <t>00459</t>
  </si>
  <si>
    <t>0919</t>
  </si>
  <si>
    <t>OJO DE AGUA</t>
  </si>
  <si>
    <t>02051</t>
  </si>
  <si>
    <t>00672</t>
  </si>
  <si>
    <t>00460</t>
  </si>
  <si>
    <t>0955</t>
  </si>
  <si>
    <t>00461</t>
  </si>
  <si>
    <t>0994</t>
  </si>
  <si>
    <t>EL PEJE</t>
  </si>
  <si>
    <t>02452</t>
  </si>
  <si>
    <t>00675</t>
  </si>
  <si>
    <t>00462</t>
  </si>
  <si>
    <t>1044</t>
  </si>
  <si>
    <t>LA RIBERA</t>
  </si>
  <si>
    <t>0875</t>
  </si>
  <si>
    <t>0895</t>
  </si>
  <si>
    <t>LA UVITA DE OSA</t>
  </si>
  <si>
    <t>02974</t>
  </si>
  <si>
    <t>01434</t>
  </si>
  <si>
    <t>0933</t>
  </si>
  <si>
    <t>PACUARITO</t>
  </si>
  <si>
    <t>02225</t>
  </si>
  <si>
    <t>02301</t>
  </si>
  <si>
    <t>00466</t>
  </si>
  <si>
    <t>0972</t>
  </si>
  <si>
    <t>01425</t>
  </si>
  <si>
    <t>00681</t>
  </si>
  <si>
    <t>00467</t>
  </si>
  <si>
    <t>0990</t>
  </si>
  <si>
    <t>SAN SALVADOR</t>
  </si>
  <si>
    <t>02833</t>
  </si>
  <si>
    <t>00682</t>
  </si>
  <si>
    <t>00468</t>
  </si>
  <si>
    <t>1059</t>
  </si>
  <si>
    <t>TINAMASTE</t>
  </si>
  <si>
    <t>01621</t>
  </si>
  <si>
    <t>00684</t>
  </si>
  <si>
    <t>00469</t>
  </si>
  <si>
    <t>1077</t>
  </si>
  <si>
    <t>01527</t>
  </si>
  <si>
    <t>01470</t>
  </si>
  <si>
    <t>00470</t>
  </si>
  <si>
    <t>0774</t>
  </si>
  <si>
    <t>00679</t>
  </si>
  <si>
    <t>00472</t>
  </si>
  <si>
    <t>1262</t>
  </si>
  <si>
    <t>01286</t>
  </si>
  <si>
    <t>02208</t>
  </si>
  <si>
    <t>0892</t>
  </si>
  <si>
    <t>LAS TUMBAS</t>
  </si>
  <si>
    <t>00476</t>
  </si>
  <si>
    <t>0831</t>
  </si>
  <si>
    <t>DOMINICAL</t>
  </si>
  <si>
    <t>02400</t>
  </si>
  <si>
    <t>00680</t>
  </si>
  <si>
    <t>00477</t>
  </si>
  <si>
    <t>0939</t>
  </si>
  <si>
    <t>PUNTO DE MIRA</t>
  </si>
  <si>
    <t>AGUIRRE</t>
  </si>
  <si>
    <t>00478</t>
  </si>
  <si>
    <t>0861</t>
  </si>
  <si>
    <t>LA ALFOMBRA</t>
  </si>
  <si>
    <t>00479</t>
  </si>
  <si>
    <t>0868</t>
  </si>
  <si>
    <t>LA GUARIA</t>
  </si>
  <si>
    <t>ALEXANDER ROJAS FERNANDEZ</t>
  </si>
  <si>
    <t>00481</t>
  </si>
  <si>
    <t>0848</t>
  </si>
  <si>
    <t>EL ROBLE</t>
  </si>
  <si>
    <t>02251</t>
  </si>
  <si>
    <t>02302</t>
  </si>
  <si>
    <t>00482</t>
  </si>
  <si>
    <t>0866</t>
  </si>
  <si>
    <t>00483</t>
  </si>
  <si>
    <t>0948</t>
  </si>
  <si>
    <t>LA REINA</t>
  </si>
  <si>
    <t>00484</t>
  </si>
  <si>
    <t>0969</t>
  </si>
  <si>
    <t>00485</t>
  </si>
  <si>
    <t>0970</t>
  </si>
  <si>
    <t>SAN JUAN MIRAMAR</t>
  </si>
  <si>
    <t>00486</t>
  </si>
  <si>
    <t>0973</t>
  </si>
  <si>
    <t>SAN LORENZO</t>
  </si>
  <si>
    <t>00487</t>
  </si>
  <si>
    <t>1007</t>
  </si>
  <si>
    <t>00488</t>
  </si>
  <si>
    <t>1012</t>
  </si>
  <si>
    <t>TRES PIEDRAS</t>
  </si>
  <si>
    <t>00489</t>
  </si>
  <si>
    <t>1018</t>
  </si>
  <si>
    <t>VILLA BONITA</t>
  </si>
  <si>
    <t>00490</t>
  </si>
  <si>
    <t>1024</t>
  </si>
  <si>
    <t>DOMINICALITO</t>
  </si>
  <si>
    <t>02397</t>
  </si>
  <si>
    <t>00683</t>
  </si>
  <si>
    <t>00491</t>
  </si>
  <si>
    <t>1045</t>
  </si>
  <si>
    <t>CHONTALES</t>
  </si>
  <si>
    <t>00492</t>
  </si>
  <si>
    <t>1057</t>
  </si>
  <si>
    <t>TIERRAS MORENAS</t>
  </si>
  <si>
    <t>00493</t>
  </si>
  <si>
    <t>1064</t>
  </si>
  <si>
    <t>ALTO DE LA PERLA</t>
  </si>
  <si>
    <t>00494</t>
  </si>
  <si>
    <t>0725</t>
  </si>
  <si>
    <t>BERNOR MATAMOROS PICADO</t>
  </si>
  <si>
    <t>00495</t>
  </si>
  <si>
    <t>0733</t>
  </si>
  <si>
    <t>00496</t>
  </si>
  <si>
    <t>0738</t>
  </si>
  <si>
    <t>02223</t>
  </si>
  <si>
    <t>00497</t>
  </si>
  <si>
    <t>0807</t>
  </si>
  <si>
    <t>CHIMIROL</t>
  </si>
  <si>
    <t>01906</t>
  </si>
  <si>
    <t>00498</t>
  </si>
  <si>
    <t>0823</t>
  </si>
  <si>
    <t>DANIEL FLORES ZAVALETA</t>
  </si>
  <si>
    <t>00911</t>
  </si>
  <si>
    <t>00499</t>
  </si>
  <si>
    <t>0844</t>
  </si>
  <si>
    <t>FERNANDO VALVERDE VEGA</t>
  </si>
  <si>
    <t>01438</t>
  </si>
  <si>
    <t>00687</t>
  </si>
  <si>
    <t>00500</t>
  </si>
  <si>
    <t>0858</t>
  </si>
  <si>
    <t>HERRADURA</t>
  </si>
  <si>
    <t>02456</t>
  </si>
  <si>
    <t>01780</t>
  </si>
  <si>
    <t>00501</t>
  </si>
  <si>
    <t>0870</t>
  </si>
  <si>
    <t>LA HERMOSA</t>
  </si>
  <si>
    <t>01127</t>
  </si>
  <si>
    <t>01452</t>
  </si>
  <si>
    <t>00502</t>
  </si>
  <si>
    <t>0872</t>
  </si>
  <si>
    <t>LA LINDA</t>
  </si>
  <si>
    <t>01622</t>
  </si>
  <si>
    <t>00503</t>
  </si>
  <si>
    <t>0878</t>
  </si>
  <si>
    <t>LA REPUNTA</t>
  </si>
  <si>
    <t>00686</t>
  </si>
  <si>
    <t>00504</t>
  </si>
  <si>
    <t>0922</t>
  </si>
  <si>
    <t>PALMARES</t>
  </si>
  <si>
    <t>00505</t>
  </si>
  <si>
    <t>0901</t>
  </si>
  <si>
    <t>00506</t>
  </si>
  <si>
    <t>0929</t>
  </si>
  <si>
    <t>PEÑAS BLANCAS</t>
  </si>
  <si>
    <t>00507</t>
  </si>
  <si>
    <t>0936</t>
  </si>
  <si>
    <t>01003</t>
  </si>
  <si>
    <t>00508</t>
  </si>
  <si>
    <t>0995</t>
  </si>
  <si>
    <t>01904</t>
  </si>
  <si>
    <t>01454</t>
  </si>
  <si>
    <t>0877</t>
  </si>
  <si>
    <t>LA PIEDRA</t>
  </si>
  <si>
    <t>02457</t>
  </si>
  <si>
    <t>02074</t>
  </si>
  <si>
    <t>0908</t>
  </si>
  <si>
    <t>MIRAFLORES</t>
  </si>
  <si>
    <t>02050</t>
  </si>
  <si>
    <t>00511</t>
  </si>
  <si>
    <t>0966</t>
  </si>
  <si>
    <t>SAN GERARDO</t>
  </si>
  <si>
    <t>02454</t>
  </si>
  <si>
    <t>01948</t>
  </si>
  <si>
    <t>00512</t>
  </si>
  <si>
    <t>0947</t>
  </si>
  <si>
    <t>JUAN VALVERDE MORA</t>
  </si>
  <si>
    <t>00513</t>
  </si>
  <si>
    <t>0756</t>
  </si>
  <si>
    <t>TALARI</t>
  </si>
  <si>
    <t>CARLOMAGNO MONGE VALVERDE</t>
  </si>
  <si>
    <t>01778</t>
  </si>
  <si>
    <t>00514</t>
  </si>
  <si>
    <t>0783</t>
  </si>
  <si>
    <t>BUENA VISTA</t>
  </si>
  <si>
    <t>02455</t>
  </si>
  <si>
    <t>00515</t>
  </si>
  <si>
    <t>0788</t>
  </si>
  <si>
    <t>02834</t>
  </si>
  <si>
    <t>00516</t>
  </si>
  <si>
    <t>0799</t>
  </si>
  <si>
    <t>00517</t>
  </si>
  <si>
    <t>0923</t>
  </si>
  <si>
    <t>PALMITAL</t>
  </si>
  <si>
    <t>02305</t>
  </si>
  <si>
    <t>00518</t>
  </si>
  <si>
    <t>0960</t>
  </si>
  <si>
    <t>02439</t>
  </si>
  <si>
    <t>00519</t>
  </si>
  <si>
    <t>0971</t>
  </si>
  <si>
    <t>02220</t>
  </si>
  <si>
    <t>CESAR QUESADA GONZALEZ</t>
  </si>
  <si>
    <t>00521</t>
  </si>
  <si>
    <t>0728</t>
  </si>
  <si>
    <t>LA COLONIA</t>
  </si>
  <si>
    <t>02387</t>
  </si>
  <si>
    <t>00688</t>
  </si>
  <si>
    <t>0803</t>
  </si>
  <si>
    <t>01439</t>
  </si>
  <si>
    <t>00689</t>
  </si>
  <si>
    <t>00523</t>
  </si>
  <si>
    <t>0825</t>
  </si>
  <si>
    <t>ALEXANDER DELGADO DELGADO</t>
  </si>
  <si>
    <t>01440</t>
  </si>
  <si>
    <t>00690</t>
  </si>
  <si>
    <t>00524</t>
  </si>
  <si>
    <t>0826</t>
  </si>
  <si>
    <t>02059</t>
  </si>
  <si>
    <t>00525</t>
  </si>
  <si>
    <t>0827</t>
  </si>
  <si>
    <t>SANTA TERESA DE CAJON</t>
  </si>
  <si>
    <t>SANTA TERESA</t>
  </si>
  <si>
    <t>01441</t>
  </si>
  <si>
    <t>02035</t>
  </si>
  <si>
    <t>00526</t>
  </si>
  <si>
    <t>0838</t>
  </si>
  <si>
    <t>00552</t>
  </si>
  <si>
    <t>00527</t>
  </si>
  <si>
    <t>0867</t>
  </si>
  <si>
    <t>LA FORTUNA</t>
  </si>
  <si>
    <t>01623</t>
  </si>
  <si>
    <t>02433</t>
  </si>
  <si>
    <t>00528</t>
  </si>
  <si>
    <t>0873</t>
  </si>
  <si>
    <t>00793</t>
  </si>
  <si>
    <t>00529</t>
  </si>
  <si>
    <t>0882</t>
  </si>
  <si>
    <t>01442</t>
  </si>
  <si>
    <t>00691</t>
  </si>
  <si>
    <t>00530</t>
  </si>
  <si>
    <t>0885</t>
  </si>
  <si>
    <t>LAGUNA</t>
  </si>
  <si>
    <t>TAMBOR</t>
  </si>
  <si>
    <t>01625</t>
  </si>
  <si>
    <t>02344</t>
  </si>
  <si>
    <t>00531</t>
  </si>
  <si>
    <t>0911</t>
  </si>
  <si>
    <t>MONTECARLO</t>
  </si>
  <si>
    <t>02459</t>
  </si>
  <si>
    <t>1003</t>
  </si>
  <si>
    <t>01624</t>
  </si>
  <si>
    <t>02224</t>
  </si>
  <si>
    <t>00533</t>
  </si>
  <si>
    <t>1008</t>
  </si>
  <si>
    <t>VIRGILIO SOLANO DELGADO</t>
  </si>
  <si>
    <t>01905</t>
  </si>
  <si>
    <t>00534</t>
  </si>
  <si>
    <t>0964</t>
  </si>
  <si>
    <t>01929</t>
  </si>
  <si>
    <t>1046</t>
  </si>
  <si>
    <t>ANA CORDERO CHINCHILLA</t>
  </si>
  <si>
    <t>01447</t>
  </si>
  <si>
    <t>0981</t>
  </si>
  <si>
    <t>SAN PEDRITO</t>
  </si>
  <si>
    <t>01444</t>
  </si>
  <si>
    <t>01781</t>
  </si>
  <si>
    <t>0998</t>
  </si>
  <si>
    <t>01446</t>
  </si>
  <si>
    <t>00538</t>
  </si>
  <si>
    <t>0927</t>
  </si>
  <si>
    <t>02836</t>
  </si>
  <si>
    <t>02436</t>
  </si>
  <si>
    <t>0968</t>
  </si>
  <si>
    <t>01443</t>
  </si>
  <si>
    <t>00540</t>
  </si>
  <si>
    <t>0982</t>
  </si>
  <si>
    <t>01445</t>
  </si>
  <si>
    <t>0744</t>
  </si>
  <si>
    <t>02058</t>
  </si>
  <si>
    <t>0840</t>
  </si>
  <si>
    <t>EL CEDRAL</t>
  </si>
  <si>
    <t>02732</t>
  </si>
  <si>
    <t>0884</t>
  </si>
  <si>
    <t>01908</t>
  </si>
  <si>
    <t>00544</t>
  </si>
  <si>
    <t>0889</t>
  </si>
  <si>
    <t>01907</t>
  </si>
  <si>
    <t>02307</t>
  </si>
  <si>
    <t>0924</t>
  </si>
  <si>
    <t>SANTA CECILIA</t>
  </si>
  <si>
    <t>FLORIBETH GARRO MORA</t>
  </si>
  <si>
    <t>02306</t>
  </si>
  <si>
    <t>0987</t>
  </si>
  <si>
    <t>LAS BRISAS</t>
  </si>
  <si>
    <t>02636</t>
  </si>
  <si>
    <t>02521</t>
  </si>
  <si>
    <t>1029</t>
  </si>
  <si>
    <t>00548</t>
  </si>
  <si>
    <t>1037</t>
  </si>
  <si>
    <t>ZAPOTAL</t>
  </si>
  <si>
    <t>02733</t>
  </si>
  <si>
    <t>1039</t>
  </si>
  <si>
    <t>02975</t>
  </si>
  <si>
    <t>00550</t>
  </si>
  <si>
    <t>1072</t>
  </si>
  <si>
    <t>SANTO DOMINGO</t>
  </si>
  <si>
    <t>02462</t>
  </si>
  <si>
    <t>02438</t>
  </si>
  <si>
    <t>00551</t>
  </si>
  <si>
    <t>0727</t>
  </si>
  <si>
    <t>PLATANARES</t>
  </si>
  <si>
    <t>0758</t>
  </si>
  <si>
    <t>02036</t>
  </si>
  <si>
    <t>00553</t>
  </si>
  <si>
    <t>0782</t>
  </si>
  <si>
    <t>01942</t>
  </si>
  <si>
    <t>01951</t>
  </si>
  <si>
    <t>00554</t>
  </si>
  <si>
    <t>0811</t>
  </si>
  <si>
    <t>01776</t>
  </si>
  <si>
    <t>01704</t>
  </si>
  <si>
    <t>00555</t>
  </si>
  <si>
    <t>0849</t>
  </si>
  <si>
    <t>EL SOCORRO</t>
  </si>
  <si>
    <t>ADRIANA PEREZ JIMENEZ</t>
  </si>
  <si>
    <t>01974</t>
  </si>
  <si>
    <t>00556</t>
  </si>
  <si>
    <t>0879</t>
  </si>
  <si>
    <t>LA SIERRA</t>
  </si>
  <si>
    <t>00557</t>
  </si>
  <si>
    <t>0903</t>
  </si>
  <si>
    <t>LOS REYES</t>
  </si>
  <si>
    <t>01775</t>
  </si>
  <si>
    <t>00695</t>
  </si>
  <si>
    <t>00558</t>
  </si>
  <si>
    <t>0910</t>
  </si>
  <si>
    <t>MOLLEJONES</t>
  </si>
  <si>
    <t>01449</t>
  </si>
  <si>
    <t>00694</t>
  </si>
  <si>
    <t>00559</t>
  </si>
  <si>
    <t>0914</t>
  </si>
  <si>
    <t>01782</t>
  </si>
  <si>
    <t>00560</t>
  </si>
  <si>
    <t>0945</t>
  </si>
  <si>
    <t>02762</t>
  </si>
  <si>
    <t>01705</t>
  </si>
  <si>
    <t>00561</t>
  </si>
  <si>
    <t>0724</t>
  </si>
  <si>
    <t>AGUAS BUENAS</t>
  </si>
  <si>
    <t>00562</t>
  </si>
  <si>
    <t>0743</t>
  </si>
  <si>
    <t>ORATORIO</t>
  </si>
  <si>
    <t>01910</t>
  </si>
  <si>
    <t>02434</t>
  </si>
  <si>
    <t>00563</t>
  </si>
  <si>
    <t>0962</t>
  </si>
  <si>
    <t>01975</t>
  </si>
  <si>
    <t>00696</t>
  </si>
  <si>
    <t>00564</t>
  </si>
  <si>
    <t>0776</t>
  </si>
  <si>
    <t>LA SUIZA</t>
  </si>
  <si>
    <t>00565</t>
  </si>
  <si>
    <t>0980</t>
  </si>
  <si>
    <t>EDISON VALVERDE ROJAS</t>
  </si>
  <si>
    <t>01209</t>
  </si>
  <si>
    <t>00697</t>
  </si>
  <si>
    <t>00566</t>
  </si>
  <si>
    <t>1017</t>
  </si>
  <si>
    <t>VILLA ARGENTINA</t>
  </si>
  <si>
    <t>00567</t>
  </si>
  <si>
    <t>0961</t>
  </si>
  <si>
    <t>SAN JUAN BOSCO</t>
  </si>
  <si>
    <t>02226</t>
  </si>
  <si>
    <t>01875</t>
  </si>
  <si>
    <t>00568</t>
  </si>
  <si>
    <t>0967</t>
  </si>
  <si>
    <t>SAN GERARDO DE PLATANARES</t>
  </si>
  <si>
    <t>00569</t>
  </si>
  <si>
    <t>1009</t>
  </si>
  <si>
    <t>00570</t>
  </si>
  <si>
    <t>0886</t>
  </si>
  <si>
    <t>LAS BONITAS</t>
  </si>
  <si>
    <t>03021</t>
  </si>
  <si>
    <t>00572</t>
  </si>
  <si>
    <t>1021</t>
  </si>
  <si>
    <t>FELINA SANCHEZ SOLIS</t>
  </si>
  <si>
    <t>02037</t>
  </si>
  <si>
    <t>00573</t>
  </si>
  <si>
    <t>1073</t>
  </si>
  <si>
    <t>BUENOS AIRES</t>
  </si>
  <si>
    <t>00574</t>
  </si>
  <si>
    <t>1079</t>
  </si>
  <si>
    <t>LOS NARANJOS</t>
  </si>
  <si>
    <t>00575</t>
  </si>
  <si>
    <t>0771</t>
  </si>
  <si>
    <t>BARRIO NUEVO</t>
  </si>
  <si>
    <t>PEJIBAYE</t>
  </si>
  <si>
    <t>02760</t>
  </si>
  <si>
    <t>01847</t>
  </si>
  <si>
    <t>00576</t>
  </si>
  <si>
    <t>0881</t>
  </si>
  <si>
    <t>00577</t>
  </si>
  <si>
    <t>0809</t>
  </si>
  <si>
    <t>02979</t>
  </si>
  <si>
    <t>01848</t>
  </si>
  <si>
    <t>00578</t>
  </si>
  <si>
    <t>0893</t>
  </si>
  <si>
    <t>00579</t>
  </si>
  <si>
    <t>0890</t>
  </si>
  <si>
    <t>LAS MESAS</t>
  </si>
  <si>
    <t>01849</t>
  </si>
  <si>
    <t>00580</t>
  </si>
  <si>
    <t>0926</t>
  </si>
  <si>
    <t>00581</t>
  </si>
  <si>
    <t>0976</t>
  </si>
  <si>
    <t>01914</t>
  </si>
  <si>
    <t>00582</t>
  </si>
  <si>
    <t>0951</t>
  </si>
  <si>
    <t>00583</t>
  </si>
  <si>
    <t>0997</t>
  </si>
  <si>
    <t>01915</t>
  </si>
  <si>
    <t>00584</t>
  </si>
  <si>
    <t>0952</t>
  </si>
  <si>
    <t>ALTO DE LA TRINIDAD</t>
  </si>
  <si>
    <t>00585</t>
  </si>
  <si>
    <t>1026</t>
  </si>
  <si>
    <t>EL ZAPOTE</t>
  </si>
  <si>
    <t>01913</t>
  </si>
  <si>
    <t>00586</t>
  </si>
  <si>
    <t>0965</t>
  </si>
  <si>
    <t>00587</t>
  </si>
  <si>
    <t>0795</t>
  </si>
  <si>
    <t>VILLA HERMOSA</t>
  </si>
  <si>
    <t>00588</t>
  </si>
  <si>
    <t>0975</t>
  </si>
  <si>
    <t>00589</t>
  </si>
  <si>
    <t>0856</t>
  </si>
  <si>
    <t>00590</t>
  </si>
  <si>
    <t>1016</t>
  </si>
  <si>
    <t>VERACRUZ</t>
  </si>
  <si>
    <t>0956</t>
  </si>
  <si>
    <t>01528</t>
  </si>
  <si>
    <t>01850</t>
  </si>
  <si>
    <t>1049</t>
  </si>
  <si>
    <t>MOCTEZUMA</t>
  </si>
  <si>
    <t>00593</t>
  </si>
  <si>
    <t>1015</t>
  </si>
  <si>
    <t>VALLE DE LA CRUZ</t>
  </si>
  <si>
    <t>0829</t>
  </si>
  <si>
    <t>0834</t>
  </si>
  <si>
    <t>ROIRAN MORA VEGA</t>
  </si>
  <si>
    <t>01626</t>
  </si>
  <si>
    <t>00596</t>
  </si>
  <si>
    <t>0977</t>
  </si>
  <si>
    <t>02837</t>
  </si>
  <si>
    <t>00597</t>
  </si>
  <si>
    <t>1047</t>
  </si>
  <si>
    <t>02061</t>
  </si>
  <si>
    <t>00598</t>
  </si>
  <si>
    <t>1071</t>
  </si>
  <si>
    <t>00599</t>
  </si>
  <si>
    <t>0759</t>
  </si>
  <si>
    <t>00600</t>
  </si>
  <si>
    <t>0762</t>
  </si>
  <si>
    <t>HOLANDA</t>
  </si>
  <si>
    <t>00913</t>
  </si>
  <si>
    <t>00601</t>
  </si>
  <si>
    <t>0781</t>
  </si>
  <si>
    <t>BOLAS</t>
  </si>
  <si>
    <t>02064</t>
  </si>
  <si>
    <t>02325</t>
  </si>
  <si>
    <t>00602</t>
  </si>
  <si>
    <t>0843</t>
  </si>
  <si>
    <t>02065</t>
  </si>
  <si>
    <t>00603</t>
  </si>
  <si>
    <t>0876</t>
  </si>
  <si>
    <t>LA PIÑERA</t>
  </si>
  <si>
    <t>00914</t>
  </si>
  <si>
    <t>00604</t>
  </si>
  <si>
    <t>0874</t>
  </si>
  <si>
    <t>00605</t>
  </si>
  <si>
    <t>0915</t>
  </si>
  <si>
    <t>OLAN</t>
  </si>
  <si>
    <t>00606</t>
  </si>
  <si>
    <t>1013</t>
  </si>
  <si>
    <t>02057</t>
  </si>
  <si>
    <t>00607</t>
  </si>
  <si>
    <t>0925</t>
  </si>
  <si>
    <t>02828</t>
  </si>
  <si>
    <t>02526</t>
  </si>
  <si>
    <t>00608</t>
  </si>
  <si>
    <t>1040</t>
  </si>
  <si>
    <t>EL PUENTE</t>
  </si>
  <si>
    <t>02403</t>
  </si>
  <si>
    <t>00609</t>
  </si>
  <si>
    <t>0934</t>
  </si>
  <si>
    <t>00610</t>
  </si>
  <si>
    <t>0993</t>
  </si>
  <si>
    <t>00611</t>
  </si>
  <si>
    <t>0949</t>
  </si>
  <si>
    <t>LAS JUNTAS</t>
  </si>
  <si>
    <t>POTRERO GRANDE</t>
  </si>
  <si>
    <t>00613</t>
  </si>
  <si>
    <t>0950</t>
  </si>
  <si>
    <t>02838</t>
  </si>
  <si>
    <t>00614</t>
  </si>
  <si>
    <t>0755</t>
  </si>
  <si>
    <t>02063</t>
  </si>
  <si>
    <t>02493</t>
  </si>
  <si>
    <t>00615</t>
  </si>
  <si>
    <t>0957</t>
  </si>
  <si>
    <t>00616</t>
  </si>
  <si>
    <t>0851</t>
  </si>
  <si>
    <t>00617</t>
  </si>
  <si>
    <t>1033</t>
  </si>
  <si>
    <t>00618</t>
  </si>
  <si>
    <t>0974</t>
  </si>
  <si>
    <t>00619</t>
  </si>
  <si>
    <t>1053</t>
  </si>
  <si>
    <t>YUAVIN</t>
  </si>
  <si>
    <t>00620</t>
  </si>
  <si>
    <t>1051</t>
  </si>
  <si>
    <t>02055</t>
  </si>
  <si>
    <t>00621</t>
  </si>
  <si>
    <t>1279</t>
  </si>
  <si>
    <t>ZARCERO</t>
  </si>
  <si>
    <t>01510</t>
  </si>
  <si>
    <t>00622</t>
  </si>
  <si>
    <t>0751</t>
  </si>
  <si>
    <t>YERI</t>
  </si>
  <si>
    <t>00623</t>
  </si>
  <si>
    <t>0860</t>
  </si>
  <si>
    <t>02067</t>
  </si>
  <si>
    <t>02324</t>
  </si>
  <si>
    <t>00624</t>
  </si>
  <si>
    <t>1035</t>
  </si>
  <si>
    <t>02056</t>
  </si>
  <si>
    <t>00915</t>
  </si>
  <si>
    <t>00625</t>
  </si>
  <si>
    <t>0954</t>
  </si>
  <si>
    <t>00626</t>
  </si>
  <si>
    <t>0828</t>
  </si>
  <si>
    <t>BIKAKLA</t>
  </si>
  <si>
    <t>00627</t>
  </si>
  <si>
    <t>0817</t>
  </si>
  <si>
    <t>CORDONCILLO</t>
  </si>
  <si>
    <t>02739</t>
  </si>
  <si>
    <t>00628</t>
  </si>
  <si>
    <t>0846</t>
  </si>
  <si>
    <t>01627</t>
  </si>
  <si>
    <t>00629</t>
  </si>
  <si>
    <t>0855</t>
  </si>
  <si>
    <t>GUADALAJARA</t>
  </si>
  <si>
    <t>00630</t>
  </si>
  <si>
    <t>0785</t>
  </si>
  <si>
    <t>CAÑAS</t>
  </si>
  <si>
    <t>03144</t>
  </si>
  <si>
    <t>00632</t>
  </si>
  <si>
    <t>0999</t>
  </si>
  <si>
    <t>00633</t>
  </si>
  <si>
    <t>0944</t>
  </si>
  <si>
    <t>00634</t>
  </si>
  <si>
    <t>1022</t>
  </si>
  <si>
    <t>00635</t>
  </si>
  <si>
    <t>0983</t>
  </si>
  <si>
    <t>02465</t>
  </si>
  <si>
    <t>00636</t>
  </si>
  <si>
    <t>0731</t>
  </si>
  <si>
    <t>SONADOR</t>
  </si>
  <si>
    <t>02738</t>
  </si>
  <si>
    <t>00916</t>
  </si>
  <si>
    <t>00637</t>
  </si>
  <si>
    <t>0850</t>
  </si>
  <si>
    <t>02381</t>
  </si>
  <si>
    <t>00918</t>
  </si>
  <si>
    <t>00638</t>
  </si>
  <si>
    <t>0897</t>
  </si>
  <si>
    <t>00639</t>
  </si>
  <si>
    <t>1430</t>
  </si>
  <si>
    <t>00640</t>
  </si>
  <si>
    <t>0814</t>
  </si>
  <si>
    <t>CONVENTO</t>
  </si>
  <si>
    <t>02377</t>
  </si>
  <si>
    <t>00917</t>
  </si>
  <si>
    <t>00641</t>
  </si>
  <si>
    <t>1001</t>
  </si>
  <si>
    <t>02756</t>
  </si>
  <si>
    <t>00642</t>
  </si>
  <si>
    <t>2609</t>
  </si>
  <si>
    <t>LOS CEDROS</t>
  </si>
  <si>
    <t>00643</t>
  </si>
  <si>
    <t>1038</t>
  </si>
  <si>
    <t>02740</t>
  </si>
  <si>
    <t>00919</t>
  </si>
  <si>
    <t>00644</t>
  </si>
  <si>
    <t>1041</t>
  </si>
  <si>
    <t>ALTAMIRA</t>
  </si>
  <si>
    <t>00645</t>
  </si>
  <si>
    <t>0754</t>
  </si>
  <si>
    <t>LA SHAMBA</t>
  </si>
  <si>
    <t>BORUCA</t>
  </si>
  <si>
    <t>01900</t>
  </si>
  <si>
    <t>01876</t>
  </si>
  <si>
    <t>00646</t>
  </si>
  <si>
    <t>0789</t>
  </si>
  <si>
    <t>00647</t>
  </si>
  <si>
    <t>0943</t>
  </si>
  <si>
    <t>02054</t>
  </si>
  <si>
    <t>01476</t>
  </si>
  <si>
    <t>00648</t>
  </si>
  <si>
    <t>0959</t>
  </si>
  <si>
    <t>02053</t>
  </si>
  <si>
    <t>01955</t>
  </si>
  <si>
    <t>00649</t>
  </si>
  <si>
    <t>0796</t>
  </si>
  <si>
    <t>01629</t>
  </si>
  <si>
    <t>01784</t>
  </si>
  <si>
    <t>00650</t>
  </si>
  <si>
    <t>1011</t>
  </si>
  <si>
    <t>01630</t>
  </si>
  <si>
    <t>01954</t>
  </si>
  <si>
    <t>00651</t>
  </si>
  <si>
    <t>0808</t>
  </si>
  <si>
    <t>01916</t>
  </si>
  <si>
    <t>02322</t>
  </si>
  <si>
    <t>00652</t>
  </si>
  <si>
    <t>0833</t>
  </si>
  <si>
    <t>01039</t>
  </si>
  <si>
    <t>01276</t>
  </si>
  <si>
    <t>00653</t>
  </si>
  <si>
    <t>0790</t>
  </si>
  <si>
    <t>ALTO DE VERAGUA</t>
  </si>
  <si>
    <t>00654</t>
  </si>
  <si>
    <t>0806</t>
  </si>
  <si>
    <t>03007</t>
  </si>
  <si>
    <t>01706</t>
  </si>
  <si>
    <t>00655</t>
  </si>
  <si>
    <t>0821</t>
  </si>
  <si>
    <t>01455</t>
  </si>
  <si>
    <t>00922</t>
  </si>
  <si>
    <t>00656</t>
  </si>
  <si>
    <t>1055</t>
  </si>
  <si>
    <t>LA BONGA</t>
  </si>
  <si>
    <t>02321</t>
  </si>
  <si>
    <t>00657</t>
  </si>
  <si>
    <t>1066</t>
  </si>
  <si>
    <t>EL CACIQUE</t>
  </si>
  <si>
    <t>00658</t>
  </si>
  <si>
    <t>0732</t>
  </si>
  <si>
    <t>ALTO DE LAS MORAS</t>
  </si>
  <si>
    <t>00659</t>
  </si>
  <si>
    <t>0742</t>
  </si>
  <si>
    <t>EL PROGRESO</t>
  </si>
  <si>
    <t>00660</t>
  </si>
  <si>
    <t>0797</t>
  </si>
  <si>
    <t>02186</t>
  </si>
  <si>
    <t>00661</t>
  </si>
  <si>
    <t>0816</t>
  </si>
  <si>
    <t>EL VERGEL</t>
  </si>
  <si>
    <t>02839</t>
  </si>
  <si>
    <t>00923</t>
  </si>
  <si>
    <t>00662</t>
  </si>
  <si>
    <t>0996</t>
  </si>
  <si>
    <t>00663</t>
  </si>
  <si>
    <t>0819</t>
  </si>
  <si>
    <t>00664</t>
  </si>
  <si>
    <t>1002</t>
  </si>
  <si>
    <t>LAS CRUCES</t>
  </si>
  <si>
    <t>00665</t>
  </si>
  <si>
    <t>0896</t>
  </si>
  <si>
    <t>0917</t>
  </si>
  <si>
    <t>BAJO DE VERAGUA</t>
  </si>
  <si>
    <t>0946</t>
  </si>
  <si>
    <t>0883</t>
  </si>
  <si>
    <t>LAGARTO</t>
  </si>
  <si>
    <t>LINETH GONZALEZ MORA</t>
  </si>
  <si>
    <t>0916</t>
  </si>
  <si>
    <t>01278</t>
  </si>
  <si>
    <t>1031</t>
  </si>
  <si>
    <t>PASO REAL</t>
  </si>
  <si>
    <t>1054</t>
  </si>
  <si>
    <t>QUEBRADA BONITA</t>
  </si>
  <si>
    <t>02417</t>
  </si>
  <si>
    <t>01475</t>
  </si>
  <si>
    <t>1056</t>
  </si>
  <si>
    <t>BAJOS DE MAMEY</t>
  </si>
  <si>
    <t>1065</t>
  </si>
  <si>
    <t>0815</t>
  </si>
  <si>
    <t>COLORADO</t>
  </si>
  <si>
    <t>BIOLLEY</t>
  </si>
  <si>
    <t>02378</t>
  </si>
  <si>
    <t>01155</t>
  </si>
  <si>
    <t>1060</t>
  </si>
  <si>
    <t>LA PUNA</t>
  </si>
  <si>
    <t>0750</t>
  </si>
  <si>
    <t>0894</t>
  </si>
  <si>
    <t>LAS VUELTAS</t>
  </si>
  <si>
    <t>00693</t>
  </si>
  <si>
    <t>0763</t>
  </si>
  <si>
    <t>0935</t>
  </si>
  <si>
    <t>01631</t>
  </si>
  <si>
    <t>1036</t>
  </si>
  <si>
    <t>01976</t>
  </si>
  <si>
    <t>01157</t>
  </si>
  <si>
    <t>0942</t>
  </si>
  <si>
    <t>01456</t>
  </si>
  <si>
    <t>02140</t>
  </si>
  <si>
    <t>0902</t>
  </si>
  <si>
    <t>1000</t>
  </si>
  <si>
    <t>JUAN RAFAEL MORA PORRAS</t>
  </si>
  <si>
    <t>01632</t>
  </si>
  <si>
    <t>00924</t>
  </si>
  <si>
    <t>0804</t>
  </si>
  <si>
    <t>01785</t>
  </si>
  <si>
    <t>0810</t>
  </si>
  <si>
    <t>01786</t>
  </si>
  <si>
    <t>1418</t>
  </si>
  <si>
    <t>SANTA ESPERANZA</t>
  </si>
  <si>
    <t>02237</t>
  </si>
  <si>
    <t>0835</t>
  </si>
  <si>
    <t>MARAVILLA</t>
  </si>
  <si>
    <t>02227</t>
  </si>
  <si>
    <t>0847</t>
  </si>
  <si>
    <t>BRAZO DE ORO</t>
  </si>
  <si>
    <t>02970</t>
  </si>
  <si>
    <t>01787</t>
  </si>
  <si>
    <t>1043</t>
  </si>
  <si>
    <t>CLAVERA</t>
  </si>
  <si>
    <t>00692</t>
  </si>
  <si>
    <t>0854</t>
  </si>
  <si>
    <t>01156</t>
  </si>
  <si>
    <t>3089</t>
  </si>
  <si>
    <t>IRIGUI</t>
  </si>
  <si>
    <t>PAVON</t>
  </si>
  <si>
    <t>03225</t>
  </si>
  <si>
    <t>0899</t>
  </si>
  <si>
    <t>1032</t>
  </si>
  <si>
    <t>CAPRI</t>
  </si>
  <si>
    <t>02741</t>
  </si>
  <si>
    <t>01789</t>
  </si>
  <si>
    <t>1034</t>
  </si>
  <si>
    <t>02469</t>
  </si>
  <si>
    <t>0869</t>
  </si>
  <si>
    <t>00698</t>
  </si>
  <si>
    <t>1030</t>
  </si>
  <si>
    <t>00699</t>
  </si>
  <si>
    <t>1074</t>
  </si>
  <si>
    <t>PALMIRA</t>
  </si>
  <si>
    <t>00701</t>
  </si>
  <si>
    <t>1078</t>
  </si>
  <si>
    <t>02386</t>
  </si>
  <si>
    <t>02039</t>
  </si>
  <si>
    <t>00702</t>
  </si>
  <si>
    <t>0812</t>
  </si>
  <si>
    <t>PILAS</t>
  </si>
  <si>
    <t>00703</t>
  </si>
  <si>
    <t>0905</t>
  </si>
  <si>
    <t>COLINAS</t>
  </si>
  <si>
    <t>02743</t>
  </si>
  <si>
    <t>00704</t>
  </si>
  <si>
    <t>0938</t>
  </si>
  <si>
    <t>OLIVIER BARBOZA AGUILAR</t>
  </si>
  <si>
    <t>00705</t>
  </si>
  <si>
    <t>0906</t>
  </si>
  <si>
    <t>03238</t>
  </si>
  <si>
    <t>00925</t>
  </si>
  <si>
    <t>00706</t>
  </si>
  <si>
    <t>0822</t>
  </si>
  <si>
    <t>BOQUETE</t>
  </si>
  <si>
    <t>CEDRAL</t>
  </si>
  <si>
    <t>02123</t>
  </si>
  <si>
    <t>00707</t>
  </si>
  <si>
    <t>00708</t>
  </si>
  <si>
    <t>0832</t>
  </si>
  <si>
    <t>02496</t>
  </si>
  <si>
    <t>00709</t>
  </si>
  <si>
    <t>0857</t>
  </si>
  <si>
    <t>GUAGARAL</t>
  </si>
  <si>
    <t>02745</t>
  </si>
  <si>
    <t>02181</t>
  </si>
  <si>
    <t>00710</t>
  </si>
  <si>
    <t>0891</t>
  </si>
  <si>
    <t>LAS PILAS</t>
  </si>
  <si>
    <t>02498</t>
  </si>
  <si>
    <t>00711</t>
  </si>
  <si>
    <t>0824</t>
  </si>
  <si>
    <t>02180</t>
  </si>
  <si>
    <t>00712</t>
  </si>
  <si>
    <t>0852</t>
  </si>
  <si>
    <t>FILADELFIA</t>
  </si>
  <si>
    <t>00713</t>
  </si>
  <si>
    <t>0937</t>
  </si>
  <si>
    <t>LA DIBUJADA</t>
  </si>
  <si>
    <t>00714</t>
  </si>
  <si>
    <t>0941</t>
  </si>
  <si>
    <t>LA VIRGEN</t>
  </si>
  <si>
    <t>02183</t>
  </si>
  <si>
    <t>00715</t>
  </si>
  <si>
    <t>0978</t>
  </si>
  <si>
    <t>02182</t>
  </si>
  <si>
    <t>00717</t>
  </si>
  <si>
    <t>1048</t>
  </si>
  <si>
    <t>JALISCO</t>
  </si>
  <si>
    <t>1050</t>
  </si>
  <si>
    <t>LA TINTA</t>
  </si>
  <si>
    <t>1052</t>
  </si>
  <si>
    <t>02418</t>
  </si>
  <si>
    <t>1080</t>
  </si>
  <si>
    <t>MALLAL</t>
  </si>
  <si>
    <t>1105</t>
  </si>
  <si>
    <t>01158</t>
  </si>
  <si>
    <t>1154</t>
  </si>
  <si>
    <t>JOSE MANUEL HERRERA SALAS</t>
  </si>
  <si>
    <t>CARRIZAL</t>
  </si>
  <si>
    <t>00876</t>
  </si>
  <si>
    <t>01590</t>
  </si>
  <si>
    <t>1232</t>
  </si>
  <si>
    <t>01159</t>
  </si>
  <si>
    <t>01571</t>
  </si>
  <si>
    <t>1114</t>
  </si>
  <si>
    <t>LEON CORTES CASTRO</t>
  </si>
  <si>
    <t>1110</t>
  </si>
  <si>
    <t>CANOAS</t>
  </si>
  <si>
    <t>1104</t>
  </si>
  <si>
    <t>BERNARDO SOTO ALFARO</t>
  </si>
  <si>
    <t>00955</t>
  </si>
  <si>
    <t>1112</t>
  </si>
  <si>
    <t>ASCENSION ESQUIVEL IBARRA</t>
  </si>
  <si>
    <t>FLORY CECILIA LEON RODRIGUEZ</t>
  </si>
  <si>
    <t>1162</t>
  </si>
  <si>
    <t>JUAN RAFAEL MEOÑO HIDALGO</t>
  </si>
  <si>
    <t>1187</t>
  </si>
  <si>
    <t>REPUBLICA DE GUATEMALA</t>
  </si>
  <si>
    <t>1083</t>
  </si>
  <si>
    <t>AEROPUERTO</t>
  </si>
  <si>
    <t>RIO SEGUNDO</t>
  </si>
  <si>
    <t>00733</t>
  </si>
  <si>
    <t>1192</t>
  </si>
  <si>
    <t>DAVID GONZALEZ ALFARO</t>
  </si>
  <si>
    <t>1235</t>
  </si>
  <si>
    <t>INVU LAS CAÑAS</t>
  </si>
  <si>
    <t>00735</t>
  </si>
  <si>
    <t>1099</t>
  </si>
  <si>
    <t>01160</t>
  </si>
  <si>
    <t>00736</t>
  </si>
  <si>
    <t>1139</t>
  </si>
  <si>
    <t>MANUELA SANTAMARIA</t>
  </si>
  <si>
    <t>00737</t>
  </si>
  <si>
    <t>1143</t>
  </si>
  <si>
    <t>00738</t>
  </si>
  <si>
    <t>1177</t>
  </si>
  <si>
    <t>01040</t>
  </si>
  <si>
    <t>00739</t>
  </si>
  <si>
    <t>1085</t>
  </si>
  <si>
    <t>MIGUEL HIDALGO BASTOS</t>
  </si>
  <si>
    <t>01255</t>
  </si>
  <si>
    <t>00740</t>
  </si>
  <si>
    <t>1241</t>
  </si>
  <si>
    <t>UNION DE ROSALES</t>
  </si>
  <si>
    <t>RITA IRENE VEGA ALPIZAR</t>
  </si>
  <si>
    <t>01227</t>
  </si>
  <si>
    <t>00741</t>
  </si>
  <si>
    <t>1097</t>
  </si>
  <si>
    <t>NICOLAS CHACON VARGAS</t>
  </si>
  <si>
    <t>01472</t>
  </si>
  <si>
    <t>00742</t>
  </si>
  <si>
    <t>1132</t>
  </si>
  <si>
    <t>MARIO AGÜERO GONZALEZ</t>
  </si>
  <si>
    <t>VANESSA MENESES VILLALOBOS</t>
  </si>
  <si>
    <t>01474</t>
  </si>
  <si>
    <t>00743</t>
  </si>
  <si>
    <t>1133</t>
  </si>
  <si>
    <t>01473</t>
  </si>
  <si>
    <t>1141</t>
  </si>
  <si>
    <t>SILVIA MONTERO ZAMORA</t>
  </si>
  <si>
    <t>01230</t>
  </si>
  <si>
    <t>00745</t>
  </si>
  <si>
    <t>1171</t>
  </si>
  <si>
    <t>ENRIQUE RIBA MORELLA</t>
  </si>
  <si>
    <t>00956</t>
  </si>
  <si>
    <t>1193</t>
  </si>
  <si>
    <t>ERMIDA BLANCO GONZALEZ</t>
  </si>
  <si>
    <t>1194</t>
  </si>
  <si>
    <t>TIMOLEON MORERA SOTO</t>
  </si>
  <si>
    <t>00798</t>
  </si>
  <si>
    <t>1135</t>
  </si>
  <si>
    <t>CARBONAL</t>
  </si>
  <si>
    <t>01163</t>
  </si>
  <si>
    <t>1156</t>
  </si>
  <si>
    <t>ITIQUIS</t>
  </si>
  <si>
    <t>1225</t>
  </si>
  <si>
    <t>LUIS SIBAJA GARCIA</t>
  </si>
  <si>
    <t>1088</t>
  </si>
  <si>
    <t>MARYCEL ARTAVIA ALVAREZ</t>
  </si>
  <si>
    <t>01464</t>
  </si>
  <si>
    <t>1199</t>
  </si>
  <si>
    <t>ALBERTO ECHANDI MONTERO</t>
  </si>
  <si>
    <t>1197</t>
  </si>
  <si>
    <t>1144</t>
  </si>
  <si>
    <t>EL COCO</t>
  </si>
  <si>
    <t>1163</t>
  </si>
  <si>
    <t>01164</t>
  </si>
  <si>
    <t>1180</t>
  </si>
  <si>
    <t>ONCE DE ABRIL</t>
  </si>
  <si>
    <t>01222</t>
  </si>
  <si>
    <t>1159</t>
  </si>
  <si>
    <t>JESUS OCAÑA ROJAS</t>
  </si>
  <si>
    <t>EL COYOL</t>
  </si>
  <si>
    <t>1124</t>
  </si>
  <si>
    <t>CIRUELAS</t>
  </si>
  <si>
    <t>ROXANA QUESADA VARGAS</t>
  </si>
  <si>
    <t>1148</t>
  </si>
  <si>
    <t>1167</t>
  </si>
  <si>
    <t>GABRIELA MISTRAL</t>
  </si>
  <si>
    <t>1237</t>
  </si>
  <si>
    <t>WILLIAM BADILLA MURILLO</t>
  </si>
  <si>
    <t>1198</t>
  </si>
  <si>
    <t>02139</t>
  </si>
  <si>
    <t>1107</t>
  </si>
  <si>
    <t>PACTO DEL JOCOTE</t>
  </si>
  <si>
    <t>GEOVANNY GUERRERO AVILA</t>
  </si>
  <si>
    <t>1212</t>
  </si>
  <si>
    <t>ENRIQUE PINTO FERNANDEZ</t>
  </si>
  <si>
    <t>1221</t>
  </si>
  <si>
    <t>JULIA FERNANDEZ RODRIGUEZ</t>
  </si>
  <si>
    <t>1178</t>
  </si>
  <si>
    <t>MAURILIO SOTO ALFARO</t>
  </si>
  <si>
    <t>AMANCIO CORDOBA SOTO</t>
  </si>
  <si>
    <t>1092</t>
  </si>
  <si>
    <t>JOSE MIGUEL ZUMBADO SOTO</t>
  </si>
  <si>
    <t>CARRILLOS</t>
  </si>
  <si>
    <t>CATALINA HERRERA MURILLO</t>
  </si>
  <si>
    <t>1115</t>
  </si>
  <si>
    <t>RINCON DE CACAO</t>
  </si>
  <si>
    <t>00771</t>
  </si>
  <si>
    <t>1117</t>
  </si>
  <si>
    <t>DANIEL FCO VARGAS SALAS</t>
  </si>
  <si>
    <t>00863</t>
  </si>
  <si>
    <t>01465</t>
  </si>
  <si>
    <t>00772</t>
  </si>
  <si>
    <t>1118</t>
  </si>
  <si>
    <t>TURRUCARES</t>
  </si>
  <si>
    <t>CEBADILLA</t>
  </si>
  <si>
    <t>01166</t>
  </si>
  <si>
    <t>01636</t>
  </si>
  <si>
    <t>00773</t>
  </si>
  <si>
    <t>1120</t>
  </si>
  <si>
    <t>LUZ MARINA MEZA COLLADO</t>
  </si>
  <si>
    <t>01500</t>
  </si>
  <si>
    <t>00774</t>
  </si>
  <si>
    <t>1164</t>
  </si>
  <si>
    <t>JULIA FERNANDEZ DE CORTES</t>
  </si>
  <si>
    <t>GARITA</t>
  </si>
  <si>
    <t>00775</t>
  </si>
  <si>
    <t>1185</t>
  </si>
  <si>
    <t>01167</t>
  </si>
  <si>
    <t>01734</t>
  </si>
  <si>
    <t>00776</t>
  </si>
  <si>
    <t>1226</t>
  </si>
  <si>
    <t>SILVESTRE ROJAS MURILLO</t>
  </si>
  <si>
    <t>00777</t>
  </si>
  <si>
    <t>1229</t>
  </si>
  <si>
    <t>00778</t>
  </si>
  <si>
    <t>1113</t>
  </si>
  <si>
    <t>SAN LUIS DE CARRILLOS</t>
  </si>
  <si>
    <t>00779</t>
  </si>
  <si>
    <t>1230</t>
  </si>
  <si>
    <t>00780</t>
  </si>
  <si>
    <t>1142</t>
  </si>
  <si>
    <t>EL CACAO</t>
  </si>
  <si>
    <t>00781</t>
  </si>
  <si>
    <t>1227</t>
  </si>
  <si>
    <t>00782</t>
  </si>
  <si>
    <t>1182</t>
  </si>
  <si>
    <t>EDUARDO PINTO HERNANDEZ</t>
  </si>
  <si>
    <t>00783</t>
  </si>
  <si>
    <t>1130</t>
  </si>
  <si>
    <t>SANTA RITA</t>
  </si>
  <si>
    <t>00784</t>
  </si>
  <si>
    <t>1189</t>
  </si>
  <si>
    <t>RICARDO FERNANDEZ GUARDIA</t>
  </si>
  <si>
    <t>LA GARITA</t>
  </si>
  <si>
    <t>00785</t>
  </si>
  <si>
    <t>1160</t>
  </si>
  <si>
    <t>00786</t>
  </si>
  <si>
    <t>1220</t>
  </si>
  <si>
    <t>MIXTA DE SIQUIARES</t>
  </si>
  <si>
    <t>01037</t>
  </si>
  <si>
    <t>00787</t>
  </si>
  <si>
    <t>1094</t>
  </si>
  <si>
    <t>01654</t>
  </si>
  <si>
    <t>1111</t>
  </si>
  <si>
    <t>SAN ROQUE</t>
  </si>
  <si>
    <t>00789</t>
  </si>
  <si>
    <t>1165</t>
  </si>
  <si>
    <t>FRANCISCO ALFARO ROJAS</t>
  </si>
  <si>
    <t>00804</t>
  </si>
  <si>
    <t>01263</t>
  </si>
  <si>
    <t>00790</t>
  </si>
  <si>
    <t>1184</t>
  </si>
  <si>
    <t>PUENTE DE PIEDRA</t>
  </si>
  <si>
    <t>00963</t>
  </si>
  <si>
    <t>00791</t>
  </si>
  <si>
    <t>1146</t>
  </si>
  <si>
    <t>JULIO PEÑA MORUA</t>
  </si>
  <si>
    <t>MARCELA CESPEDES GONZALEZ</t>
  </si>
  <si>
    <t>00792</t>
  </si>
  <si>
    <t>1169</t>
  </si>
  <si>
    <t>RAMON HERRERO VITORIA</t>
  </si>
  <si>
    <t>01591</t>
  </si>
  <si>
    <t>1214</t>
  </si>
  <si>
    <t>OTTO KOPPER STEFFENS</t>
  </si>
  <si>
    <t>00794</t>
  </si>
  <si>
    <t>1190</t>
  </si>
  <si>
    <t>JUAN ARRIETA MIRANDA</t>
  </si>
  <si>
    <t>00795</t>
  </si>
  <si>
    <t>1238</t>
  </si>
  <si>
    <t>01477</t>
  </si>
  <si>
    <t>00796</t>
  </si>
  <si>
    <t>1084</t>
  </si>
  <si>
    <t>ALFREDO GOMEZ ZAMORA</t>
  </si>
  <si>
    <t>00797</t>
  </si>
  <si>
    <t>1209</t>
  </si>
  <si>
    <t>SAN MIGUEL ABAJO</t>
  </si>
  <si>
    <t>01256</t>
  </si>
  <si>
    <t>1215</t>
  </si>
  <si>
    <t>01259</t>
  </si>
  <si>
    <t>00799</t>
  </si>
  <si>
    <t>1082</t>
  </si>
  <si>
    <t>00800</t>
  </si>
  <si>
    <t>1191</t>
  </si>
  <si>
    <t>01466</t>
  </si>
  <si>
    <t>00801</t>
  </si>
  <si>
    <t>1213</t>
  </si>
  <si>
    <t>ALICE MOYA RODRIGUEZ</t>
  </si>
  <si>
    <t>1152</t>
  </si>
  <si>
    <t>EULOGIA RUIZ RUIZ</t>
  </si>
  <si>
    <t>00803</t>
  </si>
  <si>
    <t>1218</t>
  </si>
  <si>
    <t>SIMON BOLIVAR PALACIOS</t>
  </si>
  <si>
    <t>1208</t>
  </si>
  <si>
    <t>SAN MIGUEL ARRIBA</t>
  </si>
  <si>
    <t>02203</t>
  </si>
  <si>
    <t>01257</t>
  </si>
  <si>
    <t>1081</t>
  </si>
  <si>
    <t>GUATUSA</t>
  </si>
  <si>
    <t>00960</t>
  </si>
  <si>
    <t>02326</t>
  </si>
  <si>
    <t>1211</t>
  </si>
  <si>
    <t>LUIS RODRIGUEZ SALAS</t>
  </si>
  <si>
    <t>1223</t>
  </si>
  <si>
    <t>SANTA GERTRUDIS SUR</t>
  </si>
  <si>
    <t>01424</t>
  </si>
  <si>
    <t>00808</t>
  </si>
  <si>
    <t>1109</t>
  </si>
  <si>
    <t>CARLOS MARIA RODRIGUEZ</t>
  </si>
  <si>
    <t>00867</t>
  </si>
  <si>
    <t>02205</t>
  </si>
  <si>
    <t>00809</t>
  </si>
  <si>
    <t>1210</t>
  </si>
  <si>
    <t>PEDRO AGUIRRE CERDA</t>
  </si>
  <si>
    <t>00810</t>
  </si>
  <si>
    <t>1131</t>
  </si>
  <si>
    <t>I.M.A.S.</t>
  </si>
  <si>
    <t>01170</t>
  </si>
  <si>
    <t>02066</t>
  </si>
  <si>
    <t>1222</t>
  </si>
  <si>
    <t>URBANO OVIEDO ALFARO</t>
  </si>
  <si>
    <t>00812</t>
  </si>
  <si>
    <t>1137</t>
  </si>
  <si>
    <t>POASITO</t>
  </si>
  <si>
    <t>01044</t>
  </si>
  <si>
    <t>00813</t>
  </si>
  <si>
    <t>1196</t>
  </si>
  <si>
    <t>SABANA REDONDA</t>
  </si>
  <si>
    <t>01481</t>
  </si>
  <si>
    <t>1204</t>
  </si>
  <si>
    <t>00815</t>
  </si>
  <si>
    <t>1205</t>
  </si>
  <si>
    <t>WILFREDO RODRIGUEZ GOMEZ</t>
  </si>
  <si>
    <t>01482</t>
  </si>
  <si>
    <t>02399</t>
  </si>
  <si>
    <t>1224</t>
  </si>
  <si>
    <t>00860</t>
  </si>
  <si>
    <t>01928</t>
  </si>
  <si>
    <t>00818</t>
  </si>
  <si>
    <t>1149</t>
  </si>
  <si>
    <t>ANA ISABEL HIDALGO ALFARO</t>
  </si>
  <si>
    <t>02105</t>
  </si>
  <si>
    <t>00819</t>
  </si>
  <si>
    <t>1106</t>
  </si>
  <si>
    <t>02106</t>
  </si>
  <si>
    <t>00820</t>
  </si>
  <si>
    <t>1121</t>
  </si>
  <si>
    <t>CHILAMATE</t>
  </si>
  <si>
    <t>00837</t>
  </si>
  <si>
    <t>00821</t>
  </si>
  <si>
    <t>1134</t>
  </si>
  <si>
    <t>FRAIJANES</t>
  </si>
  <si>
    <t>01480</t>
  </si>
  <si>
    <t>00822</t>
  </si>
  <si>
    <t>3697</t>
  </si>
  <si>
    <t>GARABITO</t>
  </si>
  <si>
    <t>TARCOLES</t>
  </si>
  <si>
    <t>01926</t>
  </si>
  <si>
    <t>00823</t>
  </si>
  <si>
    <t>3727</t>
  </si>
  <si>
    <t>01308</t>
  </si>
  <si>
    <t>00824</t>
  </si>
  <si>
    <t>1103</t>
  </si>
  <si>
    <t>BARTOLOME ANDROVETTO GARELLO</t>
  </si>
  <si>
    <t>SAN MATEO</t>
  </si>
  <si>
    <t>DESMONTE</t>
  </si>
  <si>
    <t>02858</t>
  </si>
  <si>
    <t>01589</t>
  </si>
  <si>
    <t>00825</t>
  </si>
  <si>
    <t>1128</t>
  </si>
  <si>
    <t>ARTURO QUIROS CARRANZA</t>
  </si>
  <si>
    <t>00958</t>
  </si>
  <si>
    <t>00826</t>
  </si>
  <si>
    <t>1129</t>
  </si>
  <si>
    <t>ROBERTO CASTRO VARGAS</t>
  </si>
  <si>
    <t>CUATRO ESQUINAS</t>
  </si>
  <si>
    <t>01484</t>
  </si>
  <si>
    <t>02527</t>
  </si>
  <si>
    <t>00827</t>
  </si>
  <si>
    <t>3723</t>
  </si>
  <si>
    <t>HACIENDA JACO</t>
  </si>
  <si>
    <t>JACO</t>
  </si>
  <si>
    <t>02701</t>
  </si>
  <si>
    <t>1122</t>
  </si>
  <si>
    <t>LA CEIBA</t>
  </si>
  <si>
    <t>00912</t>
  </si>
  <si>
    <t>02104</t>
  </si>
  <si>
    <t>00829</t>
  </si>
  <si>
    <t>1155</t>
  </si>
  <si>
    <t>HACIENDA VIEJA</t>
  </si>
  <si>
    <t>00962</t>
  </si>
  <si>
    <t>00830</t>
  </si>
  <si>
    <t>3737</t>
  </si>
  <si>
    <t>01146</t>
  </si>
  <si>
    <t>00831</t>
  </si>
  <si>
    <t>3739</t>
  </si>
  <si>
    <t>CENTRAL DE JACO</t>
  </si>
  <si>
    <t>00832</t>
  </si>
  <si>
    <t>1158</t>
  </si>
  <si>
    <t>ROGELIO SOTELA BONILLA</t>
  </si>
  <si>
    <t>JESUS MARIA</t>
  </si>
  <si>
    <t>01173</t>
  </si>
  <si>
    <t>00833</t>
  </si>
  <si>
    <t>1170</t>
  </si>
  <si>
    <t>LABRADOR</t>
  </si>
  <si>
    <t>01483</t>
  </si>
  <si>
    <t>00834</t>
  </si>
  <si>
    <t>1181</t>
  </si>
  <si>
    <t>02102</t>
  </si>
  <si>
    <t>00835</t>
  </si>
  <si>
    <t>3763</t>
  </si>
  <si>
    <t>QUEBRADA AMARILLA</t>
  </si>
  <si>
    <t>02504</t>
  </si>
  <si>
    <t>00836</t>
  </si>
  <si>
    <t>1201</t>
  </si>
  <si>
    <t>02661</t>
  </si>
  <si>
    <t>1186</t>
  </si>
  <si>
    <t>RAMADAS</t>
  </si>
  <si>
    <t>01588</t>
  </si>
  <si>
    <t>00838</t>
  </si>
  <si>
    <t>3783</t>
  </si>
  <si>
    <t>CAPULIN</t>
  </si>
  <si>
    <t>00839</t>
  </si>
  <si>
    <t>1228</t>
  </si>
  <si>
    <t>TOBIAS GUZMAN BRENES</t>
  </si>
  <si>
    <t>00840</t>
  </si>
  <si>
    <t>3787</t>
  </si>
  <si>
    <t>00841</t>
  </si>
  <si>
    <t>1183</t>
  </si>
  <si>
    <t>PRIMO VARGAS VALVERDE</t>
  </si>
  <si>
    <t>1236</t>
  </si>
  <si>
    <t>LA LIBERTAD</t>
  </si>
  <si>
    <t>00843</t>
  </si>
  <si>
    <t>1116</t>
  </si>
  <si>
    <t>RICARDO BATALLA PEREZ</t>
  </si>
  <si>
    <t>00844</t>
  </si>
  <si>
    <t>1140</t>
  </si>
  <si>
    <t>1174</t>
  </si>
  <si>
    <t>MADERAL</t>
  </si>
  <si>
    <t>00846</t>
  </si>
  <si>
    <t>3759</t>
  </si>
  <si>
    <t>PLAYA HERMOSA</t>
  </si>
  <si>
    <t>00847</t>
  </si>
  <si>
    <t>3760</t>
  </si>
  <si>
    <t>POCHOTAL</t>
  </si>
  <si>
    <t>02503</t>
  </si>
  <si>
    <t>00848</t>
  </si>
  <si>
    <t>3764</t>
  </si>
  <si>
    <t>QUEBRADA GANADO</t>
  </si>
  <si>
    <t>01093</t>
  </si>
  <si>
    <t>1217</t>
  </si>
  <si>
    <t>01226</t>
  </si>
  <si>
    <t>00850</t>
  </si>
  <si>
    <t>1175</t>
  </si>
  <si>
    <t>RAMONA SOSA MORENO</t>
  </si>
  <si>
    <t>00959</t>
  </si>
  <si>
    <t>00851</t>
  </si>
  <si>
    <t>1086</t>
  </si>
  <si>
    <t>I.D.A. SALINAS</t>
  </si>
  <si>
    <t>02859</t>
  </si>
  <si>
    <t>02103</t>
  </si>
  <si>
    <t>00852</t>
  </si>
  <si>
    <t>1138</t>
  </si>
  <si>
    <t>00853</t>
  </si>
  <si>
    <t>1093</t>
  </si>
  <si>
    <t>ALTOS DE NARANJO</t>
  </si>
  <si>
    <t>ATENAS</t>
  </si>
  <si>
    <t>01486</t>
  </si>
  <si>
    <t>01998</t>
  </si>
  <si>
    <t>00854</t>
  </si>
  <si>
    <t>1126</t>
  </si>
  <si>
    <t>THOMAS JEFFERSON</t>
  </si>
  <si>
    <t>01120</t>
  </si>
  <si>
    <t>1150</t>
  </si>
  <si>
    <t>TOMAS SANDOVAL</t>
  </si>
  <si>
    <t>ESCOBAL</t>
  </si>
  <si>
    <t>00899</t>
  </si>
  <si>
    <t>02072</t>
  </si>
  <si>
    <t>1151</t>
  </si>
  <si>
    <t>ESTANQUILLOS</t>
  </si>
  <si>
    <t>JESUS</t>
  </si>
  <si>
    <t>01487</t>
  </si>
  <si>
    <t>02071</t>
  </si>
  <si>
    <t>00857</t>
  </si>
  <si>
    <t>1157</t>
  </si>
  <si>
    <t>JESUS DE ATENAS</t>
  </si>
  <si>
    <t>01708</t>
  </si>
  <si>
    <t>00858</t>
  </si>
  <si>
    <t>1172</t>
  </si>
  <si>
    <t>01171</t>
  </si>
  <si>
    <t>00859</t>
  </si>
  <si>
    <t>1176</t>
  </si>
  <si>
    <t>01489</t>
  </si>
  <si>
    <t>01585</t>
  </si>
  <si>
    <t>1179</t>
  </si>
  <si>
    <t>01574</t>
  </si>
  <si>
    <t>01260</t>
  </si>
  <si>
    <t>00861</t>
  </si>
  <si>
    <t>1195</t>
  </si>
  <si>
    <t>SABANA LARGA</t>
  </si>
  <si>
    <t>01490</t>
  </si>
  <si>
    <t>00862</t>
  </si>
  <si>
    <t>1200</t>
  </si>
  <si>
    <t>01491</t>
  </si>
  <si>
    <t>1202</t>
  </si>
  <si>
    <t>00864</t>
  </si>
  <si>
    <t>1123</t>
  </si>
  <si>
    <t>00865</t>
  </si>
  <si>
    <t>1203</t>
  </si>
  <si>
    <t>SAN JOSE SUR</t>
  </si>
  <si>
    <t>01492</t>
  </si>
  <si>
    <t>00866</t>
  </si>
  <si>
    <t>1136</t>
  </si>
  <si>
    <t>02268</t>
  </si>
  <si>
    <t>1231</t>
  </si>
  <si>
    <t>NUEVA DE LOS ALTOS</t>
  </si>
  <si>
    <t>01493</t>
  </si>
  <si>
    <t>00868</t>
  </si>
  <si>
    <t>1089</t>
  </si>
  <si>
    <t>ALTO LOPEZ</t>
  </si>
  <si>
    <t>01534</t>
  </si>
  <si>
    <t>00869</t>
  </si>
  <si>
    <t>1102</t>
  </si>
  <si>
    <t>BARROETA</t>
  </si>
  <si>
    <t>00870</t>
  </si>
  <si>
    <t>1216</t>
  </si>
  <si>
    <t>SANTA EULALIA</t>
  </si>
  <si>
    <t>01172</t>
  </si>
  <si>
    <t>01224</t>
  </si>
  <si>
    <t>00871</t>
  </si>
  <si>
    <t>1119</t>
  </si>
  <si>
    <t>CENTRAL DE ATENAS</t>
  </si>
  <si>
    <t>00872</t>
  </si>
  <si>
    <t>1153</t>
  </si>
  <si>
    <t>GUACIMO</t>
  </si>
  <si>
    <t>00873</t>
  </si>
  <si>
    <t>1166</t>
  </si>
  <si>
    <t>LA BALSA</t>
  </si>
  <si>
    <t>01488</t>
  </si>
  <si>
    <t>1234</t>
  </si>
  <si>
    <t>ALTO DEL MONTE</t>
  </si>
  <si>
    <t>00875</t>
  </si>
  <si>
    <t>1292</t>
  </si>
  <si>
    <t>GEORGINA BOLMARCICH DE ORLICH</t>
  </si>
  <si>
    <t>01608</t>
  </si>
  <si>
    <t>02210</t>
  </si>
  <si>
    <t>1320</t>
  </si>
  <si>
    <t>LLANO BRENES</t>
  </si>
  <si>
    <t>01607</t>
  </si>
  <si>
    <t>02207</t>
  </si>
  <si>
    <t>00877</t>
  </si>
  <si>
    <t>1327</t>
  </si>
  <si>
    <t>MACARIO VALVERDE MADRIGAL</t>
  </si>
  <si>
    <t>01911</t>
  </si>
  <si>
    <t>00878</t>
  </si>
  <si>
    <t>1369</t>
  </si>
  <si>
    <t>00879</t>
  </si>
  <si>
    <t>1316</t>
  </si>
  <si>
    <t>LA SABANA</t>
  </si>
  <si>
    <t>00880</t>
  </si>
  <si>
    <t>1335</t>
  </si>
  <si>
    <t>00999</t>
  </si>
  <si>
    <t>00881</t>
  </si>
  <si>
    <t>1297</t>
  </si>
  <si>
    <t>JORGE WASHINGTON</t>
  </si>
  <si>
    <t>00882</t>
  </si>
  <si>
    <t>1355</t>
  </si>
  <si>
    <t>MIXTA SAN RAFAEL</t>
  </si>
  <si>
    <t>01287</t>
  </si>
  <si>
    <t>00969</t>
  </si>
  <si>
    <t>00883</t>
  </si>
  <si>
    <t>1247</t>
  </si>
  <si>
    <t>00884</t>
  </si>
  <si>
    <t>1333</t>
  </si>
  <si>
    <t>XENIA ROJAS CAMPOS</t>
  </si>
  <si>
    <t>02507</t>
  </si>
  <si>
    <t>00885</t>
  </si>
  <si>
    <t>1352</t>
  </si>
  <si>
    <t>01097</t>
  </si>
  <si>
    <t>02577</t>
  </si>
  <si>
    <t>00886</t>
  </si>
  <si>
    <t>1357</t>
  </si>
  <si>
    <t>01735</t>
  </si>
  <si>
    <t>00887</t>
  </si>
  <si>
    <t>1259</t>
  </si>
  <si>
    <t>BALBOA</t>
  </si>
  <si>
    <t>00888</t>
  </si>
  <si>
    <t>1261</t>
  </si>
  <si>
    <t>PATA DE GALLO</t>
  </si>
  <si>
    <t>1350</t>
  </si>
  <si>
    <t>1371</t>
  </si>
  <si>
    <t>MANUEL BARBOZA CASCANTE</t>
  </si>
  <si>
    <t>1253</t>
  </si>
  <si>
    <t>01139</t>
  </si>
  <si>
    <t>1280</t>
  </si>
  <si>
    <t>VALLE AZUL</t>
  </si>
  <si>
    <t>01361</t>
  </si>
  <si>
    <t>01917</t>
  </si>
  <si>
    <t>1266</t>
  </si>
  <si>
    <t>LOS LAGOS</t>
  </si>
  <si>
    <t>00895</t>
  </si>
  <si>
    <t>1291</t>
  </si>
  <si>
    <t>01736</t>
  </si>
  <si>
    <t>00896</t>
  </si>
  <si>
    <t>1304</t>
  </si>
  <si>
    <t>00897</t>
  </si>
  <si>
    <t>1312</t>
  </si>
  <si>
    <t>02662</t>
  </si>
  <si>
    <t>02574</t>
  </si>
  <si>
    <t>00898</t>
  </si>
  <si>
    <t>1318</t>
  </si>
  <si>
    <t>VOLIO</t>
  </si>
  <si>
    <t>03092</t>
  </si>
  <si>
    <t>02509</t>
  </si>
  <si>
    <t>1331</t>
  </si>
  <si>
    <t>MERCEDES QUESADA QUESADA</t>
  </si>
  <si>
    <t>00900</t>
  </si>
  <si>
    <t>1323</t>
  </si>
  <si>
    <t>LOS CRIQUES</t>
  </si>
  <si>
    <t>02945</t>
  </si>
  <si>
    <t>00901</t>
  </si>
  <si>
    <t>1343</t>
  </si>
  <si>
    <t>01138</t>
  </si>
  <si>
    <t>01306</t>
  </si>
  <si>
    <t>00902</t>
  </si>
  <si>
    <t>1338</t>
  </si>
  <si>
    <t>RUPERTO ZUÑIGA SANCHO</t>
  </si>
  <si>
    <t>02869</t>
  </si>
  <si>
    <t>00903</t>
  </si>
  <si>
    <t>1289</t>
  </si>
  <si>
    <t>FEDERICO SALAS CARVAJAL</t>
  </si>
  <si>
    <t>00904</t>
  </si>
  <si>
    <t>1252</t>
  </si>
  <si>
    <t>03161</t>
  </si>
  <si>
    <t>00905</t>
  </si>
  <si>
    <t>1265</t>
  </si>
  <si>
    <t>02870</t>
  </si>
  <si>
    <t>00906</t>
  </si>
  <si>
    <t>1283</t>
  </si>
  <si>
    <t>01289</t>
  </si>
  <si>
    <t>00907</t>
  </si>
  <si>
    <t>1308</t>
  </si>
  <si>
    <t>1330</t>
  </si>
  <si>
    <t>MANUEL QUESADA BASTOS</t>
  </si>
  <si>
    <t>1337</t>
  </si>
  <si>
    <t>NAUTILIO ACOSTA PIEPPER</t>
  </si>
  <si>
    <t>01292</t>
  </si>
  <si>
    <t>1366</t>
  </si>
  <si>
    <t>COOPEZAMORA</t>
  </si>
  <si>
    <t>03093</t>
  </si>
  <si>
    <t>02508</t>
  </si>
  <si>
    <t>1427</t>
  </si>
  <si>
    <t>02235</t>
  </si>
  <si>
    <t>1244</t>
  </si>
  <si>
    <t>GERARDO BADILLA MORA</t>
  </si>
  <si>
    <t>01086</t>
  </si>
  <si>
    <t>1257</t>
  </si>
  <si>
    <t>BAJO MATAMOROS</t>
  </si>
  <si>
    <t>BARRANCA</t>
  </si>
  <si>
    <t>1268</t>
  </si>
  <si>
    <t>YADIRA GAMBOA ALFARO</t>
  </si>
  <si>
    <t>02319</t>
  </si>
  <si>
    <t>01504</t>
  </si>
  <si>
    <t>1287</t>
  </si>
  <si>
    <t>ERMELINDA MORA CARVAJAL</t>
  </si>
  <si>
    <t>02664</t>
  </si>
  <si>
    <t>01501</t>
  </si>
  <si>
    <t>1309</t>
  </si>
  <si>
    <t>PIEDADES SUR</t>
  </si>
  <si>
    <t>02948</t>
  </si>
  <si>
    <t>01091</t>
  </si>
  <si>
    <t>01087</t>
  </si>
  <si>
    <t>1361</t>
  </si>
  <si>
    <t>01610</t>
  </si>
  <si>
    <t>01737</t>
  </si>
  <si>
    <t>1269</t>
  </si>
  <si>
    <t>GABINO ARAYA BLANCO</t>
  </si>
  <si>
    <t>01503</t>
  </si>
  <si>
    <t>00920</t>
  </si>
  <si>
    <t>1273</t>
  </si>
  <si>
    <t>01688</t>
  </si>
  <si>
    <t>00921</t>
  </si>
  <si>
    <t>1317</t>
  </si>
  <si>
    <t>BAJO SAN ANTONIO</t>
  </si>
  <si>
    <t>1274</t>
  </si>
  <si>
    <t>DR. CARLOS LUIS VALVERDE VEGA</t>
  </si>
  <si>
    <t>02320</t>
  </si>
  <si>
    <t>01502</t>
  </si>
  <si>
    <t>1344</t>
  </si>
  <si>
    <t>QUEBRADILLAS</t>
  </si>
  <si>
    <t>01082</t>
  </si>
  <si>
    <t>1276</t>
  </si>
  <si>
    <t>CARRERA BUENA</t>
  </si>
  <si>
    <t>1306</t>
  </si>
  <si>
    <t>LA CONSTANCIA</t>
  </si>
  <si>
    <t>EL EMPALME</t>
  </si>
  <si>
    <t>02445</t>
  </si>
  <si>
    <t>00926</t>
  </si>
  <si>
    <t>1311</t>
  </si>
  <si>
    <t>02663</t>
  </si>
  <si>
    <t>01092</t>
  </si>
  <si>
    <t>1275</t>
  </si>
  <si>
    <t>1286</t>
  </si>
  <si>
    <t>EL SALVADOR</t>
  </si>
  <si>
    <t>00929</t>
  </si>
  <si>
    <t>1353</t>
  </si>
  <si>
    <t>CARLOS ALVARADO LEDEZMA</t>
  </si>
  <si>
    <t>01090</t>
  </si>
  <si>
    <t>1264</t>
  </si>
  <si>
    <t>02124</t>
  </si>
  <si>
    <t>1310</t>
  </si>
  <si>
    <t>SARCHI NORTE</t>
  </si>
  <si>
    <t>LA LUISA</t>
  </si>
  <si>
    <t>01295</t>
  </si>
  <si>
    <t>00932</t>
  </si>
  <si>
    <t>1321</t>
  </si>
  <si>
    <t>01740</t>
  </si>
  <si>
    <t>00933</t>
  </si>
  <si>
    <t>1342</t>
  </si>
  <si>
    <t>PETERS</t>
  </si>
  <si>
    <t>00934</t>
  </si>
  <si>
    <t>1206</t>
  </si>
  <si>
    <t>00957</t>
  </si>
  <si>
    <t>00935</t>
  </si>
  <si>
    <t>1360</t>
  </si>
  <si>
    <t>EULOGIO SALAZAR LARA</t>
  </si>
  <si>
    <t>00936</t>
  </si>
  <si>
    <t>1207</t>
  </si>
  <si>
    <t>01296</t>
  </si>
  <si>
    <t>01656</t>
  </si>
  <si>
    <t>00937</t>
  </si>
  <si>
    <t>1359</t>
  </si>
  <si>
    <t>Mª LORENA OBANDO MATARRITA</t>
  </si>
  <si>
    <t>00938</t>
  </si>
  <si>
    <t>1362</t>
  </si>
  <si>
    <t>01140</t>
  </si>
  <si>
    <t>00939</t>
  </si>
  <si>
    <t>1233</t>
  </si>
  <si>
    <t>EL CAJON</t>
  </si>
  <si>
    <t>CRISTHIAN PICADO HIDALGO</t>
  </si>
  <si>
    <t>01611</t>
  </si>
  <si>
    <t>00940</t>
  </si>
  <si>
    <t>1173</t>
  </si>
  <si>
    <t>00941</t>
  </si>
  <si>
    <t>1354</t>
  </si>
  <si>
    <t>00942</t>
  </si>
  <si>
    <t>1367</t>
  </si>
  <si>
    <t>CALLE SAN MIGUEL</t>
  </si>
  <si>
    <t>01687</t>
  </si>
  <si>
    <t>00943</t>
  </si>
  <si>
    <t>1258</t>
  </si>
  <si>
    <t>TORO AMARILLO</t>
  </si>
  <si>
    <t>00944</t>
  </si>
  <si>
    <t>1372</t>
  </si>
  <si>
    <t>01879</t>
  </si>
  <si>
    <t>01738</t>
  </si>
  <si>
    <t>00945</t>
  </si>
  <si>
    <t>1272</t>
  </si>
  <si>
    <t>01612</t>
  </si>
  <si>
    <t>1301</t>
  </si>
  <si>
    <t>01012</t>
  </si>
  <si>
    <t>00947</t>
  </si>
  <si>
    <t>1307</t>
  </si>
  <si>
    <t>LA CUEVA</t>
  </si>
  <si>
    <t>01990</t>
  </si>
  <si>
    <t>1326</t>
  </si>
  <si>
    <t>01301</t>
  </si>
  <si>
    <t>1302</t>
  </si>
  <si>
    <t>CANDELARIA</t>
  </si>
  <si>
    <t>00950</t>
  </si>
  <si>
    <t>1341</t>
  </si>
  <si>
    <t>PALMITOS</t>
  </si>
  <si>
    <t>1348</t>
  </si>
  <si>
    <t>00952</t>
  </si>
  <si>
    <t>1356</t>
  </si>
  <si>
    <t>01303</t>
  </si>
  <si>
    <t>00953</t>
  </si>
  <si>
    <t>1363</t>
  </si>
  <si>
    <t>01033</t>
  </si>
  <si>
    <t>00954</t>
  </si>
  <si>
    <t>1245</t>
  </si>
  <si>
    <t>1347</t>
  </si>
  <si>
    <t>SAN JUANILLO</t>
  </si>
  <si>
    <t>1358</t>
  </si>
  <si>
    <t>SANTIAGO CRESPO CALVO</t>
  </si>
  <si>
    <t>1346</t>
  </si>
  <si>
    <t>1267</t>
  </si>
  <si>
    <t>CAÑUELA</t>
  </si>
  <si>
    <t>02871</t>
  </si>
  <si>
    <t>1319</t>
  </si>
  <si>
    <t>01880</t>
  </si>
  <si>
    <t>02206</t>
  </si>
  <si>
    <t>1325</t>
  </si>
  <si>
    <t>LOS ROBLES</t>
  </si>
  <si>
    <t>1332</t>
  </si>
  <si>
    <t>MIGUEL CARBALLO CORRALES</t>
  </si>
  <si>
    <t>01302</t>
  </si>
  <si>
    <t>02578</t>
  </si>
  <si>
    <t>1256</t>
  </si>
  <si>
    <t>01304</t>
  </si>
  <si>
    <t>01001</t>
  </si>
  <si>
    <t>1364</t>
  </si>
  <si>
    <t>SANTA MARGARITA</t>
  </si>
  <si>
    <t>01751</t>
  </si>
  <si>
    <t>02336</t>
  </si>
  <si>
    <t>00964</t>
  </si>
  <si>
    <t>1370</t>
  </si>
  <si>
    <t>01613</t>
  </si>
  <si>
    <t>00965</t>
  </si>
  <si>
    <t>1285</t>
  </si>
  <si>
    <t>01098</t>
  </si>
  <si>
    <t>00966</t>
  </si>
  <si>
    <t>1271</t>
  </si>
  <si>
    <t>01010</t>
  </si>
  <si>
    <t>00967</t>
  </si>
  <si>
    <t>1315</t>
  </si>
  <si>
    <t>SAN MIGUEL OESTE</t>
  </si>
  <si>
    <t>01305</t>
  </si>
  <si>
    <t>01689</t>
  </si>
  <si>
    <t>00968</t>
  </si>
  <si>
    <t>1345</t>
  </si>
  <si>
    <t>01007</t>
  </si>
  <si>
    <t>1270</t>
  </si>
  <si>
    <t>CALLE VARGAS</t>
  </si>
  <si>
    <t>00970</t>
  </si>
  <si>
    <t>1299</t>
  </si>
  <si>
    <t>1324</t>
  </si>
  <si>
    <t>01881</t>
  </si>
  <si>
    <t>01918</t>
  </si>
  <si>
    <t>00972</t>
  </si>
  <si>
    <t>1303</t>
  </si>
  <si>
    <t>ESQUIPULAS</t>
  </si>
  <si>
    <t>01002</t>
  </si>
  <si>
    <t>00973</t>
  </si>
  <si>
    <t>1349</t>
  </si>
  <si>
    <t>DR. RICARDO MORENO CAÑAS</t>
  </si>
  <si>
    <t>01009</t>
  </si>
  <si>
    <t>00974</t>
  </si>
  <si>
    <t>1351</t>
  </si>
  <si>
    <t>PABLO ALVARADO VARGAS</t>
  </si>
  <si>
    <t>01008</t>
  </si>
  <si>
    <t>00975</t>
  </si>
  <si>
    <t>1365</t>
  </si>
  <si>
    <t>01000</t>
  </si>
  <si>
    <t>00976</t>
  </si>
  <si>
    <t>1288</t>
  </si>
  <si>
    <t>01004</t>
  </si>
  <si>
    <t>00977</t>
  </si>
  <si>
    <t>1296</t>
  </si>
  <si>
    <t>00978</t>
  </si>
  <si>
    <t>1329</t>
  </si>
  <si>
    <t>00979</t>
  </si>
  <si>
    <t>1260</t>
  </si>
  <si>
    <t>01614</t>
  </si>
  <si>
    <t>00980</t>
  </si>
  <si>
    <t>1248</t>
  </si>
  <si>
    <t>BAJO TAPEZCO</t>
  </si>
  <si>
    <t>01307</t>
  </si>
  <si>
    <t>01507</t>
  </si>
  <si>
    <t>00981</t>
  </si>
  <si>
    <t>1255</t>
  </si>
  <si>
    <t>ARNULFO ARIAS MADRID</t>
  </si>
  <si>
    <t>00982</t>
  </si>
  <si>
    <t>1290</t>
  </si>
  <si>
    <t>FREDDY GAMBOA ARAYA</t>
  </si>
  <si>
    <t>01310</t>
  </si>
  <si>
    <t>00983</t>
  </si>
  <si>
    <t>1294</t>
  </si>
  <si>
    <t>EIDA VARGAS CARRANZA</t>
  </si>
  <si>
    <t>01311</t>
  </si>
  <si>
    <t>00984</t>
  </si>
  <si>
    <t>1305</t>
  </si>
  <si>
    <t>LA BRISA</t>
  </si>
  <si>
    <t>01100</t>
  </si>
  <si>
    <t>00985</t>
  </si>
  <si>
    <t>1314</t>
  </si>
  <si>
    <t>LA PICADA</t>
  </si>
  <si>
    <t>01142</t>
  </si>
  <si>
    <t>01512</t>
  </si>
  <si>
    <t>00986</t>
  </si>
  <si>
    <t>1322</t>
  </si>
  <si>
    <t>01099</t>
  </si>
  <si>
    <t>01144</t>
  </si>
  <si>
    <t>1340</t>
  </si>
  <si>
    <t>SALUSTIO CAMACHO MUÑOZ</t>
  </si>
  <si>
    <t>01143</t>
  </si>
  <si>
    <t>1339</t>
  </si>
  <si>
    <t>OTILIO ULATE BLANCO</t>
  </si>
  <si>
    <t>00989</t>
  </si>
  <si>
    <t>1263</t>
  </si>
  <si>
    <t>01616</t>
  </si>
  <si>
    <t>00990</t>
  </si>
  <si>
    <t>1278</t>
  </si>
  <si>
    <t>COLONIA I.D.A. ANATERI</t>
  </si>
  <si>
    <t>00991</t>
  </si>
  <si>
    <t>1300</t>
  </si>
  <si>
    <t>02944</t>
  </si>
  <si>
    <t>01742</t>
  </si>
  <si>
    <t>00992</t>
  </si>
  <si>
    <t>1313</t>
  </si>
  <si>
    <t>1336</t>
  </si>
  <si>
    <t>MORELOS</t>
  </si>
  <si>
    <t>1368</t>
  </si>
  <si>
    <t>01615</t>
  </si>
  <si>
    <t>01514</t>
  </si>
  <si>
    <t>1398</t>
  </si>
  <si>
    <t>VENECIA</t>
  </si>
  <si>
    <t>01685</t>
  </si>
  <si>
    <t>1445</t>
  </si>
  <si>
    <t>02091</t>
  </si>
  <si>
    <t>1467</t>
  </si>
  <si>
    <t>CARIBLANCO</t>
  </si>
  <si>
    <t>01548</t>
  </si>
  <si>
    <t>1500</t>
  </si>
  <si>
    <t>1563</t>
  </si>
  <si>
    <t>1582</t>
  </si>
  <si>
    <t>JUAN FELIX ESTRADA</t>
  </si>
  <si>
    <t>01370</t>
  </si>
  <si>
    <t>1613</t>
  </si>
  <si>
    <t>RIO CUARTO</t>
  </si>
  <si>
    <t>01549</t>
  </si>
  <si>
    <t>1615</t>
  </si>
  <si>
    <t>PUEBLO VIEJO</t>
  </si>
  <si>
    <t>01550</t>
  </si>
  <si>
    <t>02113</t>
  </si>
  <si>
    <t>1617</t>
  </si>
  <si>
    <t>LUIS DEMETRIO TINOCO</t>
  </si>
  <si>
    <t>1669</t>
  </si>
  <si>
    <t>UJARRAS</t>
  </si>
  <si>
    <t>01005</t>
  </si>
  <si>
    <t>1682</t>
  </si>
  <si>
    <t>01686</t>
  </si>
  <si>
    <t>1671</t>
  </si>
  <si>
    <t>JOSE MARIA VARGAS ARIAS</t>
  </si>
  <si>
    <t>EMILCE MORA PORTUGUEZ</t>
  </si>
  <si>
    <t>1576</t>
  </si>
  <si>
    <t>JOSE SANCHEZ CHAVARRIA</t>
  </si>
  <si>
    <t>1429</t>
  </si>
  <si>
    <t>MARIA ELENA GAMBOA ZUÑIGA</t>
  </si>
  <si>
    <t>02112</t>
  </si>
  <si>
    <t>1656</t>
  </si>
  <si>
    <t>1488</t>
  </si>
  <si>
    <t>COLONIA TORO AMARILLO</t>
  </si>
  <si>
    <t>02713</t>
  </si>
  <si>
    <t>01011</t>
  </si>
  <si>
    <t>1546</t>
  </si>
  <si>
    <t>LA FLOR</t>
  </si>
  <si>
    <t>JOSE MIGUEL BALTODANO ROJAS</t>
  </si>
  <si>
    <t>03186</t>
  </si>
  <si>
    <t>1575</t>
  </si>
  <si>
    <t>ANGELES DE LA COLONIA SUR</t>
  </si>
  <si>
    <t>01014</t>
  </si>
  <si>
    <t>1518</t>
  </si>
  <si>
    <t>MARITZA GONZALEZ ALVAREZ</t>
  </si>
  <si>
    <t>01945</t>
  </si>
  <si>
    <t>01015</t>
  </si>
  <si>
    <t>1385</t>
  </si>
  <si>
    <t>PENJAMO</t>
  </si>
  <si>
    <t>02094</t>
  </si>
  <si>
    <t>01016</t>
  </si>
  <si>
    <t>1507</t>
  </si>
  <si>
    <t>CUESTILLAS</t>
  </si>
  <si>
    <t>01017</t>
  </si>
  <si>
    <t>1522</t>
  </si>
  <si>
    <t>02196</t>
  </si>
  <si>
    <t>01018</t>
  </si>
  <si>
    <t>1523</t>
  </si>
  <si>
    <t>01019</t>
  </si>
  <si>
    <t>1541</t>
  </si>
  <si>
    <t>JUAN MANSO ESTEVEZ</t>
  </si>
  <si>
    <t>01205</t>
  </si>
  <si>
    <t>01020</t>
  </si>
  <si>
    <t>1542</t>
  </si>
  <si>
    <t>QUEBRADA AZUL</t>
  </si>
  <si>
    <t>01690</t>
  </si>
  <si>
    <t>01021</t>
  </si>
  <si>
    <t>1635</t>
  </si>
  <si>
    <t>01746</t>
  </si>
  <si>
    <t>01022</t>
  </si>
  <si>
    <t>1650</t>
  </si>
  <si>
    <t>REPUBLICA DE ITALIA</t>
  </si>
  <si>
    <t>SANTA CLARA</t>
  </si>
  <si>
    <t>02122</t>
  </si>
  <si>
    <t>01023</t>
  </si>
  <si>
    <t>1555</t>
  </si>
  <si>
    <t>LA TIGRA</t>
  </si>
  <si>
    <t>01373</t>
  </si>
  <si>
    <t>01024</t>
  </si>
  <si>
    <t>1654</t>
  </si>
  <si>
    <t>02096</t>
  </si>
  <si>
    <t>01025</t>
  </si>
  <si>
    <t>1601</t>
  </si>
  <si>
    <t>PLATANAR</t>
  </si>
  <si>
    <t>01522</t>
  </si>
  <si>
    <t>02121</t>
  </si>
  <si>
    <t>01026</t>
  </si>
  <si>
    <t>1632</t>
  </si>
  <si>
    <t>01745</t>
  </si>
  <si>
    <t>02197</t>
  </si>
  <si>
    <t>01027</t>
  </si>
  <si>
    <t>1544</t>
  </si>
  <si>
    <t>02847</t>
  </si>
  <si>
    <t>02200</t>
  </si>
  <si>
    <t>01028</t>
  </si>
  <si>
    <t>1565</t>
  </si>
  <si>
    <t>LA VEGA</t>
  </si>
  <si>
    <t>01029</t>
  </si>
  <si>
    <t>1618</t>
  </si>
  <si>
    <t>01386</t>
  </si>
  <si>
    <t>02193</t>
  </si>
  <si>
    <t>01030</t>
  </si>
  <si>
    <t>1695</t>
  </si>
  <si>
    <t>01693</t>
  </si>
  <si>
    <t>02201</t>
  </si>
  <si>
    <t>01031</t>
  </si>
  <si>
    <t>1468</t>
  </si>
  <si>
    <t>CARLOS MAROTO QUIROS</t>
  </si>
  <si>
    <t>01032</t>
  </si>
  <si>
    <t>1465</t>
  </si>
  <si>
    <t>LOS CERRITOS</t>
  </si>
  <si>
    <t>1520</t>
  </si>
  <si>
    <t>EL MOLINO</t>
  </si>
  <si>
    <t>02715</t>
  </si>
  <si>
    <t>01034</t>
  </si>
  <si>
    <t>1530</t>
  </si>
  <si>
    <t>02852</t>
  </si>
  <si>
    <t>01035</t>
  </si>
  <si>
    <t>1608</t>
  </si>
  <si>
    <t>PUENTE CASA</t>
  </si>
  <si>
    <t>02492</t>
  </si>
  <si>
    <t>01931</t>
  </si>
  <si>
    <t>1627</t>
  </si>
  <si>
    <t>01692</t>
  </si>
  <si>
    <t>1642</t>
  </si>
  <si>
    <t>1645</t>
  </si>
  <si>
    <t>1657</t>
  </si>
  <si>
    <t>01950</t>
  </si>
  <si>
    <t>02194</t>
  </si>
  <si>
    <t>1676</t>
  </si>
  <si>
    <t>LA ALTURA</t>
  </si>
  <si>
    <t>02080</t>
  </si>
  <si>
    <t>1421</t>
  </si>
  <si>
    <t>QUESADA</t>
  </si>
  <si>
    <t>1444</t>
  </si>
  <si>
    <t>BUENAVISTA</t>
  </si>
  <si>
    <t>02849</t>
  </si>
  <si>
    <t>1496</t>
  </si>
  <si>
    <t>01088</t>
  </si>
  <si>
    <t>01634</t>
  </si>
  <si>
    <t>1512</t>
  </si>
  <si>
    <t>02717</t>
  </si>
  <si>
    <t>1513</t>
  </si>
  <si>
    <t>1533</t>
  </si>
  <si>
    <t>1568</t>
  </si>
  <si>
    <t>01089</t>
  </si>
  <si>
    <t>1630</t>
  </si>
  <si>
    <t>01557</t>
  </si>
  <si>
    <t>1636</t>
  </si>
  <si>
    <t>02012</t>
  </si>
  <si>
    <t>1396</t>
  </si>
  <si>
    <t>02853</t>
  </si>
  <si>
    <t>1712</t>
  </si>
  <si>
    <t>LA TESALIA</t>
  </si>
  <si>
    <t>02848</t>
  </si>
  <si>
    <t>02564</t>
  </si>
  <si>
    <t>01052</t>
  </si>
  <si>
    <t>1606</t>
  </si>
  <si>
    <t>PORVENIR</t>
  </si>
  <si>
    <t>01351</t>
  </si>
  <si>
    <t>1505</t>
  </si>
  <si>
    <t>1639</t>
  </si>
  <si>
    <t>01055</t>
  </si>
  <si>
    <t>1540</t>
  </si>
  <si>
    <t>JUAN CHAVES ROJAS</t>
  </si>
  <si>
    <t>01056</t>
  </si>
  <si>
    <t>1715</t>
  </si>
  <si>
    <t>02850</t>
  </si>
  <si>
    <t>1539</t>
  </si>
  <si>
    <t>JUAN BAUTISTA SOLIS RODRIGUEZ</t>
  </si>
  <si>
    <t>01716</t>
  </si>
  <si>
    <t>1648</t>
  </si>
  <si>
    <t>02995</t>
  </si>
  <si>
    <t>1721</t>
  </si>
  <si>
    <t>RON RON ABAJO</t>
  </si>
  <si>
    <t>ELVIS CARAVACA ESPINOZA</t>
  </si>
  <si>
    <t>01060</t>
  </si>
  <si>
    <t>1378</t>
  </si>
  <si>
    <t>MONTECRISTO</t>
  </si>
  <si>
    <t>AGUAS ZARCAS</t>
  </si>
  <si>
    <t>02100</t>
  </si>
  <si>
    <t>02533</t>
  </si>
  <si>
    <t>1472</t>
  </si>
  <si>
    <t>CERRO CORTES</t>
  </si>
  <si>
    <t>1510</t>
  </si>
  <si>
    <t>PITALITO SUR</t>
  </si>
  <si>
    <t>02098</t>
  </si>
  <si>
    <t>01063</t>
  </si>
  <si>
    <t>1552</t>
  </si>
  <si>
    <t>LA PALMERA</t>
  </si>
  <si>
    <t>PALMERA</t>
  </si>
  <si>
    <t>01354</t>
  </si>
  <si>
    <t>01378</t>
  </si>
  <si>
    <t>1501</t>
  </si>
  <si>
    <t>03286</t>
  </si>
  <si>
    <t>1532</t>
  </si>
  <si>
    <t>ARISTIDES ROMAIN</t>
  </si>
  <si>
    <t>03264</t>
  </si>
  <si>
    <t>1579</t>
  </si>
  <si>
    <t>01453</t>
  </si>
  <si>
    <t>1564</t>
  </si>
  <si>
    <t>1604</t>
  </si>
  <si>
    <t>03259</t>
  </si>
  <si>
    <t>1647</t>
  </si>
  <si>
    <t>1628</t>
  </si>
  <si>
    <t>01357</t>
  </si>
  <si>
    <t>01820</t>
  </si>
  <si>
    <t>1670</t>
  </si>
  <si>
    <t>VASCONIA</t>
  </si>
  <si>
    <t>1665</t>
  </si>
  <si>
    <t>01362</t>
  </si>
  <si>
    <t>01377</t>
  </si>
  <si>
    <t>1388</t>
  </si>
  <si>
    <t>MARIO SALAZAR MORA</t>
  </si>
  <si>
    <t>1379</t>
  </si>
  <si>
    <t>ABELARDO ROJAS QUESADA</t>
  </si>
  <si>
    <t>LA MARINA</t>
  </si>
  <si>
    <t>02994</t>
  </si>
  <si>
    <t>01376</t>
  </si>
  <si>
    <t>01075</t>
  </si>
  <si>
    <t>1391</t>
  </si>
  <si>
    <t>LAS PARCELAS</t>
  </si>
  <si>
    <t>1397</t>
  </si>
  <si>
    <t>ANA JANCY ACUÑA MURILLO</t>
  </si>
  <si>
    <t>01077</t>
  </si>
  <si>
    <t>1566</t>
  </si>
  <si>
    <t>JOSE RODRIGUEZ MARTINEZ</t>
  </si>
  <si>
    <t>01078</t>
  </si>
  <si>
    <t>1581</t>
  </si>
  <si>
    <t>LOS LLANOS</t>
  </si>
  <si>
    <t>01355</t>
  </si>
  <si>
    <t>01819</t>
  </si>
  <si>
    <t>01079</t>
  </si>
  <si>
    <t>1607</t>
  </si>
  <si>
    <t>02099</t>
  </si>
  <si>
    <t>01080</t>
  </si>
  <si>
    <t>1652</t>
  </si>
  <si>
    <t>SANTA FE</t>
  </si>
  <si>
    <t>01358</t>
  </si>
  <si>
    <t>01081</t>
  </si>
  <si>
    <t>1709</t>
  </si>
  <si>
    <t>SANDRO JARQUIN GAITAN</t>
  </si>
  <si>
    <t>01151</t>
  </si>
  <si>
    <t>1405</t>
  </si>
  <si>
    <t>PITAL</t>
  </si>
  <si>
    <t>01524</t>
  </si>
  <si>
    <t>1419</t>
  </si>
  <si>
    <t>02349</t>
  </si>
  <si>
    <t>1432</t>
  </si>
  <si>
    <t>EL JARDIN</t>
  </si>
  <si>
    <t>01702</t>
  </si>
  <si>
    <t>1484</t>
  </si>
  <si>
    <t>EL ENCANTO</t>
  </si>
  <si>
    <t>SADY SOLORZANO SALAZAR</t>
  </si>
  <si>
    <t>02076</t>
  </si>
  <si>
    <t>1527</t>
  </si>
  <si>
    <t>EL SAINO</t>
  </si>
  <si>
    <t>01368</t>
  </si>
  <si>
    <t>1528</t>
  </si>
  <si>
    <t>1554</t>
  </si>
  <si>
    <t>LA TABLA</t>
  </si>
  <si>
    <t>1558</t>
  </si>
  <si>
    <t>BOCA TAPADA</t>
  </si>
  <si>
    <t>03002</t>
  </si>
  <si>
    <t>1658</t>
  </si>
  <si>
    <t>02092</t>
  </si>
  <si>
    <t>1660</t>
  </si>
  <si>
    <t>02093</t>
  </si>
  <si>
    <t>1662</t>
  </si>
  <si>
    <t>SANTA ISABEL</t>
  </si>
  <si>
    <t>MARIO CAMBRONERO BADILLA</t>
  </si>
  <si>
    <t>01817</t>
  </si>
  <si>
    <t>1692</t>
  </si>
  <si>
    <t>01094</t>
  </si>
  <si>
    <t>1699</t>
  </si>
  <si>
    <t>QUEBRADA GRANDE</t>
  </si>
  <si>
    <t>01095</t>
  </si>
  <si>
    <t>1672</t>
  </si>
  <si>
    <t>01822</t>
  </si>
  <si>
    <t>01096</t>
  </si>
  <si>
    <t>1612</t>
  </si>
  <si>
    <t>ESTERITO</t>
  </si>
  <si>
    <t>01398</t>
  </si>
  <si>
    <t>02126</t>
  </si>
  <si>
    <t>1521</t>
  </si>
  <si>
    <t>EL PALMAR</t>
  </si>
  <si>
    <t>02494</t>
  </si>
  <si>
    <t>1386</t>
  </si>
  <si>
    <t>1466</t>
  </si>
  <si>
    <t>EL PINAR</t>
  </si>
  <si>
    <t>2608</t>
  </si>
  <si>
    <t>MONSEÑOR MORERA VEGA</t>
  </si>
  <si>
    <t>TILARAN</t>
  </si>
  <si>
    <t>02684</t>
  </si>
  <si>
    <t>01195</t>
  </si>
  <si>
    <t>1600</t>
  </si>
  <si>
    <t>GONZALO MONGE BERMUDEZ</t>
  </si>
  <si>
    <t>01102</t>
  </si>
  <si>
    <t>1395</t>
  </si>
  <si>
    <t>LA PRADERA</t>
  </si>
  <si>
    <t>1551</t>
  </si>
  <si>
    <t>DENIS CAMPOS BARRANTES</t>
  </si>
  <si>
    <t>02075</t>
  </si>
  <si>
    <t>01105</t>
  </si>
  <si>
    <t>1599</t>
  </si>
  <si>
    <t>CERRO BLANCO</t>
  </si>
  <si>
    <t>1663</t>
  </si>
  <si>
    <t>1688</t>
  </si>
  <si>
    <t>PUERTO ESCONDIDO</t>
  </si>
  <si>
    <t>01372</t>
  </si>
  <si>
    <t>1406</t>
  </si>
  <si>
    <t>1526</t>
  </si>
  <si>
    <t>EL TANQUE</t>
  </si>
  <si>
    <t>MILAGRO VALVERDE ZUÑIGA</t>
  </si>
  <si>
    <t>01711</t>
  </si>
  <si>
    <t>1376</t>
  </si>
  <si>
    <t>LA PERLA</t>
  </si>
  <si>
    <t>01744</t>
  </si>
  <si>
    <t>01111</t>
  </si>
  <si>
    <t>1489</t>
  </si>
  <si>
    <t>02077</t>
  </si>
  <si>
    <t>01112</t>
  </si>
  <si>
    <t>1492</t>
  </si>
  <si>
    <t>02331</t>
  </si>
  <si>
    <t>01113</t>
  </si>
  <si>
    <t>1497</t>
  </si>
  <si>
    <t>SONAFLUCA</t>
  </si>
  <si>
    <t>01558</t>
  </si>
  <si>
    <t>01114</t>
  </si>
  <si>
    <t>1412</t>
  </si>
  <si>
    <t>01115</t>
  </si>
  <si>
    <t>1490</t>
  </si>
  <si>
    <t>01979</t>
  </si>
  <si>
    <t>01116</t>
  </si>
  <si>
    <t>1545</t>
  </si>
  <si>
    <t>1616</t>
  </si>
  <si>
    <t>EL BOSQUE</t>
  </si>
  <si>
    <t>02854</t>
  </si>
  <si>
    <t>01118</t>
  </si>
  <si>
    <t>1631</t>
  </si>
  <si>
    <t>HERNAN KOSCHNY CASCANTE</t>
  </si>
  <si>
    <t>MAGALY VARGAS BONILLA</t>
  </si>
  <si>
    <t>01119</t>
  </si>
  <si>
    <t>1634</t>
  </si>
  <si>
    <t>01717</t>
  </si>
  <si>
    <t>1675</t>
  </si>
  <si>
    <t>TRES ESQUINAS</t>
  </si>
  <si>
    <t>02354</t>
  </si>
  <si>
    <t>1689</t>
  </si>
  <si>
    <t>02356</t>
  </si>
  <si>
    <t>1661</t>
  </si>
  <si>
    <t>02079</t>
  </si>
  <si>
    <t>01123</t>
  </si>
  <si>
    <t>1706</t>
  </si>
  <si>
    <t>01124</t>
  </si>
  <si>
    <t>1548</t>
  </si>
  <si>
    <t>1585</t>
  </si>
  <si>
    <t>MIRADOR</t>
  </si>
  <si>
    <t>1593</t>
  </si>
  <si>
    <t>FINCA ZETA TRECE</t>
  </si>
  <si>
    <t>JUAN CARLOS MORA SALAS</t>
  </si>
  <si>
    <t>2610</t>
  </si>
  <si>
    <t>1511</t>
  </si>
  <si>
    <t>LA ORQUIDEA</t>
  </si>
  <si>
    <t>1549</t>
  </si>
  <si>
    <t>1382</t>
  </si>
  <si>
    <t>AGUA AZUL</t>
  </si>
  <si>
    <t>01131</t>
  </si>
  <si>
    <t>1478</t>
  </si>
  <si>
    <t>CHAMBACU</t>
  </si>
  <si>
    <t>NIXON MORERA ESPINOZA</t>
  </si>
  <si>
    <t>1625</t>
  </si>
  <si>
    <t>01133</t>
  </si>
  <si>
    <t>1626</t>
  </si>
  <si>
    <t>02078</t>
  </si>
  <si>
    <t>1643</t>
  </si>
  <si>
    <t>01135</t>
  </si>
  <si>
    <t>1698</t>
  </si>
  <si>
    <t>01743</t>
  </si>
  <si>
    <t>02536</t>
  </si>
  <si>
    <t>01136</t>
  </si>
  <si>
    <t>1377</t>
  </si>
  <si>
    <t>EL CASTILLO</t>
  </si>
  <si>
    <t>02718</t>
  </si>
  <si>
    <t>01137</t>
  </si>
  <si>
    <t>1438</t>
  </si>
  <si>
    <t>JUAN RAFAEL CHACON CASTRO</t>
  </si>
  <si>
    <t>1704</t>
  </si>
  <si>
    <t>SAN DIEGO</t>
  </si>
  <si>
    <t>GIOVANNI LOPEZ RUGAMA</t>
  </si>
  <si>
    <t>03146</t>
  </si>
  <si>
    <t>02133</t>
  </si>
  <si>
    <t>1718</t>
  </si>
  <si>
    <t>TERRON COLORADO</t>
  </si>
  <si>
    <t>01718</t>
  </si>
  <si>
    <t>02228</t>
  </si>
  <si>
    <t>1517</t>
  </si>
  <si>
    <t>02357</t>
  </si>
  <si>
    <t>02339</t>
  </si>
  <si>
    <t>01141</t>
  </si>
  <si>
    <t>1694</t>
  </si>
  <si>
    <t>03114</t>
  </si>
  <si>
    <t>02230</t>
  </si>
  <si>
    <t>1700</t>
  </si>
  <si>
    <t>SAN JOAQUIN</t>
  </si>
  <si>
    <t>01400</t>
  </si>
  <si>
    <t>1459</t>
  </si>
  <si>
    <t>01559</t>
  </si>
  <si>
    <t>02138</t>
  </si>
  <si>
    <t>1666</t>
  </si>
  <si>
    <t>SANTA TERESA SUR</t>
  </si>
  <si>
    <t>01145</t>
  </si>
  <si>
    <t>1423</t>
  </si>
  <si>
    <t>LA CASCADA</t>
  </si>
  <si>
    <t>1469</t>
  </si>
  <si>
    <t>CARLOS ALBERTO CARRILLO OBANDO</t>
  </si>
  <si>
    <t>01147</t>
  </si>
  <si>
    <t>1482</t>
  </si>
  <si>
    <t>COCOBOLO</t>
  </si>
  <si>
    <t>01148</t>
  </si>
  <si>
    <t>1487</t>
  </si>
  <si>
    <t>LOS ALMENDROS</t>
  </si>
  <si>
    <t>02785</t>
  </si>
  <si>
    <t>02234</t>
  </si>
  <si>
    <t>01149</t>
  </si>
  <si>
    <t>1499</t>
  </si>
  <si>
    <t>GERMAN ROJAS ARAYA</t>
  </si>
  <si>
    <t>03148</t>
  </si>
  <si>
    <t>02233</t>
  </si>
  <si>
    <t>01150</t>
  </si>
  <si>
    <t>1504</t>
  </si>
  <si>
    <t>SAN ANDRES</t>
  </si>
  <si>
    <t>PATRICIA ESPINOZA VARGAS</t>
  </si>
  <si>
    <t>1649</t>
  </si>
  <si>
    <t>01152</t>
  </si>
  <si>
    <t>1557</t>
  </si>
  <si>
    <t>01153</t>
  </si>
  <si>
    <t>1655</t>
  </si>
  <si>
    <t>SANTA TERESA NORTE</t>
  </si>
  <si>
    <t>02231</t>
  </si>
  <si>
    <t>01154</t>
  </si>
  <si>
    <t>1614</t>
  </si>
  <si>
    <t>PATASTILLO</t>
  </si>
  <si>
    <t>1638</t>
  </si>
  <si>
    <t>02130</t>
  </si>
  <si>
    <t>1644</t>
  </si>
  <si>
    <t>SAN PEDRO DE CUTRIS</t>
  </si>
  <si>
    <t>02855</t>
  </si>
  <si>
    <t>02232</t>
  </si>
  <si>
    <t>1592</t>
  </si>
  <si>
    <t>LAUREL GALAN</t>
  </si>
  <si>
    <t>SHIRLEY PEREZ OBREGON</t>
  </si>
  <si>
    <t>1629</t>
  </si>
  <si>
    <t>02081</t>
  </si>
  <si>
    <t>02127</t>
  </si>
  <si>
    <t>3374</t>
  </si>
  <si>
    <t>PALACIOS</t>
  </si>
  <si>
    <t>MATINA</t>
  </si>
  <si>
    <t>01966</t>
  </si>
  <si>
    <t>1705</t>
  </si>
  <si>
    <t>SAN FERNANDO</t>
  </si>
  <si>
    <t>01161</t>
  </si>
  <si>
    <t>1708</t>
  </si>
  <si>
    <t>03001</t>
  </si>
  <si>
    <t>01162</t>
  </si>
  <si>
    <t>1714</t>
  </si>
  <si>
    <t>03100</t>
  </si>
  <si>
    <t>1375</t>
  </si>
  <si>
    <t>01402</t>
  </si>
  <si>
    <t>1399</t>
  </si>
  <si>
    <t>COOPEVEGA</t>
  </si>
  <si>
    <t>01412</t>
  </si>
  <si>
    <t>01165</t>
  </si>
  <si>
    <t>1587</t>
  </si>
  <si>
    <t>03103</t>
  </si>
  <si>
    <t>1448</t>
  </si>
  <si>
    <t>ACAPULCO</t>
  </si>
  <si>
    <t>01523</t>
  </si>
  <si>
    <t>1722</t>
  </si>
  <si>
    <t>01403</t>
  </si>
  <si>
    <t>1503</t>
  </si>
  <si>
    <t>02359</t>
  </si>
  <si>
    <t>01169</t>
  </si>
  <si>
    <t>1571</t>
  </si>
  <si>
    <t>1572</t>
  </si>
  <si>
    <t>LA TIRICIA</t>
  </si>
  <si>
    <t>1493</t>
  </si>
  <si>
    <t>EL CONCHO</t>
  </si>
  <si>
    <t>03183</t>
  </si>
  <si>
    <t>1560</t>
  </si>
  <si>
    <t>LAS BANDERAS</t>
  </si>
  <si>
    <t>03000</t>
  </si>
  <si>
    <t>1723</t>
  </si>
  <si>
    <t>SANTA MARIA</t>
  </si>
  <si>
    <t>01404</t>
  </si>
  <si>
    <t>02244</t>
  </si>
  <si>
    <t>01174</t>
  </si>
  <si>
    <t>1664</t>
  </si>
  <si>
    <t>GREGORIO CALDERON MONGUIO</t>
  </si>
  <si>
    <t>01175</t>
  </si>
  <si>
    <t>1387</t>
  </si>
  <si>
    <t>TRES Y TRES</t>
  </si>
  <si>
    <t>02082</t>
  </si>
  <si>
    <t>01176</t>
  </si>
  <si>
    <t>EL ACHIOTE</t>
  </si>
  <si>
    <t>02534</t>
  </si>
  <si>
    <t>01177</t>
  </si>
  <si>
    <t>1431</t>
  </si>
  <si>
    <t>SAN ALEJO</t>
  </si>
  <si>
    <t>1437</t>
  </si>
  <si>
    <t>02535</t>
  </si>
  <si>
    <t>01179</t>
  </si>
  <si>
    <t>1594</t>
  </si>
  <si>
    <t>LLANO VERDE</t>
  </si>
  <si>
    <t>03157</t>
  </si>
  <si>
    <t>01180</t>
  </si>
  <si>
    <t>1434</t>
  </si>
  <si>
    <t>01181</t>
  </si>
  <si>
    <t>1458</t>
  </si>
  <si>
    <t>SAN VITO</t>
  </si>
  <si>
    <t>01182</t>
  </si>
  <si>
    <t>1624</t>
  </si>
  <si>
    <t>01183</t>
  </si>
  <si>
    <t>1463</t>
  </si>
  <si>
    <t>03101</t>
  </si>
  <si>
    <t>01184</t>
  </si>
  <si>
    <t>1674</t>
  </si>
  <si>
    <t>RANCHO QUEMADO</t>
  </si>
  <si>
    <t>01185</t>
  </si>
  <si>
    <t>1475</t>
  </si>
  <si>
    <t>PARAISO</t>
  </si>
  <si>
    <t>1485</t>
  </si>
  <si>
    <t>MAJAGUA</t>
  </si>
  <si>
    <t>02856</t>
  </si>
  <si>
    <t>02239</t>
  </si>
  <si>
    <t>01188</t>
  </si>
  <si>
    <t>1696</t>
  </si>
  <si>
    <t>01189</t>
  </si>
  <si>
    <t>1494</t>
  </si>
  <si>
    <t>CURIRE</t>
  </si>
  <si>
    <t>1697</t>
  </si>
  <si>
    <t>LA ALDEA</t>
  </si>
  <si>
    <t>01191</t>
  </si>
  <si>
    <t>1562</t>
  </si>
  <si>
    <t>RIO TICO</t>
  </si>
  <si>
    <t>MAURICIO ORTIZ RUIZ</t>
  </si>
  <si>
    <t>01192</t>
  </si>
  <si>
    <t>3413</t>
  </si>
  <si>
    <t>LOS LIRIOS</t>
  </si>
  <si>
    <t>01194</t>
  </si>
  <si>
    <t>1719</t>
  </si>
  <si>
    <t>HENRY ANGULO CRUZ</t>
  </si>
  <si>
    <t>02428</t>
  </si>
  <si>
    <t>1470</t>
  </si>
  <si>
    <t>EL PLOMO</t>
  </si>
  <si>
    <t>02786</t>
  </si>
  <si>
    <t>02238</t>
  </si>
  <si>
    <t>01196</t>
  </si>
  <si>
    <t>1491</t>
  </si>
  <si>
    <t>COQUITALES</t>
  </si>
  <si>
    <t>01197</t>
  </si>
  <si>
    <t>1547</t>
  </si>
  <si>
    <t>CRUCITAS</t>
  </si>
  <si>
    <t>01198</t>
  </si>
  <si>
    <t>1573</t>
  </si>
  <si>
    <t>03115</t>
  </si>
  <si>
    <t>01199</t>
  </si>
  <si>
    <t>1460</t>
  </si>
  <si>
    <t>01200</t>
  </si>
  <si>
    <t>1476</t>
  </si>
  <si>
    <t>01201</t>
  </si>
  <si>
    <t>1449</t>
  </si>
  <si>
    <t>01202</t>
  </si>
  <si>
    <t>1452</t>
  </si>
  <si>
    <t>LEONIDAS SEQUEIRA DUARTE</t>
  </si>
  <si>
    <t>CAÑO NEGRO</t>
  </si>
  <si>
    <t>01719</t>
  </si>
  <si>
    <t>02464</t>
  </si>
  <si>
    <t>01203</t>
  </si>
  <si>
    <t>1506</t>
  </si>
  <si>
    <t>EVELYN CORRALES ACUÑA</t>
  </si>
  <si>
    <t>01411</t>
  </si>
  <si>
    <t>01672</t>
  </si>
  <si>
    <t>01204</t>
  </si>
  <si>
    <t>1561</t>
  </si>
  <si>
    <t>COQUITAL</t>
  </si>
  <si>
    <t>02719</t>
  </si>
  <si>
    <t>1590</t>
  </si>
  <si>
    <t>EL CRUCE</t>
  </si>
  <si>
    <t>02846</t>
  </si>
  <si>
    <t>01206</t>
  </si>
  <si>
    <t>1602</t>
  </si>
  <si>
    <t>01409</t>
  </si>
  <si>
    <t>01207</t>
  </si>
  <si>
    <t>1673</t>
  </si>
  <si>
    <t>01958</t>
  </si>
  <si>
    <t>01208</t>
  </si>
  <si>
    <t>1583</t>
  </si>
  <si>
    <t>MEDIO QUESO</t>
  </si>
  <si>
    <t>02495</t>
  </si>
  <si>
    <t>1610</t>
  </si>
  <si>
    <t>PUNTA CORTES</t>
  </si>
  <si>
    <t>03263</t>
  </si>
  <si>
    <t>1693</t>
  </si>
  <si>
    <t>EL PARQUE</t>
  </si>
  <si>
    <t>02566</t>
  </si>
  <si>
    <t>01211</t>
  </si>
  <si>
    <t>1620</t>
  </si>
  <si>
    <t>SABOGAL</t>
  </si>
  <si>
    <t>01212</t>
  </si>
  <si>
    <t>1392</t>
  </si>
  <si>
    <t>EL RECREO</t>
  </si>
  <si>
    <t>01213</t>
  </si>
  <si>
    <t>1640</t>
  </si>
  <si>
    <t>LAS CUACAS</t>
  </si>
  <si>
    <t>02788</t>
  </si>
  <si>
    <t>01214</t>
  </si>
  <si>
    <t>1435</t>
  </si>
  <si>
    <t>01216</t>
  </si>
  <si>
    <t>1441</t>
  </si>
  <si>
    <t>1514</t>
  </si>
  <si>
    <t>EL COMBATE</t>
  </si>
  <si>
    <t>DORIS GONZALEZ MURILLO</t>
  </si>
  <si>
    <t>1677</t>
  </si>
  <si>
    <t>EL CACHITO</t>
  </si>
  <si>
    <t>1538</t>
  </si>
  <si>
    <t>ISLA CHICA</t>
  </si>
  <si>
    <t>01221</t>
  </si>
  <si>
    <t>1679</t>
  </si>
  <si>
    <t>1686</t>
  </si>
  <si>
    <t>LA PRIMAVERA</t>
  </si>
  <si>
    <t>1411</t>
  </si>
  <si>
    <t>HERNANDEZ</t>
  </si>
  <si>
    <t>03260</t>
  </si>
  <si>
    <t>01225</t>
  </si>
  <si>
    <t>1687</t>
  </si>
  <si>
    <t>1474</t>
  </si>
  <si>
    <t>ARCO IRIS</t>
  </si>
  <si>
    <t>1425</t>
  </si>
  <si>
    <t>LA ESPAÑOLITA</t>
  </si>
  <si>
    <t>02998</t>
  </si>
  <si>
    <t>01228</t>
  </si>
  <si>
    <t>1578</t>
  </si>
  <si>
    <t>RICARDO VARGAS MURILLO</t>
  </si>
  <si>
    <t>1519</t>
  </si>
  <si>
    <t>EL JOBO</t>
  </si>
  <si>
    <t>01408</t>
  </si>
  <si>
    <t>01231</t>
  </si>
  <si>
    <t>1710</t>
  </si>
  <si>
    <t>AGUAS NEGRAS</t>
  </si>
  <si>
    <t>02466</t>
  </si>
  <si>
    <t>01232</t>
  </si>
  <si>
    <t>1410</t>
  </si>
  <si>
    <t>ESCALERAS</t>
  </si>
  <si>
    <t>01233</t>
  </si>
  <si>
    <t>1559</t>
  </si>
  <si>
    <t>EL PAVON</t>
  </si>
  <si>
    <t>01670</t>
  </si>
  <si>
    <t>01234</t>
  </si>
  <si>
    <t>1580</t>
  </si>
  <si>
    <t>LOS CORRALES</t>
  </si>
  <si>
    <t>03262</t>
  </si>
  <si>
    <t>01235</t>
  </si>
  <si>
    <t>1683</t>
  </si>
  <si>
    <t>02084</t>
  </si>
  <si>
    <t>01236</t>
  </si>
  <si>
    <t>1684</t>
  </si>
  <si>
    <t>COLONIA GUANACASTE</t>
  </si>
  <si>
    <t>02024</t>
  </si>
  <si>
    <t>01237</t>
  </si>
  <si>
    <t>1588</t>
  </si>
  <si>
    <t>EL BOTIJO</t>
  </si>
  <si>
    <t>01238</t>
  </si>
  <si>
    <t>1589</t>
  </si>
  <si>
    <t>MONTEALEGRE</t>
  </si>
  <si>
    <t>BETZABE REYES FLORES</t>
  </si>
  <si>
    <t>02083</t>
  </si>
  <si>
    <t>01239</t>
  </si>
  <si>
    <t>1380</t>
  </si>
  <si>
    <t>DOS AGUAS</t>
  </si>
  <si>
    <t>01240</t>
  </si>
  <si>
    <t>3452</t>
  </si>
  <si>
    <t>01241</t>
  </si>
  <si>
    <t>1450</t>
  </si>
  <si>
    <t>01243</t>
  </si>
  <si>
    <t>1462</t>
  </si>
  <si>
    <t>CANANEO</t>
  </si>
  <si>
    <t>01244</t>
  </si>
  <si>
    <t>1678</t>
  </si>
  <si>
    <t>01535</t>
  </si>
  <si>
    <t>01675</t>
  </si>
  <si>
    <t>01245</t>
  </si>
  <si>
    <t>1481</t>
  </si>
  <si>
    <t>01673</t>
  </si>
  <si>
    <t>01246</t>
  </si>
  <si>
    <t>1424</t>
  </si>
  <si>
    <t>SANTA LUCIA</t>
  </si>
  <si>
    <t>01247</t>
  </si>
  <si>
    <t>1502</t>
  </si>
  <si>
    <t>EL COBANO</t>
  </si>
  <si>
    <t>COBANO</t>
  </si>
  <si>
    <t>DANILO PEREZ FAJARDO</t>
  </si>
  <si>
    <t>03102</t>
  </si>
  <si>
    <t>01248</t>
  </si>
  <si>
    <t>1701</t>
  </si>
  <si>
    <t>01249</t>
  </si>
  <si>
    <t>1553</t>
  </si>
  <si>
    <t>LA NUEVA LUCHA</t>
  </si>
  <si>
    <t>02135</t>
  </si>
  <si>
    <t>01250</t>
  </si>
  <si>
    <t>1713</t>
  </si>
  <si>
    <t>01251</t>
  </si>
  <si>
    <t>1685</t>
  </si>
  <si>
    <t>GALLO PINTO</t>
  </si>
  <si>
    <t>01252</t>
  </si>
  <si>
    <t>1717</t>
  </si>
  <si>
    <t>1451</t>
  </si>
  <si>
    <t>CAÑO CIEGO</t>
  </si>
  <si>
    <t>01254</t>
  </si>
  <si>
    <t>1720</t>
  </si>
  <si>
    <t>SAN HUMBERTO</t>
  </si>
  <si>
    <t>1495</t>
  </si>
  <si>
    <t>QUIJONGO</t>
  </si>
  <si>
    <t>1577</t>
  </si>
  <si>
    <t>CHIMURRIA</t>
  </si>
  <si>
    <t>1384</t>
  </si>
  <si>
    <t>COLONIA PARIS</t>
  </si>
  <si>
    <t>1550</t>
  </si>
  <si>
    <t>01671</t>
  </si>
  <si>
    <t>3801</t>
  </si>
  <si>
    <t>EL VALLE</t>
  </si>
  <si>
    <t>01829</t>
  </si>
  <si>
    <t>01261</t>
  </si>
  <si>
    <t>3802</t>
  </si>
  <si>
    <t>01831</t>
  </si>
  <si>
    <t>01262</t>
  </si>
  <si>
    <t>3841</t>
  </si>
  <si>
    <t>LA KATIRA</t>
  </si>
  <si>
    <t>1543</t>
  </si>
  <si>
    <t>LA CABANGA</t>
  </si>
  <si>
    <t>01347</t>
  </si>
  <si>
    <t>02026</t>
  </si>
  <si>
    <t>01264</t>
  </si>
  <si>
    <t>1574</t>
  </si>
  <si>
    <t>RIO CELESTE</t>
  </si>
  <si>
    <t>MARIBELL ROJAS CONEJO</t>
  </si>
  <si>
    <t>02087</t>
  </si>
  <si>
    <t>02168</t>
  </si>
  <si>
    <t>3871</t>
  </si>
  <si>
    <t>MONICO</t>
  </si>
  <si>
    <t>01266</t>
  </si>
  <si>
    <t>1525</t>
  </si>
  <si>
    <t>EL SILENCIO</t>
  </si>
  <si>
    <t>02086</t>
  </si>
  <si>
    <t>02146</t>
  </si>
  <si>
    <t>01267</t>
  </si>
  <si>
    <t>3853</t>
  </si>
  <si>
    <t>GUAYABITO</t>
  </si>
  <si>
    <t>02866</t>
  </si>
  <si>
    <t>1595</t>
  </si>
  <si>
    <t>3313</t>
  </si>
  <si>
    <t>LA CATALINA</t>
  </si>
  <si>
    <t>YORLENY ELIZONDO LEZAMA</t>
  </si>
  <si>
    <t>3915</t>
  </si>
  <si>
    <t>THIALES</t>
  </si>
  <si>
    <t>02176</t>
  </si>
  <si>
    <t>01932</t>
  </si>
  <si>
    <t>3803</t>
  </si>
  <si>
    <t>01273</t>
  </si>
  <si>
    <t>1598</t>
  </si>
  <si>
    <t>01274</t>
  </si>
  <si>
    <t>3428</t>
  </si>
  <si>
    <t>VEGAS DE IMPERIO</t>
  </si>
  <si>
    <t>03289</t>
  </si>
  <si>
    <t>01275</t>
  </si>
  <si>
    <t>1426</t>
  </si>
  <si>
    <t>YUCATAN</t>
  </si>
  <si>
    <t>VIRGILIO CAMPOS BARRANTES</t>
  </si>
  <si>
    <t>1464</t>
  </si>
  <si>
    <t>01277</t>
  </si>
  <si>
    <t>3925</t>
  </si>
  <si>
    <t>LA CABAÑA</t>
  </si>
  <si>
    <t>YETTY VILLALOBOS MURILLO</t>
  </si>
  <si>
    <t>02561</t>
  </si>
  <si>
    <t>3634</t>
  </si>
  <si>
    <t>FINCA FORMOSA</t>
  </si>
  <si>
    <t>GUAPILES</t>
  </si>
  <si>
    <t>CARIARI</t>
  </si>
  <si>
    <t>1716</t>
  </si>
  <si>
    <t>01280</t>
  </si>
  <si>
    <t>1591</t>
  </si>
  <si>
    <t>PALENQUE MARGARITA</t>
  </si>
  <si>
    <t>01348</t>
  </si>
  <si>
    <t>02487</t>
  </si>
  <si>
    <t>01281</t>
  </si>
  <si>
    <t>1659</t>
  </si>
  <si>
    <t>01282</t>
  </si>
  <si>
    <t>1433</t>
  </si>
  <si>
    <t>03288</t>
  </si>
  <si>
    <t>3824</t>
  </si>
  <si>
    <t>LLANO BONITO #1</t>
  </si>
  <si>
    <t>01833</t>
  </si>
  <si>
    <t>1473</t>
  </si>
  <si>
    <t>SAMEN</t>
  </si>
  <si>
    <t>01285</t>
  </si>
  <si>
    <t>1509</t>
  </si>
  <si>
    <t>EL EDEN</t>
  </si>
  <si>
    <t>3906</t>
  </si>
  <si>
    <t>02175</t>
  </si>
  <si>
    <t>1529</t>
  </si>
  <si>
    <t>ENTRE RIOS</t>
  </si>
  <si>
    <t>VENADO</t>
  </si>
  <si>
    <t>01561</t>
  </si>
  <si>
    <t>5549</t>
  </si>
  <si>
    <t>GERARDO BALTODANO GUTIERREZ</t>
  </si>
  <si>
    <t>1641</t>
  </si>
  <si>
    <t>1667</t>
  </si>
  <si>
    <t>DOMINGO VARGAS AGUILAR</t>
  </si>
  <si>
    <t>3566</t>
  </si>
  <si>
    <t>DELTA</t>
  </si>
  <si>
    <t>PUERTO VIEJO</t>
  </si>
  <si>
    <t>1428</t>
  </si>
  <si>
    <t>TRECE DE NOVIEMBRE</t>
  </si>
  <si>
    <t>1447</t>
  </si>
  <si>
    <t>EL BURIO</t>
  </si>
  <si>
    <t>3614</t>
  </si>
  <si>
    <t>01758</t>
  </si>
  <si>
    <t>02390</t>
  </si>
  <si>
    <t>1653</t>
  </si>
  <si>
    <t>1668</t>
  </si>
  <si>
    <t>PALENQUE TONJIBE</t>
  </si>
  <si>
    <t>02088</t>
  </si>
  <si>
    <t>02486</t>
  </si>
  <si>
    <t>01297</t>
  </si>
  <si>
    <t>1479</t>
  </si>
  <si>
    <t>01299</t>
  </si>
  <si>
    <t>1508</t>
  </si>
  <si>
    <t>PUERTO NUEVO</t>
  </si>
  <si>
    <t>01300</t>
  </si>
  <si>
    <t>1702</t>
  </si>
  <si>
    <t>1570</t>
  </si>
  <si>
    <t>1703</t>
  </si>
  <si>
    <t>TIMACAR</t>
  </si>
  <si>
    <t>02089</t>
  </si>
  <si>
    <t>1597</t>
  </si>
  <si>
    <t>1619</t>
  </si>
  <si>
    <t>SABALITO</t>
  </si>
  <si>
    <t>1623</t>
  </si>
  <si>
    <t>02999</t>
  </si>
  <si>
    <t>1637</t>
  </si>
  <si>
    <t>1651</t>
  </si>
  <si>
    <t>1477</t>
  </si>
  <si>
    <t>1480</t>
  </si>
  <si>
    <t>VIENTO FRESCO</t>
  </si>
  <si>
    <t>1556</t>
  </si>
  <si>
    <t>1586</t>
  </si>
  <si>
    <t>01560</t>
  </si>
  <si>
    <t>01312</t>
  </si>
  <si>
    <t>1609</t>
  </si>
  <si>
    <t>PUERTO SECO</t>
  </si>
  <si>
    <t>01313</t>
  </si>
  <si>
    <t>1798</t>
  </si>
  <si>
    <t>01314</t>
  </si>
  <si>
    <t>1802</t>
  </si>
  <si>
    <t>01315</t>
  </si>
  <si>
    <t>1870</t>
  </si>
  <si>
    <t>01537</t>
  </si>
  <si>
    <t>01316</t>
  </si>
  <si>
    <t>1877</t>
  </si>
  <si>
    <t>02645</t>
  </si>
  <si>
    <t>01317</t>
  </si>
  <si>
    <t>1888</t>
  </si>
  <si>
    <t>01791</t>
  </si>
  <si>
    <t>01318</t>
  </si>
  <si>
    <t>1881</t>
  </si>
  <si>
    <t>01319</t>
  </si>
  <si>
    <t>1882</t>
  </si>
  <si>
    <t>01320</t>
  </si>
  <si>
    <t>1757</t>
  </si>
  <si>
    <t>QUEBRADA SECA</t>
  </si>
  <si>
    <t>01538</t>
  </si>
  <si>
    <t>01321</t>
  </si>
  <si>
    <t>1761</t>
  </si>
  <si>
    <t>LA PASTORA</t>
  </si>
  <si>
    <t>01322</t>
  </si>
  <si>
    <t>1769</t>
  </si>
  <si>
    <t>VIRGEN DE SANTA JUANA</t>
  </si>
  <si>
    <t>SANTA JUANA</t>
  </si>
  <si>
    <t>01323</t>
  </si>
  <si>
    <t>1799</t>
  </si>
  <si>
    <t>VICTOR CAMPOS VALVERDE</t>
  </si>
  <si>
    <t>01324</t>
  </si>
  <si>
    <t>1892</t>
  </si>
  <si>
    <t>01325</t>
  </si>
  <si>
    <t>1810</t>
  </si>
  <si>
    <t>CUESTA DE MORAS</t>
  </si>
  <si>
    <t>01326</t>
  </si>
  <si>
    <t>1904</t>
  </si>
  <si>
    <t>SAN MARTIN DE SAN LORENZO</t>
  </si>
  <si>
    <t>03177</t>
  </si>
  <si>
    <t>01327</t>
  </si>
  <si>
    <t>1832</t>
  </si>
  <si>
    <t>NAPOLES</t>
  </si>
  <si>
    <t>01329</t>
  </si>
  <si>
    <t>1874</t>
  </si>
  <si>
    <t>SAN GUILLERMO</t>
  </si>
  <si>
    <t>1815</t>
  </si>
  <si>
    <t>01331</t>
  </si>
  <si>
    <t>1834</t>
  </si>
  <si>
    <t>BAJO CANET</t>
  </si>
  <si>
    <t>1918</t>
  </si>
  <si>
    <t>01333</t>
  </si>
  <si>
    <t>1748</t>
  </si>
  <si>
    <t>01541</t>
  </si>
  <si>
    <t>01335</t>
  </si>
  <si>
    <t>1791</t>
  </si>
  <si>
    <t>20</t>
  </si>
  <si>
    <t>LEON CORTES</t>
  </si>
  <si>
    <t>02252</t>
  </si>
  <si>
    <t>1792</t>
  </si>
  <si>
    <t>PEDRO PEREZ ZELEDON</t>
  </si>
  <si>
    <t>17</t>
  </si>
  <si>
    <t>COPEY</t>
  </si>
  <si>
    <t>01536</t>
  </si>
  <si>
    <t>1863</t>
  </si>
  <si>
    <t>LAS DAMITAS</t>
  </si>
  <si>
    <t>02101</t>
  </si>
  <si>
    <t>1821</t>
  </si>
  <si>
    <t>01794</t>
  </si>
  <si>
    <t>1830</t>
  </si>
  <si>
    <t>01340</t>
  </si>
  <si>
    <t>1734</t>
  </si>
  <si>
    <t>JABONCILLO</t>
  </si>
  <si>
    <t>01341</t>
  </si>
  <si>
    <t>1862</t>
  </si>
  <si>
    <t>02512</t>
  </si>
  <si>
    <t>01342</t>
  </si>
  <si>
    <t>1795</t>
  </si>
  <si>
    <t>JARDIN</t>
  </si>
  <si>
    <t>02514</t>
  </si>
  <si>
    <t>01343</t>
  </si>
  <si>
    <t>1820</t>
  </si>
  <si>
    <t>PROVIDENCIA</t>
  </si>
  <si>
    <t>02513</t>
  </si>
  <si>
    <t>01344</t>
  </si>
  <si>
    <t>1907</t>
  </si>
  <si>
    <t>REPUBLICA DE BOLIVIA</t>
  </si>
  <si>
    <t>01345</t>
  </si>
  <si>
    <t>1789</t>
  </si>
  <si>
    <t>01540</t>
  </si>
  <si>
    <t>01346</t>
  </si>
  <si>
    <t>1812</t>
  </si>
  <si>
    <t>ALEJANDRO AGUILAR MACHADO</t>
  </si>
  <si>
    <t>LA CIMA</t>
  </si>
  <si>
    <t>01539</t>
  </si>
  <si>
    <t>1883</t>
  </si>
  <si>
    <t>02886</t>
  </si>
  <si>
    <t>1922</t>
  </si>
  <si>
    <t>LA LIDIA</t>
  </si>
  <si>
    <t>02316</t>
  </si>
  <si>
    <t>01349</t>
  </si>
  <si>
    <t>1766</t>
  </si>
  <si>
    <t>01543</t>
  </si>
  <si>
    <t>02470</t>
  </si>
  <si>
    <t>01350</t>
  </si>
  <si>
    <t>1811</t>
  </si>
  <si>
    <t>01796</t>
  </si>
  <si>
    <t>1823</t>
  </si>
  <si>
    <t>01352</t>
  </si>
  <si>
    <t>1868</t>
  </si>
  <si>
    <t>01795</t>
  </si>
  <si>
    <t>1924</t>
  </si>
  <si>
    <t>EL HIGUERON</t>
  </si>
  <si>
    <t>1747</t>
  </si>
  <si>
    <t>BAJO LA TRINIDAD</t>
  </si>
  <si>
    <t>1889</t>
  </si>
  <si>
    <t>1772</t>
  </si>
  <si>
    <t>1923</t>
  </si>
  <si>
    <t>1744</t>
  </si>
  <si>
    <t>SANTA ROSA ARRIBA</t>
  </si>
  <si>
    <t>FREDDY MORA VARGAS</t>
  </si>
  <si>
    <t>1745</t>
  </si>
  <si>
    <t>BAJO LOS ANGELES</t>
  </si>
  <si>
    <t>1895</t>
  </si>
  <si>
    <t>CAMILO GAMBOA VARGAS</t>
  </si>
  <si>
    <t>1887</t>
  </si>
  <si>
    <t>MANUEL CASTRO BLANCO</t>
  </si>
  <si>
    <t>1785</t>
  </si>
  <si>
    <t>03158</t>
  </si>
  <si>
    <t>01363</t>
  </si>
  <si>
    <t>1813</t>
  </si>
  <si>
    <t>LA CUESTA</t>
  </si>
  <si>
    <t>02581</t>
  </si>
  <si>
    <t>01364</t>
  </si>
  <si>
    <t>1897</t>
  </si>
  <si>
    <t>SANTA ROSA ABAJO</t>
  </si>
  <si>
    <t>03137</t>
  </si>
  <si>
    <t>01365</t>
  </si>
  <si>
    <t>1902</t>
  </si>
  <si>
    <t>01366</t>
  </si>
  <si>
    <t>1875</t>
  </si>
  <si>
    <t>1724</t>
  </si>
  <si>
    <t>WINSTON CHURCHILL SPENCER</t>
  </si>
  <si>
    <t>1859</t>
  </si>
  <si>
    <t>01371</t>
  </si>
  <si>
    <t>1725</t>
  </si>
  <si>
    <t>NUESTRA SEÑORA DE FATIMA</t>
  </si>
  <si>
    <t>1828</t>
  </si>
  <si>
    <t>1869</t>
  </si>
  <si>
    <t>01374</t>
  </si>
  <si>
    <t>1839</t>
  </si>
  <si>
    <t>1790</t>
  </si>
  <si>
    <t>JULIAN VOLIO LLORENTE</t>
  </si>
  <si>
    <t>1801</t>
  </si>
  <si>
    <t>1809</t>
  </si>
  <si>
    <t>JESUS JIMENEZ</t>
  </si>
  <si>
    <t>01380</t>
  </si>
  <si>
    <t>1751</t>
  </si>
  <si>
    <t>SIXTO CORDERO MARTINEZ</t>
  </si>
  <si>
    <t>QUEBRADILLA</t>
  </si>
  <si>
    <t>01381</t>
  </si>
  <si>
    <t>1827</t>
  </si>
  <si>
    <t>SAN IGNACIO DE LOYOLA</t>
  </si>
  <si>
    <t>SAN NICOLAS</t>
  </si>
  <si>
    <t>01382</t>
  </si>
  <si>
    <t>1771</t>
  </si>
  <si>
    <t>01383</t>
  </si>
  <si>
    <t>1835</t>
  </si>
  <si>
    <t>CARLOS MONGE ALFARO</t>
  </si>
  <si>
    <t>02019</t>
  </si>
  <si>
    <t>01384</t>
  </si>
  <si>
    <t>1778</t>
  </si>
  <si>
    <t>CORIS</t>
  </si>
  <si>
    <t>01385</t>
  </si>
  <si>
    <t>1858</t>
  </si>
  <si>
    <t>QUIRCOT</t>
  </si>
  <si>
    <t>AGUA CALIENTE</t>
  </si>
  <si>
    <t>01387</t>
  </si>
  <si>
    <t>1803</t>
  </si>
  <si>
    <t>01388</t>
  </si>
  <si>
    <t>1758</t>
  </si>
  <si>
    <t>PROCESO SOLANO RAMIREZ</t>
  </si>
  <si>
    <t>01981</t>
  </si>
  <si>
    <t>01389</t>
  </si>
  <si>
    <t>1807</t>
  </si>
  <si>
    <t>JUAN VAZQUEZ DE CORONADO</t>
  </si>
  <si>
    <t>01390</t>
  </si>
  <si>
    <t>1829</t>
  </si>
  <si>
    <t>FILADELFO SALAS CESPEDES</t>
  </si>
  <si>
    <t>01391</t>
  </si>
  <si>
    <t>1884</t>
  </si>
  <si>
    <t>REPUBLICA FRANCESA</t>
  </si>
  <si>
    <t>01392</t>
  </si>
  <si>
    <t>1855</t>
  </si>
  <si>
    <t>01394</t>
  </si>
  <si>
    <t>1786</t>
  </si>
  <si>
    <t>1796</t>
  </si>
  <si>
    <t>HECTOR MONESTEL SOLANO</t>
  </si>
  <si>
    <t>1865</t>
  </si>
  <si>
    <t>ANTONIO CAMACHO ORTEGA</t>
  </si>
  <si>
    <t>1833</t>
  </si>
  <si>
    <t>RUDECINDO VARGAS QUIROS</t>
  </si>
  <si>
    <t>02520</t>
  </si>
  <si>
    <t>1779</t>
  </si>
  <si>
    <t>1929</t>
  </si>
  <si>
    <t>1777</t>
  </si>
  <si>
    <t>COPALCHI</t>
  </si>
  <si>
    <t>01401</t>
  </si>
  <si>
    <t>1931</t>
  </si>
  <si>
    <t>ARTURO VOLIO JIMENEZ</t>
  </si>
  <si>
    <t>1831</t>
  </si>
  <si>
    <t>FELIX MATA VALLE</t>
  </si>
  <si>
    <t>1749</t>
  </si>
  <si>
    <t>02147</t>
  </si>
  <si>
    <t>1765</t>
  </si>
  <si>
    <t>01889</t>
  </si>
  <si>
    <t>01405</t>
  </si>
  <si>
    <t>1768</t>
  </si>
  <si>
    <t>GUAYABAL</t>
  </si>
  <si>
    <t>01406</t>
  </si>
  <si>
    <t>1781</t>
  </si>
  <si>
    <t>SAN CRISTOBAL NORTE</t>
  </si>
  <si>
    <t>01459</t>
  </si>
  <si>
    <t>1784</t>
  </si>
  <si>
    <t>TOBOSI</t>
  </si>
  <si>
    <t>01461</t>
  </si>
  <si>
    <t>1814</t>
  </si>
  <si>
    <t>JUAN MANUEL MONGE CEDEÑO</t>
  </si>
  <si>
    <t>02148</t>
  </si>
  <si>
    <t>1819</t>
  </si>
  <si>
    <t>01410</t>
  </si>
  <si>
    <t>1842</t>
  </si>
  <si>
    <t>PALO VERDE</t>
  </si>
  <si>
    <t>02789</t>
  </si>
  <si>
    <t>1840</t>
  </si>
  <si>
    <t>JOSEFA CALDERON NARANJO</t>
  </si>
  <si>
    <t>02341</t>
  </si>
  <si>
    <t>02412</t>
  </si>
  <si>
    <t>1849</t>
  </si>
  <si>
    <t>01413</t>
  </si>
  <si>
    <t>1893</t>
  </si>
  <si>
    <t>01415</t>
  </si>
  <si>
    <t>1908</t>
  </si>
  <si>
    <t>REPUBLICA DE BRASIL</t>
  </si>
  <si>
    <t>01416</t>
  </si>
  <si>
    <t>1916</t>
  </si>
  <si>
    <t>VARA DEL ROBLE</t>
  </si>
  <si>
    <t>02149</t>
  </si>
  <si>
    <t>1932</t>
  </si>
  <si>
    <t>JAPON</t>
  </si>
  <si>
    <t>EL HIGUITO</t>
  </si>
  <si>
    <t>01418</t>
  </si>
  <si>
    <t>1927</t>
  </si>
  <si>
    <t>01419</t>
  </si>
  <si>
    <t>1912</t>
  </si>
  <si>
    <t>JUAN RAMIREZ RAMIREZ</t>
  </si>
  <si>
    <t>01420</t>
  </si>
  <si>
    <t>3569</t>
  </si>
  <si>
    <t>ROXANA</t>
  </si>
  <si>
    <t>01421</t>
  </si>
  <si>
    <t>1793</t>
  </si>
  <si>
    <t>01462</t>
  </si>
  <si>
    <t>1816</t>
  </si>
  <si>
    <t>LA ESTRELLA</t>
  </si>
  <si>
    <t>1853</t>
  </si>
  <si>
    <t>MARIANO GUARDIA CARAZO</t>
  </si>
  <si>
    <t>1763</t>
  </si>
  <si>
    <t>LA ASUNCION</t>
  </si>
  <si>
    <t>1926</t>
  </si>
  <si>
    <t>01426</t>
  </si>
  <si>
    <t>1876</t>
  </si>
  <si>
    <t>CARLOS LUIS VALVERDE VEGA</t>
  </si>
  <si>
    <t>01427</t>
  </si>
  <si>
    <t>1909</t>
  </si>
  <si>
    <t>01428</t>
  </si>
  <si>
    <t>1764</t>
  </si>
  <si>
    <t>ENCARNACION GAMBOA PIEDRA</t>
  </si>
  <si>
    <t>CAPELLADES</t>
  </si>
  <si>
    <t>01429</t>
  </si>
  <si>
    <t>1808</t>
  </si>
  <si>
    <t>ALBERTO GONZALEZ SOTO</t>
  </si>
  <si>
    <t>PACAYAS</t>
  </si>
  <si>
    <t>01430</t>
  </si>
  <si>
    <t>1825</t>
  </si>
  <si>
    <t>LLANO GRANDE - PACAYAS</t>
  </si>
  <si>
    <t>01521</t>
  </si>
  <si>
    <t>01431</t>
  </si>
  <si>
    <t>1848</t>
  </si>
  <si>
    <t>RAMON AGUILAR FERNANDEZ</t>
  </si>
  <si>
    <t>COT</t>
  </si>
  <si>
    <t>01747</t>
  </si>
  <si>
    <t>01432</t>
  </si>
  <si>
    <t>1851</t>
  </si>
  <si>
    <t>MANUEL AVILA CAMACHO</t>
  </si>
  <si>
    <t>POTRERO CERRADO</t>
  </si>
  <si>
    <t>01433</t>
  </si>
  <si>
    <t>1864</t>
  </si>
  <si>
    <t>01544</t>
  </si>
  <si>
    <t>1873</t>
  </si>
  <si>
    <t>01861</t>
  </si>
  <si>
    <t>01435</t>
  </si>
  <si>
    <t>1879</t>
  </si>
  <si>
    <t>EMILIO ROBERT BROUCA</t>
  </si>
  <si>
    <t>01863</t>
  </si>
  <si>
    <t>01436</t>
  </si>
  <si>
    <t>1886</t>
  </si>
  <si>
    <t>01731</t>
  </si>
  <si>
    <t>01437</t>
  </si>
  <si>
    <t>1896</t>
  </si>
  <si>
    <t>JULIO SANCHO JIMENEZ</t>
  </si>
  <si>
    <t>02345</t>
  </si>
  <si>
    <t>1762</t>
  </si>
  <si>
    <t>1925</t>
  </si>
  <si>
    <t>1901</t>
  </si>
  <si>
    <t>01865</t>
  </si>
  <si>
    <t>1838</t>
  </si>
  <si>
    <t>1780</t>
  </si>
  <si>
    <t>1782</t>
  </si>
  <si>
    <t>1824</t>
  </si>
  <si>
    <t>1773</t>
  </si>
  <si>
    <t>1743</t>
  </si>
  <si>
    <t>PASTOR BARQUERO OBANDO</t>
  </si>
  <si>
    <t>1788</t>
  </si>
  <si>
    <t>01448</t>
  </si>
  <si>
    <t>1911</t>
  </si>
  <si>
    <t>MANUEL DE JESUS JIMENEZ</t>
  </si>
  <si>
    <t>TIERRA BLANCA</t>
  </si>
  <si>
    <t>1885</t>
  </si>
  <si>
    <t>1756</t>
  </si>
  <si>
    <t>01792</t>
  </si>
  <si>
    <t>1898</t>
  </si>
  <si>
    <t>1906</t>
  </si>
  <si>
    <t>SAN RAFAEL DE IRAZU</t>
  </si>
  <si>
    <t>IVONNE SANABRIA MATA</t>
  </si>
  <si>
    <t>02666</t>
  </si>
  <si>
    <t>3599</t>
  </si>
  <si>
    <t>02892</t>
  </si>
  <si>
    <t>1826</t>
  </si>
  <si>
    <t>LOAIZA</t>
  </si>
  <si>
    <t>CACHI</t>
  </si>
  <si>
    <t>01542</t>
  </si>
  <si>
    <t>1860</t>
  </si>
  <si>
    <t>01498</t>
  </si>
  <si>
    <t>1739</t>
  </si>
  <si>
    <t>RIO REGADO</t>
  </si>
  <si>
    <t>01494</t>
  </si>
  <si>
    <t>01457</t>
  </si>
  <si>
    <t>1806</t>
  </si>
  <si>
    <t>JOSE MARIA LORIA VEGA</t>
  </si>
  <si>
    <t>01545</t>
  </si>
  <si>
    <t>01458</t>
  </si>
  <si>
    <t>1818</t>
  </si>
  <si>
    <t>01496</t>
  </si>
  <si>
    <t>1729</t>
  </si>
  <si>
    <t>01469</t>
  </si>
  <si>
    <t>01460</t>
  </si>
  <si>
    <t>1800</t>
  </si>
  <si>
    <t>OTTO MORA PEREZ</t>
  </si>
  <si>
    <t>01495</t>
  </si>
  <si>
    <t>1872</t>
  </si>
  <si>
    <t>RAUL GRANADOS GONZALEZ</t>
  </si>
  <si>
    <t>ROXANA ALVARADO GOMEZ</t>
  </si>
  <si>
    <t>01872</t>
  </si>
  <si>
    <t>1914</t>
  </si>
  <si>
    <t>CLEMENTE AVENDAÑO SAENZ</t>
  </si>
  <si>
    <t>01546</t>
  </si>
  <si>
    <t>01463</t>
  </si>
  <si>
    <t>1915</t>
  </si>
  <si>
    <t>URASCA</t>
  </si>
  <si>
    <t>1930</t>
  </si>
  <si>
    <t>WILLIAM BRENES FONSECA</t>
  </si>
  <si>
    <t>1755</t>
  </si>
  <si>
    <t>VICENTE LACHNER SANDOVAL</t>
  </si>
  <si>
    <t>1759</t>
  </si>
  <si>
    <t>FLORENCIO DEL CASTILLO</t>
  </si>
  <si>
    <t>01467</t>
  </si>
  <si>
    <t>1845</t>
  </si>
  <si>
    <t>JOSE LIENDO Y GOICOECHEA</t>
  </si>
  <si>
    <t>01468</t>
  </si>
  <si>
    <t>1797</t>
  </si>
  <si>
    <t>ALVARO ESQUIVEL BONILLA</t>
  </si>
  <si>
    <t>OROSI</t>
  </si>
  <si>
    <t>1846</t>
  </si>
  <si>
    <t>1899</t>
  </si>
  <si>
    <t>MIGUEL PICADO BARQUERO</t>
  </si>
  <si>
    <t>CARLOS BRENES SERRANO</t>
  </si>
  <si>
    <t>1770</t>
  </si>
  <si>
    <t>LUIS CRUZ MEZA</t>
  </si>
  <si>
    <t>CERVANTES</t>
  </si>
  <si>
    <t>1836</t>
  </si>
  <si>
    <t>1843</t>
  </si>
  <si>
    <t>PALOMO</t>
  </si>
  <si>
    <t>1752</t>
  </si>
  <si>
    <t>RESCATE DE UJARRAS</t>
  </si>
  <si>
    <t>LLANOS SANTA LUCIA</t>
  </si>
  <si>
    <t>1730</t>
  </si>
  <si>
    <t>ALTO DE ARAYA</t>
  </si>
  <si>
    <t>01885</t>
  </si>
  <si>
    <t>1822</t>
  </si>
  <si>
    <t>MARIO PACHECO SAENZ</t>
  </si>
  <si>
    <t>02343</t>
  </si>
  <si>
    <t>1852</t>
  </si>
  <si>
    <t>FELIPE ALVARADO ECHANDI</t>
  </si>
  <si>
    <t>01547</t>
  </si>
  <si>
    <t>01478</t>
  </si>
  <si>
    <t>1854</t>
  </si>
  <si>
    <t>PURISIL</t>
  </si>
  <si>
    <t>01497</t>
  </si>
  <si>
    <t>1726</t>
  </si>
  <si>
    <t>CALLE MESEN</t>
  </si>
  <si>
    <t>01641</t>
  </si>
  <si>
    <t>1894</t>
  </si>
  <si>
    <t>BARRIO EL CARMEN</t>
  </si>
  <si>
    <t>01646</t>
  </si>
  <si>
    <t>1900</t>
  </si>
  <si>
    <t>SANTIAGO DEL MONTE</t>
  </si>
  <si>
    <t>01518</t>
  </si>
  <si>
    <t>1921</t>
  </si>
  <si>
    <t>QUEBRADA DEL FIERRO</t>
  </si>
  <si>
    <t>01643</t>
  </si>
  <si>
    <t>1767</t>
  </si>
  <si>
    <t>01485</t>
  </si>
  <si>
    <t>1880</t>
  </si>
  <si>
    <t>1891</t>
  </si>
  <si>
    <t>1783</t>
  </si>
  <si>
    <t>YERBABUENA</t>
  </si>
  <si>
    <t>1866</t>
  </si>
  <si>
    <t>RICARDO ANDRE STRAUSS</t>
  </si>
  <si>
    <t>01644</t>
  </si>
  <si>
    <t>1890</t>
  </si>
  <si>
    <t>01642</t>
  </si>
  <si>
    <t>1787</t>
  </si>
  <si>
    <t>MOISES COTO FERNANDEZ</t>
  </si>
  <si>
    <t>1871</t>
  </si>
  <si>
    <t>1776</t>
  </si>
  <si>
    <t>FERNANDO TERAN VALLS</t>
  </si>
  <si>
    <t>1913</t>
  </si>
  <si>
    <t>CENTRAL DE TRES RIOS</t>
  </si>
  <si>
    <t>TRES RIOS</t>
  </si>
  <si>
    <t>1981</t>
  </si>
  <si>
    <t>TURRIALBA</t>
  </si>
  <si>
    <t>TUCURRIQUE</t>
  </si>
  <si>
    <t>1982</t>
  </si>
  <si>
    <t>EL HUMO</t>
  </si>
  <si>
    <t>01890</t>
  </si>
  <si>
    <t>JUAN VIÑAS</t>
  </si>
  <si>
    <t>MONICA RUIZ SEGURA</t>
  </si>
  <si>
    <t>1985</t>
  </si>
  <si>
    <t>EL SITIO</t>
  </si>
  <si>
    <t>01551</t>
  </si>
  <si>
    <t>3613</t>
  </si>
  <si>
    <t>LONDRES</t>
  </si>
  <si>
    <t>02529</t>
  </si>
  <si>
    <t>2012</t>
  </si>
  <si>
    <t>2050</t>
  </si>
  <si>
    <t>EDUARDO PERALTA JIMENEZ</t>
  </si>
  <si>
    <t>2023</t>
  </si>
  <si>
    <t>ORIENTE</t>
  </si>
  <si>
    <t>02754</t>
  </si>
  <si>
    <t>2053</t>
  </si>
  <si>
    <t>LA VICTORIA</t>
  </si>
  <si>
    <t>1998</t>
  </si>
  <si>
    <t>CECILIO LINDO MORALES</t>
  </si>
  <si>
    <t>2030</t>
  </si>
  <si>
    <t>2034</t>
  </si>
  <si>
    <t>03173</t>
  </si>
  <si>
    <t>02120</t>
  </si>
  <si>
    <t>1953</t>
  </si>
  <si>
    <t>02426</t>
  </si>
  <si>
    <t>02049</t>
  </si>
  <si>
    <t>2008</t>
  </si>
  <si>
    <t>YOLANDA</t>
  </si>
  <si>
    <t>01509</t>
  </si>
  <si>
    <t>2001</t>
  </si>
  <si>
    <t>01953</t>
  </si>
  <si>
    <t>2018</t>
  </si>
  <si>
    <t>MANUEL JIMENEZ DE LA GUARDIA</t>
  </si>
  <si>
    <t>1973</t>
  </si>
  <si>
    <t>DOMINICA</t>
  </si>
  <si>
    <t>1936</t>
  </si>
  <si>
    <t>ALTO DE VARAS</t>
  </si>
  <si>
    <t>LA ISABEL</t>
  </si>
  <si>
    <t>RICARDO NAJERA BRAVO</t>
  </si>
  <si>
    <t>01515</t>
  </si>
  <si>
    <t>1942</t>
  </si>
  <si>
    <t>AZUL</t>
  </si>
  <si>
    <t>01516</t>
  </si>
  <si>
    <t>1961</t>
  </si>
  <si>
    <t>FRANCISCO BONILLA WEPOL</t>
  </si>
  <si>
    <t>EVELYN ZAMORA HERRERA</t>
  </si>
  <si>
    <t>02941</t>
  </si>
  <si>
    <t>01517</t>
  </si>
  <si>
    <t>1935</t>
  </si>
  <si>
    <t>02108</t>
  </si>
  <si>
    <t>1983</t>
  </si>
  <si>
    <t>01519</t>
  </si>
  <si>
    <t>1989</t>
  </si>
  <si>
    <t>2000</t>
  </si>
  <si>
    <t>LA ESMERALDA</t>
  </si>
  <si>
    <t>02119</t>
  </si>
  <si>
    <t>2003</t>
  </si>
  <si>
    <t>LA MARGOT</t>
  </si>
  <si>
    <t>2017</t>
  </si>
  <si>
    <t>MURCIA</t>
  </si>
  <si>
    <t>2022</t>
  </si>
  <si>
    <t>NUESTRA SEÑORA DE SION</t>
  </si>
  <si>
    <t>01663</t>
  </si>
  <si>
    <t>2021</t>
  </si>
  <si>
    <t>JUANA DENNIS VIVES</t>
  </si>
  <si>
    <t>01891</t>
  </si>
  <si>
    <t>01526</t>
  </si>
  <si>
    <t>2019</t>
  </si>
  <si>
    <t>JENARO BONILLA AGUILAR</t>
  </si>
  <si>
    <t>2040</t>
  </si>
  <si>
    <t>01755</t>
  </si>
  <si>
    <t>2014</t>
  </si>
  <si>
    <t>MARIANO CORTES CORTES</t>
  </si>
  <si>
    <t>01529</t>
  </si>
  <si>
    <t>1988</t>
  </si>
  <si>
    <t>01530</t>
  </si>
  <si>
    <t>2039</t>
  </si>
  <si>
    <t>RAFAEL FUENTES PIEDRA</t>
  </si>
  <si>
    <t>02667</t>
  </si>
  <si>
    <t>01531</t>
  </si>
  <si>
    <t>2009</t>
  </si>
  <si>
    <t>LAS AMERICAS</t>
  </si>
  <si>
    <t>01532</t>
  </si>
  <si>
    <t>2028</t>
  </si>
  <si>
    <t>LAS PAVAS</t>
  </si>
  <si>
    <t>1957</t>
  </si>
  <si>
    <t>CHITARIA</t>
  </si>
  <si>
    <t>LIDIA SANDOVAL MORA</t>
  </si>
  <si>
    <t>1972</t>
  </si>
  <si>
    <t>RAFAEL ARAYA SEGURA</t>
  </si>
  <si>
    <t>1984</t>
  </si>
  <si>
    <t>1987</t>
  </si>
  <si>
    <t>ESLABON</t>
  </si>
  <si>
    <t>MARIBEL GONZALEZ VARGAS</t>
  </si>
  <si>
    <t>1949</t>
  </si>
  <si>
    <t>CANADA</t>
  </si>
  <si>
    <t>2006</t>
  </si>
  <si>
    <t>RODOLFO HERZOG MULLER</t>
  </si>
  <si>
    <t>2010</t>
  </si>
  <si>
    <t>LAS COLONIAS</t>
  </si>
  <si>
    <t>01892</t>
  </si>
  <si>
    <t>2026</t>
  </si>
  <si>
    <t>PACUARE</t>
  </si>
  <si>
    <t>PERALTA</t>
  </si>
  <si>
    <t>2024</t>
  </si>
  <si>
    <t>PACAYITAS</t>
  </si>
  <si>
    <t>2061</t>
  </si>
  <si>
    <t>EL CARMEN LA SUIZA</t>
  </si>
  <si>
    <t>01893</t>
  </si>
  <si>
    <t>1994</t>
  </si>
  <si>
    <t>JABILLOS</t>
  </si>
  <si>
    <t>2016</t>
  </si>
  <si>
    <t>2029</t>
  </si>
  <si>
    <t>BLAS SOLANO PEREZ</t>
  </si>
  <si>
    <t>LORENA MORA PEREZ</t>
  </si>
  <si>
    <t>2037</t>
  </si>
  <si>
    <t>IGNACIO FUENTES MOLINA</t>
  </si>
  <si>
    <t>02845</t>
  </si>
  <si>
    <t>02352</t>
  </si>
  <si>
    <t>2043</t>
  </si>
  <si>
    <t>SANTA CRISTINA</t>
  </si>
  <si>
    <t>2060</t>
  </si>
  <si>
    <t>ALEXANDER JIMENEZ NUÑEZ</t>
  </si>
  <si>
    <t>1937</t>
  </si>
  <si>
    <t>AQUIARES</t>
  </si>
  <si>
    <t>1943</t>
  </si>
  <si>
    <t>CARLOS LUIS CASTRO ARCE</t>
  </si>
  <si>
    <t>01552</t>
  </si>
  <si>
    <t>1959</t>
  </si>
  <si>
    <t>CIMARRON</t>
  </si>
  <si>
    <t>01553</t>
  </si>
  <si>
    <t>1969</t>
  </si>
  <si>
    <t>EL SEIS</t>
  </si>
  <si>
    <t>01554</t>
  </si>
  <si>
    <t>1971</t>
  </si>
  <si>
    <t>01570</t>
  </si>
  <si>
    <t>01555</t>
  </si>
  <si>
    <t>1975</t>
  </si>
  <si>
    <t>1974</t>
  </si>
  <si>
    <t>2027</t>
  </si>
  <si>
    <t>1999</t>
  </si>
  <si>
    <t>EL SITIO DE LAS ABRAS</t>
  </si>
  <si>
    <t>02435</t>
  </si>
  <si>
    <t>2036</t>
  </si>
  <si>
    <t>2005</t>
  </si>
  <si>
    <t>LA REUNION</t>
  </si>
  <si>
    <t>2047</t>
  </si>
  <si>
    <t>MANOLO A. BOGANTES BOLAÑOS</t>
  </si>
  <si>
    <t>01562</t>
  </si>
  <si>
    <t>2007</t>
  </si>
  <si>
    <t>VERBENA NORTE</t>
  </si>
  <si>
    <t>2048</t>
  </si>
  <si>
    <t>2042</t>
  </si>
  <si>
    <t>ALCIDES CAMPOS SOLANO</t>
  </si>
  <si>
    <t>02939</t>
  </si>
  <si>
    <t>01565</t>
  </si>
  <si>
    <t>1940</t>
  </si>
  <si>
    <t>01572</t>
  </si>
  <si>
    <t>2049</t>
  </si>
  <si>
    <t>EL TORITO</t>
  </si>
  <si>
    <t>1960</t>
  </si>
  <si>
    <t>COLONIA DE GUAYABO</t>
  </si>
  <si>
    <t>ALEXANDER ASTORGA SOLIS</t>
  </si>
  <si>
    <t>02109</t>
  </si>
  <si>
    <t>2052</t>
  </si>
  <si>
    <t>VERBENA SUR</t>
  </si>
  <si>
    <t>01569</t>
  </si>
  <si>
    <t>2031</t>
  </si>
  <si>
    <t>2054</t>
  </si>
  <si>
    <t>EL VOLCAN</t>
  </si>
  <si>
    <t>2062</t>
  </si>
  <si>
    <t>01919</t>
  </si>
  <si>
    <t>1968</t>
  </si>
  <si>
    <t>BONILLA</t>
  </si>
  <si>
    <t>01573</t>
  </si>
  <si>
    <t>2004</t>
  </si>
  <si>
    <t>2044</t>
  </si>
  <si>
    <t>01575</t>
  </si>
  <si>
    <t>1939</t>
  </si>
  <si>
    <t>01576</t>
  </si>
  <si>
    <t>2059</t>
  </si>
  <si>
    <t>LAS VIRTUDES</t>
  </si>
  <si>
    <t>ROGER ZAMORA MESEN</t>
  </si>
  <si>
    <t>01920</t>
  </si>
  <si>
    <t>01577</t>
  </si>
  <si>
    <t>1990</t>
  </si>
  <si>
    <t>GRANO DE ORO</t>
  </si>
  <si>
    <t>02111</t>
  </si>
  <si>
    <t>01578</t>
  </si>
  <si>
    <t>1997</t>
  </si>
  <si>
    <t>JICOTEA</t>
  </si>
  <si>
    <t>TAYUTIC</t>
  </si>
  <si>
    <t>MARIANA NAJERA FUENTES</t>
  </si>
  <si>
    <t>01579</t>
  </si>
  <si>
    <t>2002</t>
  </si>
  <si>
    <t>TRES EQUIS</t>
  </si>
  <si>
    <t>01580</t>
  </si>
  <si>
    <t>2025</t>
  </si>
  <si>
    <t>01581</t>
  </si>
  <si>
    <t>2032</t>
  </si>
  <si>
    <t>1944</t>
  </si>
  <si>
    <t>JÄKUI</t>
  </si>
  <si>
    <t>03020</t>
  </si>
  <si>
    <t>2055</t>
  </si>
  <si>
    <t>BAJO PACUARE</t>
  </si>
  <si>
    <t>TUIS</t>
  </si>
  <si>
    <t>1934</t>
  </si>
  <si>
    <t>2011</t>
  </si>
  <si>
    <t>01586</t>
  </si>
  <si>
    <t>2033</t>
  </si>
  <si>
    <t>SANTUBAL</t>
  </si>
  <si>
    <t>01587</t>
  </si>
  <si>
    <t>1954</t>
  </si>
  <si>
    <t>1986</t>
  </si>
  <si>
    <t>EL SOL</t>
  </si>
  <si>
    <t>1947</t>
  </si>
  <si>
    <t>SANTISIMA TRINIDAD</t>
  </si>
  <si>
    <t>02474</t>
  </si>
  <si>
    <t>01662</t>
  </si>
  <si>
    <t>1958</t>
  </si>
  <si>
    <t>CIEN MANZANAS</t>
  </si>
  <si>
    <t>02353</t>
  </si>
  <si>
    <t>01592</t>
  </si>
  <si>
    <t>2038</t>
  </si>
  <si>
    <t>ALEXANDER TORRES ARAYA</t>
  </si>
  <si>
    <t>03111</t>
  </si>
  <si>
    <t>01593</t>
  </si>
  <si>
    <t>2041</t>
  </si>
  <si>
    <t>ESMERALDA RODRIGUEZ QUIROS</t>
  </si>
  <si>
    <t>01664</t>
  </si>
  <si>
    <t>01594</t>
  </si>
  <si>
    <t>1945</t>
  </si>
  <si>
    <t>BLÖRIÑAK</t>
  </si>
  <si>
    <t>CARLOS ARAYA PINEDA</t>
  </si>
  <si>
    <t>03122</t>
  </si>
  <si>
    <t>01595</t>
  </si>
  <si>
    <t>2051</t>
  </si>
  <si>
    <t>01596</t>
  </si>
  <si>
    <t>1938</t>
  </si>
  <si>
    <t>01597</t>
  </si>
  <si>
    <t>2081</t>
  </si>
  <si>
    <t>01598</t>
  </si>
  <si>
    <t>2188</t>
  </si>
  <si>
    <t>RAFAEL MOYA MURILLO</t>
  </si>
  <si>
    <t>01599</t>
  </si>
  <si>
    <t>2156</t>
  </si>
  <si>
    <t>YANCY SILENI MENDOZA LOPEZ</t>
  </si>
  <si>
    <t>02152</t>
  </si>
  <si>
    <t>01600</t>
  </si>
  <si>
    <t>2235</t>
  </si>
  <si>
    <t>01601</t>
  </si>
  <si>
    <t>2109</t>
  </si>
  <si>
    <t>BRAULIO MORALES CERVANTES</t>
  </si>
  <si>
    <t>01602</t>
  </si>
  <si>
    <t>2121</t>
  </si>
  <si>
    <t>01603</t>
  </si>
  <si>
    <t>2157</t>
  </si>
  <si>
    <t>LA PUEBLA</t>
  </si>
  <si>
    <t>01604</t>
  </si>
  <si>
    <t>2122</t>
  </si>
  <si>
    <t>01605</t>
  </si>
  <si>
    <t>2139</t>
  </si>
  <si>
    <t>LA GRAN SAMARIA</t>
  </si>
  <si>
    <t>01606</t>
  </si>
  <si>
    <t>2178</t>
  </si>
  <si>
    <t>I.M.A.S. DE ULLOA</t>
  </si>
  <si>
    <t>ULLOA</t>
  </si>
  <si>
    <t>2247</t>
  </si>
  <si>
    <t>BAJO DEL VIRILLA</t>
  </si>
  <si>
    <t>02909</t>
  </si>
  <si>
    <t>02328</t>
  </si>
  <si>
    <t>2226</t>
  </si>
  <si>
    <t>VILLALOBOS</t>
  </si>
  <si>
    <t>LAGUNILLA</t>
  </si>
  <si>
    <t>2147</t>
  </si>
  <si>
    <t>2138</t>
  </si>
  <si>
    <t>2174</t>
  </si>
  <si>
    <t>2248</t>
  </si>
  <si>
    <t>ROXANA LOBO CORDERO</t>
  </si>
  <si>
    <t>2129</t>
  </si>
  <si>
    <t>2132</t>
  </si>
  <si>
    <t>CONSERVATORIO DE CASTELLA</t>
  </si>
  <si>
    <t>2135</t>
  </si>
  <si>
    <t>2197</t>
  </si>
  <si>
    <t>2063</t>
  </si>
  <si>
    <t>SANTA BARBARA</t>
  </si>
  <si>
    <t>01620</t>
  </si>
  <si>
    <t>2087</t>
  </si>
  <si>
    <t>2171</t>
  </si>
  <si>
    <t>LOS CARTAGOS</t>
  </si>
  <si>
    <t>01805</t>
  </si>
  <si>
    <t>2172</t>
  </si>
  <si>
    <t>1498</t>
  </si>
  <si>
    <t>VILLA MARIA</t>
  </si>
  <si>
    <t>2229</t>
  </si>
  <si>
    <t>RODOLFO PETERS SCHEIDER</t>
  </si>
  <si>
    <t>01678</t>
  </si>
  <si>
    <t>2164</t>
  </si>
  <si>
    <t>LLORENTE DE FLORES</t>
  </si>
  <si>
    <t>2103</t>
  </si>
  <si>
    <t>2192</t>
  </si>
  <si>
    <t>01628</t>
  </si>
  <si>
    <t>2098</t>
  </si>
  <si>
    <t>BARRANTES</t>
  </si>
  <si>
    <t>2155</t>
  </si>
  <si>
    <t>2159</t>
  </si>
  <si>
    <t>FIDEL CHAVES MURILLO</t>
  </si>
  <si>
    <t>BELEN</t>
  </si>
  <si>
    <t>2084</t>
  </si>
  <si>
    <t>ASUNCION</t>
  </si>
  <si>
    <t>2152</t>
  </si>
  <si>
    <t>2223</t>
  </si>
  <si>
    <t>2195</t>
  </si>
  <si>
    <t>2200</t>
  </si>
  <si>
    <t>2216</t>
  </si>
  <si>
    <t>01637</t>
  </si>
  <si>
    <t>1605</t>
  </si>
  <si>
    <t>02996</t>
  </si>
  <si>
    <t>02567</t>
  </si>
  <si>
    <t>2228</t>
  </si>
  <si>
    <t>VIRGEN DEL SOCORRO</t>
  </si>
  <si>
    <t>01639</t>
  </si>
  <si>
    <t>2214</t>
  </si>
  <si>
    <t>BARVA</t>
  </si>
  <si>
    <t>01640</t>
  </si>
  <si>
    <t>2131</t>
  </si>
  <si>
    <t>01748</t>
  </si>
  <si>
    <t>2068</t>
  </si>
  <si>
    <t>2146</t>
  </si>
  <si>
    <t>2112</t>
  </si>
  <si>
    <t>ENRIQUE STRACHAN</t>
  </si>
  <si>
    <t>2176</t>
  </si>
  <si>
    <t>01645</t>
  </si>
  <si>
    <t>2182</t>
  </si>
  <si>
    <t>FLORIBEL TORRES ALFARO</t>
  </si>
  <si>
    <t>02750</t>
  </si>
  <si>
    <t>2202</t>
  </si>
  <si>
    <t>01647</t>
  </si>
  <si>
    <t>2217</t>
  </si>
  <si>
    <t>01648</t>
  </si>
  <si>
    <t>2208</t>
  </si>
  <si>
    <t>01649</t>
  </si>
  <si>
    <t>2067</t>
  </si>
  <si>
    <t>01650</t>
  </si>
  <si>
    <t>2140</t>
  </si>
  <si>
    <t>01651</t>
  </si>
  <si>
    <t>2169</t>
  </si>
  <si>
    <t>2224</t>
  </si>
  <si>
    <t>2209</t>
  </si>
  <si>
    <t>01655</t>
  </si>
  <si>
    <t>2175</t>
  </si>
  <si>
    <t>EL MONTECITO</t>
  </si>
  <si>
    <t>2162</t>
  </si>
  <si>
    <t>01657</t>
  </si>
  <si>
    <t>2249</t>
  </si>
  <si>
    <t>MIGUEL AGUILAR BONILLA</t>
  </si>
  <si>
    <t>01658</t>
  </si>
  <si>
    <t>2187</t>
  </si>
  <si>
    <t>PUENTE SALAS</t>
  </si>
  <si>
    <t>01659</t>
  </si>
  <si>
    <t>2096</t>
  </si>
  <si>
    <t>01660</t>
  </si>
  <si>
    <t>2205</t>
  </si>
  <si>
    <t>01814</t>
  </si>
  <si>
    <t>01661</t>
  </si>
  <si>
    <t>2130</t>
  </si>
  <si>
    <t>2110</t>
  </si>
  <si>
    <t>EL PALENQUE</t>
  </si>
  <si>
    <t>2145</t>
  </si>
  <si>
    <t>LOURDES DE SACRAMENTO</t>
  </si>
  <si>
    <t>2094</t>
  </si>
  <si>
    <t>01665</t>
  </si>
  <si>
    <t>2105</t>
  </si>
  <si>
    <t>BARRIO EL SOCORRO</t>
  </si>
  <si>
    <t>01666</t>
  </si>
  <si>
    <t>2117</t>
  </si>
  <si>
    <t>CASTILLA</t>
  </si>
  <si>
    <t>2128</t>
  </si>
  <si>
    <t>3692</t>
  </si>
  <si>
    <t>02379</t>
  </si>
  <si>
    <t>02528</t>
  </si>
  <si>
    <t>01669</t>
  </si>
  <si>
    <t>2198</t>
  </si>
  <si>
    <t>2173</t>
  </si>
  <si>
    <t>02401</t>
  </si>
  <si>
    <t>01750</t>
  </si>
  <si>
    <t>2219</t>
  </si>
  <si>
    <t>2203</t>
  </si>
  <si>
    <t>2221</t>
  </si>
  <si>
    <t>01674</t>
  </si>
  <si>
    <t>2206</t>
  </si>
  <si>
    <t>2100</t>
  </si>
  <si>
    <t>LA COOPERATIVA</t>
  </si>
  <si>
    <t>2133</t>
  </si>
  <si>
    <t>01749</t>
  </si>
  <si>
    <t>2204</t>
  </si>
  <si>
    <t>SAN LUIS GONZAGA</t>
  </si>
  <si>
    <t>2207</t>
  </si>
  <si>
    <t>2102</t>
  </si>
  <si>
    <t>01680</t>
  </si>
  <si>
    <t>0338</t>
  </si>
  <si>
    <t>PARACITO</t>
  </si>
  <si>
    <t>01681</t>
  </si>
  <si>
    <t>2144</t>
  </si>
  <si>
    <t>02375</t>
  </si>
  <si>
    <t>01682</t>
  </si>
  <si>
    <t>2190</t>
  </si>
  <si>
    <t>01683</t>
  </si>
  <si>
    <t>2218</t>
  </si>
  <si>
    <t>01684</t>
  </si>
  <si>
    <t>2220</t>
  </si>
  <si>
    <t>4981</t>
  </si>
  <si>
    <t>2065</t>
  </si>
  <si>
    <t>TIRIMBINA</t>
  </si>
  <si>
    <t>GILBERTO SOTO ALFARO</t>
  </si>
  <si>
    <t>2093</t>
  </si>
  <si>
    <t>2106</t>
  </si>
  <si>
    <t>BOCA DE LA CEIBA</t>
  </si>
  <si>
    <t>2113</t>
  </si>
  <si>
    <t>ESTERO GRANDE</t>
  </si>
  <si>
    <t>02334</t>
  </si>
  <si>
    <t>2151</t>
  </si>
  <si>
    <t>KAY RICA</t>
  </si>
  <si>
    <t>01691</t>
  </si>
  <si>
    <t>2181</t>
  </si>
  <si>
    <t>LAS PALMITAS</t>
  </si>
  <si>
    <t>2186</t>
  </si>
  <si>
    <t>01830</t>
  </si>
  <si>
    <t>01991</t>
  </si>
  <si>
    <t>2191</t>
  </si>
  <si>
    <t>ARACELLY ROBLES AGUIRRE</t>
  </si>
  <si>
    <t>02262</t>
  </si>
  <si>
    <t>01694</t>
  </si>
  <si>
    <t>2213</t>
  </si>
  <si>
    <t>01695</t>
  </si>
  <si>
    <t>2246</t>
  </si>
  <si>
    <t>01752</t>
  </si>
  <si>
    <t>01696</t>
  </si>
  <si>
    <t>2183</t>
  </si>
  <si>
    <t>01698</t>
  </si>
  <si>
    <t>2137</t>
  </si>
  <si>
    <t>I.D.A. LA GATA</t>
  </si>
  <si>
    <t>03037</t>
  </si>
  <si>
    <t>01699</t>
  </si>
  <si>
    <t>2234</t>
  </si>
  <si>
    <t>01701</t>
  </si>
  <si>
    <t>2069</t>
  </si>
  <si>
    <t>2148</t>
  </si>
  <si>
    <t>SANDRA VILLEGAS VILLEGAS</t>
  </si>
  <si>
    <t>02676</t>
  </si>
  <si>
    <t>01703</t>
  </si>
  <si>
    <t>2076</t>
  </si>
  <si>
    <t>1750</t>
  </si>
  <si>
    <t>CASAMATA</t>
  </si>
  <si>
    <t>2225</t>
  </si>
  <si>
    <t>01873</t>
  </si>
  <si>
    <t>2163</t>
  </si>
  <si>
    <t>02157</t>
  </si>
  <si>
    <t>01707</t>
  </si>
  <si>
    <t>2115</t>
  </si>
  <si>
    <t>I.D.A. LINDO SOL</t>
  </si>
  <si>
    <t>LAS MARIAS</t>
  </si>
  <si>
    <t>03073</t>
  </si>
  <si>
    <t>2165</t>
  </si>
  <si>
    <t>EL GASPAR</t>
  </si>
  <si>
    <t>DAUBE ESPINOZA UGALDE</t>
  </si>
  <si>
    <t>01709</t>
  </si>
  <si>
    <t>2124</t>
  </si>
  <si>
    <t>JAIRO MIRANDA ELIZONDO</t>
  </si>
  <si>
    <t>01710</t>
  </si>
  <si>
    <t>2167</t>
  </si>
  <si>
    <t>LOS ANGELES DE LA VIRGEN</t>
  </si>
  <si>
    <t>2227</t>
  </si>
  <si>
    <t>CLAUDIO LARA CAMPOS</t>
  </si>
  <si>
    <t>01712</t>
  </si>
  <si>
    <t>2168</t>
  </si>
  <si>
    <t>01713</t>
  </si>
  <si>
    <t>2075</t>
  </si>
  <si>
    <t>01714</t>
  </si>
  <si>
    <t>2170</t>
  </si>
  <si>
    <t>LOS ARBOLITOS</t>
  </si>
  <si>
    <t>2125</t>
  </si>
  <si>
    <t>LA DELIA</t>
  </si>
  <si>
    <t>LAUREN BLANCO SALAZAR</t>
  </si>
  <si>
    <t>02256</t>
  </si>
  <si>
    <t>2193</t>
  </si>
  <si>
    <t>SAN RAFAEL DE VARA BLANCA</t>
  </si>
  <si>
    <t>02158</t>
  </si>
  <si>
    <t>1753</t>
  </si>
  <si>
    <t>MARICEL CORDERO FERNANDEZ</t>
  </si>
  <si>
    <t>2118</t>
  </si>
  <si>
    <t>02646</t>
  </si>
  <si>
    <t>01720</t>
  </si>
  <si>
    <t>2177</t>
  </si>
  <si>
    <t>EL MUELLE</t>
  </si>
  <si>
    <t>2180</t>
  </si>
  <si>
    <t>02261</t>
  </si>
  <si>
    <t>2064</t>
  </si>
  <si>
    <t>TICARI</t>
  </si>
  <si>
    <t>HORQUETAS</t>
  </si>
  <si>
    <t>01725</t>
  </si>
  <si>
    <t>2123</t>
  </si>
  <si>
    <t>01726</t>
  </si>
  <si>
    <t>2066</t>
  </si>
  <si>
    <t>01727</t>
  </si>
  <si>
    <t>2070</t>
  </si>
  <si>
    <t>I.D.A. LA PAZ</t>
  </si>
  <si>
    <t>01728</t>
  </si>
  <si>
    <t>2134</t>
  </si>
  <si>
    <t>01729</t>
  </si>
  <si>
    <t>2082</t>
  </si>
  <si>
    <t>COLONIA NAZARETH</t>
  </si>
  <si>
    <t>03038</t>
  </si>
  <si>
    <t>01730</t>
  </si>
  <si>
    <t>2158</t>
  </si>
  <si>
    <t>FINCA DOS</t>
  </si>
  <si>
    <t>2099</t>
  </si>
  <si>
    <t>01732</t>
  </si>
  <si>
    <t>2231</t>
  </si>
  <si>
    <t>FINCA AGUA</t>
  </si>
  <si>
    <t>01994</t>
  </si>
  <si>
    <t>01733</t>
  </si>
  <si>
    <t>2119</t>
  </si>
  <si>
    <t>03078</t>
  </si>
  <si>
    <t>01995</t>
  </si>
  <si>
    <t>2238</t>
  </si>
  <si>
    <t>FINCA OCHO</t>
  </si>
  <si>
    <t>ROCIO PICADO AZOFEIFA</t>
  </si>
  <si>
    <t>01943</t>
  </si>
  <si>
    <t>2120</t>
  </si>
  <si>
    <t>FLAMINIA</t>
  </si>
  <si>
    <t>2240</t>
  </si>
  <si>
    <t>2143</t>
  </si>
  <si>
    <t>SAN BERNARDINO</t>
  </si>
  <si>
    <t>02505</t>
  </si>
  <si>
    <t>01993</t>
  </si>
  <si>
    <t>2111</t>
  </si>
  <si>
    <t>2126</t>
  </si>
  <si>
    <t>COLONIA VILLALOBOS</t>
  </si>
  <si>
    <t>01741</t>
  </si>
  <si>
    <t>2161</t>
  </si>
  <si>
    <t>I.D.A. HUETAR</t>
  </si>
  <si>
    <t>2160</t>
  </si>
  <si>
    <t>01878</t>
  </si>
  <si>
    <t>02259</t>
  </si>
  <si>
    <t>2233</t>
  </si>
  <si>
    <t>02674</t>
  </si>
  <si>
    <t>01992</t>
  </si>
  <si>
    <t>2239</t>
  </si>
  <si>
    <t>FINCA DIEZ</t>
  </si>
  <si>
    <t>GREIVIN ALVAREZ JIMENEZ</t>
  </si>
  <si>
    <t>2236</t>
  </si>
  <si>
    <t>FINCA SEIS</t>
  </si>
  <si>
    <t>2142</t>
  </si>
  <si>
    <t>I.D.A. EL PALMAR</t>
  </si>
  <si>
    <t>03140</t>
  </si>
  <si>
    <t>01944</t>
  </si>
  <si>
    <t>2232</t>
  </si>
  <si>
    <t>FINCA UNO</t>
  </si>
  <si>
    <t>2245</t>
  </si>
  <si>
    <t>FINCA ONCE</t>
  </si>
  <si>
    <t>2237</t>
  </si>
  <si>
    <t>FINCA CUATRO</t>
  </si>
  <si>
    <t>2242</t>
  </si>
  <si>
    <t>FINCA TRES</t>
  </si>
  <si>
    <t>SONIA TREJOS MORALES</t>
  </si>
  <si>
    <t>2243</t>
  </si>
  <si>
    <t>FINCA CINCO</t>
  </si>
  <si>
    <t>3794</t>
  </si>
  <si>
    <t>PORFIRIO RUIZ NAVARRO</t>
  </si>
  <si>
    <t>AGUAS CLARAS</t>
  </si>
  <si>
    <t>EMEL GUTIERREZ CONTRERAS</t>
  </si>
  <si>
    <t>01753</t>
  </si>
  <si>
    <t>3826</t>
  </si>
  <si>
    <t>COLONIA BLANCA</t>
  </si>
  <si>
    <t>01934</t>
  </si>
  <si>
    <t>01754</t>
  </si>
  <si>
    <t>3836</t>
  </si>
  <si>
    <t>COLONIA LA LIBERTAD</t>
  </si>
  <si>
    <t>02166</t>
  </si>
  <si>
    <t>01836</t>
  </si>
  <si>
    <t>3913</t>
  </si>
  <si>
    <t>JENARO OCAMPO ESTRADA</t>
  </si>
  <si>
    <t>01756</t>
  </si>
  <si>
    <t>3916</t>
  </si>
  <si>
    <t>01839</t>
  </si>
  <si>
    <t>01757</t>
  </si>
  <si>
    <t>3847</t>
  </si>
  <si>
    <t>3842</t>
  </si>
  <si>
    <t>01837</t>
  </si>
  <si>
    <t>01759</t>
  </si>
  <si>
    <t>3846</t>
  </si>
  <si>
    <t>01760</t>
  </si>
  <si>
    <t>3874</t>
  </si>
  <si>
    <t>LOS CARTAGOS SUR</t>
  </si>
  <si>
    <t>02170</t>
  </si>
  <si>
    <t>01761</t>
  </si>
  <si>
    <t>3905</t>
  </si>
  <si>
    <t>01763</t>
  </si>
  <si>
    <t>3867</t>
  </si>
  <si>
    <t>02169</t>
  </si>
  <si>
    <t>01764</t>
  </si>
  <si>
    <t>3893</t>
  </si>
  <si>
    <t>RIO NEGRO</t>
  </si>
  <si>
    <t>01765</t>
  </si>
  <si>
    <t>3877</t>
  </si>
  <si>
    <t>GUACALITO</t>
  </si>
  <si>
    <t>01935</t>
  </si>
  <si>
    <t>01766</t>
  </si>
  <si>
    <t>3887</t>
  </si>
  <si>
    <t>02090</t>
  </si>
  <si>
    <t>01838</t>
  </si>
  <si>
    <t>01768</t>
  </si>
  <si>
    <t>3840</t>
  </si>
  <si>
    <t>CUATRO BOCAS</t>
  </si>
  <si>
    <t>01769</t>
  </si>
  <si>
    <t>3863</t>
  </si>
  <si>
    <t>LAS ARMENIAS</t>
  </si>
  <si>
    <t>MANUEL ANGEL ORTIZ OBANDO</t>
  </si>
  <si>
    <t>02317</t>
  </si>
  <si>
    <t>01936</t>
  </si>
  <si>
    <t>01770</t>
  </si>
  <si>
    <t>2256</t>
  </si>
  <si>
    <t>02437</t>
  </si>
  <si>
    <t>01771</t>
  </si>
  <si>
    <t>2275</t>
  </si>
  <si>
    <t>COLONIA BOLAÑOS</t>
  </si>
  <si>
    <t>ROSA IRIS MATARRITA DIAZ</t>
  </si>
  <si>
    <t>01772</t>
  </si>
  <si>
    <t>2277</t>
  </si>
  <si>
    <t>01856</t>
  </si>
  <si>
    <t>01773</t>
  </si>
  <si>
    <t>3818</t>
  </si>
  <si>
    <t>BRASILIA</t>
  </si>
  <si>
    <t>DOS RIOS</t>
  </si>
  <si>
    <t>01774</t>
  </si>
  <si>
    <t>3823</t>
  </si>
  <si>
    <t>02045</t>
  </si>
  <si>
    <t>3831</t>
  </si>
  <si>
    <t>I.D.A. SAN LUIS</t>
  </si>
  <si>
    <t>02728</t>
  </si>
  <si>
    <t>3813</t>
  </si>
  <si>
    <t>BIRMANIA</t>
  </si>
  <si>
    <t>2264</t>
  </si>
  <si>
    <t>GIL TABLADA COREA</t>
  </si>
  <si>
    <t>02023</t>
  </si>
  <si>
    <t>2281</t>
  </si>
  <si>
    <t>02022</t>
  </si>
  <si>
    <t>3843</t>
  </si>
  <si>
    <t>2286</t>
  </si>
  <si>
    <t>2297</t>
  </si>
  <si>
    <t>01857</t>
  </si>
  <si>
    <t>02483</t>
  </si>
  <si>
    <t>01783</t>
  </si>
  <si>
    <t>2298</t>
  </si>
  <si>
    <t>2293</t>
  </si>
  <si>
    <t>SALVADOR VILLAR MUÑOZ</t>
  </si>
  <si>
    <t>2154</t>
  </si>
  <si>
    <t>LA PLATANERA</t>
  </si>
  <si>
    <t>2303</t>
  </si>
  <si>
    <t>LOS ANDES</t>
  </si>
  <si>
    <t>3793</t>
  </si>
  <si>
    <t>01788</t>
  </si>
  <si>
    <t>3879</t>
  </si>
  <si>
    <t>LOS LAURELES</t>
  </si>
  <si>
    <t>DOUGLAS BALTODANO NAVAS</t>
  </si>
  <si>
    <t>01852</t>
  </si>
  <si>
    <t>3796</t>
  </si>
  <si>
    <t>LOS PALMARES</t>
  </si>
  <si>
    <t>JUVENAL CHAVEZ BRICEÑO</t>
  </si>
  <si>
    <t>02864</t>
  </si>
  <si>
    <t>01790</t>
  </si>
  <si>
    <t>2315</t>
  </si>
  <si>
    <t>SAN DIMAS</t>
  </si>
  <si>
    <t>2254</t>
  </si>
  <si>
    <t>MAQUENCAL</t>
  </si>
  <si>
    <t>02861</t>
  </si>
  <si>
    <t>3923</t>
  </si>
  <si>
    <t>BELICE</t>
  </si>
  <si>
    <t>2327</t>
  </si>
  <si>
    <t>SONZAPOTE</t>
  </si>
  <si>
    <t>3810</t>
  </si>
  <si>
    <t>2278</t>
  </si>
  <si>
    <t>CUAJINIQUIL</t>
  </si>
  <si>
    <t>01797</t>
  </si>
  <si>
    <t>3814</t>
  </si>
  <si>
    <t>I.D.A. EL GAVILAN</t>
  </si>
  <si>
    <t>01798</t>
  </si>
  <si>
    <t>2300</t>
  </si>
  <si>
    <t>02021</t>
  </si>
  <si>
    <t>01799</t>
  </si>
  <si>
    <t>3815</t>
  </si>
  <si>
    <t>03028</t>
  </si>
  <si>
    <t>01844</t>
  </si>
  <si>
    <t>01800</t>
  </si>
  <si>
    <t>3883</t>
  </si>
  <si>
    <t>MARIA CRISTINA PEÑA VIALES</t>
  </si>
  <si>
    <t>02726</t>
  </si>
  <si>
    <t>01801</t>
  </si>
  <si>
    <t>01802</t>
  </si>
  <si>
    <t>3927</t>
  </si>
  <si>
    <t>LA AMERICA</t>
  </si>
  <si>
    <t>XINIA CORTES PARRALES</t>
  </si>
  <si>
    <t>01854</t>
  </si>
  <si>
    <t>01803</t>
  </si>
  <si>
    <t>2321</t>
  </si>
  <si>
    <t>01804</t>
  </si>
  <si>
    <t>ROSIBEL LOPEZ BLANDON</t>
  </si>
  <si>
    <t>02933</t>
  </si>
  <si>
    <t>3890</t>
  </si>
  <si>
    <t>01806</t>
  </si>
  <si>
    <t>3931</t>
  </si>
  <si>
    <t>PIEDRAS AZULES</t>
  </si>
  <si>
    <t>01807</t>
  </si>
  <si>
    <t>3888</t>
  </si>
  <si>
    <t>BIJAGUA</t>
  </si>
  <si>
    <t>2290</t>
  </si>
  <si>
    <t>GUAPINOL</t>
  </si>
  <si>
    <t>02393</t>
  </si>
  <si>
    <t>01809</t>
  </si>
  <si>
    <t>3898</t>
  </si>
  <si>
    <t>I.D.A. LA JABALINA</t>
  </si>
  <si>
    <t>02485</t>
  </si>
  <si>
    <t>2325</t>
  </si>
  <si>
    <t>01811</t>
  </si>
  <si>
    <t>3926</t>
  </si>
  <si>
    <t>01853</t>
  </si>
  <si>
    <t>01813</t>
  </si>
  <si>
    <t>2323</t>
  </si>
  <si>
    <t>2328</t>
  </si>
  <si>
    <t>01815</t>
  </si>
  <si>
    <t>2262</t>
  </si>
  <si>
    <t>03084</t>
  </si>
  <si>
    <t>01816</t>
  </si>
  <si>
    <t>2308</t>
  </si>
  <si>
    <t>MORACIA</t>
  </si>
  <si>
    <t>MARIO BRENES VILLALOBOS</t>
  </si>
  <si>
    <t>2274</t>
  </si>
  <si>
    <t>01818</t>
  </si>
  <si>
    <t>2319</t>
  </si>
  <si>
    <t>4989</t>
  </si>
  <si>
    <t>JULIA ACUÑA DE SOMARRIBAS</t>
  </si>
  <si>
    <t>EL SALTO</t>
  </si>
  <si>
    <t>2255</t>
  </si>
  <si>
    <t>01821</t>
  </si>
  <si>
    <t>2329</t>
  </si>
  <si>
    <t>BARRIO LA CRUZ</t>
  </si>
  <si>
    <t>2309</t>
  </si>
  <si>
    <t>2299</t>
  </si>
  <si>
    <t>2282</t>
  </si>
  <si>
    <t>GUARDIA</t>
  </si>
  <si>
    <t>2269</t>
  </si>
  <si>
    <t>RODEITO</t>
  </si>
  <si>
    <t>CURUBANDE</t>
  </si>
  <si>
    <t>2259</t>
  </si>
  <si>
    <t>BARRIO GUADALUPE</t>
  </si>
  <si>
    <t>01828</t>
  </si>
  <si>
    <t>2301</t>
  </si>
  <si>
    <t>LAS LILAS</t>
  </si>
  <si>
    <t>CAÑAS DULCES</t>
  </si>
  <si>
    <t>ALBA ROSA SOTO CERDAS</t>
  </si>
  <si>
    <t>02332</t>
  </si>
  <si>
    <t>2280</t>
  </si>
  <si>
    <t>02935</t>
  </si>
  <si>
    <t>2317</t>
  </si>
  <si>
    <t>01832</t>
  </si>
  <si>
    <t>2288</t>
  </si>
  <si>
    <t>2263</t>
  </si>
  <si>
    <t>01859</t>
  </si>
  <si>
    <t>01834</t>
  </si>
  <si>
    <t>2292</t>
  </si>
  <si>
    <t>IRIGARAY</t>
  </si>
  <si>
    <t>01835</t>
  </si>
  <si>
    <t>2265</t>
  </si>
  <si>
    <t>2324</t>
  </si>
  <si>
    <t>EL TRIUNFO</t>
  </si>
  <si>
    <t>02677</t>
  </si>
  <si>
    <t>2330</t>
  </si>
  <si>
    <t>PELON DE LA BAJURA</t>
  </si>
  <si>
    <t>02350</t>
  </si>
  <si>
    <t>2251</t>
  </si>
  <si>
    <t>02017</t>
  </si>
  <si>
    <t>2291</t>
  </si>
  <si>
    <t>EL GUAYABO</t>
  </si>
  <si>
    <t>01840</t>
  </si>
  <si>
    <t>2296</t>
  </si>
  <si>
    <t>01841</t>
  </si>
  <si>
    <t>2089</t>
  </si>
  <si>
    <t>COYOL</t>
  </si>
  <si>
    <t>02490</t>
  </si>
  <si>
    <t>01842</t>
  </si>
  <si>
    <t>2306</t>
  </si>
  <si>
    <t>MONTENEGRO</t>
  </si>
  <si>
    <t>01843</t>
  </si>
  <si>
    <t>2313</t>
  </si>
  <si>
    <t>2257</t>
  </si>
  <si>
    <t>01845</t>
  </si>
  <si>
    <t>2316</t>
  </si>
  <si>
    <t>01846</t>
  </si>
  <si>
    <t>2250</t>
  </si>
  <si>
    <t>2268</t>
  </si>
  <si>
    <t>EL ARBOLITO</t>
  </si>
  <si>
    <t>02441</t>
  </si>
  <si>
    <t>2322</t>
  </si>
  <si>
    <t>2283</t>
  </si>
  <si>
    <t>PIJIJE</t>
  </si>
  <si>
    <t>01970</t>
  </si>
  <si>
    <t>2326</t>
  </si>
  <si>
    <t>ADOLFO BERGER FAERRON</t>
  </si>
  <si>
    <t>02794</t>
  </si>
  <si>
    <t>2307</t>
  </si>
  <si>
    <t>02272</t>
  </si>
  <si>
    <t>2311</t>
  </si>
  <si>
    <t>2314</t>
  </si>
  <si>
    <t>SAN BERNARDO</t>
  </si>
  <si>
    <t>02018</t>
  </si>
  <si>
    <t>2266</t>
  </si>
  <si>
    <t>I.D.A. BAGATZI</t>
  </si>
  <si>
    <t>2279</t>
  </si>
  <si>
    <t>CUIPILAPA</t>
  </si>
  <si>
    <t>01858</t>
  </si>
  <si>
    <t>2305</t>
  </si>
  <si>
    <t>2310</t>
  </si>
  <si>
    <t>IDIABEL QUESADA GUZMAN</t>
  </si>
  <si>
    <t>2408</t>
  </si>
  <si>
    <t>VIRGILIO CAAMAÑO ARAUZ</t>
  </si>
  <si>
    <t>NICOYA</t>
  </si>
  <si>
    <t>02011</t>
  </si>
  <si>
    <t>01862</t>
  </si>
  <si>
    <t>2424</t>
  </si>
  <si>
    <t>FRAY BARTOLOME DE LAS CASAS</t>
  </si>
  <si>
    <t>2430</t>
  </si>
  <si>
    <t>ARTURO SOLANO MONGE</t>
  </si>
  <si>
    <t>01864</t>
  </si>
  <si>
    <t>2448</t>
  </si>
  <si>
    <t>02766</t>
  </si>
  <si>
    <t>01882</t>
  </si>
  <si>
    <t>2454</t>
  </si>
  <si>
    <t>20 DE MARZO DE 1856</t>
  </si>
  <si>
    <t>JENNY ALVAREZ ROSALES</t>
  </si>
  <si>
    <t>02013</t>
  </si>
  <si>
    <t>01866</t>
  </si>
  <si>
    <t>2462</t>
  </si>
  <si>
    <t>01867</t>
  </si>
  <si>
    <t>2492</t>
  </si>
  <si>
    <t>CACIQUE NICOA</t>
  </si>
  <si>
    <t>2410</t>
  </si>
  <si>
    <t>LEONIDAS BRICEÑO BALTODANO</t>
  </si>
  <si>
    <t>2367</t>
  </si>
  <si>
    <t>COLAS DE GALLO</t>
  </si>
  <si>
    <t>01870</t>
  </si>
  <si>
    <t>2387</t>
  </si>
  <si>
    <t>EL JOBO NORTE</t>
  </si>
  <si>
    <t>01871</t>
  </si>
  <si>
    <t>2391</t>
  </si>
  <si>
    <t>GARCIMUÑOZ</t>
  </si>
  <si>
    <t>2397</t>
  </si>
  <si>
    <t>JUAN DIAZ</t>
  </si>
  <si>
    <t>02596</t>
  </si>
  <si>
    <t>2428</t>
  </si>
  <si>
    <t>01874</t>
  </si>
  <si>
    <t>2352</t>
  </si>
  <si>
    <t>HENRY ROSALES ZUÑIGA</t>
  </si>
  <si>
    <t>2362</t>
  </si>
  <si>
    <t>CUPERTINO BRICEÑO BALTODANO</t>
  </si>
  <si>
    <t>FRANCISCA SANCHEZ CRUZ</t>
  </si>
  <si>
    <t>2375</t>
  </si>
  <si>
    <t>01877</t>
  </si>
  <si>
    <t>2393</t>
  </si>
  <si>
    <t>GAMALOTAL</t>
  </si>
  <si>
    <t>2405</t>
  </si>
  <si>
    <t>GUILLERMO MORALES PEREZ</t>
  </si>
  <si>
    <t>2479</t>
  </si>
  <si>
    <t>VALEDOR MARTINEZ MARTINEZ</t>
  </si>
  <si>
    <t>CURIME</t>
  </si>
  <si>
    <t>2365</t>
  </si>
  <si>
    <t>CERRO NEGRO</t>
  </si>
  <si>
    <t>01883</t>
  </si>
  <si>
    <t>2425</t>
  </si>
  <si>
    <t>01884</t>
  </si>
  <si>
    <t>2426</t>
  </si>
  <si>
    <t>NARANJALITO</t>
  </si>
  <si>
    <t>2379</t>
  </si>
  <si>
    <t>NOSARITA</t>
  </si>
  <si>
    <t>NOSARA</t>
  </si>
  <si>
    <t>01886</t>
  </si>
  <si>
    <t>2432</t>
  </si>
  <si>
    <t>PILAS BLANCAS</t>
  </si>
  <si>
    <t>01887</t>
  </si>
  <si>
    <t>2398</t>
  </si>
  <si>
    <t>JUNTAS DE NOSARA</t>
  </si>
  <si>
    <t>01888</t>
  </si>
  <si>
    <t>2420</t>
  </si>
  <si>
    <t>MIRAMAR</t>
  </si>
  <si>
    <t>2376</t>
  </si>
  <si>
    <t>CUESTA GRANDE</t>
  </si>
  <si>
    <t>2384</t>
  </si>
  <si>
    <t>2444</t>
  </si>
  <si>
    <t>2450</t>
  </si>
  <si>
    <t>RIO MONTAÑA</t>
  </si>
  <si>
    <t>2472</t>
  </si>
  <si>
    <t>03049</t>
  </si>
  <si>
    <t>2484</t>
  </si>
  <si>
    <t>2331</t>
  </si>
  <si>
    <t>ACOYAPA</t>
  </si>
  <si>
    <t>01897</t>
  </si>
  <si>
    <t>2371</t>
  </si>
  <si>
    <t>BLAS MONTES LEAL</t>
  </si>
  <si>
    <t>COPAL</t>
  </si>
  <si>
    <t>2436</t>
  </si>
  <si>
    <t>POLVAZALES</t>
  </si>
  <si>
    <t>01899</t>
  </si>
  <si>
    <t>2452</t>
  </si>
  <si>
    <t>RUFINO CARRILLO TORRES</t>
  </si>
  <si>
    <t>2411</t>
  </si>
  <si>
    <t>LUCAS BRICEÑO FONSECA</t>
  </si>
  <si>
    <t>02767</t>
  </si>
  <si>
    <t>01901</t>
  </si>
  <si>
    <t>2494</t>
  </si>
  <si>
    <t>POCHOTE</t>
  </si>
  <si>
    <t>02510</t>
  </si>
  <si>
    <t>01902</t>
  </si>
  <si>
    <t>2441</t>
  </si>
  <si>
    <t>CARLOS MILLER</t>
  </si>
  <si>
    <t>02276</t>
  </si>
  <si>
    <t>01903</t>
  </si>
  <si>
    <t>2394</t>
  </si>
  <si>
    <t>GUASTOMATAL</t>
  </si>
  <si>
    <t>2480</t>
  </si>
  <si>
    <t>GIL GONZALEZ DAVILA</t>
  </si>
  <si>
    <t>OVIDIO MARTINEZ PIÑAR</t>
  </si>
  <si>
    <t>02213</t>
  </si>
  <si>
    <t>2341</t>
  </si>
  <si>
    <t>ANTONIO MACEO Y GRAJALES</t>
  </si>
  <si>
    <t>2332</t>
  </si>
  <si>
    <t>PUERTO JESUS</t>
  </si>
  <si>
    <t>2364</t>
  </si>
  <si>
    <t>SANTOS CARRILLO</t>
  </si>
  <si>
    <t>2482</t>
  </si>
  <si>
    <t>CESAR FLORES ZUÑIGA</t>
  </si>
  <si>
    <t>02277</t>
  </si>
  <si>
    <t>01909</t>
  </si>
  <si>
    <t>2417</t>
  </si>
  <si>
    <t>MATAMBUGUITO</t>
  </si>
  <si>
    <t>EDVIN GUEVARA ALEMAN</t>
  </si>
  <si>
    <t>02275</t>
  </si>
  <si>
    <t>01980</t>
  </si>
  <si>
    <t>2400</t>
  </si>
  <si>
    <t>IGUANITA</t>
  </si>
  <si>
    <t>2423</t>
  </si>
  <si>
    <t>RECAREDO BRICEÑO ARAUZ</t>
  </si>
  <si>
    <t>2447</t>
  </si>
  <si>
    <t>ANDRES BRICEÑO ACEVEDO</t>
  </si>
  <si>
    <t>02128</t>
  </si>
  <si>
    <t>2344</t>
  </si>
  <si>
    <t>ULISES DELGADO AGUILERA</t>
  </si>
  <si>
    <t>2456</t>
  </si>
  <si>
    <t>LUIS DOBLES SEGREDA</t>
  </si>
  <si>
    <t>02015</t>
  </si>
  <si>
    <t>2374</t>
  </si>
  <si>
    <t>MIGUEL ADOLFO MENDEZ BRIONES</t>
  </si>
  <si>
    <t>2422</t>
  </si>
  <si>
    <t>MANUEL CARDENAS CARDENAS</t>
  </si>
  <si>
    <t>JERRY CORTES CARRERA</t>
  </si>
  <si>
    <t>2438</t>
  </si>
  <si>
    <t>POZO DE AGUA</t>
  </si>
  <si>
    <t>2453</t>
  </si>
  <si>
    <t>2399</t>
  </si>
  <si>
    <t>25 DE JULIO</t>
  </si>
  <si>
    <t>FLORIDA</t>
  </si>
  <si>
    <t>01921</t>
  </si>
  <si>
    <t>2461</t>
  </si>
  <si>
    <t>ELIAS AIZA RIOS</t>
  </si>
  <si>
    <t>01922</t>
  </si>
  <si>
    <t>2471</t>
  </si>
  <si>
    <t>01923</t>
  </si>
  <si>
    <t>2483</t>
  </si>
  <si>
    <t>01924</t>
  </si>
  <si>
    <t>2360</t>
  </si>
  <si>
    <t>CABALLITO</t>
  </si>
  <si>
    <t>02768</t>
  </si>
  <si>
    <t>01925</t>
  </si>
  <si>
    <t>2373</t>
  </si>
  <si>
    <t>CORRAL DE PIEDRA</t>
  </si>
  <si>
    <t>BEATRIZ REYES REYES</t>
  </si>
  <si>
    <t>2382</t>
  </si>
  <si>
    <t>CAÑAL</t>
  </si>
  <si>
    <t>01927</t>
  </si>
  <si>
    <t>2386</t>
  </si>
  <si>
    <t>EL FLOR</t>
  </si>
  <si>
    <t>2403</t>
  </si>
  <si>
    <t>LA MONTAÑITA</t>
  </si>
  <si>
    <t>2421</t>
  </si>
  <si>
    <t>MONTE GALAN</t>
  </si>
  <si>
    <t>01930</t>
  </si>
  <si>
    <t>2442</t>
  </si>
  <si>
    <t>PUERTO HUMO</t>
  </si>
  <si>
    <t>2470</t>
  </si>
  <si>
    <t>2477</t>
  </si>
  <si>
    <t>TALOLINGA</t>
  </si>
  <si>
    <t>03025</t>
  </si>
  <si>
    <t>01933</t>
  </si>
  <si>
    <t>CERRILLOS</t>
  </si>
  <si>
    <t>HOJANCHA</t>
  </si>
  <si>
    <t>4995</t>
  </si>
  <si>
    <t>JOSE MARTIN CARRILLO CASTRILLO</t>
  </si>
  <si>
    <t>HUACAS</t>
  </si>
  <si>
    <t>02548</t>
  </si>
  <si>
    <t>4996</t>
  </si>
  <si>
    <t>MONTE ROMO</t>
  </si>
  <si>
    <t>2390</t>
  </si>
  <si>
    <t>JUAN ESTRADA RAVAGO</t>
  </si>
  <si>
    <t>PUERTO CARRILLO</t>
  </si>
  <si>
    <t>02280</t>
  </si>
  <si>
    <t>01937</t>
  </si>
  <si>
    <t>2416</t>
  </si>
  <si>
    <t>26 DE FEBRERO DE 1886</t>
  </si>
  <si>
    <t>01938</t>
  </si>
  <si>
    <t>2431</t>
  </si>
  <si>
    <t>PILANGOSTA</t>
  </si>
  <si>
    <t>XINIA MENDEZ CRUZ</t>
  </si>
  <si>
    <t>01939</t>
  </si>
  <si>
    <t>2468</t>
  </si>
  <si>
    <t>DORIS SANCHEZ MIRANDA</t>
  </si>
  <si>
    <t>01940</t>
  </si>
  <si>
    <t>2427</t>
  </si>
  <si>
    <t>VICTORIANO MENA MENA</t>
  </si>
  <si>
    <t>2406</t>
  </si>
  <si>
    <t>LAJAS</t>
  </si>
  <si>
    <t>FANNY VILLALOBOS FAJARDO</t>
  </si>
  <si>
    <t>2414</t>
  </si>
  <si>
    <t>2340</t>
  </si>
  <si>
    <t>ALTOS DEL SOCORRO</t>
  </si>
  <si>
    <t>SEIDY LOPEZ MEDINA</t>
  </si>
  <si>
    <t>2415</t>
  </si>
  <si>
    <t>LA MARAVILLA</t>
  </si>
  <si>
    <t>2355</t>
  </si>
  <si>
    <t>2402</t>
  </si>
  <si>
    <t>01947</t>
  </si>
  <si>
    <t>2336</t>
  </si>
  <si>
    <t>CUESTA ROJA</t>
  </si>
  <si>
    <t>2342</t>
  </si>
  <si>
    <t>ARBOLITO</t>
  </si>
  <si>
    <t>2080</t>
  </si>
  <si>
    <t>MALINCHE</t>
  </si>
  <si>
    <t>02489</t>
  </si>
  <si>
    <t>2435</t>
  </si>
  <si>
    <t>PITA RAYADA</t>
  </si>
  <si>
    <t>4997</t>
  </si>
  <si>
    <t>02211</t>
  </si>
  <si>
    <t>2464</t>
  </si>
  <si>
    <t>MARIA ELISA CARRILLO ALEMAN</t>
  </si>
  <si>
    <t>2489</t>
  </si>
  <si>
    <t>RIO DE ORO</t>
  </si>
  <si>
    <t>NANDAYURE</t>
  </si>
  <si>
    <t>2347</t>
  </si>
  <si>
    <t>BARCO QUEBRADO</t>
  </si>
  <si>
    <t>SAMARA</t>
  </si>
  <si>
    <t>01987</t>
  </si>
  <si>
    <t>01956</t>
  </si>
  <si>
    <t>2469</t>
  </si>
  <si>
    <t>01957</t>
  </si>
  <si>
    <t>2359</t>
  </si>
  <si>
    <t>2090</t>
  </si>
  <si>
    <t>JAVILLOS</t>
  </si>
  <si>
    <t>NANCY MEJIAS CHAVES</t>
  </si>
  <si>
    <t>01959</t>
  </si>
  <si>
    <t>2392</t>
  </si>
  <si>
    <t>GARZA</t>
  </si>
  <si>
    <t>02282</t>
  </si>
  <si>
    <t>01960</t>
  </si>
  <si>
    <t>2474</t>
  </si>
  <si>
    <t>01961</t>
  </si>
  <si>
    <t>2491</t>
  </si>
  <si>
    <t>01962</t>
  </si>
  <si>
    <t>2478</t>
  </si>
  <si>
    <t>TERCIOPELO</t>
  </si>
  <si>
    <t>MAYRA MORA BONILLA</t>
  </si>
  <si>
    <t>03095</t>
  </si>
  <si>
    <t>01963</t>
  </si>
  <si>
    <t>2338</t>
  </si>
  <si>
    <t>CHINAMPAS</t>
  </si>
  <si>
    <t>03080</t>
  </si>
  <si>
    <t>01964</t>
  </si>
  <si>
    <t>2487</t>
  </si>
  <si>
    <t>02550</t>
  </si>
  <si>
    <t>01965</t>
  </si>
  <si>
    <t>2370</t>
  </si>
  <si>
    <t>2488</t>
  </si>
  <si>
    <t>01967</t>
  </si>
  <si>
    <t>2383</t>
  </si>
  <si>
    <t>EDITH OBREGON SEQUEIRA</t>
  </si>
  <si>
    <t>01968</t>
  </si>
  <si>
    <t>2490</t>
  </si>
  <si>
    <t>FULVIO ALVAREZ PRENDAS</t>
  </si>
  <si>
    <t>2440</t>
  </si>
  <si>
    <t>2455</t>
  </si>
  <si>
    <t>01971</t>
  </si>
  <si>
    <t>2358</t>
  </si>
  <si>
    <t>SERAPIO LOPEZ FAJARDO</t>
  </si>
  <si>
    <t>01972</t>
  </si>
  <si>
    <t>2079</t>
  </si>
  <si>
    <t>NOGAL</t>
  </si>
  <si>
    <t>01973</t>
  </si>
  <si>
    <t>2381</t>
  </si>
  <si>
    <t>ESTERONES</t>
  </si>
  <si>
    <t>2437</t>
  </si>
  <si>
    <t>PORTAL DE GARZA</t>
  </si>
  <si>
    <t>ALAN ADRIAN RUIZ BALTODANO</t>
  </si>
  <si>
    <t>2366</t>
  </si>
  <si>
    <t>LA ESPERANZA DE GARZA</t>
  </si>
  <si>
    <t>2361</t>
  </si>
  <si>
    <t>CACAO</t>
  </si>
  <si>
    <t>01977</t>
  </si>
  <si>
    <t>2434</t>
  </si>
  <si>
    <t>BILLO ZELEDON</t>
  </si>
  <si>
    <t>01978</t>
  </si>
  <si>
    <t>2465</t>
  </si>
  <si>
    <t>2473</t>
  </si>
  <si>
    <t>GUILLERMO ALVARADO HERNANDEZ</t>
  </si>
  <si>
    <t>2368</t>
  </si>
  <si>
    <t>WARNER MATARRITA ESPINOZA</t>
  </si>
  <si>
    <t>2380</t>
  </si>
  <si>
    <t>ALEXANDER ELIZONDO SALAZAR</t>
  </si>
  <si>
    <t>03272</t>
  </si>
  <si>
    <t>01982</t>
  </si>
  <si>
    <t>2385</t>
  </si>
  <si>
    <t>03203</t>
  </si>
  <si>
    <t>2475</t>
  </si>
  <si>
    <t>GILBER SEQUEIRA ELIZONDO</t>
  </si>
  <si>
    <t>2413</t>
  </si>
  <si>
    <t>PUERTO SAN PABLO</t>
  </si>
  <si>
    <t>2476</t>
  </si>
  <si>
    <t>TACANI</t>
  </si>
  <si>
    <t>2443</t>
  </si>
  <si>
    <t>PUERTO THIEL</t>
  </si>
  <si>
    <t>02599</t>
  </si>
  <si>
    <t>01988</t>
  </si>
  <si>
    <t>2463</t>
  </si>
  <si>
    <t>02453</t>
  </si>
  <si>
    <t>2466</t>
  </si>
  <si>
    <t>02284</t>
  </si>
  <si>
    <t>2429</t>
  </si>
  <si>
    <t>02283</t>
  </si>
  <si>
    <t>2451</t>
  </si>
  <si>
    <t>RIO DE ORA</t>
  </si>
  <si>
    <t>02125</t>
  </si>
  <si>
    <t>2481</t>
  </si>
  <si>
    <t>2377</t>
  </si>
  <si>
    <t>CERRO AZUL</t>
  </si>
  <si>
    <t>02451</t>
  </si>
  <si>
    <t>2401</t>
  </si>
  <si>
    <t>LA JAVILLA</t>
  </si>
  <si>
    <t>BEJUCO</t>
  </si>
  <si>
    <t>02951</t>
  </si>
  <si>
    <t>2412</t>
  </si>
  <si>
    <t>02298</t>
  </si>
  <si>
    <t>01997</t>
  </si>
  <si>
    <t>2350</t>
  </si>
  <si>
    <t>2396</t>
  </si>
  <si>
    <t>02952</t>
  </si>
  <si>
    <t>01999</t>
  </si>
  <si>
    <t>2409</t>
  </si>
  <si>
    <t>LAS PAMPAS</t>
  </si>
  <si>
    <t>02000</t>
  </si>
  <si>
    <t>2372</t>
  </si>
  <si>
    <t>COROZALITO</t>
  </si>
  <si>
    <t>DANIEL RAMIREZ LOPEZ</t>
  </si>
  <si>
    <t>02001</t>
  </si>
  <si>
    <t>2433</t>
  </si>
  <si>
    <t>PILAS DE BEJUCO</t>
  </si>
  <si>
    <t>02560</t>
  </si>
  <si>
    <t>02002</t>
  </si>
  <si>
    <t>2388</t>
  </si>
  <si>
    <t>MADRE TERESA DE CALCUTA</t>
  </si>
  <si>
    <t>02003</t>
  </si>
  <si>
    <t>2395</t>
  </si>
  <si>
    <t>LA ISLITA</t>
  </si>
  <si>
    <t>02004</t>
  </si>
  <si>
    <t>2353</t>
  </si>
  <si>
    <t>YESENIA PADILLA GALAGARZA</t>
  </si>
  <si>
    <t>02005</t>
  </si>
  <si>
    <t>2378</t>
  </si>
  <si>
    <t>JUAN DE LEON</t>
  </si>
  <si>
    <t>LEPANTO</t>
  </si>
  <si>
    <t>02006</t>
  </si>
  <si>
    <t>2389</t>
  </si>
  <si>
    <t>02450</t>
  </si>
  <si>
    <t>02007</t>
  </si>
  <si>
    <t>2439</t>
  </si>
  <si>
    <t>03026</t>
  </si>
  <si>
    <t>02297</t>
  </si>
  <si>
    <t>02008</t>
  </si>
  <si>
    <t>2445</t>
  </si>
  <si>
    <t>QUEBRADA DE NANDO</t>
  </si>
  <si>
    <t>02449</t>
  </si>
  <si>
    <t>02009</t>
  </si>
  <si>
    <t>2446</t>
  </si>
  <si>
    <t>02010</t>
  </si>
  <si>
    <t>2457</t>
  </si>
  <si>
    <t>2459</t>
  </si>
  <si>
    <t>2460</t>
  </si>
  <si>
    <t>2485</t>
  </si>
  <si>
    <t>CERRO EL CHOMPIPE</t>
  </si>
  <si>
    <t>DUNIA ALVARADO GONZALEZ</t>
  </si>
  <si>
    <t>02014</t>
  </si>
  <si>
    <t>2486</t>
  </si>
  <si>
    <t>2493</t>
  </si>
  <si>
    <t>LA Y GRIEGA</t>
  </si>
  <si>
    <t>2509</t>
  </si>
  <si>
    <t>02559</t>
  </si>
  <si>
    <t>2510</t>
  </si>
  <si>
    <t>2514</t>
  </si>
  <si>
    <t>FRANCISCO CHAVES CHAVES</t>
  </si>
  <si>
    <t>02020</t>
  </si>
  <si>
    <t>2544</t>
  </si>
  <si>
    <t>DIRIA</t>
  </si>
  <si>
    <t>2547</t>
  </si>
  <si>
    <t>2555</t>
  </si>
  <si>
    <t>PUERTO RICO</t>
  </si>
  <si>
    <t>2578</t>
  </si>
  <si>
    <t>2586</t>
  </si>
  <si>
    <t>TALOLINGUITA</t>
  </si>
  <si>
    <t>02025</t>
  </si>
  <si>
    <t>2590</t>
  </si>
  <si>
    <t>SILENY MORALES MOLINA</t>
  </si>
  <si>
    <t>2593</t>
  </si>
  <si>
    <t>02156</t>
  </si>
  <si>
    <t>02028</t>
  </si>
  <si>
    <t>2580</t>
  </si>
  <si>
    <t>02425</t>
  </si>
  <si>
    <t>02029</t>
  </si>
  <si>
    <t>2567</t>
  </si>
  <si>
    <t>02030</t>
  </si>
  <si>
    <t>02031</t>
  </si>
  <si>
    <t>2518</t>
  </si>
  <si>
    <t>02032</t>
  </si>
  <si>
    <t>2520</t>
  </si>
  <si>
    <t>02389</t>
  </si>
  <si>
    <t>2534</t>
  </si>
  <si>
    <t>02034</t>
  </si>
  <si>
    <t>2585</t>
  </si>
  <si>
    <t>2517</t>
  </si>
  <si>
    <t>MONTE VERDE</t>
  </si>
  <si>
    <t>2523</t>
  </si>
  <si>
    <t>2528</t>
  </si>
  <si>
    <t>02038</t>
  </si>
  <si>
    <t>2533</t>
  </si>
  <si>
    <t>JOSE RAIMUNDO CASTILLO TORUNO</t>
  </si>
  <si>
    <t>2558</t>
  </si>
  <si>
    <t>02040</t>
  </si>
  <si>
    <t>2576</t>
  </si>
  <si>
    <t>02041</t>
  </si>
  <si>
    <t>2588</t>
  </si>
  <si>
    <t>27 DE ABRIL</t>
  </si>
  <si>
    <t>02042</t>
  </si>
  <si>
    <t>2589</t>
  </si>
  <si>
    <t>LOS PARGOS</t>
  </si>
  <si>
    <t>03124</t>
  </si>
  <si>
    <t>02043</t>
  </si>
  <si>
    <t>2086</t>
  </si>
  <si>
    <t>02044</t>
  </si>
  <si>
    <t>2592</t>
  </si>
  <si>
    <t>EL TRAPICHE</t>
  </si>
  <si>
    <t>JEANNETH CANTILLO CANTILLO</t>
  </si>
  <si>
    <t>2532</t>
  </si>
  <si>
    <t>02046</t>
  </si>
  <si>
    <t>3708</t>
  </si>
  <si>
    <t>INVU LA GUARIA</t>
  </si>
  <si>
    <t>02047</t>
  </si>
  <si>
    <t>2575</t>
  </si>
  <si>
    <t>02568</t>
  </si>
  <si>
    <t>02048</t>
  </si>
  <si>
    <t>2504</t>
  </si>
  <si>
    <t>CAÑAFISTULA</t>
  </si>
  <si>
    <t>TAMARINDO</t>
  </si>
  <si>
    <t>2714</t>
  </si>
  <si>
    <t>EL CHAGÜITE</t>
  </si>
  <si>
    <t>2516</t>
  </si>
  <si>
    <t>BRASILITO</t>
  </si>
  <si>
    <t>2524</t>
  </si>
  <si>
    <t>TEMPATE</t>
  </si>
  <si>
    <t>02052</t>
  </si>
  <si>
    <t>2530</t>
  </si>
  <si>
    <t>PORTEGOLPE</t>
  </si>
  <si>
    <t>2535</t>
  </si>
  <si>
    <t>ELIA Mª. ANGULO MARCHENA</t>
  </si>
  <si>
    <t>2536</t>
  </si>
  <si>
    <t>DIONISIO LEAL VALLEJOS</t>
  </si>
  <si>
    <t>2538</t>
  </si>
  <si>
    <t>VILLARREAL</t>
  </si>
  <si>
    <t>2508</t>
  </si>
  <si>
    <t>COYOLITO</t>
  </si>
  <si>
    <t>2531</t>
  </si>
  <si>
    <t>PUERTO POTRERO</t>
  </si>
  <si>
    <t>2545</t>
  </si>
  <si>
    <t>2548</t>
  </si>
  <si>
    <t>03257</t>
  </si>
  <si>
    <t>02060</t>
  </si>
  <si>
    <t>2566</t>
  </si>
  <si>
    <t>MATAPALO</t>
  </si>
  <si>
    <t>2511</t>
  </si>
  <si>
    <t>CARTAGENA</t>
  </si>
  <si>
    <t>02062</t>
  </si>
  <si>
    <t>2539</t>
  </si>
  <si>
    <t>2549</t>
  </si>
  <si>
    <t>RICARDO ANGULO VALLEJOS</t>
  </si>
  <si>
    <t>2577</t>
  </si>
  <si>
    <t>2559</t>
  </si>
  <si>
    <t>LORENA</t>
  </si>
  <si>
    <t>02385</t>
  </si>
  <si>
    <t>2565</t>
  </si>
  <si>
    <t>MARBELLA</t>
  </si>
  <si>
    <t>02214</t>
  </si>
  <si>
    <t>2570</t>
  </si>
  <si>
    <t>OSTIONAL</t>
  </si>
  <si>
    <t>02068</t>
  </si>
  <si>
    <t>2496</t>
  </si>
  <si>
    <t>ALEMANIA</t>
  </si>
  <si>
    <t>02070</t>
  </si>
  <si>
    <t>2537</t>
  </si>
  <si>
    <t>02458</t>
  </si>
  <si>
    <t>ARANCIBIA</t>
  </si>
  <si>
    <t>2541</t>
  </si>
  <si>
    <t>2543</t>
  </si>
  <si>
    <t>2553</t>
  </si>
  <si>
    <t>2554</t>
  </si>
  <si>
    <t>2542</t>
  </si>
  <si>
    <t>ESPABELAR</t>
  </si>
  <si>
    <t>02254</t>
  </si>
  <si>
    <t>2546</t>
  </si>
  <si>
    <t>JAZMINAL</t>
  </si>
  <si>
    <t>AZUCENA CASTILLO OBANDO</t>
  </si>
  <si>
    <t>2579</t>
  </si>
  <si>
    <t>02678</t>
  </si>
  <si>
    <t>2587</t>
  </si>
  <si>
    <t>03255</t>
  </si>
  <si>
    <t>2797</t>
  </si>
  <si>
    <t>PENINSULAR</t>
  </si>
  <si>
    <t>2498</t>
  </si>
  <si>
    <t>ARTOLA</t>
  </si>
  <si>
    <t>SARDINAL</t>
  </si>
  <si>
    <t>2515</t>
  </si>
  <si>
    <t>BOLSON</t>
  </si>
  <si>
    <t>2519</t>
  </si>
  <si>
    <t>CORRALILLOS</t>
  </si>
  <si>
    <t>02085</t>
  </si>
  <si>
    <t>2574</t>
  </si>
  <si>
    <t>2527</t>
  </si>
  <si>
    <t>2581</t>
  </si>
  <si>
    <t>2552</t>
  </si>
  <si>
    <t>03151</t>
  </si>
  <si>
    <t>2564</t>
  </si>
  <si>
    <t>LOS PLANES</t>
  </si>
  <si>
    <t>02562</t>
  </si>
  <si>
    <t>2572</t>
  </si>
  <si>
    <t>PASO TEMPISQUE</t>
  </si>
  <si>
    <t>2551</t>
  </si>
  <si>
    <t>LA GUINEA</t>
  </si>
  <si>
    <t>2556</t>
  </si>
  <si>
    <t>2591</t>
  </si>
  <si>
    <t>02930</t>
  </si>
  <si>
    <t>2507</t>
  </si>
  <si>
    <t>02095</t>
  </si>
  <si>
    <t>2512</t>
  </si>
  <si>
    <t>2526</t>
  </si>
  <si>
    <t>02097</t>
  </si>
  <si>
    <t>2573</t>
  </si>
  <si>
    <t>2583</t>
  </si>
  <si>
    <t>2582</t>
  </si>
  <si>
    <t>02563</t>
  </si>
  <si>
    <t>2521</t>
  </si>
  <si>
    <t>2506</t>
  </si>
  <si>
    <t>CASTILLA DE ORO</t>
  </si>
  <si>
    <t>03164</t>
  </si>
  <si>
    <t>2563</t>
  </si>
  <si>
    <t>LOS JOCOTES</t>
  </si>
  <si>
    <t>2569</t>
  </si>
  <si>
    <t>LUIS ALFREDO MENDOZA MENDOZA</t>
  </si>
  <si>
    <t>2571</t>
  </si>
  <si>
    <t>PALESTINA</t>
  </si>
  <si>
    <t>02679</t>
  </si>
  <si>
    <t>2505</t>
  </si>
  <si>
    <t>CACIQUE</t>
  </si>
  <si>
    <t>03039</t>
  </si>
  <si>
    <t>3828</t>
  </si>
  <si>
    <t>CANALETE</t>
  </si>
  <si>
    <t>02107</t>
  </si>
  <si>
    <t>3834</t>
  </si>
  <si>
    <t>3844</t>
  </si>
  <si>
    <t>3845</t>
  </si>
  <si>
    <t>EL CARMEN # 1</t>
  </si>
  <si>
    <t>02110</t>
  </si>
  <si>
    <t>3848</t>
  </si>
  <si>
    <t>3850</t>
  </si>
  <si>
    <t>3852</t>
  </si>
  <si>
    <t>EL FOSFORO</t>
  </si>
  <si>
    <t>3904</t>
  </si>
  <si>
    <t>02165</t>
  </si>
  <si>
    <t>02114</t>
  </si>
  <si>
    <t>3917</t>
  </si>
  <si>
    <t>LLANO AZUL</t>
  </si>
  <si>
    <t>02639</t>
  </si>
  <si>
    <t>02115</t>
  </si>
  <si>
    <t>3866</t>
  </si>
  <si>
    <t>LAS MILPAS</t>
  </si>
  <si>
    <t>02478</t>
  </si>
  <si>
    <t>3908</t>
  </si>
  <si>
    <t>TEODORO PICADO MICHALSKY</t>
  </si>
  <si>
    <t>02117</t>
  </si>
  <si>
    <t>3873</t>
  </si>
  <si>
    <t>NAZARETH</t>
  </si>
  <si>
    <t>02164</t>
  </si>
  <si>
    <t>02118</t>
  </si>
  <si>
    <t>3892</t>
  </si>
  <si>
    <t>3858</t>
  </si>
  <si>
    <t>3870</t>
  </si>
  <si>
    <t>3875</t>
  </si>
  <si>
    <t>3832</t>
  </si>
  <si>
    <t>02171</t>
  </si>
  <si>
    <t>3861</t>
  </si>
  <si>
    <t>LA VERBENA</t>
  </si>
  <si>
    <t>02163</t>
  </si>
  <si>
    <t>3881</t>
  </si>
  <si>
    <t>3918</t>
  </si>
  <si>
    <t>SILVIA OLIVAS ORTIZ</t>
  </si>
  <si>
    <t>3922</t>
  </si>
  <si>
    <t>GEOCONDA CORTEZ CHAVEZ</t>
  </si>
  <si>
    <t>3829</t>
  </si>
  <si>
    <t>EL DELIRIO</t>
  </si>
  <si>
    <t>MINOR RODRIGUEZ CASTILLO</t>
  </si>
  <si>
    <t>3907</t>
  </si>
  <si>
    <t>CIRIACO CALDERON PEÑA</t>
  </si>
  <si>
    <t>3910</t>
  </si>
  <si>
    <t>3855</t>
  </si>
  <si>
    <t>JESUS DE POPOYOAPA</t>
  </si>
  <si>
    <t>3911</t>
  </si>
  <si>
    <t>3864</t>
  </si>
  <si>
    <t>3914</t>
  </si>
  <si>
    <t>PIZOTILLO</t>
  </si>
  <si>
    <t>CAROLINA HURTADO HURTADO</t>
  </si>
  <si>
    <t>3872</t>
  </si>
  <si>
    <t>3924</t>
  </si>
  <si>
    <t>3882</t>
  </si>
  <si>
    <t>QUEBRADON</t>
  </si>
  <si>
    <t>3821</t>
  </si>
  <si>
    <t>CAÑO BLANCO</t>
  </si>
  <si>
    <t>LUIS ALEJANDRO APONTE QUIROS</t>
  </si>
  <si>
    <t>3896</t>
  </si>
  <si>
    <t>PARCELAS DE PARIS</t>
  </si>
  <si>
    <t>3827</t>
  </si>
  <si>
    <t>3900</t>
  </si>
  <si>
    <t>02142</t>
  </si>
  <si>
    <t>3851</t>
  </si>
  <si>
    <t>02143</t>
  </si>
  <si>
    <t>3889</t>
  </si>
  <si>
    <t>I.D.A. SAN JOSE</t>
  </si>
  <si>
    <t>MAYELA PARRALES MEDINA</t>
  </si>
  <si>
    <t>02144</t>
  </si>
  <si>
    <t>3868</t>
  </si>
  <si>
    <t>JOSE INES LOPEZ OBREGON</t>
  </si>
  <si>
    <t>3895</t>
  </si>
  <si>
    <t>3901</t>
  </si>
  <si>
    <t>SUAMPITO</t>
  </si>
  <si>
    <t>3862</t>
  </si>
  <si>
    <t>3876</t>
  </si>
  <si>
    <t>02150</t>
  </si>
  <si>
    <t>3899</t>
  </si>
  <si>
    <t>02151</t>
  </si>
  <si>
    <t>3929</t>
  </si>
  <si>
    <t>3835</t>
  </si>
  <si>
    <t>COLONIA PUNTARENAS</t>
  </si>
  <si>
    <t>02153</t>
  </si>
  <si>
    <t>3865</t>
  </si>
  <si>
    <t>LAS FLORES</t>
  </si>
  <si>
    <t>02480</t>
  </si>
  <si>
    <t>02154</t>
  </si>
  <si>
    <t>3869</t>
  </si>
  <si>
    <t>CUATRO CRUCES</t>
  </si>
  <si>
    <t>02642</t>
  </si>
  <si>
    <t>02155</t>
  </si>
  <si>
    <t>3884</t>
  </si>
  <si>
    <t>CAMPO VERDE</t>
  </si>
  <si>
    <t>5048</t>
  </si>
  <si>
    <t>RIO NARANJO</t>
  </si>
  <si>
    <t>3919</t>
  </si>
  <si>
    <t>3921</t>
  </si>
  <si>
    <t>02725</t>
  </si>
  <si>
    <t>02159</t>
  </si>
  <si>
    <t>3902</t>
  </si>
  <si>
    <t>02161</t>
  </si>
  <si>
    <t>3812</t>
  </si>
  <si>
    <t>3822</t>
  </si>
  <si>
    <t>CAÑO RITO</t>
  </si>
  <si>
    <t>2630</t>
  </si>
  <si>
    <t>RIO CHIQUITO</t>
  </si>
  <si>
    <t>3849</t>
  </si>
  <si>
    <t>02640</t>
  </si>
  <si>
    <t>3880</t>
  </si>
  <si>
    <t>3833</t>
  </si>
  <si>
    <t>LAS GARZAS</t>
  </si>
  <si>
    <t>3897</t>
  </si>
  <si>
    <t>3903</t>
  </si>
  <si>
    <t>FLORIBETH RAMIREZ GARCIA</t>
  </si>
  <si>
    <t>3894</t>
  </si>
  <si>
    <t>3912</t>
  </si>
  <si>
    <t>02172</t>
  </si>
  <si>
    <t>3816</t>
  </si>
  <si>
    <t>02173</t>
  </si>
  <si>
    <t>2618</t>
  </si>
  <si>
    <t>02190</t>
  </si>
  <si>
    <t>02174</t>
  </si>
  <si>
    <t>2676</t>
  </si>
  <si>
    <t>02217</t>
  </si>
  <si>
    <t>2623</t>
  </si>
  <si>
    <t>COROBICI</t>
  </si>
  <si>
    <t>LUIS FERNANDO GUADAMUZ GUEVARA</t>
  </si>
  <si>
    <t>2638</t>
  </si>
  <si>
    <t>JERONIMO FERNANDEZ ROJAS</t>
  </si>
  <si>
    <t>02177</t>
  </si>
  <si>
    <t>2645</t>
  </si>
  <si>
    <t>HACIENDA TABOGA</t>
  </si>
  <si>
    <t>BEBEDERO</t>
  </si>
  <si>
    <t>02822</t>
  </si>
  <si>
    <t>02178</t>
  </si>
  <si>
    <t>2663</t>
  </si>
  <si>
    <t>02179</t>
  </si>
  <si>
    <t>5004</t>
  </si>
  <si>
    <t>02531</t>
  </si>
  <si>
    <t>2682</t>
  </si>
  <si>
    <t>2604</t>
  </si>
  <si>
    <t>ANTONIO OBANDO ESPINOZA</t>
  </si>
  <si>
    <t>2606</t>
  </si>
  <si>
    <t>2613</t>
  </si>
  <si>
    <t>MONSEÑOR LUIS LEIPOLD</t>
  </si>
  <si>
    <t>02184</t>
  </si>
  <si>
    <t>2594</t>
  </si>
  <si>
    <t>02185</t>
  </si>
  <si>
    <t>2617</t>
  </si>
  <si>
    <t>EL NISPERO</t>
  </si>
  <si>
    <t>POROZAL</t>
  </si>
  <si>
    <t>2665</t>
  </si>
  <si>
    <t>02824</t>
  </si>
  <si>
    <t>02187</t>
  </si>
  <si>
    <t>2642</t>
  </si>
  <si>
    <t>02188</t>
  </si>
  <si>
    <t>2679</t>
  </si>
  <si>
    <t>02189</t>
  </si>
  <si>
    <t>2731</t>
  </si>
  <si>
    <t>SAN JUAN CHIQUITO</t>
  </si>
  <si>
    <t>ESPARZA</t>
  </si>
  <si>
    <t>SAN JUAN GRANDE</t>
  </si>
  <si>
    <t>02694</t>
  </si>
  <si>
    <t>0323</t>
  </si>
  <si>
    <t>BARRIO LAMPARAS</t>
  </si>
  <si>
    <t>02192</t>
  </si>
  <si>
    <t>1100</t>
  </si>
  <si>
    <t>2647</t>
  </si>
  <si>
    <t>HIGUERON</t>
  </si>
  <si>
    <t>03247</t>
  </si>
  <si>
    <t>2681</t>
  </si>
  <si>
    <t>2686</t>
  </si>
  <si>
    <t>SANDIAL</t>
  </si>
  <si>
    <t>2687</t>
  </si>
  <si>
    <t>02928</t>
  </si>
  <si>
    <t>2688</t>
  </si>
  <si>
    <t>NUEVA GUATEMALA</t>
  </si>
  <si>
    <t>02216</t>
  </si>
  <si>
    <t>2696</t>
  </si>
  <si>
    <t>ZULMA MENDEZ LEZAMA</t>
  </si>
  <si>
    <t>02826</t>
  </si>
  <si>
    <t>2595</t>
  </si>
  <si>
    <t>2666</t>
  </si>
  <si>
    <t>POZO AZUL</t>
  </si>
  <si>
    <t>2667</t>
  </si>
  <si>
    <t>2612</t>
  </si>
  <si>
    <t>02782</t>
  </si>
  <si>
    <t>2677</t>
  </si>
  <si>
    <t>SAN BUENAVENTURA</t>
  </si>
  <si>
    <t>02204</t>
  </si>
  <si>
    <t>2640</t>
  </si>
  <si>
    <t>2658</t>
  </si>
  <si>
    <t>2600</t>
  </si>
  <si>
    <t>2620</t>
  </si>
  <si>
    <t>2650</t>
  </si>
  <si>
    <t>JOAQUIN ARROYO</t>
  </si>
  <si>
    <t>02209</t>
  </si>
  <si>
    <t>2680</t>
  </si>
  <si>
    <t>02392</t>
  </si>
  <si>
    <t>02329</t>
  </si>
  <si>
    <t>2685</t>
  </si>
  <si>
    <t>2655</t>
  </si>
  <si>
    <t>DELIA OVIEDO DE ACUÑA</t>
  </si>
  <si>
    <t>2598</t>
  </si>
  <si>
    <t>0353</t>
  </si>
  <si>
    <t>TEJARCILLOS</t>
  </si>
  <si>
    <t>2692</t>
  </si>
  <si>
    <t>TRES HERMANOS</t>
  </si>
  <si>
    <t>2621</t>
  </si>
  <si>
    <t>02218</t>
  </si>
  <si>
    <t>2695</t>
  </si>
  <si>
    <t>CAÑITAS</t>
  </si>
  <si>
    <t>03175</t>
  </si>
  <si>
    <t>02219</t>
  </si>
  <si>
    <t>2697</t>
  </si>
  <si>
    <t>HIGUERILLAS</t>
  </si>
  <si>
    <t>2652</t>
  </si>
  <si>
    <t>TRES AMIGOS</t>
  </si>
  <si>
    <t>2656</t>
  </si>
  <si>
    <t>02394</t>
  </si>
  <si>
    <t>2635</t>
  </si>
  <si>
    <t>EL DOS</t>
  </si>
  <si>
    <t>2675</t>
  </si>
  <si>
    <t>2616</t>
  </si>
  <si>
    <t>CAMPOS DE ORO</t>
  </si>
  <si>
    <t>02229</t>
  </si>
  <si>
    <t>2622</t>
  </si>
  <si>
    <t>2626</t>
  </si>
  <si>
    <t>BARRIO JESUS</t>
  </si>
  <si>
    <t>KAROL ROJAS CALVO</t>
  </si>
  <si>
    <t>2632</t>
  </si>
  <si>
    <t>RAIZAL</t>
  </si>
  <si>
    <t>2615</t>
  </si>
  <si>
    <t>CABECERA DE CAÑAS</t>
  </si>
  <si>
    <t>2671</t>
  </si>
  <si>
    <t>RIO PIEDRAS</t>
  </si>
  <si>
    <t>2639</t>
  </si>
  <si>
    <t>ROSITA CHAVEZ DE CABEZAS</t>
  </si>
  <si>
    <t>LIBANO</t>
  </si>
  <si>
    <t>2659</t>
  </si>
  <si>
    <t>02236</t>
  </si>
  <si>
    <t>2668</t>
  </si>
  <si>
    <t>2631</t>
  </si>
  <si>
    <t>HEYDER ANGULO OBANDO</t>
  </si>
  <si>
    <t>2672</t>
  </si>
  <si>
    <t>2683</t>
  </si>
  <si>
    <t>02240</t>
  </si>
  <si>
    <t>2690</t>
  </si>
  <si>
    <t>JAIME GUTIERREZ BRAUN</t>
  </si>
  <si>
    <t>02241</t>
  </si>
  <si>
    <t>2693</t>
  </si>
  <si>
    <t>TRONADORA</t>
  </si>
  <si>
    <t>02242</t>
  </si>
  <si>
    <t>2599</t>
  </si>
  <si>
    <t>02243</t>
  </si>
  <si>
    <t>2605</t>
  </si>
  <si>
    <t>2661</t>
  </si>
  <si>
    <t>LOS PATIOS</t>
  </si>
  <si>
    <t>2662</t>
  </si>
  <si>
    <t>MATA DE CAÑA</t>
  </si>
  <si>
    <t>03284</t>
  </si>
  <si>
    <t>2607</t>
  </si>
  <si>
    <t>VIEJO ARENAL</t>
  </si>
  <si>
    <t>02247</t>
  </si>
  <si>
    <t>2669</t>
  </si>
  <si>
    <t>02249</t>
  </si>
  <si>
    <t>2670</t>
  </si>
  <si>
    <t>02472</t>
  </si>
  <si>
    <t>02250</t>
  </si>
  <si>
    <t>2629</t>
  </si>
  <si>
    <t>2674</t>
  </si>
  <si>
    <t>03061</t>
  </si>
  <si>
    <t>2634</t>
  </si>
  <si>
    <t>CERRO SAN JOSE</t>
  </si>
  <si>
    <t>02253</t>
  </si>
  <si>
    <t>2678</t>
  </si>
  <si>
    <t>2641</t>
  </si>
  <si>
    <t>2654</t>
  </si>
  <si>
    <t>02257</t>
  </si>
  <si>
    <t>2689</t>
  </si>
  <si>
    <t>SOLANIA</t>
  </si>
  <si>
    <t>02258</t>
  </si>
  <si>
    <t>2691</t>
  </si>
  <si>
    <t>JOSE MARIA CALDERON</t>
  </si>
  <si>
    <t>2694</t>
  </si>
  <si>
    <t>TURIN</t>
  </si>
  <si>
    <t>02260</t>
  </si>
  <si>
    <t>2627</t>
  </si>
  <si>
    <t>2698</t>
  </si>
  <si>
    <t>2636</t>
  </si>
  <si>
    <t>02263</t>
  </si>
  <si>
    <t>2657</t>
  </si>
  <si>
    <t>02264</t>
  </si>
  <si>
    <t>2611</t>
  </si>
  <si>
    <t>LOS TORNOS</t>
  </si>
  <si>
    <t>2633</t>
  </si>
  <si>
    <t>EL AGUACATE</t>
  </si>
  <si>
    <t>02266</t>
  </si>
  <si>
    <t>2648</t>
  </si>
  <si>
    <t>02267</t>
  </si>
  <si>
    <t>2732</t>
  </si>
  <si>
    <t>2735</t>
  </si>
  <si>
    <t>RIO BARRANCA</t>
  </si>
  <si>
    <t>2826</t>
  </si>
  <si>
    <t>BARRIO SAN LUIS</t>
  </si>
  <si>
    <t>CHACARITA</t>
  </si>
  <si>
    <t>02270</t>
  </si>
  <si>
    <t>2744</t>
  </si>
  <si>
    <t>CIUDADELA KENNEDY</t>
  </si>
  <si>
    <t>02271</t>
  </si>
  <si>
    <t>2834</t>
  </si>
  <si>
    <t>FLORA GUEVARA BARAHONA</t>
  </si>
  <si>
    <t>2788</t>
  </si>
  <si>
    <t>DELIA URBINA DE GUEVARA</t>
  </si>
  <si>
    <t>02273</t>
  </si>
  <si>
    <t>5010</t>
  </si>
  <si>
    <t>02274</t>
  </si>
  <si>
    <t>2792</t>
  </si>
  <si>
    <t>2715</t>
  </si>
  <si>
    <t>AUGUSTO COLOMBARI CHICOLI</t>
  </si>
  <si>
    <t>2883</t>
  </si>
  <si>
    <t>VEINTE DE NOVIEMBRE</t>
  </si>
  <si>
    <t>2842</t>
  </si>
  <si>
    <t>03167</t>
  </si>
  <si>
    <t>02278</t>
  </si>
  <si>
    <t>2699</t>
  </si>
  <si>
    <t>RIOJALANDIA</t>
  </si>
  <si>
    <t>02279</t>
  </si>
  <si>
    <t>2836</t>
  </si>
  <si>
    <t>MORA Y CAÑAS</t>
  </si>
  <si>
    <t>2805</t>
  </si>
  <si>
    <t>02281</t>
  </si>
  <si>
    <t>2884</t>
  </si>
  <si>
    <t>FRAY CASIANO DE MADRID</t>
  </si>
  <si>
    <t>2843</t>
  </si>
  <si>
    <t>SAN MIGUELITO</t>
  </si>
  <si>
    <t>2870</t>
  </si>
  <si>
    <t>2880</t>
  </si>
  <si>
    <t>02285</t>
  </si>
  <si>
    <t>2712</t>
  </si>
  <si>
    <t>PITAHAYA</t>
  </si>
  <si>
    <t>02364</t>
  </si>
  <si>
    <t>02286</t>
  </si>
  <si>
    <t>2720</t>
  </si>
  <si>
    <t>BAJO CALIENTE</t>
  </si>
  <si>
    <t>02765</t>
  </si>
  <si>
    <t>02287</t>
  </si>
  <si>
    <t>2711</t>
  </si>
  <si>
    <t>ARANJUECITO</t>
  </si>
  <si>
    <t>02288</t>
  </si>
  <si>
    <t>2778</t>
  </si>
  <si>
    <t>03141</t>
  </si>
  <si>
    <t>02289</t>
  </si>
  <si>
    <t>2759</t>
  </si>
  <si>
    <t>CHAPERNAL</t>
  </si>
  <si>
    <t>02763</t>
  </si>
  <si>
    <t>02290</t>
  </si>
  <si>
    <t>2791</t>
  </si>
  <si>
    <t>EL BRILLANTE</t>
  </si>
  <si>
    <t>02291</t>
  </si>
  <si>
    <t>2844</t>
  </si>
  <si>
    <t>02292</t>
  </si>
  <si>
    <t>5009</t>
  </si>
  <si>
    <t>02293</t>
  </si>
  <si>
    <t>2748</t>
  </si>
  <si>
    <t>02294</t>
  </si>
  <si>
    <t>2784</t>
  </si>
  <si>
    <t>JORGE BORBON CASTRO</t>
  </si>
  <si>
    <t>02295</t>
  </si>
  <si>
    <t>2848</t>
  </si>
  <si>
    <t>02367</t>
  </si>
  <si>
    <t>2862</t>
  </si>
  <si>
    <t>SAN MARTIN SUR</t>
  </si>
  <si>
    <t>2864</t>
  </si>
  <si>
    <t>2700</t>
  </si>
  <si>
    <t>ABANGARITOS</t>
  </si>
  <si>
    <t>MANZANILLO</t>
  </si>
  <si>
    <t>02565</t>
  </si>
  <si>
    <t>2725</t>
  </si>
  <si>
    <t>DEYANIRA ROJAS RUIZ</t>
  </si>
  <si>
    <t>2868</t>
  </si>
  <si>
    <t>CHOMES</t>
  </si>
  <si>
    <t>2743</t>
  </si>
  <si>
    <t>MONTERO Y PALITO</t>
  </si>
  <si>
    <t>02686</t>
  </si>
  <si>
    <t>02303</t>
  </si>
  <si>
    <t>2727</t>
  </si>
  <si>
    <t>BRISAS DEL GOLFO</t>
  </si>
  <si>
    <t>2807</t>
  </si>
  <si>
    <t>JUDAS</t>
  </si>
  <si>
    <t>2831</t>
  </si>
  <si>
    <t>2839</t>
  </si>
  <si>
    <t>MORALES</t>
  </si>
  <si>
    <t>02380</t>
  </si>
  <si>
    <t>02308</t>
  </si>
  <si>
    <t>2761</t>
  </si>
  <si>
    <t>2824</t>
  </si>
  <si>
    <t>LAGARTOS</t>
  </si>
  <si>
    <t>2750</t>
  </si>
  <si>
    <t>EL MALINCHE</t>
  </si>
  <si>
    <t>02685</t>
  </si>
  <si>
    <t>02311</t>
  </si>
  <si>
    <t>2763</t>
  </si>
  <si>
    <t>2769</t>
  </si>
  <si>
    <t>JARQUIN</t>
  </si>
  <si>
    <t>02688</t>
  </si>
  <si>
    <t>2772</t>
  </si>
  <si>
    <t>2760</t>
  </si>
  <si>
    <t>ISLA DE CHIRA</t>
  </si>
  <si>
    <t>02419</t>
  </si>
  <si>
    <t>02315</t>
  </si>
  <si>
    <t>2752</t>
  </si>
  <si>
    <t>CABO BLANCO</t>
  </si>
  <si>
    <t>2803</t>
  </si>
  <si>
    <t>ISLA DE VENADO</t>
  </si>
  <si>
    <t>2811</t>
  </si>
  <si>
    <t>LA FRESCA</t>
  </si>
  <si>
    <t>02318</t>
  </si>
  <si>
    <t>2762</t>
  </si>
  <si>
    <t>2776</t>
  </si>
  <si>
    <t>MONTAÑA GRANDE</t>
  </si>
  <si>
    <t>2781</t>
  </si>
  <si>
    <t>2754</t>
  </si>
  <si>
    <t>CAMARONAL</t>
  </si>
  <si>
    <t>02431</t>
  </si>
  <si>
    <t>2773</t>
  </si>
  <si>
    <t>2863</t>
  </si>
  <si>
    <t>02689</t>
  </si>
  <si>
    <t>2886</t>
  </si>
  <si>
    <t>ROSA BARQUERO AZOFEIFA</t>
  </si>
  <si>
    <t>2851</t>
  </si>
  <si>
    <t>2702</t>
  </si>
  <si>
    <t>RIO SECO</t>
  </si>
  <si>
    <t>2749</t>
  </si>
  <si>
    <t>2856</t>
  </si>
  <si>
    <t>2757</t>
  </si>
  <si>
    <t>2865</t>
  </si>
  <si>
    <t>02333</t>
  </si>
  <si>
    <t>2766</t>
  </si>
  <si>
    <t>02432</t>
  </si>
  <si>
    <t>2872</t>
  </si>
  <si>
    <t>02335</t>
  </si>
  <si>
    <t>2794</t>
  </si>
  <si>
    <t>EL COTO</t>
  </si>
  <si>
    <t>1101</t>
  </si>
  <si>
    <t>CALLE LILES</t>
  </si>
  <si>
    <t>02338</t>
  </si>
  <si>
    <t>2818</t>
  </si>
  <si>
    <t>LA ILUSION</t>
  </si>
  <si>
    <t>2821</t>
  </si>
  <si>
    <t>02340</t>
  </si>
  <si>
    <t>2823</t>
  </si>
  <si>
    <t>PEDRO ROSALES REYES</t>
  </si>
  <si>
    <t>2825</t>
  </si>
  <si>
    <t>2765</t>
  </si>
  <si>
    <t>2363</t>
  </si>
  <si>
    <t>TORTUGUERO</t>
  </si>
  <si>
    <t>ANALIETH OBANDO LAWSON</t>
  </si>
  <si>
    <t>2796</t>
  </si>
  <si>
    <t>02347</t>
  </si>
  <si>
    <t>2853</t>
  </si>
  <si>
    <t>PAQUERA</t>
  </si>
  <si>
    <t>02522</t>
  </si>
  <si>
    <t>02348</t>
  </si>
  <si>
    <t>2808</t>
  </si>
  <si>
    <t>2703</t>
  </si>
  <si>
    <t>PLAYA BLANCA</t>
  </si>
  <si>
    <t>03168</t>
  </si>
  <si>
    <t>2706</t>
  </si>
  <si>
    <t>I.D.A. VALLE AZUL</t>
  </si>
  <si>
    <t>02420</t>
  </si>
  <si>
    <t>2722</t>
  </si>
  <si>
    <t>BAJOS NEGROS</t>
  </si>
  <si>
    <t>1108</t>
  </si>
  <si>
    <t>RINCON DE HERRERA</t>
  </si>
  <si>
    <t>2746</t>
  </si>
  <si>
    <t>02907</t>
  </si>
  <si>
    <t>02355</t>
  </si>
  <si>
    <t>2751</t>
  </si>
  <si>
    <t>PUNTA CUCHILLO</t>
  </si>
  <si>
    <t>2782</t>
  </si>
  <si>
    <t>2799</t>
  </si>
  <si>
    <t>GIGANTE</t>
  </si>
  <si>
    <t>2841</t>
  </si>
  <si>
    <t>02360</t>
  </si>
  <si>
    <t>2849</t>
  </si>
  <si>
    <t>02361</t>
  </si>
  <si>
    <t>2860</t>
  </si>
  <si>
    <t>02362</t>
  </si>
  <si>
    <t>2871</t>
  </si>
  <si>
    <t>02690</t>
  </si>
  <si>
    <t>2758</t>
  </si>
  <si>
    <t>RAFAEL ARGUEDAS HERRERA</t>
  </si>
  <si>
    <t>02365</t>
  </si>
  <si>
    <t>2847</t>
  </si>
  <si>
    <t>PELAYO MARCET CASAJUANA</t>
  </si>
  <si>
    <t>GUACIMAL</t>
  </si>
  <si>
    <t>LUDY ULLOA LORIA</t>
  </si>
  <si>
    <t>02369</t>
  </si>
  <si>
    <t>02366</t>
  </si>
  <si>
    <t>2866</t>
  </si>
  <si>
    <t>2767</t>
  </si>
  <si>
    <t>FERNANDEZ</t>
  </si>
  <si>
    <t>02368</t>
  </si>
  <si>
    <t>2771</t>
  </si>
  <si>
    <t>LINDORA</t>
  </si>
  <si>
    <t>2813</t>
  </si>
  <si>
    <t>02370</t>
  </si>
  <si>
    <t>2828</t>
  </si>
  <si>
    <t>ALTOS DE SAN LUIS</t>
  </si>
  <si>
    <t>02914</t>
  </si>
  <si>
    <t>02371</t>
  </si>
  <si>
    <t>2829</t>
  </si>
  <si>
    <t>02372</t>
  </si>
  <si>
    <t>0746</t>
  </si>
  <si>
    <t>JORGE GAMBOA ZUÑIGA</t>
  </si>
  <si>
    <t>02373</t>
  </si>
  <si>
    <t>2861</t>
  </si>
  <si>
    <t>2867</t>
  </si>
  <si>
    <t>02376</t>
  </si>
  <si>
    <t>2737</t>
  </si>
  <si>
    <t>2753</t>
  </si>
  <si>
    <t>CABUYA</t>
  </si>
  <si>
    <t>2701</t>
  </si>
  <si>
    <t>LA ABUELA</t>
  </si>
  <si>
    <t>2704</t>
  </si>
  <si>
    <t>2705</t>
  </si>
  <si>
    <t>2721</t>
  </si>
  <si>
    <t>BAJOS DE ARIO</t>
  </si>
  <si>
    <t>02383</t>
  </si>
  <si>
    <t>2768</t>
  </si>
  <si>
    <t>PANICA DOS</t>
  </si>
  <si>
    <t>02384</t>
  </si>
  <si>
    <t>2774</t>
  </si>
  <si>
    <t>2777</t>
  </si>
  <si>
    <t>02691</t>
  </si>
  <si>
    <t>0871</t>
  </si>
  <si>
    <t>HUACABATA</t>
  </si>
  <si>
    <t>2852</t>
  </si>
  <si>
    <t>02388</t>
  </si>
  <si>
    <t>2785</t>
  </si>
  <si>
    <t>2854</t>
  </si>
  <si>
    <t>2789</t>
  </si>
  <si>
    <t>02877</t>
  </si>
  <si>
    <t>2846</t>
  </si>
  <si>
    <t>2786</t>
  </si>
  <si>
    <t>TEODORO SALAMANCA</t>
  </si>
  <si>
    <t>2809</t>
  </si>
  <si>
    <t>3020</t>
  </si>
  <si>
    <t>LA JULIETA</t>
  </si>
  <si>
    <t>02398</t>
  </si>
  <si>
    <t>2728</t>
  </si>
  <si>
    <t>BRUSELAS</t>
  </si>
  <si>
    <t>2734</t>
  </si>
  <si>
    <t>CALDERA</t>
  </si>
  <si>
    <t>ESPIRITU SANTO</t>
  </si>
  <si>
    <t>2770</t>
  </si>
  <si>
    <t>ROSARIO VASQUEZ MONGE</t>
  </si>
  <si>
    <t>JUANILAMA</t>
  </si>
  <si>
    <t>2832</t>
  </si>
  <si>
    <t>MARAÑONAL</t>
  </si>
  <si>
    <t>02402</t>
  </si>
  <si>
    <t>2729</t>
  </si>
  <si>
    <t>ARTURO TORRES MARTINEZ</t>
  </si>
  <si>
    <t>2790</t>
  </si>
  <si>
    <t>EL BARON</t>
  </si>
  <si>
    <t>02404</t>
  </si>
  <si>
    <t>2739</t>
  </si>
  <si>
    <t>02405</t>
  </si>
  <si>
    <t>2800</t>
  </si>
  <si>
    <t>02406</t>
  </si>
  <si>
    <t>2840</t>
  </si>
  <si>
    <t>2780</t>
  </si>
  <si>
    <t>SALINAS</t>
  </si>
  <si>
    <t>02876</t>
  </si>
  <si>
    <t>2795</t>
  </si>
  <si>
    <t>EL MOJON</t>
  </si>
  <si>
    <t>02409</t>
  </si>
  <si>
    <t>2881</t>
  </si>
  <si>
    <t>MATA LIMON</t>
  </si>
  <si>
    <t>02410</t>
  </si>
  <si>
    <t>2741</t>
  </si>
  <si>
    <t>TIVIVES</t>
  </si>
  <si>
    <t>02545</t>
  </si>
  <si>
    <t>02411</t>
  </si>
  <si>
    <t>2755</t>
  </si>
  <si>
    <t>CAMBALACHE</t>
  </si>
  <si>
    <t>03219</t>
  </si>
  <si>
    <t>2764</t>
  </si>
  <si>
    <t>I.D.A. EL BARON</t>
  </si>
  <si>
    <t>02413</t>
  </si>
  <si>
    <t>2775</t>
  </si>
  <si>
    <t>MESETAS ABAJO</t>
  </si>
  <si>
    <t>02414</t>
  </si>
  <si>
    <t>2779</t>
  </si>
  <si>
    <t>YORLENY FERNANDEZ CHAVES</t>
  </si>
  <si>
    <t>02415</t>
  </si>
  <si>
    <t>2798</t>
  </si>
  <si>
    <t>JUSTO ANTONIO FACIO</t>
  </si>
  <si>
    <t>MERCEDES CASTILLO CAMACHO</t>
  </si>
  <si>
    <t>2806</t>
  </si>
  <si>
    <t>2833</t>
  </si>
  <si>
    <t>MARATON</t>
  </si>
  <si>
    <t>2835</t>
  </si>
  <si>
    <t>MOJONCITO</t>
  </si>
  <si>
    <t>02546</t>
  </si>
  <si>
    <t>2875</t>
  </si>
  <si>
    <t>ANTONIO VALLERRIESTRA</t>
  </si>
  <si>
    <t>03091</t>
  </si>
  <si>
    <t>2742</t>
  </si>
  <si>
    <t>02421</t>
  </si>
  <si>
    <t>2756</t>
  </si>
  <si>
    <t>UNION</t>
  </si>
  <si>
    <t>2869</t>
  </si>
  <si>
    <t>02423</t>
  </si>
  <si>
    <t>2873</t>
  </si>
  <si>
    <t>02424</t>
  </si>
  <si>
    <t>2804</t>
  </si>
  <si>
    <t>2787</t>
  </si>
  <si>
    <t>02427</t>
  </si>
  <si>
    <t>2819</t>
  </si>
  <si>
    <t>2820</t>
  </si>
  <si>
    <t>02430</t>
  </si>
  <si>
    <t>0853</t>
  </si>
  <si>
    <t>OCOCHOBI</t>
  </si>
  <si>
    <t>2827</t>
  </si>
  <si>
    <t>LAS VENTANAS</t>
  </si>
  <si>
    <t>2855</t>
  </si>
  <si>
    <t>2858</t>
  </si>
  <si>
    <t>2874</t>
  </si>
  <si>
    <t>TAJO ALTO</t>
  </si>
  <si>
    <t>2876</t>
  </si>
  <si>
    <t>ZAGALA VIEJA</t>
  </si>
  <si>
    <t>2845</t>
  </si>
  <si>
    <t>3712</t>
  </si>
  <si>
    <t>CERROS</t>
  </si>
  <si>
    <t>3751</t>
  </si>
  <si>
    <t>MANUEL ANTONIO</t>
  </si>
  <si>
    <t>3752</t>
  </si>
  <si>
    <t>FINCA MARITIMA</t>
  </si>
  <si>
    <t>02440</t>
  </si>
  <si>
    <t>3754</t>
  </si>
  <si>
    <t>PAQUITA</t>
  </si>
  <si>
    <t>3773</t>
  </si>
  <si>
    <t>02442</t>
  </si>
  <si>
    <t>3774</t>
  </si>
  <si>
    <t>FINCA LLORONA</t>
  </si>
  <si>
    <t>02443</t>
  </si>
  <si>
    <t>3777</t>
  </si>
  <si>
    <t>RONCADOR</t>
  </si>
  <si>
    <t>3772</t>
  </si>
  <si>
    <t>MARIA LUISA DE CASTRO</t>
  </si>
  <si>
    <t>02446</t>
  </si>
  <si>
    <t>3742</t>
  </si>
  <si>
    <t>LA GALLEGA</t>
  </si>
  <si>
    <t>NARANJITO</t>
  </si>
  <si>
    <t>02448</t>
  </si>
  <si>
    <t>3710</t>
  </si>
  <si>
    <t>CERRITOS</t>
  </si>
  <si>
    <t>02882</t>
  </si>
  <si>
    <t>3711</t>
  </si>
  <si>
    <t>CERROS ARRIBA</t>
  </si>
  <si>
    <t>3765</t>
  </si>
  <si>
    <t>REPUBLICA DE COREA</t>
  </si>
  <si>
    <t>RANCHO GRANDE</t>
  </si>
  <si>
    <t>0818</t>
  </si>
  <si>
    <t>LA HORTENSIA</t>
  </si>
  <si>
    <t>3747</t>
  </si>
  <si>
    <t>MIREYA BRENES NUÑEZ</t>
  </si>
  <si>
    <t>3775</t>
  </si>
  <si>
    <t>FINCA MONA</t>
  </si>
  <si>
    <t>02697</t>
  </si>
  <si>
    <t>3788</t>
  </si>
  <si>
    <t>FINCA ANITA</t>
  </si>
  <si>
    <t>3791</t>
  </si>
  <si>
    <t>EL NEGRO</t>
  </si>
  <si>
    <t>3724</t>
  </si>
  <si>
    <t>PORTALON</t>
  </si>
  <si>
    <t>JENNY ROMAN CECILIANO</t>
  </si>
  <si>
    <t>3725</t>
  </si>
  <si>
    <t>PORTON DE NARANJO</t>
  </si>
  <si>
    <t>3721</t>
  </si>
  <si>
    <t>EL SUKIA</t>
  </si>
  <si>
    <t>3726</t>
  </si>
  <si>
    <t>02460</t>
  </si>
  <si>
    <t>3749</t>
  </si>
  <si>
    <t>02461</t>
  </si>
  <si>
    <t>3728</t>
  </si>
  <si>
    <t>DOS BOCAS</t>
  </si>
  <si>
    <t>3786</t>
  </si>
  <si>
    <t>QUEBRADA ARROYO</t>
  </si>
  <si>
    <t>3732</t>
  </si>
  <si>
    <t>03249</t>
  </si>
  <si>
    <t>3753</t>
  </si>
  <si>
    <t>JUAN BAUTISTA SANTAMARIA</t>
  </si>
  <si>
    <t>3703</t>
  </si>
  <si>
    <t>02696</t>
  </si>
  <si>
    <t>02467</t>
  </si>
  <si>
    <t>3730</t>
  </si>
  <si>
    <t>EL PASITO</t>
  </si>
  <si>
    <t>0761</t>
  </si>
  <si>
    <t>3766</t>
  </si>
  <si>
    <t>SABALO</t>
  </si>
  <si>
    <t>3781</t>
  </si>
  <si>
    <t>02476</t>
  </si>
  <si>
    <t>3789</t>
  </si>
  <si>
    <t>02477</t>
  </si>
  <si>
    <t>3790</t>
  </si>
  <si>
    <t>0786</t>
  </si>
  <si>
    <t>03086</t>
  </si>
  <si>
    <t>3699</t>
  </si>
  <si>
    <t>ALEXIS PEREZ AGUILAR</t>
  </si>
  <si>
    <t>02699</t>
  </si>
  <si>
    <t>3748</t>
  </si>
  <si>
    <t>02481</t>
  </si>
  <si>
    <t>3776</t>
  </si>
  <si>
    <t>FINCA POCARES</t>
  </si>
  <si>
    <t>IRENE ROMAN MENDEZ</t>
  </si>
  <si>
    <t>02883</t>
  </si>
  <si>
    <t>02482</t>
  </si>
  <si>
    <t>3780</t>
  </si>
  <si>
    <t>02500</t>
  </si>
  <si>
    <t>3755</t>
  </si>
  <si>
    <t>02484</t>
  </si>
  <si>
    <t>3705</t>
  </si>
  <si>
    <t>BARBUDAL</t>
  </si>
  <si>
    <t>3706</t>
  </si>
  <si>
    <t>BIJAGUAL SUR</t>
  </si>
  <si>
    <t>3769</t>
  </si>
  <si>
    <t>02488</t>
  </si>
  <si>
    <t>3778</t>
  </si>
  <si>
    <t>3722</t>
  </si>
  <si>
    <t>PALO SECO</t>
  </si>
  <si>
    <t>3779</t>
  </si>
  <si>
    <t>SARDINAL SUR</t>
  </si>
  <si>
    <t>02491</t>
  </si>
  <si>
    <t>3738</t>
  </si>
  <si>
    <t>ISLA PALO SECO</t>
  </si>
  <si>
    <t>3767</t>
  </si>
  <si>
    <t>DORIS ALPIZAR SANCHEZ</t>
  </si>
  <si>
    <t>3707</t>
  </si>
  <si>
    <t>EL BAMBU</t>
  </si>
  <si>
    <t>GRACE AGUILAR CHINCHILLA</t>
  </si>
  <si>
    <t>3736</t>
  </si>
  <si>
    <t>FINCA NICOYA</t>
  </si>
  <si>
    <t>3740</t>
  </si>
  <si>
    <t>JUNTA DE CACAO</t>
  </si>
  <si>
    <t>02499</t>
  </si>
  <si>
    <t>3633</t>
  </si>
  <si>
    <t>3733</t>
  </si>
  <si>
    <t>03204</t>
  </si>
  <si>
    <t>3735</t>
  </si>
  <si>
    <t>ESTERILLOS ANEXA</t>
  </si>
  <si>
    <t>02700</t>
  </si>
  <si>
    <t>3750</t>
  </si>
  <si>
    <t>02501</t>
  </si>
  <si>
    <t>3762</t>
  </si>
  <si>
    <t>PLAYON SUR</t>
  </si>
  <si>
    <t>02502</t>
  </si>
  <si>
    <t>2964</t>
  </si>
  <si>
    <t>CARBONERA</t>
  </si>
  <si>
    <t>3782</t>
  </si>
  <si>
    <t>3714</t>
  </si>
  <si>
    <t>3757</t>
  </si>
  <si>
    <t>PIRRIS</t>
  </si>
  <si>
    <t>DIMAS JIMENEZ ROJAS</t>
  </si>
  <si>
    <t>02506</t>
  </si>
  <si>
    <t>3758</t>
  </si>
  <si>
    <t>PLAYA PALMA</t>
  </si>
  <si>
    <t>3731</t>
  </si>
  <si>
    <t>EL REY</t>
  </si>
  <si>
    <t>3744</t>
  </si>
  <si>
    <t>LA LOMA</t>
  </si>
  <si>
    <t>3746</t>
  </si>
  <si>
    <t>3729</t>
  </si>
  <si>
    <t>ESTRELLA MORA NUÑEZ</t>
  </si>
  <si>
    <t>02511</t>
  </si>
  <si>
    <t>3741</t>
  </si>
  <si>
    <t>LA CHIRRACA</t>
  </si>
  <si>
    <t>3761</t>
  </si>
  <si>
    <t>PLAYON SAN ISIDRO</t>
  </si>
  <si>
    <t>HUGO MADRIGAL JIMENEZ</t>
  </si>
  <si>
    <t>03104</t>
  </si>
  <si>
    <t>5044</t>
  </si>
  <si>
    <t>3768</t>
  </si>
  <si>
    <t>LA VASCONIA</t>
  </si>
  <si>
    <t>02515</t>
  </si>
  <si>
    <t>3743</t>
  </si>
  <si>
    <t>02516</t>
  </si>
  <si>
    <t>3720</t>
  </si>
  <si>
    <t>ESTERILLOS OESTE</t>
  </si>
  <si>
    <t>02517</t>
  </si>
  <si>
    <t>3114</t>
  </si>
  <si>
    <t>02518</t>
  </si>
  <si>
    <t>3021</t>
  </si>
  <si>
    <t>CORONADO</t>
  </si>
  <si>
    <t>02519</t>
  </si>
  <si>
    <t>3038</t>
  </si>
  <si>
    <t>3263</t>
  </si>
  <si>
    <t>NIEBOROWSKY</t>
  </si>
  <si>
    <t>2946</t>
  </si>
  <si>
    <t>BALSAR</t>
  </si>
  <si>
    <t>ANGELA OSORNO CAMACHO</t>
  </si>
  <si>
    <t>5016</t>
  </si>
  <si>
    <t>BALLENA</t>
  </si>
  <si>
    <t>02523</t>
  </si>
  <si>
    <t>2938</t>
  </si>
  <si>
    <t>VALLE DE EL DIQUIS</t>
  </si>
  <si>
    <t>3130</t>
  </si>
  <si>
    <t>PUNTA MALA</t>
  </si>
  <si>
    <t>3156</t>
  </si>
  <si>
    <t>3158</t>
  </si>
  <si>
    <t>3191</t>
  </si>
  <si>
    <t>02600</t>
  </si>
  <si>
    <t>02530</t>
  </si>
  <si>
    <t>3211</t>
  </si>
  <si>
    <t>02804</t>
  </si>
  <si>
    <t>3212</t>
  </si>
  <si>
    <t>TORTUGA</t>
  </si>
  <si>
    <t>02532</t>
  </si>
  <si>
    <t>3553</t>
  </si>
  <si>
    <t>POCORA</t>
  </si>
  <si>
    <t>3019</t>
  </si>
  <si>
    <t>2988</t>
  </si>
  <si>
    <t>LA NAVIDAD</t>
  </si>
  <si>
    <t>PIEDRAS BLANCAS</t>
  </si>
  <si>
    <t>3106</t>
  </si>
  <si>
    <t>LEONOR CHINCHILLA DE FIGUEROA</t>
  </si>
  <si>
    <t>3117</t>
  </si>
  <si>
    <t>02537</t>
  </si>
  <si>
    <t>3140</t>
  </si>
  <si>
    <t>LA CHACARITA</t>
  </si>
  <si>
    <t>02538</t>
  </si>
  <si>
    <t>3203</t>
  </si>
  <si>
    <t>02539</t>
  </si>
  <si>
    <t>3217</t>
  </si>
  <si>
    <t>02540</t>
  </si>
  <si>
    <t>3218</t>
  </si>
  <si>
    <t>02541</t>
  </si>
  <si>
    <t>2968</t>
  </si>
  <si>
    <t>ALTO MONTERREY</t>
  </si>
  <si>
    <t>02542</t>
  </si>
  <si>
    <t>2887</t>
  </si>
  <si>
    <t>02543</t>
  </si>
  <si>
    <t>3119</t>
  </si>
  <si>
    <t>FINCA JALACA</t>
  </si>
  <si>
    <t>2910</t>
  </si>
  <si>
    <t>2986</t>
  </si>
  <si>
    <t>02601</t>
  </si>
  <si>
    <t>3080</t>
  </si>
  <si>
    <t>2977</t>
  </si>
  <si>
    <t>02552</t>
  </si>
  <si>
    <t>3005</t>
  </si>
  <si>
    <t>02553</t>
  </si>
  <si>
    <t>3200</t>
  </si>
  <si>
    <t>02554</t>
  </si>
  <si>
    <t>3202</t>
  </si>
  <si>
    <t>FINCA GUANACASTE</t>
  </si>
  <si>
    <t>02555</t>
  </si>
  <si>
    <t>3231</t>
  </si>
  <si>
    <t>02556</t>
  </si>
  <si>
    <t>3233</t>
  </si>
  <si>
    <t>02821</t>
  </si>
  <si>
    <t>02557</t>
  </si>
  <si>
    <t>5457</t>
  </si>
  <si>
    <t>02558</t>
  </si>
  <si>
    <t>3244</t>
  </si>
  <si>
    <t>02571</t>
  </si>
  <si>
    <t>3174</t>
  </si>
  <si>
    <t>FINCA SIETE</t>
  </si>
  <si>
    <t>3176</t>
  </si>
  <si>
    <t>3168</t>
  </si>
  <si>
    <t>FINCA DOCE</t>
  </si>
  <si>
    <t>3177</t>
  </si>
  <si>
    <t>FINCA NUEVE</t>
  </si>
  <si>
    <t>3171</t>
  </si>
  <si>
    <t>FINCA 2-4</t>
  </si>
  <si>
    <t>3240</t>
  </si>
  <si>
    <t>3052</t>
  </si>
  <si>
    <t>EDUARDO GARNIER UGALDE</t>
  </si>
  <si>
    <t>3565</t>
  </si>
  <si>
    <t>3059</t>
  </si>
  <si>
    <t>COQUITO</t>
  </si>
  <si>
    <t>ELIOTH CAMPOS ROMERO</t>
  </si>
  <si>
    <t>3163</t>
  </si>
  <si>
    <t>02569</t>
  </si>
  <si>
    <t>3167</t>
  </si>
  <si>
    <t>02570</t>
  </si>
  <si>
    <t>3169</t>
  </si>
  <si>
    <t>FINCA SEIS-ONCE</t>
  </si>
  <si>
    <t>3173</t>
  </si>
  <si>
    <t>02572</t>
  </si>
  <si>
    <t>2966</t>
  </si>
  <si>
    <t>CAÑA BLANCA</t>
  </si>
  <si>
    <t>02573</t>
  </si>
  <si>
    <t>3170</t>
  </si>
  <si>
    <t>PALMAR SUR</t>
  </si>
  <si>
    <t>3196</t>
  </si>
  <si>
    <t>MARVIN MAROTO MORALES</t>
  </si>
  <si>
    <t>3031</t>
  </si>
  <si>
    <t>CHOCUACO</t>
  </si>
  <si>
    <t>SIERPE</t>
  </si>
  <si>
    <t>3046</t>
  </si>
  <si>
    <t>02579</t>
  </si>
  <si>
    <t>3094</t>
  </si>
  <si>
    <t>02580</t>
  </si>
  <si>
    <t>3157</t>
  </si>
  <si>
    <t>02604</t>
  </si>
  <si>
    <t>3223</t>
  </si>
  <si>
    <t>ALMIRANTE</t>
  </si>
  <si>
    <t>JUAN CARLOS VALVERDE RIVERA</t>
  </si>
  <si>
    <t>02582</t>
  </si>
  <si>
    <t>3617</t>
  </si>
  <si>
    <t>02583</t>
  </si>
  <si>
    <t>2903</t>
  </si>
  <si>
    <t>ALTO LOS MOGOS</t>
  </si>
  <si>
    <t>02584</t>
  </si>
  <si>
    <t>2923</t>
  </si>
  <si>
    <t>AJUNTADERAS</t>
  </si>
  <si>
    <t>02585</t>
  </si>
  <si>
    <t>2928</t>
  </si>
  <si>
    <t>02586</t>
  </si>
  <si>
    <t>2992</t>
  </si>
  <si>
    <t>02587</t>
  </si>
  <si>
    <t>2971</t>
  </si>
  <si>
    <t>LA JUANITA</t>
  </si>
  <si>
    <t>02588</t>
  </si>
  <si>
    <t>3097</t>
  </si>
  <si>
    <t>02589</t>
  </si>
  <si>
    <t>2996</t>
  </si>
  <si>
    <t>02590</t>
  </si>
  <si>
    <t>3099</t>
  </si>
  <si>
    <t>RIYITO</t>
  </si>
  <si>
    <t>02591</t>
  </si>
  <si>
    <t>3033</t>
  </si>
  <si>
    <t>02592</t>
  </si>
  <si>
    <t>3045</t>
  </si>
  <si>
    <t>02593</t>
  </si>
  <si>
    <t>3049</t>
  </si>
  <si>
    <t>DRAKE</t>
  </si>
  <si>
    <t>ITZEL ARIAS VEGA</t>
  </si>
  <si>
    <t>02594</t>
  </si>
  <si>
    <t>3552</t>
  </si>
  <si>
    <t>02595</t>
  </si>
  <si>
    <t>3042</t>
  </si>
  <si>
    <t>03113</t>
  </si>
  <si>
    <t>3123</t>
  </si>
  <si>
    <t>POTREROS DE SIERPE</t>
  </si>
  <si>
    <t>02597</t>
  </si>
  <si>
    <t>3152</t>
  </si>
  <si>
    <t>LUIS ALBERTO SOTO SANABRIA</t>
  </si>
  <si>
    <t>3234</t>
  </si>
  <si>
    <t>EL CAMPO</t>
  </si>
  <si>
    <t>3258</t>
  </si>
  <si>
    <t>RINCON DE OSA</t>
  </si>
  <si>
    <t>1993</t>
  </si>
  <si>
    <t>JOKBATA</t>
  </si>
  <si>
    <t>02602</t>
  </si>
  <si>
    <t>3178</t>
  </si>
  <si>
    <t>3128</t>
  </si>
  <si>
    <t>02605</t>
  </si>
  <si>
    <t>1970</t>
  </si>
  <si>
    <t>LA ORIETA</t>
  </si>
  <si>
    <t>02606</t>
  </si>
  <si>
    <t>3179</t>
  </si>
  <si>
    <t>3068</t>
  </si>
  <si>
    <t>02608</t>
  </si>
  <si>
    <t>3076</t>
  </si>
  <si>
    <t>02609</t>
  </si>
  <si>
    <t>3131</t>
  </si>
  <si>
    <t>PUNTA ZANCUDO</t>
  </si>
  <si>
    <t>02610</t>
  </si>
  <si>
    <t>2911</t>
  </si>
  <si>
    <t>PUEBLO CIVIL</t>
  </si>
  <si>
    <t>02611</t>
  </si>
  <si>
    <t>2013</t>
  </si>
  <si>
    <t>EL CAS</t>
  </si>
  <si>
    <t>02612</t>
  </si>
  <si>
    <t>02613</t>
  </si>
  <si>
    <t>3064</t>
  </si>
  <si>
    <t>02614</t>
  </si>
  <si>
    <t>3072</t>
  </si>
  <si>
    <t>02615</t>
  </si>
  <si>
    <t>3073</t>
  </si>
  <si>
    <t>02921</t>
  </si>
  <si>
    <t>02616</t>
  </si>
  <si>
    <t>3090</t>
  </si>
  <si>
    <t>LA MONA</t>
  </si>
  <si>
    <t>02617</t>
  </si>
  <si>
    <t>3103</t>
  </si>
  <si>
    <t>LAS TRENZAS</t>
  </si>
  <si>
    <t>02619</t>
  </si>
  <si>
    <t>3220</t>
  </si>
  <si>
    <t>02620</t>
  </si>
  <si>
    <t>3222</t>
  </si>
  <si>
    <t>I.D.A. AGROINDUSTRIAL</t>
  </si>
  <si>
    <t>02621</t>
  </si>
  <si>
    <t>3227</t>
  </si>
  <si>
    <t>PLAYA CACAO</t>
  </si>
  <si>
    <t>02622</t>
  </si>
  <si>
    <t>2951</t>
  </si>
  <si>
    <t>02623</t>
  </si>
  <si>
    <t>2954</t>
  </si>
  <si>
    <t>CUERVITO</t>
  </si>
  <si>
    <t>02624</t>
  </si>
  <si>
    <t>3007</t>
  </si>
  <si>
    <t>02625</t>
  </si>
  <si>
    <t>3014</t>
  </si>
  <si>
    <t>02626</t>
  </si>
  <si>
    <t>3070</t>
  </si>
  <si>
    <t>02627</t>
  </si>
  <si>
    <t>3105</t>
  </si>
  <si>
    <t>ALTO DE COMTE</t>
  </si>
  <si>
    <t>02807</t>
  </si>
  <si>
    <t>02628</t>
  </si>
  <si>
    <t>3126</t>
  </si>
  <si>
    <t>02629</t>
  </si>
  <si>
    <t>2912</t>
  </si>
  <si>
    <t>02630</t>
  </si>
  <si>
    <t>EL PILON</t>
  </si>
  <si>
    <t>02631</t>
  </si>
  <si>
    <t>3206</t>
  </si>
  <si>
    <t>02632</t>
  </si>
  <si>
    <t>1948</t>
  </si>
  <si>
    <t>02633</t>
  </si>
  <si>
    <t>2939</t>
  </si>
  <si>
    <t>LINDA MAR</t>
  </si>
  <si>
    <t>02634</t>
  </si>
  <si>
    <t>3219</t>
  </si>
  <si>
    <t>02635</t>
  </si>
  <si>
    <t>2949</t>
  </si>
  <si>
    <t>LAS GEMELAS</t>
  </si>
  <si>
    <t>3149</t>
  </si>
  <si>
    <t>02637</t>
  </si>
  <si>
    <t>2936</t>
  </si>
  <si>
    <t>02638</t>
  </si>
  <si>
    <t>2942</t>
  </si>
  <si>
    <t>LA HIERBA</t>
  </si>
  <si>
    <t>3037</t>
  </si>
  <si>
    <t>PUNTA BANCO</t>
  </si>
  <si>
    <t>3238</t>
  </si>
  <si>
    <t>02641</t>
  </si>
  <si>
    <t>2972</t>
  </si>
  <si>
    <t>CAÑAZA</t>
  </si>
  <si>
    <t>3129</t>
  </si>
  <si>
    <t>02643</t>
  </si>
  <si>
    <t>3193</t>
  </si>
  <si>
    <t>02644</t>
  </si>
  <si>
    <t>3000</t>
  </si>
  <si>
    <t>LA INDEPENDENCIA</t>
  </si>
  <si>
    <t>3201</t>
  </si>
  <si>
    <t>SATURNINO CEDEÑO CEDEÑO</t>
  </si>
  <si>
    <t>3575</t>
  </si>
  <si>
    <t>PALERMO</t>
  </si>
  <si>
    <t>02647</t>
  </si>
  <si>
    <t>2895</t>
  </si>
  <si>
    <t>02809</t>
  </si>
  <si>
    <t>2961</t>
  </si>
  <si>
    <t>BOCA GALLARDO</t>
  </si>
  <si>
    <t>02654</t>
  </si>
  <si>
    <t>3004</t>
  </si>
  <si>
    <t>LA AMAPOLA</t>
  </si>
  <si>
    <t>02655</t>
  </si>
  <si>
    <t>3048</t>
  </si>
  <si>
    <t>FRANCISCO MORERA VARGAS</t>
  </si>
  <si>
    <t>3125</t>
  </si>
  <si>
    <t>02657</t>
  </si>
  <si>
    <t>3137</t>
  </si>
  <si>
    <t>02658</t>
  </si>
  <si>
    <t>3172</t>
  </si>
  <si>
    <t>2893</t>
  </si>
  <si>
    <t>VIQUILLA DOS</t>
  </si>
  <si>
    <t>02660</t>
  </si>
  <si>
    <t>3112</t>
  </si>
  <si>
    <t>3124</t>
  </si>
  <si>
    <t>2981</t>
  </si>
  <si>
    <t>3182</t>
  </si>
  <si>
    <t>3075</t>
  </si>
  <si>
    <t>02665</t>
  </si>
  <si>
    <t>2896</t>
  </si>
  <si>
    <t>BRUNCA</t>
  </si>
  <si>
    <t>3056</t>
  </si>
  <si>
    <t>02668</t>
  </si>
  <si>
    <t>3079</t>
  </si>
  <si>
    <t>LA GAMBA</t>
  </si>
  <si>
    <t>02669</t>
  </si>
  <si>
    <t>3183</t>
  </si>
  <si>
    <t>COTO 56-57</t>
  </si>
  <si>
    <t>02670</t>
  </si>
  <si>
    <t>3185</t>
  </si>
  <si>
    <t>COTO 54-55</t>
  </si>
  <si>
    <t>02671</t>
  </si>
  <si>
    <t>3190</t>
  </si>
  <si>
    <t>COTO 62-63</t>
  </si>
  <si>
    <t>02672</t>
  </si>
  <si>
    <t>3236</t>
  </si>
  <si>
    <t>03179</t>
  </si>
  <si>
    <t>02673</t>
  </si>
  <si>
    <t>3257</t>
  </si>
  <si>
    <t>3135</t>
  </si>
  <si>
    <t>3002</t>
  </si>
  <si>
    <t>ESTERO GUERRA</t>
  </si>
  <si>
    <t>3127</t>
  </si>
  <si>
    <t>2919</t>
  </si>
  <si>
    <t>02680</t>
  </si>
  <si>
    <t>3074</t>
  </si>
  <si>
    <t>02682</t>
  </si>
  <si>
    <t>2962</t>
  </si>
  <si>
    <t>02683</t>
  </si>
  <si>
    <t>3134</t>
  </si>
  <si>
    <t>NUEVA ZELANDIA</t>
  </si>
  <si>
    <t>3145</t>
  </si>
  <si>
    <t>3551</t>
  </si>
  <si>
    <t>CINDY MARCHENA SANDOVAL</t>
  </si>
  <si>
    <t>02687</t>
  </si>
  <si>
    <t>3255</t>
  </si>
  <si>
    <t>2941</t>
  </si>
  <si>
    <t>BAJO DE REYES</t>
  </si>
  <si>
    <t>3061</t>
  </si>
  <si>
    <t>3062</t>
  </si>
  <si>
    <t>2950</t>
  </si>
  <si>
    <t>02692</t>
  </si>
  <si>
    <t>3063</t>
  </si>
  <si>
    <t>FILA DE TRUCHO</t>
  </si>
  <si>
    <t>02693</t>
  </si>
  <si>
    <t>2990</t>
  </si>
  <si>
    <t>3053</t>
  </si>
  <si>
    <t>EL DANTO</t>
  </si>
  <si>
    <t>02695</t>
  </si>
  <si>
    <t>2943</t>
  </si>
  <si>
    <t>SIETE COLINAS</t>
  </si>
  <si>
    <t>2963</t>
  </si>
  <si>
    <t>03063</t>
  </si>
  <si>
    <t>3006</t>
  </si>
  <si>
    <t>02698</t>
  </si>
  <si>
    <t>3084</t>
  </si>
  <si>
    <t>3087</t>
  </si>
  <si>
    <t>3093</t>
  </si>
  <si>
    <t>ADELE CLARINI</t>
  </si>
  <si>
    <t>3100</t>
  </si>
  <si>
    <t>02702</t>
  </si>
  <si>
    <t>3111</t>
  </si>
  <si>
    <t>02703</t>
  </si>
  <si>
    <t>3162</t>
  </si>
  <si>
    <t>02704</t>
  </si>
  <si>
    <t>3221</t>
  </si>
  <si>
    <t>02705</t>
  </si>
  <si>
    <t>3195</t>
  </si>
  <si>
    <t>SANTA CONSTANZA</t>
  </si>
  <si>
    <t>02706</t>
  </si>
  <si>
    <t>3225</t>
  </si>
  <si>
    <t>02707</t>
  </si>
  <si>
    <t>3041</t>
  </si>
  <si>
    <t>02708</t>
  </si>
  <si>
    <t>3116</t>
  </si>
  <si>
    <t>02709</t>
  </si>
  <si>
    <t>3192</t>
  </si>
  <si>
    <t>02710</t>
  </si>
  <si>
    <t>3241</t>
  </si>
  <si>
    <t>02711</t>
  </si>
  <si>
    <t>2929</t>
  </si>
  <si>
    <t>ALPHA</t>
  </si>
  <si>
    <t>3245</t>
  </si>
  <si>
    <t>FILA NARANJO</t>
  </si>
  <si>
    <t>RUTH MARY HIDALGO PORRAS</t>
  </si>
  <si>
    <t>02714</t>
  </si>
  <si>
    <t>3248</t>
  </si>
  <si>
    <t>02808</t>
  </si>
  <si>
    <t>2901</t>
  </si>
  <si>
    <t>JACQUELINE GRAJALES ALVARADO</t>
  </si>
  <si>
    <t>02716</t>
  </si>
  <si>
    <t>2915</t>
  </si>
  <si>
    <t>2970</t>
  </si>
  <si>
    <t>03110</t>
  </si>
  <si>
    <t>3164</t>
  </si>
  <si>
    <t>LUIS WACHONG LEE</t>
  </si>
  <si>
    <t>3166</t>
  </si>
  <si>
    <t>02720</t>
  </si>
  <si>
    <t>3026</t>
  </si>
  <si>
    <t>AGUAS CALIENTES</t>
  </si>
  <si>
    <t>02813</t>
  </si>
  <si>
    <t>02721</t>
  </si>
  <si>
    <t>3204</t>
  </si>
  <si>
    <t>02722</t>
  </si>
  <si>
    <t>3096</t>
  </si>
  <si>
    <t>02723</t>
  </si>
  <si>
    <t>3113</t>
  </si>
  <si>
    <t>FILA TIGRE</t>
  </si>
  <si>
    <t>02913</t>
  </si>
  <si>
    <t>02724</t>
  </si>
  <si>
    <t>2995</t>
  </si>
  <si>
    <t>3085</t>
  </si>
  <si>
    <t>3101</t>
  </si>
  <si>
    <t>LAS MELLIZAS</t>
  </si>
  <si>
    <t>02727</t>
  </si>
  <si>
    <t>3210</t>
  </si>
  <si>
    <t>3252</t>
  </si>
  <si>
    <t>3065</t>
  </si>
  <si>
    <t>02731</t>
  </si>
  <si>
    <t>2918</t>
  </si>
  <si>
    <t>VALLE HERMOSO</t>
  </si>
  <si>
    <t>2931</t>
  </si>
  <si>
    <t>03150</t>
  </si>
  <si>
    <t>2957</t>
  </si>
  <si>
    <t>02734</t>
  </si>
  <si>
    <t>3043</t>
  </si>
  <si>
    <t>LA FLOR DEL ROBLE</t>
  </si>
  <si>
    <t>3066</t>
  </si>
  <si>
    <t>02736</t>
  </si>
  <si>
    <t>3187</t>
  </si>
  <si>
    <t>02737</t>
  </si>
  <si>
    <t>3198</t>
  </si>
  <si>
    <t>3237</t>
  </si>
  <si>
    <t>2892</t>
  </si>
  <si>
    <t>2904</t>
  </si>
  <si>
    <t>BELLO ORIENTE</t>
  </si>
  <si>
    <t>2922</t>
  </si>
  <si>
    <t>02742</t>
  </si>
  <si>
    <t>2948</t>
  </si>
  <si>
    <t>2969</t>
  </si>
  <si>
    <t>CAÑAS GORDAS</t>
  </si>
  <si>
    <t>02744</t>
  </si>
  <si>
    <t>2985</t>
  </si>
  <si>
    <t>CAMPO TRES</t>
  </si>
  <si>
    <t>3016</t>
  </si>
  <si>
    <t>02746</t>
  </si>
  <si>
    <t>3027</t>
  </si>
  <si>
    <t>02747</t>
  </si>
  <si>
    <t>3194</t>
  </si>
  <si>
    <t>3250</t>
  </si>
  <si>
    <t>LOS PILARES</t>
  </si>
  <si>
    <t>02749</t>
  </si>
  <si>
    <t>3067</t>
  </si>
  <si>
    <t>3259</t>
  </si>
  <si>
    <t>02751</t>
  </si>
  <si>
    <t>3109</t>
  </si>
  <si>
    <t>02752</t>
  </si>
  <si>
    <t>3159</t>
  </si>
  <si>
    <t>02753</t>
  </si>
  <si>
    <t>3051</t>
  </si>
  <si>
    <t>02815</t>
  </si>
  <si>
    <t>3083</t>
  </si>
  <si>
    <t>META PONTO</t>
  </si>
  <si>
    <t>02755</t>
  </si>
  <si>
    <t>3155</t>
  </si>
  <si>
    <t>SAN ANTONIO DE SABALITO</t>
  </si>
  <si>
    <t>HARLEY CORDERO CRUZ</t>
  </si>
  <si>
    <t>3209</t>
  </si>
  <si>
    <t>COOPA BUENA</t>
  </si>
  <si>
    <t>02757</t>
  </si>
  <si>
    <t>2907</t>
  </si>
  <si>
    <t>VILLA ROMA</t>
  </si>
  <si>
    <t>02758</t>
  </si>
  <si>
    <t>2983</t>
  </si>
  <si>
    <t>2947</t>
  </si>
  <si>
    <t>BAJO DE LOS INDIOS</t>
  </si>
  <si>
    <t>ELIZABETH DARCE DELGADO</t>
  </si>
  <si>
    <t>02761</t>
  </si>
  <si>
    <t>3110</t>
  </si>
  <si>
    <t>3147</t>
  </si>
  <si>
    <t>2891</t>
  </si>
  <si>
    <t>LA CHIVA</t>
  </si>
  <si>
    <t>02764</t>
  </si>
  <si>
    <t>2894</t>
  </si>
  <si>
    <t>2956</t>
  </si>
  <si>
    <t>2959</t>
  </si>
  <si>
    <t>BRUS MALIS</t>
  </si>
  <si>
    <t>3039</t>
  </si>
  <si>
    <t>JABILLO</t>
  </si>
  <si>
    <t>02769</t>
  </si>
  <si>
    <t>3095</t>
  </si>
  <si>
    <t>02770</t>
  </si>
  <si>
    <t>3154</t>
  </si>
  <si>
    <t>3160</t>
  </si>
  <si>
    <t>02920</t>
  </si>
  <si>
    <t>02772</t>
  </si>
  <si>
    <t>3224</t>
  </si>
  <si>
    <t>02773</t>
  </si>
  <si>
    <t>2974</t>
  </si>
  <si>
    <t>KAMAKIRI</t>
  </si>
  <si>
    <t>03066</t>
  </si>
  <si>
    <t>02774</t>
  </si>
  <si>
    <t>3023</t>
  </si>
  <si>
    <t>VILLA PALACIOS</t>
  </si>
  <si>
    <t>02775</t>
  </si>
  <si>
    <t>3579</t>
  </si>
  <si>
    <t>CALLE UNO</t>
  </si>
  <si>
    <t>02776</t>
  </si>
  <si>
    <t>3025</t>
  </si>
  <si>
    <t>02777</t>
  </si>
  <si>
    <t>3175</t>
  </si>
  <si>
    <t>23 DE MAYO</t>
  </si>
  <si>
    <t>02778</t>
  </si>
  <si>
    <t>3086</t>
  </si>
  <si>
    <t>LA MANCHURIA</t>
  </si>
  <si>
    <t>02779</t>
  </si>
  <si>
    <t>0986</t>
  </si>
  <si>
    <t>BAJO LAS BRISAS</t>
  </si>
  <si>
    <t>02780</t>
  </si>
  <si>
    <t>3161</t>
  </si>
  <si>
    <t>02781</t>
  </si>
  <si>
    <t>3081</t>
  </si>
  <si>
    <t>QUIABDO</t>
  </si>
  <si>
    <t>02816</t>
  </si>
  <si>
    <t>3107</t>
  </si>
  <si>
    <t>02783</t>
  </si>
  <si>
    <t>3208</t>
  </si>
  <si>
    <t>02784</t>
  </si>
  <si>
    <t>3213</t>
  </si>
  <si>
    <t>TORRE ALTA</t>
  </si>
  <si>
    <t>3214</t>
  </si>
  <si>
    <t>03180</t>
  </si>
  <si>
    <t>3230</t>
  </si>
  <si>
    <t>3349</t>
  </si>
  <si>
    <t>BRATSI</t>
  </si>
  <si>
    <t>02791</t>
  </si>
  <si>
    <t>3017</t>
  </si>
  <si>
    <t>LOS CASTAÑOS</t>
  </si>
  <si>
    <t>02792</t>
  </si>
  <si>
    <t>2900</t>
  </si>
  <si>
    <t>02793</t>
  </si>
  <si>
    <t>3018</t>
  </si>
  <si>
    <t>EL LABRADOR</t>
  </si>
  <si>
    <t>LAUREL</t>
  </si>
  <si>
    <t>03281</t>
  </si>
  <si>
    <t>3013</t>
  </si>
  <si>
    <t>LA CAMPIÑA</t>
  </si>
  <si>
    <t>02795</t>
  </si>
  <si>
    <t>3139</t>
  </si>
  <si>
    <t>02796</t>
  </si>
  <si>
    <t>3181</t>
  </si>
  <si>
    <t>CENTRAL COTO 47</t>
  </si>
  <si>
    <t>02797</t>
  </si>
  <si>
    <t>3347</t>
  </si>
  <si>
    <t>CHINA KICHA</t>
  </si>
  <si>
    <t>03015</t>
  </si>
  <si>
    <t>02798</t>
  </si>
  <si>
    <t>3189</t>
  </si>
  <si>
    <t>COTO 42</t>
  </si>
  <si>
    <t>02799</t>
  </si>
  <si>
    <t>3144</t>
  </si>
  <si>
    <t>ESTRELLA DEL SUR</t>
  </si>
  <si>
    <t>02800</t>
  </si>
  <si>
    <t>3262</t>
  </si>
  <si>
    <t>COTO 49</t>
  </si>
  <si>
    <t>02801</t>
  </si>
  <si>
    <t>3148</t>
  </si>
  <si>
    <t>CANGREJO VERDE</t>
  </si>
  <si>
    <t>02802</t>
  </si>
  <si>
    <t>2973</t>
  </si>
  <si>
    <t>LA NUBIA</t>
  </si>
  <si>
    <t>STEVEN SOTO CAIROLI</t>
  </si>
  <si>
    <t>02803</t>
  </si>
  <si>
    <t>3151</t>
  </si>
  <si>
    <t>LA CONCORDIA</t>
  </si>
  <si>
    <t>2989</t>
  </si>
  <si>
    <t>CARACOL NORTE</t>
  </si>
  <si>
    <t>02805</t>
  </si>
  <si>
    <t>3180</t>
  </si>
  <si>
    <t>COTO 45</t>
  </si>
  <si>
    <t>02806</t>
  </si>
  <si>
    <t>3188</t>
  </si>
  <si>
    <t>COTO 50-51</t>
  </si>
  <si>
    <t>2898</t>
  </si>
  <si>
    <t>3346</t>
  </si>
  <si>
    <t>SIBÖDI</t>
  </si>
  <si>
    <t>3078</t>
  </si>
  <si>
    <t>02810</t>
  </si>
  <si>
    <t>3235</t>
  </si>
  <si>
    <t>02811</t>
  </si>
  <si>
    <t>3184</t>
  </si>
  <si>
    <t>COTO 52</t>
  </si>
  <si>
    <t>02812</t>
  </si>
  <si>
    <t>3186</t>
  </si>
  <si>
    <t>COTO 44</t>
  </si>
  <si>
    <t>3199</t>
  </si>
  <si>
    <t>SANTIAGO DE CARACOL</t>
  </si>
  <si>
    <t>2927</t>
  </si>
  <si>
    <t>03024</t>
  </si>
  <si>
    <t>3047</t>
  </si>
  <si>
    <t>02817</t>
  </si>
  <si>
    <t>3348</t>
  </si>
  <si>
    <t>MELERUK</t>
  </si>
  <si>
    <t>03014</t>
  </si>
  <si>
    <t>02818</t>
  </si>
  <si>
    <t>3104</t>
  </si>
  <si>
    <t>02819</t>
  </si>
  <si>
    <t>3088</t>
  </si>
  <si>
    <t>LA MARIPOSA</t>
  </si>
  <si>
    <t>02820</t>
  </si>
  <si>
    <t>3229</t>
  </si>
  <si>
    <t>02919</t>
  </si>
  <si>
    <t>3215</t>
  </si>
  <si>
    <t>3077</t>
  </si>
  <si>
    <t>CONFRATERNIDAD</t>
  </si>
  <si>
    <t>02823</t>
  </si>
  <si>
    <t>3216</t>
  </si>
  <si>
    <t>LAS VEGAS DE ABROJO NORTE</t>
  </si>
  <si>
    <t>3115</t>
  </si>
  <si>
    <t>PASO CANOAS</t>
  </si>
  <si>
    <t>02825</t>
  </si>
  <si>
    <t>3228</t>
  </si>
  <si>
    <t>2902</t>
  </si>
  <si>
    <t>2984</t>
  </si>
  <si>
    <t>CAMPO DOS Y MEDIO</t>
  </si>
  <si>
    <t>02829</t>
  </si>
  <si>
    <t>3253</t>
  </si>
  <si>
    <t>LAS VEGUITAS</t>
  </si>
  <si>
    <t>2998</t>
  </si>
  <si>
    <t>CACORAGUA</t>
  </si>
  <si>
    <t>02831</t>
  </si>
  <si>
    <t>3254</t>
  </si>
  <si>
    <t>02832</t>
  </si>
  <si>
    <t>3242</t>
  </si>
  <si>
    <t>3261</t>
  </si>
  <si>
    <t>ALTOS DE SAN ANTONIO</t>
  </si>
  <si>
    <t>2888</t>
  </si>
  <si>
    <t>ALTOS DEL BRUJO</t>
  </si>
  <si>
    <t>02835</t>
  </si>
  <si>
    <t>2991</t>
  </si>
  <si>
    <t>GUAYABI</t>
  </si>
  <si>
    <t>CARLOS LUIS CANALES ZAPATA</t>
  </si>
  <si>
    <t>3120</t>
  </si>
  <si>
    <t>DARIZARA</t>
  </si>
  <si>
    <t>3197</t>
  </si>
  <si>
    <t>2916</t>
  </si>
  <si>
    <t>2955</t>
  </si>
  <si>
    <t>GUAYACAN</t>
  </si>
  <si>
    <t>02840</t>
  </si>
  <si>
    <t>2993</t>
  </si>
  <si>
    <t>FINCA NARANJO</t>
  </si>
  <si>
    <t>02841</t>
  </si>
  <si>
    <t>3008</t>
  </si>
  <si>
    <t>02842</t>
  </si>
  <si>
    <t>3009</t>
  </si>
  <si>
    <t>FINCA CAUCHO</t>
  </si>
  <si>
    <t>02843</t>
  </si>
  <si>
    <t>3010</t>
  </si>
  <si>
    <t>FINCA CAIMITO</t>
  </si>
  <si>
    <t>02844</t>
  </si>
  <si>
    <t>3011</t>
  </si>
  <si>
    <t>FINCA TAMARINDO</t>
  </si>
  <si>
    <t>2937</t>
  </si>
  <si>
    <t>3012</t>
  </si>
  <si>
    <t>FINCA BAMBITO</t>
  </si>
  <si>
    <t>3028</t>
  </si>
  <si>
    <t>VEREH</t>
  </si>
  <si>
    <t>2975</t>
  </si>
  <si>
    <t>COTO SUR</t>
  </si>
  <si>
    <t>3044</t>
  </si>
  <si>
    <t>2976</t>
  </si>
  <si>
    <t>SURIK</t>
  </si>
  <si>
    <t>3141</t>
  </si>
  <si>
    <t>COYOCHE</t>
  </si>
  <si>
    <t>2999</t>
  </si>
  <si>
    <t>CARIARE</t>
  </si>
  <si>
    <t>3249</t>
  </si>
  <si>
    <t>CARACOL DE LA VACA</t>
  </si>
  <si>
    <t>3001</t>
  </si>
  <si>
    <t>2889</t>
  </si>
  <si>
    <t>LA BOTA</t>
  </si>
  <si>
    <t>02857</t>
  </si>
  <si>
    <t>3036</t>
  </si>
  <si>
    <t>02860</t>
  </si>
  <si>
    <t>3032</t>
  </si>
  <si>
    <t>3057</t>
  </si>
  <si>
    <t>02862</t>
  </si>
  <si>
    <t>3246</t>
  </si>
  <si>
    <t>02863</t>
  </si>
  <si>
    <t>2908</t>
  </si>
  <si>
    <t>3015</t>
  </si>
  <si>
    <t>BELLA LUZ</t>
  </si>
  <si>
    <t>02865</t>
  </si>
  <si>
    <t>3091</t>
  </si>
  <si>
    <t>3069</t>
  </si>
  <si>
    <t>JUAN LARA ALFARO</t>
  </si>
  <si>
    <t>02867</t>
  </si>
  <si>
    <t>3058</t>
  </si>
  <si>
    <t>JOBO CIVIL</t>
  </si>
  <si>
    <t>02868</t>
  </si>
  <si>
    <t>3092</t>
  </si>
  <si>
    <t>LA PEÑA</t>
  </si>
  <si>
    <t>3142</t>
  </si>
  <si>
    <t>FINCA MANGO</t>
  </si>
  <si>
    <t>3146</t>
  </si>
  <si>
    <t>TIGRITO</t>
  </si>
  <si>
    <t>02872</t>
  </si>
  <si>
    <t>3260</t>
  </si>
  <si>
    <t>PUESTO LA PLAYA</t>
  </si>
  <si>
    <t>02873</t>
  </si>
  <si>
    <t>3446</t>
  </si>
  <si>
    <t>03207</t>
  </si>
  <si>
    <t>3556</t>
  </si>
  <si>
    <t>BARRA DEL COLORADO SUR</t>
  </si>
  <si>
    <t>3472</t>
  </si>
  <si>
    <t>02878</t>
  </si>
  <si>
    <t>3306</t>
  </si>
  <si>
    <t>BARRA DE PARISMINA</t>
  </si>
  <si>
    <t>GUILLERMO VALVERDE ALVARADO</t>
  </si>
  <si>
    <t>02879</t>
  </si>
  <si>
    <t>3484</t>
  </si>
  <si>
    <t>VALLE LA AURORA</t>
  </si>
  <si>
    <t>03009</t>
  </si>
  <si>
    <t>02880</t>
  </si>
  <si>
    <t>3375</t>
  </si>
  <si>
    <t>LIVERPOOL</t>
  </si>
  <si>
    <t>3493</t>
  </si>
  <si>
    <t>0752</t>
  </si>
  <si>
    <t>03156</t>
  </si>
  <si>
    <t>3501</t>
  </si>
  <si>
    <t>02884</t>
  </si>
  <si>
    <t>3408</t>
  </si>
  <si>
    <t>VILLA DEL MAR # 1</t>
  </si>
  <si>
    <t>3465</t>
  </si>
  <si>
    <t>PORTETE</t>
  </si>
  <si>
    <t>02887</t>
  </si>
  <si>
    <t>3466</t>
  </si>
  <si>
    <t>02888</t>
  </si>
  <si>
    <t>3301</t>
  </si>
  <si>
    <t>BARRA DE PACUARE</t>
  </si>
  <si>
    <t>02890</t>
  </si>
  <si>
    <t>02891</t>
  </si>
  <si>
    <t>3486</t>
  </si>
  <si>
    <t>3411</t>
  </si>
  <si>
    <t>02893</t>
  </si>
  <si>
    <t>3469</t>
  </si>
  <si>
    <t>02894</t>
  </si>
  <si>
    <t>3554</t>
  </si>
  <si>
    <t>BARRA DEL COLORADO NORTE</t>
  </si>
  <si>
    <t>02896</t>
  </si>
  <si>
    <t>3557</t>
  </si>
  <si>
    <t>BARRA DE TORTUGUERO</t>
  </si>
  <si>
    <t>3407</t>
  </si>
  <si>
    <t>LOS CORALES</t>
  </si>
  <si>
    <t>3350</t>
  </si>
  <si>
    <t>3414</t>
  </si>
  <si>
    <t>02901</t>
  </si>
  <si>
    <t>3454</t>
  </si>
  <si>
    <t>3320</t>
  </si>
  <si>
    <t>3380</t>
  </si>
  <si>
    <t>02904</t>
  </si>
  <si>
    <t>3406</t>
  </si>
  <si>
    <t>VILLA DEL MAR # 2</t>
  </si>
  <si>
    <t>YENORI BRYAN JENKINS</t>
  </si>
  <si>
    <t>02905</t>
  </si>
  <si>
    <t>3457</t>
  </si>
  <si>
    <t>03008</t>
  </si>
  <si>
    <t>02906</t>
  </si>
  <si>
    <t>3470</t>
  </si>
  <si>
    <t>3305</t>
  </si>
  <si>
    <t>BANANITO NORTE</t>
  </si>
  <si>
    <t>3307</t>
  </si>
  <si>
    <t>ATILIA MATA FRESES</t>
  </si>
  <si>
    <t>02910</t>
  </si>
  <si>
    <t>3326</t>
  </si>
  <si>
    <t>DONDONIA 1</t>
  </si>
  <si>
    <t>02911</t>
  </si>
  <si>
    <t>3458</t>
  </si>
  <si>
    <t>LA COLINA</t>
  </si>
  <si>
    <t>02912</t>
  </si>
  <si>
    <t>3357</t>
  </si>
  <si>
    <t>3345</t>
  </si>
  <si>
    <t>BARRIO LIMONCITO</t>
  </si>
  <si>
    <t>3423</t>
  </si>
  <si>
    <t>LA BOMBA</t>
  </si>
  <si>
    <t>02915</t>
  </si>
  <si>
    <t>3303</t>
  </si>
  <si>
    <t>BALVANERO VARGAS MOLINA</t>
  </si>
  <si>
    <t>02916</t>
  </si>
  <si>
    <t>3479</t>
  </si>
  <si>
    <t>02917</t>
  </si>
  <si>
    <t>3321</t>
  </si>
  <si>
    <t>BURRICO</t>
  </si>
  <si>
    <t>BANANITO SUR</t>
  </si>
  <si>
    <t>02918</t>
  </si>
  <si>
    <t>3308</t>
  </si>
  <si>
    <t>BEVERLY</t>
  </si>
  <si>
    <t>3383</t>
  </si>
  <si>
    <t>PENSHURT</t>
  </si>
  <si>
    <t>3443</t>
  </si>
  <si>
    <t>3480</t>
  </si>
  <si>
    <t>03251</t>
  </si>
  <si>
    <t>02922</t>
  </si>
  <si>
    <t>3353</t>
  </si>
  <si>
    <t>BONIFACIO</t>
  </si>
  <si>
    <t>02923</t>
  </si>
  <si>
    <t>3329</t>
  </si>
  <si>
    <t>02924</t>
  </si>
  <si>
    <t>3386</t>
  </si>
  <si>
    <t>SAN CLEMENTE</t>
  </si>
  <si>
    <t>02925</t>
  </si>
  <si>
    <t>3449</t>
  </si>
  <si>
    <t>CASTILLO NUEVO</t>
  </si>
  <si>
    <t>02926</t>
  </si>
  <si>
    <t>3450</t>
  </si>
  <si>
    <t>KENT DE BANANITO NORTE</t>
  </si>
  <si>
    <t>02927</t>
  </si>
  <si>
    <t>3451</t>
  </si>
  <si>
    <t>SAN CECILIO</t>
  </si>
  <si>
    <t>02929</t>
  </si>
  <si>
    <t>3517</t>
  </si>
  <si>
    <t>2015</t>
  </si>
  <si>
    <t>MATA DE GUINEO</t>
  </si>
  <si>
    <t>SONIA MENDEZ MENDEZ</t>
  </si>
  <si>
    <t>3331</t>
  </si>
  <si>
    <t>3351</t>
  </si>
  <si>
    <t>02936</t>
  </si>
  <si>
    <t>3335</t>
  </si>
  <si>
    <t>3361</t>
  </si>
  <si>
    <t>CALVERI</t>
  </si>
  <si>
    <t>02940</t>
  </si>
  <si>
    <t>3474</t>
  </si>
  <si>
    <t>3456</t>
  </si>
  <si>
    <t>02942</t>
  </si>
  <si>
    <t>3496</t>
  </si>
  <si>
    <t>VESTA</t>
  </si>
  <si>
    <t>02943</t>
  </si>
  <si>
    <t>3485</t>
  </si>
  <si>
    <t>CERERE</t>
  </si>
  <si>
    <t>3285</t>
  </si>
  <si>
    <t>ARMENIA</t>
  </si>
  <si>
    <t>3511</t>
  </si>
  <si>
    <t>BOCUARE</t>
  </si>
  <si>
    <t>03013</t>
  </si>
  <si>
    <t>3267</t>
  </si>
  <si>
    <t>02949</t>
  </si>
  <si>
    <t>3330</t>
  </si>
  <si>
    <t>02950</t>
  </si>
  <si>
    <t>3460</t>
  </si>
  <si>
    <t>PANDORA OESTE</t>
  </si>
  <si>
    <t>3513</t>
  </si>
  <si>
    <t>VALLE DE LAS ROSAS</t>
  </si>
  <si>
    <t>3521</t>
  </si>
  <si>
    <t>02953</t>
  </si>
  <si>
    <t>3323</t>
  </si>
  <si>
    <t>CIUDADELA FLORES</t>
  </si>
  <si>
    <t>02954</t>
  </si>
  <si>
    <t>3328</t>
  </si>
  <si>
    <t>SEIS AMIGOS</t>
  </si>
  <si>
    <t>02955</t>
  </si>
  <si>
    <t>3371</t>
  </si>
  <si>
    <t>02956</t>
  </si>
  <si>
    <t>3397</t>
  </si>
  <si>
    <t>02957</t>
  </si>
  <si>
    <t>3516</t>
  </si>
  <si>
    <t>02958</t>
  </si>
  <si>
    <t>3436</t>
  </si>
  <si>
    <t>02959</t>
  </si>
  <si>
    <t>3333</t>
  </si>
  <si>
    <t>CASORLA</t>
  </si>
  <si>
    <t>02960</t>
  </si>
  <si>
    <t>3596</t>
  </si>
  <si>
    <t>02961</t>
  </si>
  <si>
    <t>3504</t>
  </si>
  <si>
    <t>EL COCAL</t>
  </si>
  <si>
    <t>02962</t>
  </si>
  <si>
    <t>3317</t>
  </si>
  <si>
    <t>SECTOR NORTE</t>
  </si>
  <si>
    <t>VIRGILIA BOX DAVIS</t>
  </si>
  <si>
    <t>02963</t>
  </si>
  <si>
    <t>3310</t>
  </si>
  <si>
    <t>02964</t>
  </si>
  <si>
    <t>3487</t>
  </si>
  <si>
    <t>02965</t>
  </si>
  <si>
    <t>3522</t>
  </si>
  <si>
    <t>IMPERIO</t>
  </si>
  <si>
    <t>02967</t>
  </si>
  <si>
    <t>3415</t>
  </si>
  <si>
    <t>02968</t>
  </si>
  <si>
    <t>3438</t>
  </si>
  <si>
    <t>02969</t>
  </si>
  <si>
    <t>3492</t>
  </si>
  <si>
    <t>3453</t>
  </si>
  <si>
    <t>LAS PALMIRAS</t>
  </si>
  <si>
    <t>02972</t>
  </si>
  <si>
    <t>3365</t>
  </si>
  <si>
    <t>MONTEVERDE</t>
  </si>
  <si>
    <t>02973</t>
  </si>
  <si>
    <t>3382</t>
  </si>
  <si>
    <t>3318</t>
  </si>
  <si>
    <t>3344</t>
  </si>
  <si>
    <t>MARYLAND</t>
  </si>
  <si>
    <t>3355</t>
  </si>
  <si>
    <t>3309</t>
  </si>
  <si>
    <t>02978</t>
  </si>
  <si>
    <t>3319</t>
  </si>
  <si>
    <t>INDIANA DOS</t>
  </si>
  <si>
    <t>3399</t>
  </si>
  <si>
    <t>NUEVA ESPERANZA</t>
  </si>
  <si>
    <t>02980</t>
  </si>
  <si>
    <t>3400</t>
  </si>
  <si>
    <t>NUEVA VIRGINIA</t>
  </si>
  <si>
    <t>MELANIA MATA OTOYA</t>
  </si>
  <si>
    <t>02981</t>
  </si>
  <si>
    <t>3478</t>
  </si>
  <si>
    <t>SAN ALBERTO</t>
  </si>
  <si>
    <t>02982</t>
  </si>
  <si>
    <t>3482</t>
  </si>
  <si>
    <t>LA PERLITA</t>
  </si>
  <si>
    <t>02983</t>
  </si>
  <si>
    <t>3507</t>
  </si>
  <si>
    <t>FAUSTO HERRERA CORDERO</t>
  </si>
  <si>
    <t>02984</t>
  </si>
  <si>
    <t>3520</t>
  </si>
  <si>
    <t>02985</t>
  </si>
  <si>
    <t>3515</t>
  </si>
  <si>
    <t>VEGAS DE MADRE DE DIOS</t>
  </si>
  <si>
    <t>BATAN</t>
  </si>
  <si>
    <t>02986</t>
  </si>
  <si>
    <t>3525</t>
  </si>
  <si>
    <t>FREEMAN</t>
  </si>
  <si>
    <t>02988</t>
  </si>
  <si>
    <t>3416</t>
  </si>
  <si>
    <t>INDIANA TRES</t>
  </si>
  <si>
    <t>02989</t>
  </si>
  <si>
    <t>3417</t>
  </si>
  <si>
    <t>02990</t>
  </si>
  <si>
    <t>3339</t>
  </si>
  <si>
    <t>CELINA</t>
  </si>
  <si>
    <t>02991</t>
  </si>
  <si>
    <t>3363</t>
  </si>
  <si>
    <t>CULTIVEZ</t>
  </si>
  <si>
    <t>02992</t>
  </si>
  <si>
    <t>3396</t>
  </si>
  <si>
    <t>02993</t>
  </si>
  <si>
    <t>2035</t>
  </si>
  <si>
    <t>SAN AGUSTIN</t>
  </si>
  <si>
    <t>DAVID CHAVES ULLOA</t>
  </si>
  <si>
    <t>3433</t>
  </si>
  <si>
    <t>3441</t>
  </si>
  <si>
    <t>3463</t>
  </si>
  <si>
    <t>02997</t>
  </si>
  <si>
    <t>3483</t>
  </si>
  <si>
    <t>ALEX FARGUHARSON BENNETT</t>
  </si>
  <si>
    <t>3342</t>
  </si>
  <si>
    <t>CIMARRONES</t>
  </si>
  <si>
    <t>3393</t>
  </si>
  <si>
    <t>SILVESTRE GRANT GRIFFITH</t>
  </si>
  <si>
    <t>3448</t>
  </si>
  <si>
    <t>GERMANIA</t>
  </si>
  <si>
    <t>3471</t>
  </si>
  <si>
    <t>EL MILANO</t>
  </si>
  <si>
    <t>JAVIER CHAVES BUSTOS</t>
  </si>
  <si>
    <t>3418</t>
  </si>
  <si>
    <t>03003</t>
  </si>
  <si>
    <t>3427</t>
  </si>
  <si>
    <t>LA HEREDIANA</t>
  </si>
  <si>
    <t>03004</t>
  </si>
  <si>
    <t>3439</t>
  </si>
  <si>
    <t>3412</t>
  </si>
  <si>
    <t>03006</t>
  </si>
  <si>
    <t>3425</t>
  </si>
  <si>
    <t>3481</t>
  </si>
  <si>
    <t>3491</t>
  </si>
  <si>
    <t>3502</t>
  </si>
  <si>
    <t>LA IBERIA</t>
  </si>
  <si>
    <t>03010</t>
  </si>
  <si>
    <t>3273</t>
  </si>
  <si>
    <t>TROCHA LOS CEIBOS</t>
  </si>
  <si>
    <t>LOS CEIBOS</t>
  </si>
  <si>
    <t>03011</t>
  </si>
  <si>
    <t>3311</t>
  </si>
  <si>
    <t>CUATRO MILLAS</t>
  </si>
  <si>
    <t>JAVIER BRENES BRENES</t>
  </si>
  <si>
    <t>3426</t>
  </si>
  <si>
    <t>LA FRANCIA</t>
  </si>
  <si>
    <t>3440</t>
  </si>
  <si>
    <t>3462</t>
  </si>
  <si>
    <t>LA PASCUA</t>
  </si>
  <si>
    <t>03016</t>
  </si>
  <si>
    <t>3475</t>
  </si>
  <si>
    <t>SAN ISIDRO DE FLORIDA</t>
  </si>
  <si>
    <t>03017</t>
  </si>
  <si>
    <t>3514</t>
  </si>
  <si>
    <t>03018</t>
  </si>
  <si>
    <t>3336</t>
  </si>
  <si>
    <t>KATSI</t>
  </si>
  <si>
    <t>03019</t>
  </si>
  <si>
    <t>3343</t>
  </si>
  <si>
    <t>SURETKA</t>
  </si>
  <si>
    <t>3447</t>
  </si>
  <si>
    <t>SOKI</t>
  </si>
  <si>
    <t>3489</t>
  </si>
  <si>
    <t>SEPECUE</t>
  </si>
  <si>
    <t>03022</t>
  </si>
  <si>
    <t>3490</t>
  </si>
  <si>
    <t>SHIROLES</t>
  </si>
  <si>
    <t>03023</t>
  </si>
  <si>
    <t>3497</t>
  </si>
  <si>
    <t>3275</t>
  </si>
  <si>
    <t>BERNARDO DRÜG INGERMAN</t>
  </si>
  <si>
    <t>3403</t>
  </si>
  <si>
    <t>3266</t>
  </si>
  <si>
    <t>03027</t>
  </si>
  <si>
    <t>3362</t>
  </si>
  <si>
    <t>DURURPE</t>
  </si>
  <si>
    <t>3304</t>
  </si>
  <si>
    <t>3388</t>
  </si>
  <si>
    <t>03030</t>
  </si>
  <si>
    <t>3337</t>
  </si>
  <si>
    <t>JULIO RIVAS SELLES</t>
  </si>
  <si>
    <t>03031</t>
  </si>
  <si>
    <t>3358</t>
  </si>
  <si>
    <t>COROMA</t>
  </si>
  <si>
    <t>03032</t>
  </si>
  <si>
    <t>3359</t>
  </si>
  <si>
    <t>03033</t>
  </si>
  <si>
    <t>3316</t>
  </si>
  <si>
    <t>SUIRI</t>
  </si>
  <si>
    <t>03034</t>
  </si>
  <si>
    <t>3341</t>
  </si>
  <si>
    <t>CHASE</t>
  </si>
  <si>
    <t>03035</t>
  </si>
  <si>
    <t>2982</t>
  </si>
  <si>
    <t>QUEBRADA LA TARDE</t>
  </si>
  <si>
    <t>03036</t>
  </si>
  <si>
    <t>3459</t>
  </si>
  <si>
    <t>3500</t>
  </si>
  <si>
    <t>YORKIN</t>
  </si>
  <si>
    <t>3518</t>
  </si>
  <si>
    <t>SHUABB</t>
  </si>
  <si>
    <t>3283</t>
  </si>
  <si>
    <t>GANDOCA</t>
  </si>
  <si>
    <t>SIXAOLA</t>
  </si>
  <si>
    <t>03040</t>
  </si>
  <si>
    <t>3288</t>
  </si>
  <si>
    <t>CATARINA</t>
  </si>
  <si>
    <t>JORGE MATARRITA THOMPSON</t>
  </si>
  <si>
    <t>03041</t>
  </si>
  <si>
    <t>3391</t>
  </si>
  <si>
    <t>TUBA CREEK #1</t>
  </si>
  <si>
    <t>CAHUITA</t>
  </si>
  <si>
    <t>03042</t>
  </si>
  <si>
    <t>3314</t>
  </si>
  <si>
    <t>03043</t>
  </si>
  <si>
    <t>3392</t>
  </si>
  <si>
    <t>03044</t>
  </si>
  <si>
    <t>3373</t>
  </si>
  <si>
    <t>HONE CREEK</t>
  </si>
  <si>
    <t>03045</t>
  </si>
  <si>
    <t>3442</t>
  </si>
  <si>
    <t>03046</t>
  </si>
  <si>
    <t>3455</t>
  </si>
  <si>
    <t>OLIVIA</t>
  </si>
  <si>
    <t>03047</t>
  </si>
  <si>
    <t>3444</t>
  </si>
  <si>
    <t>03048</t>
  </si>
  <si>
    <t>3324</t>
  </si>
  <si>
    <t>3364</t>
  </si>
  <si>
    <t>DAYTONIA</t>
  </si>
  <si>
    <t>03050</t>
  </si>
  <si>
    <t>3404</t>
  </si>
  <si>
    <t>FINCA COSTA RICA</t>
  </si>
  <si>
    <t>03051</t>
  </si>
  <si>
    <t>3284</t>
  </si>
  <si>
    <t>03052</t>
  </si>
  <si>
    <t>3327</t>
  </si>
  <si>
    <t>03053</t>
  </si>
  <si>
    <t>3372</t>
  </si>
  <si>
    <t>3366</t>
  </si>
  <si>
    <t>03118</t>
  </si>
  <si>
    <t>03055</t>
  </si>
  <si>
    <t>3384</t>
  </si>
  <si>
    <t>03056</t>
  </si>
  <si>
    <t>3461</t>
  </si>
  <si>
    <t>03057</t>
  </si>
  <si>
    <t>3432</t>
  </si>
  <si>
    <t>FINCA MARGARITA</t>
  </si>
  <si>
    <t>03058</t>
  </si>
  <si>
    <t>3268</t>
  </si>
  <si>
    <t>DAVAO</t>
  </si>
  <si>
    <t>03059</t>
  </si>
  <si>
    <t>3272</t>
  </si>
  <si>
    <t>LAS BRISAS DE ZENT</t>
  </si>
  <si>
    <t>03060</t>
  </si>
  <si>
    <t>3312</t>
  </si>
  <si>
    <t>LINEA B</t>
  </si>
  <si>
    <t>3315</t>
  </si>
  <si>
    <t>BOSTON</t>
  </si>
  <si>
    <t>03062</t>
  </si>
  <si>
    <t>3356</t>
  </si>
  <si>
    <t>CORINA</t>
  </si>
  <si>
    <t>3360</t>
  </si>
  <si>
    <t>03064</t>
  </si>
  <si>
    <t>3370</t>
  </si>
  <si>
    <t>BRISTOL</t>
  </si>
  <si>
    <t>03065</t>
  </si>
  <si>
    <t>3376</t>
  </si>
  <si>
    <t>3387</t>
  </si>
  <si>
    <t>03067</t>
  </si>
  <si>
    <t>3389</t>
  </si>
  <si>
    <t>ZENT</t>
  </si>
  <si>
    <t>RUDDY CRAWFORD MCDONALD</t>
  </si>
  <si>
    <t>03068</t>
  </si>
  <si>
    <t>3390</t>
  </si>
  <si>
    <t>BARBILLA</t>
  </si>
  <si>
    <t>03069</t>
  </si>
  <si>
    <t>3334</t>
  </si>
  <si>
    <t>PALESTINA DE ZENT</t>
  </si>
  <si>
    <t>03070</t>
  </si>
  <si>
    <t>3402</t>
  </si>
  <si>
    <t>ESTRADA</t>
  </si>
  <si>
    <t>03071</t>
  </si>
  <si>
    <t>3405</t>
  </si>
  <si>
    <t>03072</t>
  </si>
  <si>
    <t>3437</t>
  </si>
  <si>
    <t>LARGA DISTANCIA</t>
  </si>
  <si>
    <t>3495</t>
  </si>
  <si>
    <t>03074</t>
  </si>
  <si>
    <t>3488</t>
  </si>
  <si>
    <t>03075</t>
  </si>
  <si>
    <t>3508</t>
  </si>
  <si>
    <t>03208</t>
  </si>
  <si>
    <t>03076</t>
  </si>
  <si>
    <t>3505</t>
  </si>
  <si>
    <t>VEINTIOCHO MILLAS</t>
  </si>
  <si>
    <t>03077</t>
  </si>
  <si>
    <t>3509</t>
  </si>
  <si>
    <t>LOMAS DEL TORO</t>
  </si>
  <si>
    <t>3519</t>
  </si>
  <si>
    <t>03079</t>
  </si>
  <si>
    <t>3379</t>
  </si>
  <si>
    <t>3367</t>
  </si>
  <si>
    <t>03082</t>
  </si>
  <si>
    <t>3429</t>
  </si>
  <si>
    <t>LA MARGARITA</t>
  </si>
  <si>
    <t>03083</t>
  </si>
  <si>
    <t>3477</t>
  </si>
  <si>
    <t>SAHARA</t>
  </si>
  <si>
    <t>3503</t>
  </si>
  <si>
    <t>03085</t>
  </si>
  <si>
    <t>3506</t>
  </si>
  <si>
    <t>3527</t>
  </si>
  <si>
    <t>03087</t>
  </si>
  <si>
    <t>3541</t>
  </si>
  <si>
    <t>ANITA GRANDE</t>
  </si>
  <si>
    <t>03088</t>
  </si>
  <si>
    <t>3555</t>
  </si>
  <si>
    <t>03089</t>
  </si>
  <si>
    <t>3612</t>
  </si>
  <si>
    <t>03090</t>
  </si>
  <si>
    <t>3630</t>
  </si>
  <si>
    <t>3643</t>
  </si>
  <si>
    <t>3662</t>
  </si>
  <si>
    <t>3669</t>
  </si>
  <si>
    <t>03094</t>
  </si>
  <si>
    <t>3687</t>
  </si>
  <si>
    <t>EL PRADO</t>
  </si>
  <si>
    <t>ENRIQUE GONZALEZ JIMENEZ</t>
  </si>
  <si>
    <t>3619</t>
  </si>
  <si>
    <t>03096</t>
  </si>
  <si>
    <t>3636</t>
  </si>
  <si>
    <t>LOS DIAMANTES</t>
  </si>
  <si>
    <t>03097</t>
  </si>
  <si>
    <t>3663</t>
  </si>
  <si>
    <t>03098</t>
  </si>
  <si>
    <t>3601</t>
  </si>
  <si>
    <t>03099</t>
  </si>
  <si>
    <t>3395</t>
  </si>
  <si>
    <t>BOCA COHEN</t>
  </si>
  <si>
    <t>3660</t>
  </si>
  <si>
    <t>3668</t>
  </si>
  <si>
    <t>SUERRE</t>
  </si>
  <si>
    <t>VENILDA ANCHIA CASTILLO</t>
  </si>
  <si>
    <t>3550</t>
  </si>
  <si>
    <t>3560</t>
  </si>
  <si>
    <t>LA TERESA</t>
  </si>
  <si>
    <t>3585</t>
  </si>
  <si>
    <t>03105</t>
  </si>
  <si>
    <t>3587</t>
  </si>
  <si>
    <t>03106</t>
  </si>
  <si>
    <t>3588</t>
  </si>
  <si>
    <t>03107</t>
  </si>
  <si>
    <t>3593</t>
  </si>
  <si>
    <t>03108</t>
  </si>
  <si>
    <t>3597</t>
  </si>
  <si>
    <t>03109</t>
  </si>
  <si>
    <t>3615</t>
  </si>
  <si>
    <t>EL BALASTRE</t>
  </si>
  <si>
    <t>3632</t>
  </si>
  <si>
    <t>03112</t>
  </si>
  <si>
    <t>3639</t>
  </si>
  <si>
    <t>SECTOR NUEVE</t>
  </si>
  <si>
    <t>3686</t>
  </si>
  <si>
    <t>3666</t>
  </si>
  <si>
    <t>3681</t>
  </si>
  <si>
    <t>03116</t>
  </si>
  <si>
    <t>3683</t>
  </si>
  <si>
    <t>BANAMOLA</t>
  </si>
  <si>
    <t>03117</t>
  </si>
  <si>
    <t>3644</t>
  </si>
  <si>
    <t>3678</t>
  </si>
  <si>
    <t>LA SUERTE</t>
  </si>
  <si>
    <t>03119</t>
  </si>
  <si>
    <t>3690</t>
  </si>
  <si>
    <t>03120</t>
  </si>
  <si>
    <t>3682</t>
  </si>
  <si>
    <t>03121</t>
  </si>
  <si>
    <t>3628</t>
  </si>
  <si>
    <t>LA RITA</t>
  </si>
  <si>
    <t>3530</t>
  </si>
  <si>
    <t>03123</t>
  </si>
  <si>
    <t>3535</t>
  </si>
  <si>
    <t>TARIRE</t>
  </si>
  <si>
    <t>3537</t>
  </si>
  <si>
    <t>I.D.A. NAYURIBE</t>
  </si>
  <si>
    <t>03125</t>
  </si>
  <si>
    <t>3675</t>
  </si>
  <si>
    <t>03126</t>
  </si>
  <si>
    <t>3576</t>
  </si>
  <si>
    <t>HUETAR</t>
  </si>
  <si>
    <t>03127</t>
  </si>
  <si>
    <t>3637</t>
  </si>
  <si>
    <t>EL SOTA</t>
  </si>
  <si>
    <t>03129</t>
  </si>
  <si>
    <t>3653</t>
  </si>
  <si>
    <t>03130</t>
  </si>
  <si>
    <t>3674</t>
  </si>
  <si>
    <t>03132</t>
  </si>
  <si>
    <t>3568</t>
  </si>
  <si>
    <t>CAMPO DE ATERRIZAJE</t>
  </si>
  <si>
    <t>3581</t>
  </si>
  <si>
    <t>3583</t>
  </si>
  <si>
    <t>CAROLINA</t>
  </si>
  <si>
    <t>03135</t>
  </si>
  <si>
    <t>3584</t>
  </si>
  <si>
    <t>YAMILETH CUBILLO DELGADO</t>
  </si>
  <si>
    <t>03136</t>
  </si>
  <si>
    <t>3586</t>
  </si>
  <si>
    <t>3591</t>
  </si>
  <si>
    <t>03138</t>
  </si>
  <si>
    <t>3620</t>
  </si>
  <si>
    <t>03139</t>
  </si>
  <si>
    <t>3574</t>
  </si>
  <si>
    <t>CAMPO CINCO</t>
  </si>
  <si>
    <t>3631</t>
  </si>
  <si>
    <t>3679</t>
  </si>
  <si>
    <t>03142</t>
  </si>
  <si>
    <t>3658</t>
  </si>
  <si>
    <t>03143</t>
  </si>
  <si>
    <t>3684</t>
  </si>
  <si>
    <t>CAMPO DOS</t>
  </si>
  <si>
    <t>3688</t>
  </si>
  <si>
    <t>CAMPO CUATRO</t>
  </si>
  <si>
    <t>03145</t>
  </si>
  <si>
    <t>3635</t>
  </si>
  <si>
    <t>03147</t>
  </si>
  <si>
    <t>3543</t>
  </si>
  <si>
    <t>3573</t>
  </si>
  <si>
    <t>CAMPO KENNEDY</t>
  </si>
  <si>
    <t>03149</t>
  </si>
  <si>
    <t>3542</t>
  </si>
  <si>
    <t>3563</t>
  </si>
  <si>
    <t>03166</t>
  </si>
  <si>
    <t>3572</t>
  </si>
  <si>
    <t>03152</t>
  </si>
  <si>
    <t>3622</t>
  </si>
  <si>
    <t>VEGA</t>
  </si>
  <si>
    <t>03153</t>
  </si>
  <si>
    <t>3627</t>
  </si>
  <si>
    <t>CAÑO ZAPOTA</t>
  </si>
  <si>
    <t>03154</t>
  </si>
  <si>
    <t>3650</t>
  </si>
  <si>
    <t>CAMPO TRES ESTE</t>
  </si>
  <si>
    <t>03155</t>
  </si>
  <si>
    <t>3652</t>
  </si>
  <si>
    <t>3676</t>
  </si>
  <si>
    <t>3531</t>
  </si>
  <si>
    <t>3532</t>
  </si>
  <si>
    <t>AFRICA</t>
  </si>
  <si>
    <t>03159</t>
  </si>
  <si>
    <t>3533</t>
  </si>
  <si>
    <t>POCORA SUR</t>
  </si>
  <si>
    <t>03160</t>
  </si>
  <si>
    <t>3580</t>
  </si>
  <si>
    <t>3598</t>
  </si>
  <si>
    <t>03162</t>
  </si>
  <si>
    <t>3618</t>
  </si>
  <si>
    <t>IROQUOIS</t>
  </si>
  <si>
    <t>03163</t>
  </si>
  <si>
    <t>3626</t>
  </si>
  <si>
    <t>3629</t>
  </si>
  <si>
    <t>03165</t>
  </si>
  <si>
    <t>3640</t>
  </si>
  <si>
    <t>3642</t>
  </si>
  <si>
    <t>PARISMINA</t>
  </si>
  <si>
    <t>3645</t>
  </si>
  <si>
    <t>3647</t>
  </si>
  <si>
    <t>DR. LUIS SHAPIRO</t>
  </si>
  <si>
    <t>3648</t>
  </si>
  <si>
    <t>BALSAVILLE</t>
  </si>
  <si>
    <t>03170</t>
  </si>
  <si>
    <t>3665</t>
  </si>
  <si>
    <t>03171</t>
  </si>
  <si>
    <t>3691</t>
  </si>
  <si>
    <t>03172</t>
  </si>
  <si>
    <t>3638</t>
  </si>
  <si>
    <t>3661</t>
  </si>
  <si>
    <t>03174</t>
  </si>
  <si>
    <t>3677</t>
  </si>
  <si>
    <t>CARAMBOLA</t>
  </si>
  <si>
    <t>3529</t>
  </si>
  <si>
    <t>3547</t>
  </si>
  <si>
    <t>03178</t>
  </si>
  <si>
    <t>3548</t>
  </si>
  <si>
    <t>IRLANDA</t>
  </si>
  <si>
    <t>3564</t>
  </si>
  <si>
    <t>3421</t>
  </si>
  <si>
    <t>JABUY KEKOLDY</t>
  </si>
  <si>
    <t>03181</t>
  </si>
  <si>
    <t>3589</t>
  </si>
  <si>
    <t>LA GUAIRA</t>
  </si>
  <si>
    <t>3605</t>
  </si>
  <si>
    <t>3608</t>
  </si>
  <si>
    <t>03184</t>
  </si>
  <si>
    <t>3611</t>
  </si>
  <si>
    <t>EL HOGAR</t>
  </si>
  <si>
    <t>03185</t>
  </si>
  <si>
    <t>3671</t>
  </si>
  <si>
    <t>3528</t>
  </si>
  <si>
    <t>03187</t>
  </si>
  <si>
    <t>3594</t>
  </si>
  <si>
    <t>03188</t>
  </si>
  <si>
    <t>3602</t>
  </si>
  <si>
    <t>03189</t>
  </si>
  <si>
    <t>3623</t>
  </si>
  <si>
    <t>03190</t>
  </si>
  <si>
    <t>3673</t>
  </si>
  <si>
    <t>EL LIMBO</t>
  </si>
  <si>
    <t>03191</t>
  </si>
  <si>
    <t>3689</t>
  </si>
  <si>
    <t>03192</t>
  </si>
  <si>
    <t>3659</t>
  </si>
  <si>
    <t>03193</t>
  </si>
  <si>
    <t>3656</t>
  </si>
  <si>
    <t>03194</t>
  </si>
  <si>
    <t>3546</t>
  </si>
  <si>
    <t>03195</t>
  </si>
  <si>
    <t>2501</t>
  </si>
  <si>
    <t>LOS RANCHOS</t>
  </si>
  <si>
    <t>03196</t>
  </si>
  <si>
    <t>3606</t>
  </si>
  <si>
    <t>3464</t>
  </si>
  <si>
    <t>03198</t>
  </si>
  <si>
    <t>2356</t>
  </si>
  <si>
    <t>03199</t>
  </si>
  <si>
    <t>3578</t>
  </si>
  <si>
    <t>03200</t>
  </si>
  <si>
    <t>3592</t>
  </si>
  <si>
    <t>03201</t>
  </si>
  <si>
    <t>3561</t>
  </si>
  <si>
    <t>03202</t>
  </si>
  <si>
    <t>3577</t>
  </si>
  <si>
    <t>3590</t>
  </si>
  <si>
    <t>3655</t>
  </si>
  <si>
    <t>03206</t>
  </si>
  <si>
    <t>3667</t>
  </si>
  <si>
    <t>3670</t>
  </si>
  <si>
    <t>COOPEMALANGA</t>
  </si>
  <si>
    <t>2244</t>
  </si>
  <si>
    <t>0317</t>
  </si>
  <si>
    <t>CARMEN ESTRADA CESPEDES</t>
  </si>
  <si>
    <t>0458</t>
  </si>
  <si>
    <t>CUATRO REINAS</t>
  </si>
  <si>
    <t>2349</t>
  </si>
  <si>
    <t>03243</t>
  </si>
  <si>
    <t>1420</t>
  </si>
  <si>
    <t>CAIMITOS</t>
  </si>
  <si>
    <t>03248</t>
  </si>
  <si>
    <t>1389</t>
  </si>
  <si>
    <t>BARRIO LOS ANGELES</t>
  </si>
  <si>
    <t>1415</t>
  </si>
  <si>
    <t>I.D.A. GARABITO</t>
  </si>
  <si>
    <t>1711</t>
  </si>
  <si>
    <t>LAS NIEVES</t>
  </si>
  <si>
    <t>1707</t>
  </si>
  <si>
    <t>03252</t>
  </si>
  <si>
    <t>3807</t>
  </si>
  <si>
    <t>03253</t>
  </si>
  <si>
    <t>3885</t>
  </si>
  <si>
    <t>03254</t>
  </si>
  <si>
    <t>1622</t>
  </si>
  <si>
    <t>MORAVIA VERDE</t>
  </si>
  <si>
    <t>3886</t>
  </si>
  <si>
    <t>03256</t>
  </si>
  <si>
    <t>3808</t>
  </si>
  <si>
    <t>EL PARAISO</t>
  </si>
  <si>
    <t>2312</t>
  </si>
  <si>
    <t>ROXANA GONZALEZ CALVO</t>
  </si>
  <si>
    <t>1070</t>
  </si>
  <si>
    <t>TIERRA PROMETIDA</t>
  </si>
  <si>
    <t>1062</t>
  </si>
  <si>
    <t>03261</t>
  </si>
  <si>
    <t>0757</t>
  </si>
  <si>
    <t>PATRICIA SEGURA PICADO</t>
  </si>
  <si>
    <t>1867</t>
  </si>
  <si>
    <t>1746</t>
  </si>
  <si>
    <t>2354</t>
  </si>
  <si>
    <t>03265</t>
  </si>
  <si>
    <t>1760</t>
  </si>
  <si>
    <t>CACIQUE GUARCO</t>
  </si>
  <si>
    <t>03266</t>
  </si>
  <si>
    <t>3022</t>
  </si>
  <si>
    <t>AGUAS FRESCAS</t>
  </si>
  <si>
    <t>03267</t>
  </si>
  <si>
    <t>1774</t>
  </si>
  <si>
    <t>03270</t>
  </si>
  <si>
    <t>2930</t>
  </si>
  <si>
    <t>LA RIVIERA</t>
  </si>
  <si>
    <t>1027</t>
  </si>
  <si>
    <t>LA ARENILLA</t>
  </si>
  <si>
    <t>03274</t>
  </si>
  <si>
    <t>1069</t>
  </si>
  <si>
    <t>JORGE MONGE MORA</t>
  </si>
  <si>
    <t>03275</t>
  </si>
  <si>
    <t>2920</t>
  </si>
  <si>
    <t>03276</t>
  </si>
  <si>
    <t>3024</t>
  </si>
  <si>
    <t>NIBIRIBOTDA</t>
  </si>
  <si>
    <t>03277</t>
  </si>
  <si>
    <t>3071</t>
  </si>
  <si>
    <t>I.D.A. AGUJAS</t>
  </si>
  <si>
    <t>03278</t>
  </si>
  <si>
    <t>2261</t>
  </si>
  <si>
    <t>03279</t>
  </si>
  <si>
    <t>0760</t>
  </si>
  <si>
    <t>3795</t>
  </si>
  <si>
    <t>LOS JAZMINES</t>
  </si>
  <si>
    <t>03282</t>
  </si>
  <si>
    <t>1063</t>
  </si>
  <si>
    <t>LAS PALMAS</t>
  </si>
  <si>
    <t>BEILER ROJAS DELGADO</t>
  </si>
  <si>
    <t>03283</t>
  </si>
  <si>
    <t>2952</t>
  </si>
  <si>
    <t>I.D.A. PORTO LLANO</t>
  </si>
  <si>
    <t>3526</t>
  </si>
  <si>
    <t>2194</t>
  </si>
  <si>
    <t>I.D.A. LA CHIRIPA</t>
  </si>
  <si>
    <t>2500</t>
  </si>
  <si>
    <t>03290</t>
  </si>
  <si>
    <t>2499</t>
  </si>
  <si>
    <t>03291</t>
  </si>
  <si>
    <t>2503</t>
  </si>
  <si>
    <t>ALTOS DEL ROBLE</t>
  </si>
  <si>
    <t>03293</t>
  </si>
  <si>
    <t>1145</t>
  </si>
  <si>
    <t>03294</t>
  </si>
  <si>
    <t>1240</t>
  </si>
  <si>
    <t>RINCON CHIQUITO</t>
  </si>
  <si>
    <t>03295</t>
  </si>
  <si>
    <t>1239</t>
  </si>
  <si>
    <t>TUETAL SUR</t>
  </si>
  <si>
    <t>03296</t>
  </si>
  <si>
    <t>3322</t>
  </si>
  <si>
    <t>03297</t>
  </si>
  <si>
    <t>3302</t>
  </si>
  <si>
    <t>KATUIR</t>
  </si>
  <si>
    <t>03300</t>
  </si>
  <si>
    <t>2708</t>
  </si>
  <si>
    <t>DIEGO DE ARTIEDA CHIRINO</t>
  </si>
  <si>
    <t>03302</t>
  </si>
  <si>
    <t>1727</t>
  </si>
  <si>
    <t>PIEDRA AZUL</t>
  </si>
  <si>
    <t>03304</t>
  </si>
  <si>
    <t>5053</t>
  </si>
  <si>
    <t>LABORATORIO TURRIALBA</t>
  </si>
  <si>
    <t>VANESSA SALAZAR MADRIGAL</t>
  </si>
  <si>
    <t>03305</t>
  </si>
  <si>
    <t>1878</t>
  </si>
  <si>
    <t>03306</t>
  </si>
  <si>
    <t>1794</t>
  </si>
  <si>
    <t>03309</t>
  </si>
  <si>
    <t>1373</t>
  </si>
  <si>
    <t>03310</t>
  </si>
  <si>
    <t>1374</t>
  </si>
  <si>
    <t>POTRERILLOS</t>
  </si>
  <si>
    <t>03312</t>
  </si>
  <si>
    <t>3878</t>
  </si>
  <si>
    <t>03314</t>
  </si>
  <si>
    <t>3571</t>
  </si>
  <si>
    <t>EUGENIA MORERA FERNANDEZ</t>
  </si>
  <si>
    <t>03315</t>
  </si>
  <si>
    <t>3610</t>
  </si>
  <si>
    <t>BUENOS AIRES SUR</t>
  </si>
  <si>
    <t>03316</t>
  </si>
  <si>
    <t>3603</t>
  </si>
  <si>
    <t>03317</t>
  </si>
  <si>
    <t>3641</t>
  </si>
  <si>
    <t>03318</t>
  </si>
  <si>
    <t>3570</t>
  </si>
  <si>
    <t>AGRIMAGA</t>
  </si>
  <si>
    <t>03319</t>
  </si>
  <si>
    <t>3625</t>
  </si>
  <si>
    <t>03322</t>
  </si>
  <si>
    <t>0600</t>
  </si>
  <si>
    <t>LA VALENCIA</t>
  </si>
  <si>
    <t>03323</t>
  </si>
  <si>
    <t>2913</t>
  </si>
  <si>
    <t>03325</t>
  </si>
  <si>
    <t>3133</t>
  </si>
  <si>
    <t>I.D.A. ALTO DE SAN JUAN</t>
  </si>
  <si>
    <t>ALTO DE SAN JUAN</t>
  </si>
  <si>
    <t>03326</t>
  </si>
  <si>
    <t>3153</t>
  </si>
  <si>
    <t>03327</t>
  </si>
  <si>
    <t>3165</t>
  </si>
  <si>
    <t>I.D.A. GUADALUPE</t>
  </si>
  <si>
    <t>03328</t>
  </si>
  <si>
    <t>3082</t>
  </si>
  <si>
    <t>FILA SAN RAFAEL</t>
  </si>
  <si>
    <t>03329</t>
  </si>
  <si>
    <t>3118</t>
  </si>
  <si>
    <t>EL ROBLE ARRIBA</t>
  </si>
  <si>
    <t>03330</t>
  </si>
  <si>
    <t>3098</t>
  </si>
  <si>
    <t>03331</t>
  </si>
  <si>
    <t>2557</t>
  </si>
  <si>
    <t>RIO CAÑAS VIEJO</t>
  </si>
  <si>
    <t>03334</t>
  </si>
  <si>
    <t>0526</t>
  </si>
  <si>
    <t>CHIROGRES</t>
  </si>
  <si>
    <t>03335</t>
  </si>
  <si>
    <t>1067</t>
  </si>
  <si>
    <t>03336</t>
  </si>
  <si>
    <t>1068</t>
  </si>
  <si>
    <t>03338</t>
  </si>
  <si>
    <t>3523</t>
  </si>
  <si>
    <t>LA CELIA</t>
  </si>
  <si>
    <t>03339</t>
  </si>
  <si>
    <t>2085</t>
  </si>
  <si>
    <t>I.D.A. CAÑO NEGRO</t>
  </si>
  <si>
    <t>03343</t>
  </si>
  <si>
    <t>0505</t>
  </si>
  <si>
    <t>03345</t>
  </si>
  <si>
    <t>0593</t>
  </si>
  <si>
    <t>DOS CERCAS</t>
  </si>
  <si>
    <t>03347</t>
  </si>
  <si>
    <t>2814</t>
  </si>
  <si>
    <t>PLAYA TORRES</t>
  </si>
  <si>
    <t>03349</t>
  </si>
  <si>
    <t>2212</t>
  </si>
  <si>
    <t>03350</t>
  </si>
  <si>
    <t>0665</t>
  </si>
  <si>
    <t>LANAS</t>
  </si>
  <si>
    <t>03351</t>
  </si>
  <si>
    <t>0686</t>
  </si>
  <si>
    <t>JOHNNY APUY CORDERO</t>
  </si>
  <si>
    <t>03352</t>
  </si>
  <si>
    <t>0700</t>
  </si>
  <si>
    <t>03353</t>
  </si>
  <si>
    <t>2294</t>
  </si>
  <si>
    <t>03354</t>
  </si>
  <si>
    <t>2295</t>
  </si>
  <si>
    <t>FALCONIANA</t>
  </si>
  <si>
    <t>03355</t>
  </si>
  <si>
    <t>2302</t>
  </si>
  <si>
    <t>03356</t>
  </si>
  <si>
    <t>1061</t>
  </si>
  <si>
    <t>03357</t>
  </si>
  <si>
    <t>1023</t>
  </si>
  <si>
    <t>03358</t>
  </si>
  <si>
    <t>1524</t>
  </si>
  <si>
    <t>LOS ALPES</t>
  </si>
  <si>
    <t>03359</t>
  </si>
  <si>
    <t>1515</t>
  </si>
  <si>
    <t>SAN JOSE DE LA MONTAÑA</t>
  </si>
  <si>
    <t>03360</t>
  </si>
  <si>
    <t>1621</t>
  </si>
  <si>
    <t>03361</t>
  </si>
  <si>
    <t>1534</t>
  </si>
  <si>
    <t>03362</t>
  </si>
  <si>
    <t>1446</t>
  </si>
  <si>
    <t>03367</t>
  </si>
  <si>
    <t>2339</t>
  </si>
  <si>
    <t>PUERTO MORENO</t>
  </si>
  <si>
    <t>03369</t>
  </si>
  <si>
    <t>0745</t>
  </si>
  <si>
    <t>03370</t>
  </si>
  <si>
    <t>0734</t>
  </si>
  <si>
    <t>BIDYAN</t>
  </si>
  <si>
    <t>03372</t>
  </si>
  <si>
    <t>0736</t>
  </si>
  <si>
    <t>BÖKÖ BATA</t>
  </si>
  <si>
    <t>03373</t>
  </si>
  <si>
    <t>0729</t>
  </si>
  <si>
    <t>LA NUEVA HORTENSIA</t>
  </si>
  <si>
    <t>03374</t>
  </si>
  <si>
    <t>0792</t>
  </si>
  <si>
    <t>CALLE MORA ARRIBA</t>
  </si>
  <si>
    <t>03375</t>
  </si>
  <si>
    <t>3797</t>
  </si>
  <si>
    <t>03376</t>
  </si>
  <si>
    <t>3811</t>
  </si>
  <si>
    <t>COSTA ANA</t>
  </si>
  <si>
    <t>03377</t>
  </si>
  <si>
    <t>3859</t>
  </si>
  <si>
    <t>03378</t>
  </si>
  <si>
    <t>1407</t>
  </si>
  <si>
    <t>03379</t>
  </si>
  <si>
    <t>1436</t>
  </si>
  <si>
    <t>I.D.A. EL RUBI</t>
  </si>
  <si>
    <t>03380</t>
  </si>
  <si>
    <t>1516</t>
  </si>
  <si>
    <t>03382</t>
  </si>
  <si>
    <t>0477</t>
  </si>
  <si>
    <t>FINCA CAPRI</t>
  </si>
  <si>
    <t>03383</t>
  </si>
  <si>
    <t>0393</t>
  </si>
  <si>
    <t>CALLE EL ALTO</t>
  </si>
  <si>
    <t>03385</t>
  </si>
  <si>
    <t>2253</t>
  </si>
  <si>
    <t>03386</t>
  </si>
  <si>
    <t>2287</t>
  </si>
  <si>
    <t>03387</t>
  </si>
  <si>
    <t>2252</t>
  </si>
  <si>
    <t>TEMPATAL</t>
  </si>
  <si>
    <t>03388</t>
  </si>
  <si>
    <t>0608</t>
  </si>
  <si>
    <t>BAJO LOS MURILLO</t>
  </si>
  <si>
    <t>03389</t>
  </si>
  <si>
    <t>0333</t>
  </si>
  <si>
    <t>03391</t>
  </si>
  <si>
    <t>2723</t>
  </si>
  <si>
    <t>JUANITO MORA PORRAS</t>
  </si>
  <si>
    <t>03392</t>
  </si>
  <si>
    <t>2710</t>
  </si>
  <si>
    <t>03393</t>
  </si>
  <si>
    <t>2783</t>
  </si>
  <si>
    <t>SANTA CLEMENCIA</t>
  </si>
  <si>
    <t>03394</t>
  </si>
  <si>
    <t>3700</t>
  </si>
  <si>
    <t>LA INMACULADA</t>
  </si>
  <si>
    <t>03395</t>
  </si>
  <si>
    <t>SAN JULIAN</t>
  </si>
  <si>
    <t>03396</t>
  </si>
  <si>
    <t>3698</t>
  </si>
  <si>
    <t>GUAPINOL NORTE</t>
  </si>
  <si>
    <t>03397</t>
  </si>
  <si>
    <t>3029</t>
  </si>
  <si>
    <t>BARRIO ALEMANIA</t>
  </si>
  <si>
    <t>03399</t>
  </si>
  <si>
    <t>03400</t>
  </si>
  <si>
    <t>03401</t>
  </si>
  <si>
    <t>3132</t>
  </si>
  <si>
    <t>03402</t>
  </si>
  <si>
    <t>3476</t>
  </si>
  <si>
    <t>SABORIO</t>
  </si>
  <si>
    <t>03403</t>
  </si>
  <si>
    <t>3280</t>
  </si>
  <si>
    <t>03404</t>
  </si>
  <si>
    <t>3271</t>
  </si>
  <si>
    <t>ALTOS DE BONILLA</t>
  </si>
  <si>
    <t>03405</t>
  </si>
  <si>
    <t>3274</t>
  </si>
  <si>
    <t>LA JOSEFINA</t>
  </si>
  <si>
    <t>03406</t>
  </si>
  <si>
    <t>3282</t>
  </si>
  <si>
    <t>I.D.A. LOUISIANA</t>
  </si>
  <si>
    <t>03407</t>
  </si>
  <si>
    <t>3385</t>
  </si>
  <si>
    <t>03408</t>
  </si>
  <si>
    <t>3467</t>
  </si>
  <si>
    <t>03409</t>
  </si>
  <si>
    <t>3401</t>
  </si>
  <si>
    <t>ELINEY MARCHENA BUSTOS</t>
  </si>
  <si>
    <t>03410</t>
  </si>
  <si>
    <t>2333</t>
  </si>
  <si>
    <t>MATAMBAS</t>
  </si>
  <si>
    <t>DENIA CORTES VILLAGRA</t>
  </si>
  <si>
    <t>03411</t>
  </si>
  <si>
    <t>2724</t>
  </si>
  <si>
    <t>03412</t>
  </si>
  <si>
    <t>2335</t>
  </si>
  <si>
    <t>03414</t>
  </si>
  <si>
    <t>03415</t>
  </si>
  <si>
    <t>3540</t>
  </si>
  <si>
    <t>LAS BRISAS TORO AMARILLO</t>
  </si>
  <si>
    <t>03416</t>
  </si>
  <si>
    <t>3539</t>
  </si>
  <si>
    <t>I.D.A. LA TRINIDAD</t>
  </si>
  <si>
    <t>03417</t>
  </si>
  <si>
    <t>1733</t>
  </si>
  <si>
    <t>03418</t>
  </si>
  <si>
    <t>1933</t>
  </si>
  <si>
    <t>03419</t>
  </si>
  <si>
    <t>1732</t>
  </si>
  <si>
    <t>SAN JOSE OBRERO</t>
  </si>
  <si>
    <t>03420</t>
  </si>
  <si>
    <t>1728</t>
  </si>
  <si>
    <t>VILLAS DE AYARCO</t>
  </si>
  <si>
    <t>03421</t>
  </si>
  <si>
    <t>1243</t>
  </si>
  <si>
    <t>03422</t>
  </si>
  <si>
    <t>1242</t>
  </si>
  <si>
    <t>03423</t>
  </si>
  <si>
    <t>3799</t>
  </si>
  <si>
    <t>LA RESERVA</t>
  </si>
  <si>
    <t>03424</t>
  </si>
  <si>
    <t>3798</t>
  </si>
  <si>
    <t>PORFIRIO CAMPOS MUÑOZ</t>
  </si>
  <si>
    <t>03427</t>
  </si>
  <si>
    <t>2859</t>
  </si>
  <si>
    <t>SABANA BONITA</t>
  </si>
  <si>
    <t>03430</t>
  </si>
  <si>
    <t>2072</t>
  </si>
  <si>
    <t>03431</t>
  </si>
  <si>
    <t>2960</t>
  </si>
  <si>
    <t>KOGORIBTDA</t>
  </si>
  <si>
    <t>03432</t>
  </si>
  <si>
    <t>2071</t>
  </si>
  <si>
    <t>03433</t>
  </si>
  <si>
    <t>2074</t>
  </si>
  <si>
    <t>03434</t>
  </si>
  <si>
    <t>2150</t>
  </si>
  <si>
    <t>BOCA DEL TORO</t>
  </si>
  <si>
    <t>03435</t>
  </si>
  <si>
    <t>2073</t>
  </si>
  <si>
    <t>03436</t>
  </si>
  <si>
    <t>2945</t>
  </si>
  <si>
    <t>03437</t>
  </si>
  <si>
    <t>2241</t>
  </si>
  <si>
    <t>LA CONQUISTA</t>
  </si>
  <si>
    <t>03438</t>
  </si>
  <si>
    <t>2136</t>
  </si>
  <si>
    <t>NUEVO HORIZONTE</t>
  </si>
  <si>
    <t>03440</t>
  </si>
  <si>
    <t>2637</t>
  </si>
  <si>
    <t>MONTE LOS OLIVOS</t>
  </si>
  <si>
    <t>ELIZABETH JIMENEZ MORA</t>
  </si>
  <si>
    <t>03441</t>
  </si>
  <si>
    <t>1219</t>
  </si>
  <si>
    <t>KENNLY JIMENEZ DELGADO</t>
  </si>
  <si>
    <t>03442</t>
  </si>
  <si>
    <t>1087</t>
  </si>
  <si>
    <t>03446</t>
  </si>
  <si>
    <t>0360</t>
  </si>
  <si>
    <t>03448</t>
  </si>
  <si>
    <t>0560</t>
  </si>
  <si>
    <t>03449</t>
  </si>
  <si>
    <t>3247</t>
  </si>
  <si>
    <t>ESTERO REAL</t>
  </si>
  <si>
    <t>XIANY ROSALES ROSALES</t>
  </si>
  <si>
    <t>03450</t>
  </si>
  <si>
    <t>2114</t>
  </si>
  <si>
    <t>03451</t>
  </si>
  <si>
    <t>2211</t>
  </si>
  <si>
    <t>03452</t>
  </si>
  <si>
    <t>2260</t>
  </si>
  <si>
    <t>03456</t>
  </si>
  <si>
    <t>1250</t>
  </si>
  <si>
    <t>03458</t>
  </si>
  <si>
    <t>0443</t>
  </si>
  <si>
    <t>03467</t>
  </si>
  <si>
    <t>1251</t>
  </si>
  <si>
    <t>03468</t>
  </si>
  <si>
    <t>3281</t>
  </si>
  <si>
    <t>PATIÑO</t>
  </si>
  <si>
    <t>03471</t>
  </si>
  <si>
    <t>2550</t>
  </si>
  <si>
    <t>GARITA VIEJA</t>
  </si>
  <si>
    <t>03473</t>
  </si>
  <si>
    <t>0471</t>
  </si>
  <si>
    <t>03474</t>
  </si>
  <si>
    <t>0466</t>
  </si>
  <si>
    <t>FINCA SAN JUAN</t>
  </si>
  <si>
    <t>03478</t>
  </si>
  <si>
    <t>2497</t>
  </si>
  <si>
    <t>03480</t>
  </si>
  <si>
    <t>2345</t>
  </si>
  <si>
    <t>COLONIA DE VALLE</t>
  </si>
  <si>
    <t>03482</t>
  </si>
  <si>
    <t>3805</t>
  </si>
  <si>
    <t>VALLE VERDE</t>
  </si>
  <si>
    <t>JOSE ALONSO BUSTOS GARCIA</t>
  </si>
  <si>
    <t>03483</t>
  </si>
  <si>
    <t>3804</t>
  </si>
  <si>
    <t>03485</t>
  </si>
  <si>
    <t>1098</t>
  </si>
  <si>
    <t>ANA CATALINA MAFFIOLI CASTILLO</t>
  </si>
  <si>
    <t>03486</t>
  </si>
  <si>
    <t>1090</t>
  </si>
  <si>
    <t>03487</t>
  </si>
  <si>
    <t>1414</t>
  </si>
  <si>
    <t>COLONIA NARANJEÑA</t>
  </si>
  <si>
    <t>03488</t>
  </si>
  <si>
    <t>1409</t>
  </si>
  <si>
    <t>LA URRACA</t>
  </si>
  <si>
    <t>03489</t>
  </si>
  <si>
    <t>1531</t>
  </si>
  <si>
    <t>GIOVANNI UGALDE ACUÑA</t>
  </si>
  <si>
    <t>03490</t>
  </si>
  <si>
    <t>1394</t>
  </si>
  <si>
    <t>SANGREGADO</t>
  </si>
  <si>
    <t>03491</t>
  </si>
  <si>
    <t>1402</t>
  </si>
  <si>
    <t>EL FUTURO</t>
  </si>
  <si>
    <t>03492</t>
  </si>
  <si>
    <t>1946</t>
  </si>
  <si>
    <t>SIKUA DITZÄ</t>
  </si>
  <si>
    <t>PASO MARCOS</t>
  </si>
  <si>
    <t>03493</t>
  </si>
  <si>
    <t>3136</t>
  </si>
  <si>
    <t>03494</t>
  </si>
  <si>
    <t>5501</t>
  </si>
  <si>
    <t>03495</t>
  </si>
  <si>
    <t>0839</t>
  </si>
  <si>
    <t>EL QUEMADO</t>
  </si>
  <si>
    <t>03496</t>
  </si>
  <si>
    <t>0748</t>
  </si>
  <si>
    <t>03497</t>
  </si>
  <si>
    <t>0749</t>
  </si>
  <si>
    <t>LOS MADEROS</t>
  </si>
  <si>
    <t>03498</t>
  </si>
  <si>
    <t>0747</t>
  </si>
  <si>
    <t>03499</t>
  </si>
  <si>
    <t>1393</t>
  </si>
  <si>
    <t>COOPE SAN JUAN</t>
  </si>
  <si>
    <t>03500</t>
  </si>
  <si>
    <t>3278</t>
  </si>
  <si>
    <t>CEDAR CREEK</t>
  </si>
  <si>
    <t>03501</t>
  </si>
  <si>
    <t>3291</t>
  </si>
  <si>
    <t>03502</t>
  </si>
  <si>
    <t>3289</t>
  </si>
  <si>
    <t>LA AMELIA</t>
  </si>
  <si>
    <t>03503</t>
  </si>
  <si>
    <t>3290</t>
  </si>
  <si>
    <t>SIQUIRRITO</t>
  </si>
  <si>
    <t>03504</t>
  </si>
  <si>
    <t>3424</t>
  </si>
  <si>
    <t>DONDONIA 2</t>
  </si>
  <si>
    <t>03505</t>
  </si>
  <si>
    <t>3292</t>
  </si>
  <si>
    <t>03506</t>
  </si>
  <si>
    <t>3409</t>
  </si>
  <si>
    <t>AKBERIE</t>
  </si>
  <si>
    <t>03507</t>
  </si>
  <si>
    <t>2967</t>
  </si>
  <si>
    <t>EL ÑEQUE</t>
  </si>
  <si>
    <t>IGNACIO ZELAYA ZELAYA</t>
  </si>
  <si>
    <t>03508</t>
  </si>
  <si>
    <t>1738</t>
  </si>
  <si>
    <t>03509</t>
  </si>
  <si>
    <t>1737</t>
  </si>
  <si>
    <t>GEINY MONESTEL BRENES</t>
  </si>
  <si>
    <t>03511</t>
  </si>
  <si>
    <t>1735</t>
  </si>
  <si>
    <t>03512</t>
  </si>
  <si>
    <t>1736</t>
  </si>
  <si>
    <t>03513</t>
  </si>
  <si>
    <t>1741</t>
  </si>
  <si>
    <t>03514</t>
  </si>
  <si>
    <t>1742</t>
  </si>
  <si>
    <t>SAN MARTIN DE SAN CARLOS</t>
  </si>
  <si>
    <t>03515</t>
  </si>
  <si>
    <t>3054</t>
  </si>
  <si>
    <t>03516</t>
  </si>
  <si>
    <t>2643</t>
  </si>
  <si>
    <t>03518</t>
  </si>
  <si>
    <t>3545</t>
  </si>
  <si>
    <t>03519</t>
  </si>
  <si>
    <t>3544</t>
  </si>
  <si>
    <t>LAS COLINAS</t>
  </si>
  <si>
    <t>03520</t>
  </si>
  <si>
    <t>2078</t>
  </si>
  <si>
    <t>03522</t>
  </si>
  <si>
    <t>2104</t>
  </si>
  <si>
    <t>03523</t>
  </si>
  <si>
    <t>2628</t>
  </si>
  <si>
    <t>03524</t>
  </si>
  <si>
    <t>2602</t>
  </si>
  <si>
    <t>ALTOS DE CEBADILLA</t>
  </si>
  <si>
    <t>03525</t>
  </si>
  <si>
    <t>2596</t>
  </si>
  <si>
    <t>03527</t>
  </si>
  <si>
    <t>2601</t>
  </si>
  <si>
    <t>03528</t>
  </si>
  <si>
    <t>2597</t>
  </si>
  <si>
    <t>RIO COROBICI</t>
  </si>
  <si>
    <t>03529</t>
  </si>
  <si>
    <t>3857</t>
  </si>
  <si>
    <t>03531</t>
  </si>
  <si>
    <t>0612</t>
  </si>
  <si>
    <t>03532</t>
  </si>
  <si>
    <t>2940</t>
  </si>
  <si>
    <t>RESIDENCIAL UREÑA</t>
  </si>
  <si>
    <t>03533</t>
  </si>
  <si>
    <t>2934</t>
  </si>
  <si>
    <t>03534</t>
  </si>
  <si>
    <t>2935</t>
  </si>
  <si>
    <t>03535</t>
  </si>
  <si>
    <t>2717</t>
  </si>
  <si>
    <t>ISLA DE CEDROS</t>
  </si>
  <si>
    <t>03536</t>
  </si>
  <si>
    <t>2719</t>
  </si>
  <si>
    <t>DIONEL MENDEZ SALAZAR</t>
  </si>
  <si>
    <t>03537</t>
  </si>
  <si>
    <t>2709</t>
  </si>
  <si>
    <t>GUARDIANES DE LA PIEDRA</t>
  </si>
  <si>
    <t>03539</t>
  </si>
  <si>
    <t>2718</t>
  </si>
  <si>
    <t>03540</t>
  </si>
  <si>
    <t>3701</t>
  </si>
  <si>
    <t>03541</t>
  </si>
  <si>
    <t>3702</t>
  </si>
  <si>
    <t>DAMITAS</t>
  </si>
  <si>
    <t>03542</t>
  </si>
  <si>
    <t>2525</t>
  </si>
  <si>
    <t>LINDEROS</t>
  </si>
  <si>
    <t>03545</t>
  </si>
  <si>
    <t>1917</t>
  </si>
  <si>
    <t>CALLE GIRALES</t>
  </si>
  <si>
    <t>03548</t>
  </si>
  <si>
    <t>1254</t>
  </si>
  <si>
    <t>03549</t>
  </si>
  <si>
    <t>3838</t>
  </si>
  <si>
    <t>LOS TIJOS</t>
  </si>
  <si>
    <t>03550</t>
  </si>
  <si>
    <t>1417</t>
  </si>
  <si>
    <t>EL CAMPO (SAN PABLO)</t>
  </si>
  <si>
    <t>03551</t>
  </si>
  <si>
    <t>1416</t>
  </si>
  <si>
    <t>COOPE ISABEL</t>
  </si>
  <si>
    <t>03552</t>
  </si>
  <si>
    <t>1400</t>
  </si>
  <si>
    <t>03553</t>
  </si>
  <si>
    <t>1408</t>
  </si>
  <si>
    <t>03554</t>
  </si>
  <si>
    <t>1681</t>
  </si>
  <si>
    <t>03558</t>
  </si>
  <si>
    <t>2603</t>
  </si>
  <si>
    <t>03561</t>
  </si>
  <si>
    <t>2258</t>
  </si>
  <si>
    <t>03562</t>
  </si>
  <si>
    <t>2057</t>
  </si>
  <si>
    <t>03563</t>
  </si>
  <si>
    <t>1962</t>
  </si>
  <si>
    <t>XIQUIARI</t>
  </si>
  <si>
    <t>03565</t>
  </si>
  <si>
    <t>2058</t>
  </si>
  <si>
    <t>GUAYABO ABAJO</t>
  </si>
  <si>
    <t>03568</t>
  </si>
  <si>
    <t>0356</t>
  </si>
  <si>
    <t>CIUDADELAS UNIDAS</t>
  </si>
  <si>
    <t>03569</t>
  </si>
  <si>
    <t>0476</t>
  </si>
  <si>
    <t>03570</t>
  </si>
  <si>
    <t>0741</t>
  </si>
  <si>
    <t>03571</t>
  </si>
  <si>
    <t>0735</t>
  </si>
  <si>
    <t>03572</t>
  </si>
  <si>
    <t>0740</t>
  </si>
  <si>
    <t>ESDRAS CEDEÑO MIRANDA</t>
  </si>
  <si>
    <t>03573</t>
  </si>
  <si>
    <t>1731</t>
  </si>
  <si>
    <t>03574</t>
  </si>
  <si>
    <t>1096</t>
  </si>
  <si>
    <t>LAGOS DEL COYOL</t>
  </si>
  <si>
    <t>HANNIA ANGULO GARCIA</t>
  </si>
  <si>
    <t>03575</t>
  </si>
  <si>
    <t>1095</t>
  </si>
  <si>
    <t>03576</t>
  </si>
  <si>
    <t>3352</t>
  </si>
  <si>
    <t>Mª CECILIA CAMPOS SALAZAR</t>
  </si>
  <si>
    <t>03577</t>
  </si>
  <si>
    <t>3294</t>
  </si>
  <si>
    <t>03578</t>
  </si>
  <si>
    <t>3296</t>
  </si>
  <si>
    <t>ALTOS KACHABLI</t>
  </si>
  <si>
    <t>03579</t>
  </si>
  <si>
    <t>3295</t>
  </si>
  <si>
    <t>DUCHÄBLI</t>
  </si>
  <si>
    <t>03580</t>
  </si>
  <si>
    <t>3468</t>
  </si>
  <si>
    <t>03581</t>
  </si>
  <si>
    <t>3293</t>
  </si>
  <si>
    <t>03582</t>
  </si>
  <si>
    <t>3297</t>
  </si>
  <si>
    <t>03583</t>
  </si>
  <si>
    <t>3300</t>
  </si>
  <si>
    <t>03585</t>
  </si>
  <si>
    <t>2095</t>
  </si>
  <si>
    <t>BAJOS DE CHILAMATE</t>
  </si>
  <si>
    <t>03586</t>
  </si>
  <si>
    <t>2097</t>
  </si>
  <si>
    <t>SONORA</t>
  </si>
  <si>
    <t>03588</t>
  </si>
  <si>
    <t>3704</t>
  </si>
  <si>
    <t>03589</t>
  </si>
  <si>
    <t>03590</t>
  </si>
  <si>
    <t>3716</t>
  </si>
  <si>
    <t>CUARROS</t>
  </si>
  <si>
    <t>03591</t>
  </si>
  <si>
    <t>2092</t>
  </si>
  <si>
    <t>03592</t>
  </si>
  <si>
    <t>3035</t>
  </si>
  <si>
    <t>03595</t>
  </si>
  <si>
    <t>5032</t>
  </si>
  <si>
    <t>PROYECTO PACUARE</t>
  </si>
  <si>
    <t>03596</t>
  </si>
  <si>
    <t>2091</t>
  </si>
  <si>
    <t>03597</t>
  </si>
  <si>
    <t>1611</t>
  </si>
  <si>
    <t>03598</t>
  </si>
  <si>
    <t>3616</t>
  </si>
  <si>
    <t>PUERTO LINDO</t>
  </si>
  <si>
    <t>03599</t>
  </si>
  <si>
    <t>3567</t>
  </si>
  <si>
    <t>03600</t>
  </si>
  <si>
    <t>1091</t>
  </si>
  <si>
    <t>03601</t>
  </si>
  <si>
    <t>2108</t>
  </si>
  <si>
    <t>03607</t>
  </si>
  <si>
    <t>2726</t>
  </si>
  <si>
    <t>VILLA BRUSELAS</t>
  </si>
  <si>
    <t>03608</t>
  </si>
  <si>
    <t>0357</t>
  </si>
  <si>
    <t>03610</t>
  </si>
  <si>
    <t>2166</t>
  </si>
  <si>
    <t>03611</t>
  </si>
  <si>
    <t>2857</t>
  </si>
  <si>
    <t>03612</t>
  </si>
  <si>
    <t>2730</t>
  </si>
  <si>
    <t>03624</t>
  </si>
  <si>
    <t>3809</t>
  </si>
  <si>
    <t>03625</t>
  </si>
  <si>
    <t>3817</t>
  </si>
  <si>
    <t>ARGENDORA</t>
  </si>
  <si>
    <t>03630</t>
  </si>
  <si>
    <t>4967</t>
  </si>
  <si>
    <t>DR. FERNANDO GUZMAN MATA</t>
  </si>
  <si>
    <t>03633</t>
  </si>
  <si>
    <t>1754</t>
  </si>
  <si>
    <t>03637</t>
  </si>
  <si>
    <t>3298</t>
  </si>
  <si>
    <t>03638</t>
  </si>
  <si>
    <t>3445</t>
  </si>
  <si>
    <t>03641</t>
  </si>
  <si>
    <t>3422</t>
  </si>
  <si>
    <t>NAMALDI</t>
  </si>
  <si>
    <t>03642</t>
  </si>
  <si>
    <t>3368</t>
  </si>
  <si>
    <t>03643</t>
  </si>
  <si>
    <t>3649</t>
  </si>
  <si>
    <t>EL TAJO</t>
  </si>
  <si>
    <t>03644</t>
  </si>
  <si>
    <t>3604</t>
  </si>
  <si>
    <t>LA MANUDITA</t>
  </si>
  <si>
    <t>03645</t>
  </si>
  <si>
    <t>3719</t>
  </si>
  <si>
    <t>03646</t>
  </si>
  <si>
    <t>3600</t>
  </si>
  <si>
    <t>BARRIOS UNIDOS</t>
  </si>
  <si>
    <t>03647</t>
  </si>
  <si>
    <t>0766</t>
  </si>
  <si>
    <t>03648</t>
  </si>
  <si>
    <t>0767</t>
  </si>
  <si>
    <t>03650</t>
  </si>
  <si>
    <t>0764</t>
  </si>
  <si>
    <t>03651</t>
  </si>
  <si>
    <t>0907</t>
  </si>
  <si>
    <t>LAS CAVERNAS</t>
  </si>
  <si>
    <t>03652</t>
  </si>
  <si>
    <t>0765</t>
  </si>
  <si>
    <t>03653</t>
  </si>
  <si>
    <t>1992</t>
  </si>
  <si>
    <t>KOIYABA</t>
  </si>
  <si>
    <t>03654</t>
  </si>
  <si>
    <t>1956</t>
  </si>
  <si>
    <t>03655</t>
  </si>
  <si>
    <t>1955</t>
  </si>
  <si>
    <t>03656</t>
  </si>
  <si>
    <t>1950</t>
  </si>
  <si>
    <t>03657</t>
  </si>
  <si>
    <t>1401</t>
  </si>
  <si>
    <t>BOCA DE RIO CUREÑA</t>
  </si>
  <si>
    <t>03658</t>
  </si>
  <si>
    <t>1456</t>
  </si>
  <si>
    <t>03659</t>
  </si>
  <si>
    <t>1453</t>
  </si>
  <si>
    <t>03660</t>
  </si>
  <si>
    <t>1455</t>
  </si>
  <si>
    <t>03661</t>
  </si>
  <si>
    <t>1454</t>
  </si>
  <si>
    <t>03662</t>
  </si>
  <si>
    <t>2816</t>
  </si>
  <si>
    <t>03663</t>
  </si>
  <si>
    <t>2745</t>
  </si>
  <si>
    <t>03664</t>
  </si>
  <si>
    <t>0989</t>
  </si>
  <si>
    <t>FLORENCIA DE MATAZANOS</t>
  </si>
  <si>
    <t>ANA MACHADO ARIAS</t>
  </si>
  <si>
    <t>03670</t>
  </si>
  <si>
    <t>2619</t>
  </si>
  <si>
    <t>PASO LAJAS</t>
  </si>
  <si>
    <t>03671</t>
  </si>
  <si>
    <t>2651</t>
  </si>
  <si>
    <t>PIEDRA VERDE</t>
  </si>
  <si>
    <t>03672</t>
  </si>
  <si>
    <t>2614</t>
  </si>
  <si>
    <t>BLANCA NIEVES MEJIAS ARAYA</t>
  </si>
  <si>
    <t>03673</t>
  </si>
  <si>
    <t>2660</t>
  </si>
  <si>
    <t>RANCHITOS</t>
  </si>
  <si>
    <t>03674</t>
  </si>
  <si>
    <t>2289</t>
  </si>
  <si>
    <t>EL CONSUELO</t>
  </si>
  <si>
    <t>03680</t>
  </si>
  <si>
    <t>1995</t>
  </si>
  <si>
    <t>ASENTAMIENTO YAMA</t>
  </si>
  <si>
    <t>03681</t>
  </si>
  <si>
    <t>1951</t>
  </si>
  <si>
    <t>SHARABATA</t>
  </si>
  <si>
    <t>03682</t>
  </si>
  <si>
    <t>1963</t>
  </si>
  <si>
    <t>GREIVIN DELGADO ZUNIGA</t>
  </si>
  <si>
    <t>03683</t>
  </si>
  <si>
    <t>1952</t>
  </si>
  <si>
    <t>KABEBATA</t>
  </si>
  <si>
    <t>03684</t>
  </si>
  <si>
    <t>2045</t>
  </si>
  <si>
    <t>NIMARIÑAK</t>
  </si>
  <si>
    <t>03685</t>
  </si>
  <si>
    <t>1281</t>
  </si>
  <si>
    <t>LOS JARDINES</t>
  </si>
  <si>
    <t>03686</t>
  </si>
  <si>
    <t>1249</t>
  </si>
  <si>
    <t>03687</t>
  </si>
  <si>
    <t>03688</t>
  </si>
  <si>
    <t>03689</t>
  </si>
  <si>
    <t>3558</t>
  </si>
  <si>
    <t>03690</t>
  </si>
  <si>
    <t>3205</t>
  </si>
  <si>
    <t>03691</t>
  </si>
  <si>
    <t>3672</t>
  </si>
  <si>
    <t>03693</t>
  </si>
  <si>
    <t>1443</t>
  </si>
  <si>
    <t>EL COROZO DE PATASTE</t>
  </si>
  <si>
    <t>03695</t>
  </si>
  <si>
    <t>1457</t>
  </si>
  <si>
    <t>CHAPARRON</t>
  </si>
  <si>
    <t>03696</t>
  </si>
  <si>
    <t>3420</t>
  </si>
  <si>
    <t>ISLA COHEN</t>
  </si>
  <si>
    <t>03697</t>
  </si>
  <si>
    <t>3435</t>
  </si>
  <si>
    <t>LUIS MATARRITA THOMPSON</t>
  </si>
  <si>
    <t>03698</t>
  </si>
  <si>
    <t>3277</t>
  </si>
  <si>
    <t>03700</t>
  </si>
  <si>
    <t>3394</t>
  </si>
  <si>
    <t>GOLY</t>
  </si>
  <si>
    <t>DORNA VOSE MAY</t>
  </si>
  <si>
    <t>03701</t>
  </si>
  <si>
    <t>3276</t>
  </si>
  <si>
    <t>03705</t>
  </si>
  <si>
    <t>1403</t>
  </si>
  <si>
    <t>03706</t>
  </si>
  <si>
    <t>1633</t>
  </si>
  <si>
    <t>03709</t>
  </si>
  <si>
    <t>3856</t>
  </si>
  <si>
    <t>03711</t>
  </si>
  <si>
    <t>2116</t>
  </si>
  <si>
    <t>03712</t>
  </si>
  <si>
    <t>0769</t>
  </si>
  <si>
    <t>RONALD FALLAS VALVERDE</t>
  </si>
  <si>
    <t>03713</t>
  </si>
  <si>
    <t>0770</t>
  </si>
  <si>
    <t>03714</t>
  </si>
  <si>
    <t>1905</t>
  </si>
  <si>
    <t>03715</t>
  </si>
  <si>
    <t>1903</t>
  </si>
  <si>
    <t>LA CONCEPCION</t>
  </si>
  <si>
    <t>03716</t>
  </si>
  <si>
    <t>2838</t>
  </si>
  <si>
    <t>ARTURO GARCIA GOLCHER</t>
  </si>
  <si>
    <t>03719</t>
  </si>
  <si>
    <t>2815</t>
  </si>
  <si>
    <t>03720</t>
  </si>
  <si>
    <t>1841</t>
  </si>
  <si>
    <t>PALMITAL SUR</t>
  </si>
  <si>
    <t>ALEXANDER MADRIGAL LEANDRO</t>
  </si>
  <si>
    <t>03722</t>
  </si>
  <si>
    <t>1837</t>
  </si>
  <si>
    <t>CALLE JUCO</t>
  </si>
  <si>
    <t>03725</t>
  </si>
  <si>
    <t>4947</t>
  </si>
  <si>
    <t>03728</t>
  </si>
  <si>
    <t>3498</t>
  </si>
  <si>
    <t>03729</t>
  </si>
  <si>
    <t>3715</t>
  </si>
  <si>
    <t>BAJAMAR</t>
  </si>
  <si>
    <t>03730</t>
  </si>
  <si>
    <t>3718</t>
  </si>
  <si>
    <t>EL JICOTE</t>
  </si>
  <si>
    <t>03731</t>
  </si>
  <si>
    <t>3717</t>
  </si>
  <si>
    <t>03732</t>
  </si>
  <si>
    <t>3559</t>
  </si>
  <si>
    <t>CAMPO TRES OESTE</t>
  </si>
  <si>
    <t>03733</t>
  </si>
  <si>
    <t>5036</t>
  </si>
  <si>
    <t>03734</t>
  </si>
  <si>
    <t>3562</t>
  </si>
  <si>
    <t>LUIS XV</t>
  </si>
  <si>
    <t>03735</t>
  </si>
  <si>
    <t>0474</t>
  </si>
  <si>
    <t>03736</t>
  </si>
  <si>
    <t>0563</t>
  </si>
  <si>
    <t>SOLEDAD</t>
  </si>
  <si>
    <t>03738</t>
  </si>
  <si>
    <t>1856</t>
  </si>
  <si>
    <t>EL ALTO DE QUEBRADILLA</t>
  </si>
  <si>
    <t>MARISOL SOLANO MARTINEZ</t>
  </si>
  <si>
    <t>03739</t>
  </si>
  <si>
    <t>1383</t>
  </si>
  <si>
    <t>03742</t>
  </si>
  <si>
    <t>3837</t>
  </si>
  <si>
    <t>LOS INGENIEROS</t>
  </si>
  <si>
    <t>03743</t>
  </si>
  <si>
    <t>3839</t>
  </si>
  <si>
    <t>NAHUATL</t>
  </si>
  <si>
    <t>03744</t>
  </si>
  <si>
    <t>1127</t>
  </si>
  <si>
    <t>NUEVA SANTA RITA</t>
  </si>
  <si>
    <t>03745</t>
  </si>
  <si>
    <t>2740</t>
  </si>
  <si>
    <t>03746</t>
  </si>
  <si>
    <t>2837</t>
  </si>
  <si>
    <t>COCOROCAS</t>
  </si>
  <si>
    <t>03749</t>
  </si>
  <si>
    <t>2185</t>
  </si>
  <si>
    <t>03750</t>
  </si>
  <si>
    <t>3050</t>
  </si>
  <si>
    <t>EL REFUGIO</t>
  </si>
  <si>
    <t>03751</t>
  </si>
  <si>
    <t>1381</t>
  </si>
  <si>
    <t>EL CONCHITO</t>
  </si>
  <si>
    <t>03752</t>
  </si>
  <si>
    <t>1965</t>
  </si>
  <si>
    <t>TSIPIRI</t>
  </si>
  <si>
    <t>03753</t>
  </si>
  <si>
    <t>1966</t>
  </si>
  <si>
    <t>TSINICLARI</t>
  </si>
  <si>
    <t>03754</t>
  </si>
  <si>
    <t>1964</t>
  </si>
  <si>
    <t>ALTO ALMIRANTE</t>
  </si>
  <si>
    <t>JOSE ADRIANO MAYORGA FIGUEROA</t>
  </si>
  <si>
    <t>03755</t>
  </si>
  <si>
    <t>2899</t>
  </si>
  <si>
    <t>CENIZO</t>
  </si>
  <si>
    <t>03756</t>
  </si>
  <si>
    <t>3108</t>
  </si>
  <si>
    <t>03758</t>
  </si>
  <si>
    <t>1967</t>
  </si>
  <si>
    <t>SARKLI</t>
  </si>
  <si>
    <t>03760</t>
  </si>
  <si>
    <t>2127</t>
  </si>
  <si>
    <t>COLONIA ISIDREÑA</t>
  </si>
  <si>
    <t>03761</t>
  </si>
  <si>
    <t>3419</t>
  </si>
  <si>
    <t>03762</t>
  </si>
  <si>
    <t>3430</t>
  </si>
  <si>
    <t>RAMAL SIETE</t>
  </si>
  <si>
    <t>GUISELLE VILLALOBOS VEGA</t>
  </si>
  <si>
    <t>03763</t>
  </si>
  <si>
    <t>0730</t>
  </si>
  <si>
    <t>RENACER</t>
  </si>
  <si>
    <t>03764</t>
  </si>
  <si>
    <t>0773</t>
  </si>
  <si>
    <t>03765</t>
  </si>
  <si>
    <t>0723</t>
  </si>
  <si>
    <t>03766</t>
  </si>
  <si>
    <t>0605</t>
  </si>
  <si>
    <t>03767</t>
  </si>
  <si>
    <t>0737</t>
  </si>
  <si>
    <t>03768</t>
  </si>
  <si>
    <t>0780</t>
  </si>
  <si>
    <t>03770</t>
  </si>
  <si>
    <t>2513</t>
  </si>
  <si>
    <t>LA VILLITA</t>
  </si>
  <si>
    <t>03782</t>
  </si>
  <si>
    <t>2529</t>
  </si>
  <si>
    <t>PLAYA JUNQUILLAL</t>
  </si>
  <si>
    <t>03783</t>
  </si>
  <si>
    <t>2271</t>
  </si>
  <si>
    <t>NUEVA GENERACION</t>
  </si>
  <si>
    <t>03784</t>
  </si>
  <si>
    <t>2273</t>
  </si>
  <si>
    <t>BARRIO IRVIN</t>
  </si>
  <si>
    <t>03786</t>
  </si>
  <si>
    <t>2276</t>
  </si>
  <si>
    <t>03787</t>
  </si>
  <si>
    <t>2584</t>
  </si>
  <si>
    <t>OBANDITO</t>
  </si>
  <si>
    <t>03788</t>
  </si>
  <si>
    <t>2568</t>
  </si>
  <si>
    <t>ESTOCOLMO</t>
  </si>
  <si>
    <t>03789</t>
  </si>
  <si>
    <t>2625</t>
  </si>
  <si>
    <t>03790</t>
  </si>
  <si>
    <t>1844</t>
  </si>
  <si>
    <t>03791</t>
  </si>
  <si>
    <t>1390</t>
  </si>
  <si>
    <t>CAÑO CASTILLA</t>
  </si>
  <si>
    <t>03793</t>
  </si>
  <si>
    <t>1125</t>
  </si>
  <si>
    <t>03797</t>
  </si>
  <si>
    <t>1404</t>
  </si>
  <si>
    <t>BONANZA</t>
  </si>
  <si>
    <t>03799</t>
  </si>
  <si>
    <t>0778</t>
  </si>
  <si>
    <t>NUEVA SANTA ANA</t>
  </si>
  <si>
    <t>03802</t>
  </si>
  <si>
    <t>1847</t>
  </si>
  <si>
    <t>03804</t>
  </si>
  <si>
    <t>0779</t>
  </si>
  <si>
    <t>03806</t>
  </si>
  <si>
    <t>0777</t>
  </si>
  <si>
    <t>OASIS</t>
  </si>
  <si>
    <t>03808</t>
  </si>
  <si>
    <t>2944</t>
  </si>
  <si>
    <t>03810</t>
  </si>
  <si>
    <t>0404</t>
  </si>
  <si>
    <t>LAGOS DE LINDORA</t>
  </si>
  <si>
    <t>03813</t>
  </si>
  <si>
    <t>2101</t>
  </si>
  <si>
    <t>03814</t>
  </si>
  <si>
    <t>2077</t>
  </si>
  <si>
    <t>03815</t>
  </si>
  <si>
    <t>2107</t>
  </si>
  <si>
    <t>REMOLINITOS</t>
  </si>
  <si>
    <t>03816</t>
  </si>
  <si>
    <t>2149</t>
  </si>
  <si>
    <t>03817</t>
  </si>
  <si>
    <t>2179</t>
  </si>
  <si>
    <t>03820</t>
  </si>
  <si>
    <t>3657</t>
  </si>
  <si>
    <t>LEESVILLE</t>
  </si>
  <si>
    <t>03821</t>
  </si>
  <si>
    <t>3595</t>
  </si>
  <si>
    <t>CASCADAS</t>
  </si>
  <si>
    <t>03822</t>
  </si>
  <si>
    <t>3621</t>
  </si>
  <si>
    <t>03823</t>
  </si>
  <si>
    <t>3534</t>
  </si>
  <si>
    <t>03824</t>
  </si>
  <si>
    <t>3538</t>
  </si>
  <si>
    <t>NUEVO AMANECER</t>
  </si>
  <si>
    <t>03825</t>
  </si>
  <si>
    <t>3536</t>
  </si>
  <si>
    <t>LOMAS</t>
  </si>
  <si>
    <t>03826</t>
  </si>
  <si>
    <t>3582</t>
  </si>
  <si>
    <t>LA CARLOTA</t>
  </si>
  <si>
    <t>03827</t>
  </si>
  <si>
    <t>3654</t>
  </si>
  <si>
    <t>03828</t>
  </si>
  <si>
    <t>5065</t>
  </si>
  <si>
    <t>03829</t>
  </si>
  <si>
    <t>3693</t>
  </si>
  <si>
    <t>03830</t>
  </si>
  <si>
    <t>3279</t>
  </si>
  <si>
    <t>03831</t>
  </si>
  <si>
    <t>3286</t>
  </si>
  <si>
    <t>03832</t>
  </si>
  <si>
    <t>3299</t>
  </si>
  <si>
    <t>03833</t>
  </si>
  <si>
    <t>3269</t>
  </si>
  <si>
    <t>ALTO COHEN</t>
  </si>
  <si>
    <t>03834</t>
  </si>
  <si>
    <t>3909</t>
  </si>
  <si>
    <t>03845</t>
  </si>
  <si>
    <t>2337</t>
  </si>
  <si>
    <t>CAIMITALITO</t>
  </si>
  <si>
    <t>03846</t>
  </si>
  <si>
    <t>1413</t>
  </si>
  <si>
    <t>LA TROCHA</t>
  </si>
  <si>
    <t>03847</t>
  </si>
  <si>
    <t>1603</t>
  </si>
  <si>
    <t>03849</t>
  </si>
  <si>
    <t>3680</t>
  </si>
  <si>
    <t>LA SIRENA</t>
  </si>
  <si>
    <t>03850</t>
  </si>
  <si>
    <t>3609</t>
  </si>
  <si>
    <t>03851</t>
  </si>
  <si>
    <t>3607</t>
  </si>
  <si>
    <t>03852</t>
  </si>
  <si>
    <t>3646</t>
  </si>
  <si>
    <t>03857</t>
  </si>
  <si>
    <t>2285</t>
  </si>
  <si>
    <t>03860</t>
  </si>
  <si>
    <t>1976</t>
  </si>
  <si>
    <t>03861</t>
  </si>
  <si>
    <t>1977</t>
  </si>
  <si>
    <t>SINOLI</t>
  </si>
  <si>
    <t>03862</t>
  </si>
  <si>
    <t>1978</t>
  </si>
  <si>
    <t>BAYEIÑAK</t>
  </si>
  <si>
    <t>03863</t>
  </si>
  <si>
    <t>1979</t>
  </si>
  <si>
    <t>ÑARIÑAK</t>
  </si>
  <si>
    <t>03864</t>
  </si>
  <si>
    <t>1980</t>
  </si>
  <si>
    <t>KSARIÑAK</t>
  </si>
  <si>
    <t>03865</t>
  </si>
  <si>
    <t>3040</t>
  </si>
  <si>
    <t>LA SANSI</t>
  </si>
  <si>
    <t>03869</t>
  </si>
  <si>
    <t>2932</t>
  </si>
  <si>
    <t>03871</t>
  </si>
  <si>
    <t>2664</t>
  </si>
  <si>
    <t>03872</t>
  </si>
  <si>
    <t>2649</t>
  </si>
  <si>
    <t>CLAUDIA CABEZAS VARELA</t>
  </si>
  <si>
    <t>03875</t>
  </si>
  <si>
    <t>4948</t>
  </si>
  <si>
    <t>03877</t>
  </si>
  <si>
    <t>0842</t>
  </si>
  <si>
    <t>03878</t>
  </si>
  <si>
    <t>0726</t>
  </si>
  <si>
    <t>TSENE DIKOL</t>
  </si>
  <si>
    <t>03879</t>
  </si>
  <si>
    <t>2793</t>
  </si>
  <si>
    <t>03881</t>
  </si>
  <si>
    <t>2184</t>
  </si>
  <si>
    <t>EL NARANJAL</t>
  </si>
  <si>
    <t>RODOLFO MANZANARES CLARK</t>
  </si>
  <si>
    <t>03882</t>
  </si>
  <si>
    <t>0772</t>
  </si>
  <si>
    <t>03888</t>
  </si>
  <si>
    <t>0305</t>
  </si>
  <si>
    <t>03897</t>
  </si>
  <si>
    <t>4971</t>
  </si>
  <si>
    <t>TULËSI</t>
  </si>
  <si>
    <t>03898</t>
  </si>
  <si>
    <t>4972</t>
  </si>
  <si>
    <t>03899</t>
  </si>
  <si>
    <t>4973</t>
  </si>
  <si>
    <t>SHINABLA</t>
  </si>
  <si>
    <t>03900</t>
  </si>
  <si>
    <t>4974</t>
  </si>
  <si>
    <t>TSIMARI</t>
  </si>
  <si>
    <t>03901</t>
  </si>
  <si>
    <t>4978</t>
  </si>
  <si>
    <t>03902</t>
  </si>
  <si>
    <t>4980</t>
  </si>
  <si>
    <t>03903</t>
  </si>
  <si>
    <t>4979</t>
  </si>
  <si>
    <t>ROJOMACA</t>
  </si>
  <si>
    <t>03905</t>
  </si>
  <si>
    <t>5033</t>
  </si>
  <si>
    <t>NUEVO SANTO DOMINGO</t>
  </si>
  <si>
    <t>03906</t>
  </si>
  <si>
    <t>4901</t>
  </si>
  <si>
    <t>03907</t>
  </si>
  <si>
    <t>4957</t>
  </si>
  <si>
    <t>ELSA LIDIETH ARIAS MORA</t>
  </si>
  <si>
    <t>03908</t>
  </si>
  <si>
    <t>4955</t>
  </si>
  <si>
    <t>03909</t>
  </si>
  <si>
    <t>5026</t>
  </si>
  <si>
    <t>ALTOS DE GERMANIA</t>
  </si>
  <si>
    <t>03910</t>
  </si>
  <si>
    <t>5028</t>
  </si>
  <si>
    <t>03911</t>
  </si>
  <si>
    <t>5011</t>
  </si>
  <si>
    <t>MANUEL MORA VALVERDE</t>
  </si>
  <si>
    <t>03912</t>
  </si>
  <si>
    <t>5012</t>
  </si>
  <si>
    <t>03913</t>
  </si>
  <si>
    <t>5013</t>
  </si>
  <si>
    <t>03914</t>
  </si>
  <si>
    <t>5023</t>
  </si>
  <si>
    <t>OROCHICO</t>
  </si>
  <si>
    <t>03915</t>
  </si>
  <si>
    <t>5022</t>
  </si>
  <si>
    <t>03916</t>
  </si>
  <si>
    <t>5021</t>
  </si>
  <si>
    <t>SAND BOX</t>
  </si>
  <si>
    <t>03917</t>
  </si>
  <si>
    <t>5030</t>
  </si>
  <si>
    <t>03918</t>
  </si>
  <si>
    <t>5029</t>
  </si>
  <si>
    <t>03919</t>
  </si>
  <si>
    <t>SERINACH</t>
  </si>
  <si>
    <t>03920</t>
  </si>
  <si>
    <t>5025</t>
  </si>
  <si>
    <t>03923</t>
  </si>
  <si>
    <t>5047</t>
  </si>
  <si>
    <t>03924</t>
  </si>
  <si>
    <t>4933</t>
  </si>
  <si>
    <t>03925</t>
  </si>
  <si>
    <t>4986</t>
  </si>
  <si>
    <t>HARRY CASTRILLO DUARTE</t>
  </si>
  <si>
    <t>03927</t>
  </si>
  <si>
    <t>4987</t>
  </si>
  <si>
    <t>03928</t>
  </si>
  <si>
    <t>4934</t>
  </si>
  <si>
    <t>EL PITAL</t>
  </si>
  <si>
    <t>03929</t>
  </si>
  <si>
    <t>4993</t>
  </si>
  <si>
    <t>VICTOR ANCHIA ROJAS</t>
  </si>
  <si>
    <t>03930</t>
  </si>
  <si>
    <t>5018</t>
  </si>
  <si>
    <t>03931</t>
  </si>
  <si>
    <t>5017</t>
  </si>
  <si>
    <t>03932</t>
  </si>
  <si>
    <t>5305</t>
  </si>
  <si>
    <t>TSIPIRI ÑAK</t>
  </si>
  <si>
    <t>03933</t>
  </si>
  <si>
    <t>5038</t>
  </si>
  <si>
    <t>SARDINA</t>
  </si>
  <si>
    <t>03934</t>
  </si>
  <si>
    <t>4942</t>
  </si>
  <si>
    <t>03936</t>
  </si>
  <si>
    <t>4943</t>
  </si>
  <si>
    <t>03937</t>
  </si>
  <si>
    <t>5037</t>
  </si>
  <si>
    <t>BARBADOS</t>
  </si>
  <si>
    <t>03938</t>
  </si>
  <si>
    <t>5313</t>
  </si>
  <si>
    <t>SHIKIARI TÄWÄ</t>
  </si>
  <si>
    <t>03939</t>
  </si>
  <si>
    <t>5311</t>
  </si>
  <si>
    <t>SHUKËBACHARI</t>
  </si>
  <si>
    <t>03940</t>
  </si>
  <si>
    <t>4939</t>
  </si>
  <si>
    <t>NAVAJUELAR</t>
  </si>
  <si>
    <t>03941</t>
  </si>
  <si>
    <t>5309</t>
  </si>
  <si>
    <t>YÖLDI KICHA</t>
  </si>
  <si>
    <t>03942</t>
  </si>
  <si>
    <t>5308</t>
  </si>
  <si>
    <t>KARKO</t>
  </si>
  <si>
    <t>03943</t>
  </si>
  <si>
    <t>5307</t>
  </si>
  <si>
    <t>VILLA DAMARIS</t>
  </si>
  <si>
    <t>03946</t>
  </si>
  <si>
    <t>4964</t>
  </si>
  <si>
    <t>03947</t>
  </si>
  <si>
    <t>5039</t>
  </si>
  <si>
    <t>ESCOCIA</t>
  </si>
  <si>
    <t>03948</t>
  </si>
  <si>
    <t>5041</t>
  </si>
  <si>
    <t>MACADAMIA</t>
  </si>
  <si>
    <t>03949</t>
  </si>
  <si>
    <t>4956</t>
  </si>
  <si>
    <t>BAHAMAS</t>
  </si>
  <si>
    <t>RODOLFO MORALES ALEMAN</t>
  </si>
  <si>
    <t>03950</t>
  </si>
  <si>
    <t>4958</t>
  </si>
  <si>
    <t>GRANADA</t>
  </si>
  <si>
    <t>03951</t>
  </si>
  <si>
    <t>4899</t>
  </si>
  <si>
    <t>JAMAICA</t>
  </si>
  <si>
    <t>03953</t>
  </si>
  <si>
    <t>4929</t>
  </si>
  <si>
    <t>ARUBA</t>
  </si>
  <si>
    <t>03954</t>
  </si>
  <si>
    <t>0490</t>
  </si>
  <si>
    <t>03960</t>
  </si>
  <si>
    <t>4941</t>
  </si>
  <si>
    <t>ANTILLAS NEERLANDESAS</t>
  </si>
  <si>
    <t>03961</t>
  </si>
  <si>
    <t>5045</t>
  </si>
  <si>
    <t>REPUBLICA DE GUYANA</t>
  </si>
  <si>
    <t>03962</t>
  </si>
  <si>
    <t>4940</t>
  </si>
  <si>
    <t>SAN VICENTE Y LAS GRANADINAS</t>
  </si>
  <si>
    <t>03963</t>
  </si>
  <si>
    <t>5006</t>
  </si>
  <si>
    <t>LA PLAZA</t>
  </si>
  <si>
    <t>03972</t>
  </si>
  <si>
    <t>5358</t>
  </si>
  <si>
    <t>03973</t>
  </si>
  <si>
    <t>5306</t>
  </si>
  <si>
    <t>NIMARI TÄWÄ</t>
  </si>
  <si>
    <t>03974</t>
  </si>
  <si>
    <t>5310</t>
  </si>
  <si>
    <t>03975</t>
  </si>
  <si>
    <t>5324</t>
  </si>
  <si>
    <t>JOSE JOAQUIN MORA PORRAS</t>
  </si>
  <si>
    <t>03977</t>
  </si>
  <si>
    <t>5346</t>
  </si>
  <si>
    <t>03978</t>
  </si>
  <si>
    <t>5325</t>
  </si>
  <si>
    <t>OROCU</t>
  </si>
  <si>
    <t>PABLO JAEN GUZMAN</t>
  </si>
  <si>
    <t>03982</t>
  </si>
  <si>
    <t>5330</t>
  </si>
  <si>
    <t>CARLOS ALFARO CESPEDES</t>
  </si>
  <si>
    <t>03983</t>
  </si>
  <si>
    <t>5332</t>
  </si>
  <si>
    <t>SEIDY VILLALOBOS PORRAS</t>
  </si>
  <si>
    <t>03984</t>
  </si>
  <si>
    <t>5331</t>
  </si>
  <si>
    <t>03985</t>
  </si>
  <si>
    <t>5322</t>
  </si>
  <si>
    <t>EL GUAPOTE</t>
  </si>
  <si>
    <t>03986</t>
  </si>
  <si>
    <t>5315</t>
  </si>
  <si>
    <t>CALIENTA TIGRA</t>
  </si>
  <si>
    <t>03987</t>
  </si>
  <si>
    <t>5344</t>
  </si>
  <si>
    <t>03988</t>
  </si>
  <si>
    <t>5355</t>
  </si>
  <si>
    <t>03990</t>
  </si>
  <si>
    <t>5348</t>
  </si>
  <si>
    <t>03991</t>
  </si>
  <si>
    <t>5027</t>
  </si>
  <si>
    <t>BAJO BLEY</t>
  </si>
  <si>
    <t>03992</t>
  </si>
  <si>
    <t>5326</t>
  </si>
  <si>
    <t>DOS RAMAS</t>
  </si>
  <si>
    <t>03993</t>
  </si>
  <si>
    <t>5885</t>
  </si>
  <si>
    <t>LA COSTANERA</t>
  </si>
  <si>
    <t>03994</t>
  </si>
  <si>
    <t>5354</t>
  </si>
  <si>
    <t>BRIS</t>
  </si>
  <si>
    <t>03996</t>
  </si>
  <si>
    <t>5327</t>
  </si>
  <si>
    <t>03997</t>
  </si>
  <si>
    <t>5329</t>
  </si>
  <si>
    <t>LAGUNA DEL TORTUGUERO</t>
  </si>
  <si>
    <t>03998</t>
  </si>
  <si>
    <t>5328</t>
  </si>
  <si>
    <t>04000</t>
  </si>
  <si>
    <t>5314</t>
  </si>
  <si>
    <t>EL BARRO</t>
  </si>
  <si>
    <t>04001</t>
  </si>
  <si>
    <t>5319</t>
  </si>
  <si>
    <t>LA RIVERA</t>
  </si>
  <si>
    <t>04002</t>
  </si>
  <si>
    <t>5333</t>
  </si>
  <si>
    <t>LIMONCITO DE CUTRIS</t>
  </si>
  <si>
    <t>04003</t>
  </si>
  <si>
    <t>5334</t>
  </si>
  <si>
    <t>LA CAJETA</t>
  </si>
  <si>
    <t>04006</t>
  </si>
  <si>
    <t>5455</t>
  </si>
  <si>
    <t>04007</t>
  </si>
  <si>
    <t>5449</t>
  </si>
  <si>
    <t>CALLE LA LUCHA</t>
  </si>
  <si>
    <t>04008</t>
  </si>
  <si>
    <t>5343</t>
  </si>
  <si>
    <t>PLAYA GRANDE</t>
  </si>
  <si>
    <t>04011</t>
  </si>
  <si>
    <t>04014</t>
  </si>
  <si>
    <t>5320</t>
  </si>
  <si>
    <t>04015</t>
  </si>
  <si>
    <t>5321</t>
  </si>
  <si>
    <t>SONIA MARIN MORA</t>
  </si>
  <si>
    <t>04018</t>
  </si>
  <si>
    <t>5691</t>
  </si>
  <si>
    <t>04020</t>
  </si>
  <si>
    <t>5312</t>
  </si>
  <si>
    <t>SHORDI</t>
  </si>
  <si>
    <t>04025</t>
  </si>
  <si>
    <t>5554</t>
  </si>
  <si>
    <t>BAMBEL #1</t>
  </si>
  <si>
    <t>04026</t>
  </si>
  <si>
    <t>5526</t>
  </si>
  <si>
    <t>COOPEY</t>
  </si>
  <si>
    <t>04027</t>
  </si>
  <si>
    <t>5564</t>
  </si>
  <si>
    <t>MRUSARA</t>
  </si>
  <si>
    <t>04028</t>
  </si>
  <si>
    <t>5529</t>
  </si>
  <si>
    <t>LOS PLANCITOS</t>
  </si>
  <si>
    <t>04029</t>
  </si>
  <si>
    <t>5528</t>
  </si>
  <si>
    <t>04030</t>
  </si>
  <si>
    <t>5563</t>
  </si>
  <si>
    <t>04031</t>
  </si>
  <si>
    <t>5562</t>
  </si>
  <si>
    <t>PORTICA</t>
  </si>
  <si>
    <t>04041</t>
  </si>
  <si>
    <t>5548</t>
  </si>
  <si>
    <t>04042</t>
  </si>
  <si>
    <t>5573</t>
  </si>
  <si>
    <t>04043</t>
  </si>
  <si>
    <t>5550</t>
  </si>
  <si>
    <t>UKA TIPËY</t>
  </si>
  <si>
    <t>04044</t>
  </si>
  <si>
    <t>5551</t>
  </si>
  <si>
    <t>JAMEIKÄRI YOKSORO</t>
  </si>
  <si>
    <t>04045</t>
  </si>
  <si>
    <t>5525</t>
  </si>
  <si>
    <t>04046</t>
  </si>
  <si>
    <t>5593</t>
  </si>
  <si>
    <t>04047</t>
  </si>
  <si>
    <t>5552</t>
  </si>
  <si>
    <t>04048</t>
  </si>
  <si>
    <t>5560</t>
  </si>
  <si>
    <t>04049</t>
  </si>
  <si>
    <t>5553</t>
  </si>
  <si>
    <t>EL CHILE</t>
  </si>
  <si>
    <t>04050</t>
  </si>
  <si>
    <t>5561</t>
  </si>
  <si>
    <t>EL PELONCITO</t>
  </si>
  <si>
    <t>04051</t>
  </si>
  <si>
    <t>5570</t>
  </si>
  <si>
    <t>04052</t>
  </si>
  <si>
    <t>5569</t>
  </si>
  <si>
    <t>MARIA RAFFOLS</t>
  </si>
  <si>
    <t>04053</t>
  </si>
  <si>
    <t>5555</t>
  </si>
  <si>
    <t>04054</t>
  </si>
  <si>
    <t>5574</t>
  </si>
  <si>
    <t>BELLAVISTA</t>
  </si>
  <si>
    <t>04055</t>
  </si>
  <si>
    <t>5527</t>
  </si>
  <si>
    <t>DURIÑAK</t>
  </si>
  <si>
    <t>04056</t>
  </si>
  <si>
    <t>5566</t>
  </si>
  <si>
    <t>04057</t>
  </si>
  <si>
    <t>1567</t>
  </si>
  <si>
    <t>LAS DELICIAS VENADO</t>
  </si>
  <si>
    <t>04058</t>
  </si>
  <si>
    <t>5534</t>
  </si>
  <si>
    <t>CEDRAL ARRIBA</t>
  </si>
  <si>
    <t>04059</t>
  </si>
  <si>
    <t>5524</t>
  </si>
  <si>
    <t>QUEBRADAS ARRIBA</t>
  </si>
  <si>
    <t>04060</t>
  </si>
  <si>
    <t>5565</t>
  </si>
  <si>
    <t>04061</t>
  </si>
  <si>
    <t>5521</t>
  </si>
  <si>
    <t>SIPAR</t>
  </si>
  <si>
    <t>04062</t>
  </si>
  <si>
    <t>5522</t>
  </si>
  <si>
    <t>04063</t>
  </si>
  <si>
    <t>5523</t>
  </si>
  <si>
    <t>04064</t>
  </si>
  <si>
    <t>5547</t>
  </si>
  <si>
    <t>04072</t>
  </si>
  <si>
    <t>5705</t>
  </si>
  <si>
    <t>JAMO</t>
  </si>
  <si>
    <t>04073</t>
  </si>
  <si>
    <t>6154</t>
  </si>
  <si>
    <t>KONOBATA</t>
  </si>
  <si>
    <t>04074</t>
  </si>
  <si>
    <t>5653</t>
  </si>
  <si>
    <t>TKAK-RI</t>
  </si>
  <si>
    <t>04075</t>
  </si>
  <si>
    <t>5704</t>
  </si>
  <si>
    <t>GUAYABA YÄKÄ</t>
  </si>
  <si>
    <t>04076</t>
  </si>
  <si>
    <t>5703</t>
  </si>
  <si>
    <t>JAKKJUABATA</t>
  </si>
  <si>
    <t>04077</t>
  </si>
  <si>
    <t>5699</t>
  </si>
  <si>
    <t>TKANYÄKÄ</t>
  </si>
  <si>
    <t>04078</t>
  </si>
  <si>
    <t>5698</t>
  </si>
  <si>
    <t>TSIRBÄKLÄ</t>
  </si>
  <si>
    <t>04079</t>
  </si>
  <si>
    <t>5695</t>
  </si>
  <si>
    <t>04080</t>
  </si>
  <si>
    <t>5654</t>
  </si>
  <si>
    <t>04081</t>
  </si>
  <si>
    <t>5652</t>
  </si>
  <si>
    <t>04082</t>
  </si>
  <si>
    <t>5723</t>
  </si>
  <si>
    <t>EL CONGO</t>
  </si>
  <si>
    <t>LUCRECIA MONTOYA FERNANDEZ</t>
  </si>
  <si>
    <t>04083</t>
  </si>
  <si>
    <t>5722</t>
  </si>
  <si>
    <t>04084</t>
  </si>
  <si>
    <t>5720</t>
  </si>
  <si>
    <t>04085</t>
  </si>
  <si>
    <t>5692</t>
  </si>
  <si>
    <t>04086</t>
  </si>
  <si>
    <t>5690</t>
  </si>
  <si>
    <t>04087</t>
  </si>
  <si>
    <t>5736</t>
  </si>
  <si>
    <t>EL ESTADIO</t>
  </si>
  <si>
    <t>04088</t>
  </si>
  <si>
    <t>5693</t>
  </si>
  <si>
    <t>04089</t>
  </si>
  <si>
    <t>5745</t>
  </si>
  <si>
    <t>04090</t>
  </si>
  <si>
    <t>5646</t>
  </si>
  <si>
    <t>SECTOR BARRANTES</t>
  </si>
  <si>
    <t>04091</t>
  </si>
  <si>
    <t>5648</t>
  </si>
  <si>
    <t>04092</t>
  </si>
  <si>
    <t>5647</t>
  </si>
  <si>
    <t>04093</t>
  </si>
  <si>
    <t>5702</t>
  </si>
  <si>
    <t>04094</t>
  </si>
  <si>
    <t>5701</t>
  </si>
  <si>
    <t>MELERUK II</t>
  </si>
  <si>
    <t>04095</t>
  </si>
  <si>
    <t>5644</t>
  </si>
  <si>
    <t>COMADRE</t>
  </si>
  <si>
    <t>04096</t>
  </si>
  <si>
    <t>LOMA LINDA</t>
  </si>
  <si>
    <t>04097</t>
  </si>
  <si>
    <t>5724</t>
  </si>
  <si>
    <t>EL ESTABLO</t>
  </si>
  <si>
    <t>KATTIA ORIAS ALVARADO</t>
  </si>
  <si>
    <t>04098</t>
  </si>
  <si>
    <t>5700</t>
  </si>
  <si>
    <t>04100</t>
  </si>
  <si>
    <t>5721</t>
  </si>
  <si>
    <t>MONTE LIRIO</t>
  </si>
  <si>
    <t>04101</t>
  </si>
  <si>
    <t>5727</t>
  </si>
  <si>
    <t>04102</t>
  </si>
  <si>
    <t>5726</t>
  </si>
  <si>
    <t>04103</t>
  </si>
  <si>
    <t>5712</t>
  </si>
  <si>
    <t>04104</t>
  </si>
  <si>
    <t>5649</t>
  </si>
  <si>
    <t>04105</t>
  </si>
  <si>
    <t>5689</t>
  </si>
  <si>
    <t>04108</t>
  </si>
  <si>
    <t>5697</t>
  </si>
  <si>
    <t>BUKERI</t>
  </si>
  <si>
    <t>04115</t>
  </si>
  <si>
    <t>5696</t>
  </si>
  <si>
    <t>TSIÖBATA</t>
  </si>
  <si>
    <t>04118</t>
  </si>
  <si>
    <t>5887</t>
  </si>
  <si>
    <t>04119</t>
  </si>
  <si>
    <t>5865</t>
  </si>
  <si>
    <t>MARIARIBUTA</t>
  </si>
  <si>
    <t>04120</t>
  </si>
  <si>
    <t>5884</t>
  </si>
  <si>
    <t>04122</t>
  </si>
  <si>
    <t>5890</t>
  </si>
  <si>
    <t>LA TRANQUILIDAD</t>
  </si>
  <si>
    <t>04123</t>
  </si>
  <si>
    <t>5879</t>
  </si>
  <si>
    <t>GUARIAL</t>
  </si>
  <si>
    <t>04124</t>
  </si>
  <si>
    <t>5883</t>
  </si>
  <si>
    <t>04125</t>
  </si>
  <si>
    <t>5831</t>
  </si>
  <si>
    <t>JORGE ROSSI CHAVARRIA</t>
  </si>
  <si>
    <t>04127</t>
  </si>
  <si>
    <t>5878</t>
  </si>
  <si>
    <t>EL PORTAL</t>
  </si>
  <si>
    <t>LORENZO MARTIN REYES ALVARADO</t>
  </si>
  <si>
    <t>04133</t>
  </si>
  <si>
    <t>5830</t>
  </si>
  <si>
    <t>04134</t>
  </si>
  <si>
    <t>5867</t>
  </si>
  <si>
    <t>04135</t>
  </si>
  <si>
    <t>5862</t>
  </si>
  <si>
    <t>04136</t>
  </si>
  <si>
    <t>5810</t>
  </si>
  <si>
    <t>04138</t>
  </si>
  <si>
    <t>5799</t>
  </si>
  <si>
    <t>LAS ROSAS</t>
  </si>
  <si>
    <t>04140</t>
  </si>
  <si>
    <t>5868</t>
  </si>
  <si>
    <t>SOTA DOS</t>
  </si>
  <si>
    <t>04144</t>
  </si>
  <si>
    <t>5832</t>
  </si>
  <si>
    <t>PUNTA DE LANZA</t>
  </si>
  <si>
    <t>04145</t>
  </si>
  <si>
    <t>5804</t>
  </si>
  <si>
    <t>CHUMICO</t>
  </si>
  <si>
    <t>04146</t>
  </si>
  <si>
    <t>5805</t>
  </si>
  <si>
    <t>04147</t>
  </si>
  <si>
    <t>5866</t>
  </si>
  <si>
    <t>04148</t>
  </si>
  <si>
    <t>5864</t>
  </si>
  <si>
    <t>TOLOK KICHA</t>
  </si>
  <si>
    <t>04149</t>
  </si>
  <si>
    <t>5877</t>
  </si>
  <si>
    <t>04150</t>
  </si>
  <si>
    <t>5861</t>
  </si>
  <si>
    <t>JAMARI TÄWÄ</t>
  </si>
  <si>
    <t>REYNER PAEZ FERNANDEZ</t>
  </si>
  <si>
    <t>04151</t>
  </si>
  <si>
    <t>5824</t>
  </si>
  <si>
    <t>04152</t>
  </si>
  <si>
    <t>5812</t>
  </si>
  <si>
    <t>JAKUE</t>
  </si>
  <si>
    <t>04153</t>
  </si>
  <si>
    <t>5803</t>
  </si>
  <si>
    <t>DUSIRIÑAK</t>
  </si>
  <si>
    <t>04154</t>
  </si>
  <si>
    <t>5802</t>
  </si>
  <si>
    <t>KJALARI</t>
  </si>
  <si>
    <t>04155</t>
  </si>
  <si>
    <t>5801</t>
  </si>
  <si>
    <t>SUËBATA</t>
  </si>
  <si>
    <t>04156</t>
  </si>
  <si>
    <t>5800</t>
  </si>
  <si>
    <t>DIKËKLÄRIÑAK</t>
  </si>
  <si>
    <t>04157</t>
  </si>
  <si>
    <t>5825</t>
  </si>
  <si>
    <t>MOLOTUBTA</t>
  </si>
  <si>
    <t>04159</t>
  </si>
  <si>
    <t>6357</t>
  </si>
  <si>
    <t>04167</t>
  </si>
  <si>
    <t>5987</t>
  </si>
  <si>
    <t>LA ANGELINA</t>
  </si>
  <si>
    <t>04169</t>
  </si>
  <si>
    <t>5982</t>
  </si>
  <si>
    <t>04170</t>
  </si>
  <si>
    <t>5983</t>
  </si>
  <si>
    <t>BAJO DE MOLLEJONES</t>
  </si>
  <si>
    <t>04171</t>
  </si>
  <si>
    <t>6024</t>
  </si>
  <si>
    <t>WAWET</t>
  </si>
  <si>
    <t>JAIRO MORALES MORA</t>
  </si>
  <si>
    <t>04172</t>
  </si>
  <si>
    <t>6025</t>
  </si>
  <si>
    <t>ALTO KATSI</t>
  </si>
  <si>
    <t>04173</t>
  </si>
  <si>
    <t>5989</t>
  </si>
  <si>
    <t>SWAKBLI</t>
  </si>
  <si>
    <t>04174</t>
  </si>
  <si>
    <t>6001</t>
  </si>
  <si>
    <t>OROCHICO 2</t>
  </si>
  <si>
    <t>04175</t>
  </si>
  <si>
    <t>5958</t>
  </si>
  <si>
    <t>04176</t>
  </si>
  <si>
    <t>6014</t>
  </si>
  <si>
    <t>LA QUEROGA</t>
  </si>
  <si>
    <t>04177</t>
  </si>
  <si>
    <t>6010</t>
  </si>
  <si>
    <t>ÑORIBATA</t>
  </si>
  <si>
    <t>04178</t>
  </si>
  <si>
    <t>6018</t>
  </si>
  <si>
    <t>04183</t>
  </si>
  <si>
    <t>6026</t>
  </si>
  <si>
    <t>COLINAS DEL ESTE</t>
  </si>
  <si>
    <t>04184</t>
  </si>
  <si>
    <t>6002</t>
  </si>
  <si>
    <t>04191</t>
  </si>
  <si>
    <t>6140</t>
  </si>
  <si>
    <t>ÑUKA KICHA</t>
  </si>
  <si>
    <t>04192</t>
  </si>
  <si>
    <t>6141</t>
  </si>
  <si>
    <t>KABERI</t>
  </si>
  <si>
    <t>04193</t>
  </si>
  <si>
    <t>6143</t>
  </si>
  <si>
    <t>SULAJU</t>
  </si>
  <si>
    <t>04194</t>
  </si>
  <si>
    <t>6144</t>
  </si>
  <si>
    <t>TAKLAK YAKA</t>
  </si>
  <si>
    <t>04195</t>
  </si>
  <si>
    <t>6145</t>
  </si>
  <si>
    <t>ULUJERIÑAK</t>
  </si>
  <si>
    <t>04196</t>
  </si>
  <si>
    <t>6139</t>
  </si>
  <si>
    <t>CHORRERAS</t>
  </si>
  <si>
    <t>04197</t>
  </si>
  <si>
    <t>6100</t>
  </si>
  <si>
    <t>MOI</t>
  </si>
  <si>
    <t>04199</t>
  </si>
  <si>
    <t>6099</t>
  </si>
  <si>
    <t>04200</t>
  </si>
  <si>
    <t>6114</t>
  </si>
  <si>
    <t>04202</t>
  </si>
  <si>
    <t>6152</t>
  </si>
  <si>
    <t>CONVENTILLO</t>
  </si>
  <si>
    <t>04203</t>
  </si>
  <si>
    <t>6142</t>
  </si>
  <si>
    <t>DUERI</t>
  </si>
  <si>
    <t>04204</t>
  </si>
  <si>
    <t>6098</t>
  </si>
  <si>
    <t>TARISE</t>
  </si>
  <si>
    <t>04207</t>
  </si>
  <si>
    <t>6218</t>
  </si>
  <si>
    <t>GAMONALES</t>
  </si>
  <si>
    <t>JOHANNA V.GONZALEZ KOOPER</t>
  </si>
  <si>
    <t>04208</t>
  </si>
  <si>
    <t>6223</t>
  </si>
  <si>
    <t>BAJO COHEN</t>
  </si>
  <si>
    <t>04209</t>
  </si>
  <si>
    <t>6272</t>
  </si>
  <si>
    <t>EL LLANITO</t>
  </si>
  <si>
    <t>04210</t>
  </si>
  <si>
    <t>EMANUEL VARGAS JIMENEZ</t>
  </si>
  <si>
    <t>04211</t>
  </si>
  <si>
    <t>6279</t>
  </si>
  <si>
    <t>CEBROR</t>
  </si>
  <si>
    <t>04212</t>
  </si>
  <si>
    <t>6296</t>
  </si>
  <si>
    <t>04213</t>
  </si>
  <si>
    <t>6297</t>
  </si>
  <si>
    <t>SUSANA MOLINA QUESADA</t>
  </si>
  <si>
    <t>04214</t>
  </si>
  <si>
    <t>6298</t>
  </si>
  <si>
    <t>SKA DIKOL</t>
  </si>
  <si>
    <t>04215</t>
  </si>
  <si>
    <t>6277</t>
  </si>
  <si>
    <t>LA ILUSION DE CANTA GALLO</t>
  </si>
  <si>
    <t>04227</t>
  </si>
  <si>
    <t>6360</t>
  </si>
  <si>
    <t>PALENQUE EL SOL</t>
  </si>
  <si>
    <t>04228</t>
  </si>
  <si>
    <t>6368</t>
  </si>
  <si>
    <t>JÖNKRUHORÄ</t>
  </si>
  <si>
    <t>04229</t>
  </si>
  <si>
    <t>6373</t>
  </si>
  <si>
    <t>04230</t>
  </si>
  <si>
    <t>2736</t>
  </si>
  <si>
    <t>04231</t>
  </si>
  <si>
    <t>6387</t>
  </si>
  <si>
    <t>KUNABRI</t>
  </si>
  <si>
    <t>04232</t>
  </si>
  <si>
    <t>6404</t>
  </si>
  <si>
    <t>04233</t>
  </si>
  <si>
    <t>6388</t>
  </si>
  <si>
    <t>04234</t>
  </si>
  <si>
    <t>6398</t>
  </si>
  <si>
    <t>JÄKTÖKÖLO</t>
  </si>
  <si>
    <t>04235</t>
  </si>
  <si>
    <t>6397</t>
  </si>
  <si>
    <t>BLEITÖ</t>
  </si>
  <si>
    <t>04236</t>
  </si>
  <si>
    <t>6396</t>
  </si>
  <si>
    <t>DÜCHIRIBATA</t>
  </si>
  <si>
    <t>04237</t>
  </si>
  <si>
    <t>6395</t>
  </si>
  <si>
    <t>JÄBËJUKTÖ</t>
  </si>
  <si>
    <t>04238</t>
  </si>
  <si>
    <t>6394</t>
  </si>
  <si>
    <t>BISÖLA</t>
  </si>
  <si>
    <t>04239</t>
  </si>
  <si>
    <t>6392</t>
  </si>
  <si>
    <t>KUCHEY</t>
  </si>
  <si>
    <t>04240</t>
  </si>
  <si>
    <t>6405</t>
  </si>
  <si>
    <t>AKOM</t>
  </si>
  <si>
    <t>04241</t>
  </si>
  <si>
    <t>6390</t>
  </si>
  <si>
    <t>NIMARI</t>
  </si>
  <si>
    <t>04242</t>
  </si>
  <si>
    <t>6402</t>
  </si>
  <si>
    <t>04243</t>
  </si>
  <si>
    <t>6403</t>
  </si>
  <si>
    <t>KSARABATA</t>
  </si>
  <si>
    <t>04244</t>
  </si>
  <si>
    <t>6386</t>
  </si>
  <si>
    <t>04245</t>
  </si>
  <si>
    <t>6401</t>
  </si>
  <si>
    <t>TAMIJU</t>
  </si>
  <si>
    <t>04246</t>
  </si>
  <si>
    <t>6399</t>
  </si>
  <si>
    <t>KOWA</t>
  </si>
  <si>
    <t>04247</t>
  </si>
  <si>
    <t>6400</t>
  </si>
  <si>
    <t>DUCHARI</t>
  </si>
  <si>
    <t>04248</t>
  </si>
  <si>
    <t>6389</t>
  </si>
  <si>
    <t>04249</t>
  </si>
  <si>
    <t>6391</t>
  </si>
  <si>
    <t>BAJO BLEY SUR</t>
  </si>
  <si>
    <t>04250</t>
  </si>
  <si>
    <t>6393</t>
  </si>
  <si>
    <t>LA SIBERIA</t>
  </si>
  <si>
    <t>04262</t>
  </si>
  <si>
    <t>6331</t>
  </si>
  <si>
    <t>04263</t>
  </si>
  <si>
    <t>6356</t>
  </si>
  <si>
    <t>ALTO PALMERA</t>
  </si>
  <si>
    <t>04264</t>
  </si>
  <si>
    <t>6374</t>
  </si>
  <si>
    <t>BAKÖM DI</t>
  </si>
  <si>
    <t>04269</t>
  </si>
  <si>
    <t>6493</t>
  </si>
  <si>
    <t>PALMITAS II</t>
  </si>
  <si>
    <t>Dirección Regional:</t>
  </si>
  <si>
    <t>Código Presupuestario:</t>
  </si>
  <si>
    <t>Sí</t>
  </si>
  <si>
    <t>No</t>
  </si>
  <si>
    <t>MARLENE MORA VARGAS</t>
  </si>
  <si>
    <t>ANDREY MORERA ANCHIA</t>
  </si>
  <si>
    <t>RONNY ALFREDO SANCHEZ QUIROS</t>
  </si>
  <si>
    <t>YORLENY SANCHEZ SALAS</t>
  </si>
  <si>
    <t>FRANCISCO JOSE VARGAS GUERRERO</t>
  </si>
  <si>
    <t>WARREN FALLAS VALVERDE</t>
  </si>
  <si>
    <t>GREDIN ELIZONDO CHAVES</t>
  </si>
  <si>
    <t>ANA VIOLETA BERMUDEZ GOMEZ</t>
  </si>
  <si>
    <t>DEIVER BARRANTES ROJAS</t>
  </si>
  <si>
    <t>YENDRY CESPEDES GONZALEZ</t>
  </si>
  <si>
    <t>JEISON CORDOBA BONILLA</t>
  </si>
  <si>
    <t>PATRICIA CORRALES LOPEZ</t>
  </si>
  <si>
    <t>MARVY CABALCETA BARRANTES</t>
  </si>
  <si>
    <t>LISANDRO VASQUEZ GRANADOS</t>
  </si>
  <si>
    <t>PROCOPIO GAMBOA VILLALOBOS</t>
  </si>
  <si>
    <t>VICTOR HUGO SANCHEZ GRIJALBA</t>
  </si>
  <si>
    <t>MARITZA SOLANO JIMENEZ</t>
  </si>
  <si>
    <t>TATIANA MORALES BARQUERO</t>
  </si>
  <si>
    <t>KOPPER MUELLE</t>
  </si>
  <si>
    <t>PRISCILLA BRENES THAMES</t>
  </si>
  <si>
    <t>ANGIE MORA SEGURA</t>
  </si>
  <si>
    <t>MA. DE LOS A. ELIZONDO GUZMAN</t>
  </si>
  <si>
    <t>SUSANA LOPEZ FERNANDEZ</t>
  </si>
  <si>
    <t>JOSE A. VILLALOBOS SANCHEZ</t>
  </si>
  <si>
    <t>CESAR SALMERON LEIVA</t>
  </si>
  <si>
    <t>ELSA NAIDA ARAYA RAMOS</t>
  </si>
  <si>
    <t>NOELIA LEON BRIZO</t>
  </si>
  <si>
    <t>SOFIA FERNANDEZ FONSECA</t>
  </si>
  <si>
    <t>LIDIETH VILLAFUERTE ROJAS</t>
  </si>
  <si>
    <t>CINDY OVIEDO RODRIGUEZ</t>
  </si>
  <si>
    <t>NOYLE SANDOVAL CASTILLO</t>
  </si>
  <si>
    <t>JOSE RAFAEL ROJAS MATARRITA</t>
  </si>
  <si>
    <t>EL CAPULIN</t>
  </si>
  <si>
    <t>DIANE GOMEZ BUSTOS</t>
  </si>
  <si>
    <t>GUSTAVO CHAVARRIA SERRANO</t>
  </si>
  <si>
    <t>SONIA REYES REYES</t>
  </si>
  <si>
    <t>MADAY ROJAS CALVO</t>
  </si>
  <si>
    <t>LILLIAM PANIAGUA GONZALEZ</t>
  </si>
  <si>
    <t>JESSICA CONTRERAS OVARES</t>
  </si>
  <si>
    <t>2802</t>
  </si>
  <si>
    <t>03609</t>
  </si>
  <si>
    <t>RIGOBERTO ESPINOZA MORALES</t>
  </si>
  <si>
    <t>GUSTAVO VALVERDE ACUÑA</t>
  </si>
  <si>
    <t>MARISOL ESQUIVEL CHINCHILLA</t>
  </si>
  <si>
    <t>ROSEMARIE MEDINA ALVARADO</t>
  </si>
  <si>
    <t>ELADIO CAMPOS NOGUERA</t>
  </si>
  <si>
    <t>RAFAEL YGLESIAS CASTRO</t>
  </si>
  <si>
    <t>ROSEMARY CLAYTON COPE</t>
  </si>
  <si>
    <t>GERARDO DIAZ DIAZ</t>
  </si>
  <si>
    <t>SANDRA SALAZAR PARRA</t>
  </si>
  <si>
    <t>MARIBEL MONTIEL GARCIA</t>
  </si>
  <si>
    <t>JOSE ADRIAN ZUÑIGA MORA</t>
  </si>
  <si>
    <t>MARJORIE ALFARO MURILLO</t>
  </si>
  <si>
    <t>ISELA BOGANTES ALFARO</t>
  </si>
  <si>
    <t>HEIDY CHACON GUZMAN</t>
  </si>
  <si>
    <t>BUENAVENTURA</t>
  </si>
  <si>
    <t>6543</t>
  </si>
  <si>
    <t>04278</t>
  </si>
  <si>
    <t>Crack</t>
  </si>
  <si>
    <t>Cocaína</t>
  </si>
  <si>
    <t>NOTA:</t>
  </si>
  <si>
    <t>Problema de Salud</t>
  </si>
  <si>
    <t>Sobrepeso</t>
  </si>
  <si>
    <t>Obesidad</t>
  </si>
  <si>
    <t>Esquema de Vacunación Incompleto</t>
  </si>
  <si>
    <t>Anemia</t>
  </si>
  <si>
    <t>19 y más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</si>
  <si>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</si>
  <si>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</si>
  <si>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</si>
  <si>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</si>
  <si>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</si>
  <si>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</si>
  <si>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</si>
  <si>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</si>
  <si>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</si>
  <si>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</si>
  <si>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</si>
  <si>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</si>
  <si>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</si>
  <si>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</si>
  <si>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ELISA ARIAS JIMENEZ</t>
  </si>
  <si>
    <t>WENDY ALVARADO CUBILLO</t>
  </si>
  <si>
    <t>ANNIA GAMBOA MORA</t>
  </si>
  <si>
    <t>ALEXANDER RODRIGUEZ DUARTE</t>
  </si>
  <si>
    <t>WENDY ROJAS ARIAS</t>
  </si>
  <si>
    <t>EDWIN GODINEZ VASQUEZ</t>
  </si>
  <si>
    <t>FREDDY MACHADO ARIAS</t>
  </si>
  <si>
    <t>MELVIN CUBERO JIMENEZ</t>
  </si>
  <si>
    <t>MARIA IRENE FONSECA HERRERA</t>
  </si>
  <si>
    <t>RAUL ROJAS RODRIGUEZ</t>
  </si>
  <si>
    <t>MARLEN LOPEZ CALVO</t>
  </si>
  <si>
    <t>CATALINA PORRAS QUESADA</t>
  </si>
  <si>
    <t>LEANDRO VALVERDE MADRIGAL</t>
  </si>
  <si>
    <t>VIRGINIA RODRIGUEZ CHAVES</t>
  </si>
  <si>
    <t>ISABEL YGLESIAS CASTRO</t>
  </si>
  <si>
    <t>JOHNNY JIMENEZ FLORES</t>
  </si>
  <si>
    <t>EMILIANO GOMEZ ALVARADO</t>
  </si>
  <si>
    <t>YAMILETH CRUZ RAMIREZ</t>
  </si>
  <si>
    <t>RODNEY NAVARRO SOTO</t>
  </si>
  <si>
    <t>MAGALY CARVAJAL GONZALEZ</t>
  </si>
  <si>
    <t>SARA REYES LOPEZ</t>
  </si>
  <si>
    <t>HAZEL CALDERON QUIROS</t>
  </si>
  <si>
    <t>TERESITA CUBERO MAROTO</t>
  </si>
  <si>
    <t>PATRICIA MORA MENA</t>
  </si>
  <si>
    <t>BAYEI</t>
  </si>
  <si>
    <t>GABRIEL SALAZAR SALAZAR</t>
  </si>
  <si>
    <t>SONIA MOLINA ROMERO</t>
  </si>
  <si>
    <t>HUMBERTO JIMENEZ ROJAS</t>
  </si>
  <si>
    <t>MARCO AURELIO PEREIRA RAMIREZ</t>
  </si>
  <si>
    <t>ALFREDO MIRANDA GARCIA</t>
  </si>
  <si>
    <t>LAS VEGAS DEL RIO SUCIO</t>
  </si>
  <si>
    <t>EL ALAMO</t>
  </si>
  <si>
    <t>ASENTAMIENTO CHIRRIPO</t>
  </si>
  <si>
    <t>JACQUELINE RUIZ ROSALES</t>
  </si>
  <si>
    <t>I.D.A. SARAPIQUI</t>
  </si>
  <si>
    <t>GINNETH HERNANDEZ DIAZ</t>
  </si>
  <si>
    <t>SHEYRIS L. ARTAVIA CHACON</t>
  </si>
  <si>
    <t>LA UNION DEL TORO</t>
  </si>
  <si>
    <t>FRANCINE CESPEDES RODRIGUEZ</t>
  </si>
  <si>
    <t>LOS ANGELES DEL RIO</t>
  </si>
  <si>
    <t>JULIETA ALVARADO GONZALEZ</t>
  </si>
  <si>
    <t>MA.DE LOS ANG.MELENDEZ MONTERO</t>
  </si>
  <si>
    <t>JESUS ARGÜELLO VILLALOBOS</t>
  </si>
  <si>
    <t>CUBUJUQUI</t>
  </si>
  <si>
    <t>SAN JOSE DE RIO SUCIO</t>
  </si>
  <si>
    <t>ALBA OCAMPO ALVARADO</t>
  </si>
  <si>
    <t>HEINER A. CHEVEZ MAYORGA</t>
  </si>
  <si>
    <t>2267</t>
  </si>
  <si>
    <t>01855</t>
  </si>
  <si>
    <t>I.D.A. LAS PLAYITAS</t>
  </si>
  <si>
    <t>ZORAIDA DIAZ ARAGON</t>
  </si>
  <si>
    <t>SAN PEDRO DE MOGOTE</t>
  </si>
  <si>
    <t>JULIO GRIJALBA VILLAREAL</t>
  </si>
  <si>
    <t>REINER BRICEÑO OBANDO</t>
  </si>
  <si>
    <t>2458</t>
  </si>
  <si>
    <t>01996</t>
  </si>
  <si>
    <t>GRACE MARIA MENA QUIROS</t>
  </si>
  <si>
    <t>RODNY SOLORZANO AGUILAR</t>
  </si>
  <si>
    <t>GLENY ROXANA MOLINA CHAVARRIA</t>
  </si>
  <si>
    <t>JAVIER ROSALES ROSALES</t>
  </si>
  <si>
    <t>VICTOR MANUEL ALFARO ALFARO</t>
  </si>
  <si>
    <t>RIO TABACO</t>
  </si>
  <si>
    <t>KATTIA LORENA ORTIZ ANGULO</t>
  </si>
  <si>
    <t>EYLIN MARIELA PEREZ GARCIA</t>
  </si>
  <si>
    <t>WALTER ALLAN MAJANO MORENO</t>
  </si>
  <si>
    <t>EVELIA BARQUERO NUÑEZ</t>
  </si>
  <si>
    <t>02346</t>
  </si>
  <si>
    <t>HAZEL QUESADA MONGE</t>
  </si>
  <si>
    <t>JASON RIVERA VEGA</t>
  </si>
  <si>
    <t>MIRIAM ZAPATA BUSTOS</t>
  </si>
  <si>
    <t>ROXANA HERRA BONILLA</t>
  </si>
  <si>
    <t>INGRID DELGADO TREJOS</t>
  </si>
  <si>
    <t>YAZMINA SANCHEZ CHAVERRI</t>
  </si>
  <si>
    <t>IRIS RIOS HIDALGO</t>
  </si>
  <si>
    <t>JUAN CALVO GUIDO</t>
  </si>
  <si>
    <t>KËKÖLDI</t>
  </si>
  <si>
    <t>OLGER MENDEZ SOLANO</t>
  </si>
  <si>
    <t>ROSEMARY SALAZAR MURILLO</t>
  </si>
  <si>
    <t>MARIA EUGENIA VINDAS MENDEZ</t>
  </si>
  <si>
    <t>WENDY LU MORA PIEDRA</t>
  </si>
  <si>
    <t>JUAN CARLOS GONZALEZ SALGUERA</t>
  </si>
  <si>
    <t>RIO MAGDALENA</t>
  </si>
  <si>
    <t>BERMUDAS</t>
  </si>
  <si>
    <t>DEYMER BALTODANO VARGAS</t>
  </si>
  <si>
    <t>JUAN CARLOS HERNANDEZ GONZALEZ</t>
  </si>
  <si>
    <t>SANTA CRUZ-EL TABLAZO</t>
  </si>
  <si>
    <t>I.D.A. JERUSALEN</t>
  </si>
  <si>
    <t>ALLEN JIMENEZ ZAMORA</t>
  </si>
  <si>
    <t>RICHARD NARANJO AGUILAR</t>
  </si>
  <si>
    <t>LAS ORQUIDEAS</t>
  </si>
  <si>
    <t>CARMEN FIGUEROA ZUÑIGA</t>
  </si>
  <si>
    <t>6554</t>
  </si>
  <si>
    <t>04292</t>
  </si>
  <si>
    <t>LA FLORITA</t>
  </si>
  <si>
    <t>6555</t>
  </si>
  <si>
    <t>04296</t>
  </si>
  <si>
    <t>6556</t>
  </si>
  <si>
    <t>04291</t>
  </si>
  <si>
    <t>6557</t>
  </si>
  <si>
    <t>04290</t>
  </si>
  <si>
    <t>6558</t>
  </si>
  <si>
    <t>04288</t>
  </si>
  <si>
    <t>6559</t>
  </si>
  <si>
    <t>04297</t>
  </si>
  <si>
    <t>MELIDA GARCIA FLORES</t>
  </si>
  <si>
    <t>6560</t>
  </si>
  <si>
    <t>04293</t>
  </si>
  <si>
    <t>PROGRESO</t>
  </si>
  <si>
    <t>6561</t>
  </si>
  <si>
    <t>04294</t>
  </si>
  <si>
    <t>TSINI KICHA</t>
  </si>
  <si>
    <t>6562</t>
  </si>
  <si>
    <t>04295</t>
  </si>
  <si>
    <t>TOLOKSACO</t>
  </si>
  <si>
    <t>6563</t>
  </si>
  <si>
    <t>04289</t>
  </si>
  <si>
    <t>PLAZA VIEJA</t>
  </si>
  <si>
    <t>6566</t>
  </si>
  <si>
    <t>04298</t>
  </si>
  <si>
    <t>CERRO ALEGRE</t>
  </si>
  <si>
    <t>pcd</t>
  </si>
  <si>
    <t>I y II Ciclos</t>
  </si>
  <si>
    <t>LUIS DEMETRIO TINOCO CASTRO</t>
  </si>
  <si>
    <t>PACIFICA FERNANDEZ OREAMUNO</t>
  </si>
  <si>
    <t>HERBERTH FARRER KNIGHTS</t>
  </si>
  <si>
    <t>DR. CALDERON MUÑOZ</t>
  </si>
  <si>
    <t>REPUBLICA FEDERAL DE ALEMANIA</t>
  </si>
  <si>
    <t>DR. CLODOMIRO PICADO TWIGHT</t>
  </si>
  <si>
    <t>JOSE MARIA CHAVERRI PICADO</t>
  </si>
  <si>
    <t>SAN RAFAEL DE PLATANARES</t>
  </si>
  <si>
    <t>RAFAEL ANGEL CALDERON GUARDIA</t>
  </si>
  <si>
    <t>JOSE MANUEL PERALTA QUESADA</t>
  </si>
  <si>
    <t>MANUEL FRANCISCO CARRILLO SABORIO</t>
  </si>
  <si>
    <t>MIGUEL RODRIGUEZ VILLARREAL</t>
  </si>
  <si>
    <t>RAFAEL ALBERTO LUNA HERRERA</t>
  </si>
  <si>
    <t>JESUS MAGDALENO VARGAS AGUILAR</t>
  </si>
  <si>
    <t>CARLOS MANUEL ROJAS QUIROS</t>
  </si>
  <si>
    <t>GENERAL JOSE DE SAN MARTIN</t>
  </si>
  <si>
    <t>TRANQUILINO VIQUEZ RODRIGUEZ</t>
  </si>
  <si>
    <t>MONSEÑOR SANABRIA MARTINEZ</t>
  </si>
  <si>
    <t>MONSEÑOR DELFIN QUESADA CASTRO</t>
  </si>
  <si>
    <t>LUIS FELIPE GONZALEZ FLORES</t>
  </si>
  <si>
    <t>DR. ADOLFO JIMENEZ DE LA GUARDIA</t>
  </si>
  <si>
    <t>MARIANA MADRIGAL DE LA O</t>
  </si>
  <si>
    <t>ALBERTO MANUEL BRENES MORA</t>
  </si>
  <si>
    <t>FRANCISCO JOSE ORLICH BOLMARCICH</t>
  </si>
  <si>
    <t>JUDAS TADEO CORRALES SAENZ</t>
  </si>
  <si>
    <t>MONSEÑOR CLODOVEO HIDALGO SOLANO</t>
  </si>
  <si>
    <t>I.D.A. LOS LAGOS</t>
  </si>
  <si>
    <t>CARMEN LIDIA CASTRO RODRIGUEZ</t>
  </si>
  <si>
    <t>OSCAR RULAMAN SALAS</t>
  </si>
  <si>
    <t>ARGENTINA GONGORA DE ROBERT</t>
  </si>
  <si>
    <t>JOSE JOAQUIN PERALTA ESQUIVEL</t>
  </si>
  <si>
    <t>CARLOS JOAQUIN PERALTA ECHEVERRIA</t>
  </si>
  <si>
    <t>JUAN EVANGELISTA SOJO CARTIN</t>
  </si>
  <si>
    <t>PBRO. JUAN DE DIOS TREJOS</t>
  </si>
  <si>
    <t>MARIA AMELIA MONTEALEGRE</t>
  </si>
  <si>
    <t>CAROLINA BELLELLI</t>
  </si>
  <si>
    <t>DOMINGO FAUSTINO SARMIENTO</t>
  </si>
  <si>
    <t>GUILLERMO RODRIGUEZ AGUILAR</t>
  </si>
  <si>
    <t>DR. JOSE MARIA CASTRO MADRIZ</t>
  </si>
  <si>
    <t>I.D.A. OTOYA</t>
  </si>
  <si>
    <t>PEDRO MARIA BADILLA BOLAÑOS</t>
  </si>
  <si>
    <t>GENERAL TOMAS GUARDIA GUTIERREZ</t>
  </si>
  <si>
    <t>LABORATORIO JOHN FITGERALD KENNEDY</t>
  </si>
  <si>
    <t>PBRO. JOSE DANIEL CARMONA BRICEÑO</t>
  </si>
  <si>
    <t>ANSELMO GUTIERREZ BRICEÑO</t>
  </si>
  <si>
    <t>I.D.A. ASENTAMIENTO NUEVO ARENAL</t>
  </si>
  <si>
    <t>JOSE RICARDO ORLICH ZAMORA</t>
  </si>
  <si>
    <t>JUAN RAFAEL JIMENEZ GRANADOS</t>
  </si>
  <si>
    <t>HERIBERTO ZELEDON RODRIGUEZ</t>
  </si>
  <si>
    <t>MONSEÑOR BERNARDO AUGUSTO THIEL</t>
  </si>
  <si>
    <t>RAFAEL ANGEL SANCHEZ ARRIETA</t>
  </si>
  <si>
    <t>JUNTAS DE CAOBA</t>
  </si>
  <si>
    <t>REPUBLICA TRINIDAD Y TOBAGO</t>
  </si>
  <si>
    <t>COOPEROSALES</t>
  </si>
  <si>
    <t>I.D.A. EL VIVERO</t>
  </si>
  <si>
    <t>6637</t>
  </si>
  <si>
    <t>04306</t>
  </si>
  <si>
    <t>DABABLI</t>
  </si>
  <si>
    <t>6638</t>
  </si>
  <si>
    <t>04307</t>
  </si>
  <si>
    <t>TIQUIRUZAS</t>
  </si>
  <si>
    <t>6648</t>
  </si>
  <si>
    <t>04308</t>
  </si>
  <si>
    <t>6651</t>
  </si>
  <si>
    <t>04310</t>
  </si>
  <si>
    <t>ASENTAMIENTO EL GALLO</t>
  </si>
  <si>
    <t>BERNARDA MORA NARANJO</t>
  </si>
  <si>
    <t>BANACHEK GARCIA MUÑOZ</t>
  </si>
  <si>
    <t>JUAN CARLOS CALDERON MORA</t>
  </si>
  <si>
    <t>OLGA MARLENE CHACON BARBOZA</t>
  </si>
  <si>
    <t>JONATHAN DELGADO CALDERON</t>
  </si>
  <si>
    <t>CINTHIA SOTO ARIAS</t>
  </si>
  <si>
    <t>MARIA ELENA VIDAL CHAVARRIA</t>
  </si>
  <si>
    <t>RUTH VALVERDE MARTINEZ</t>
  </si>
  <si>
    <t>ROBERTO MORA ELIZONDO</t>
  </si>
  <si>
    <t>MARVIN RODNEY MAYORGA ACOSTA</t>
  </si>
  <si>
    <t>KATTIA MARIA CAMACHO ACOSTA</t>
  </si>
  <si>
    <t>ALCIDES LEAL MORA</t>
  </si>
  <si>
    <t>LIZ KELLEM ACOSTA ARAYA</t>
  </si>
  <si>
    <t>LIDIETTE MARIA LEON CHAVES</t>
  </si>
  <si>
    <t>MANUEL JARQUIN SAENZ</t>
  </si>
  <si>
    <t>ROGELIO ACUÑA MENA</t>
  </si>
  <si>
    <t>YESENIA MENA MADRIGAL</t>
  </si>
  <si>
    <t>OLGA ROJAS VASQUEZ</t>
  </si>
  <si>
    <t>ALEXANDER CONTRERAS CONTRERAS</t>
  </si>
  <si>
    <t>CINTHIA MENDEZ GAMBOA</t>
  </si>
  <si>
    <t>DENIA BLANCO ACOSTA</t>
  </si>
  <si>
    <t>ANA PATRICIA MATARRITA ARAYA</t>
  </si>
  <si>
    <t>OLGA MARTA ROJAS ROJAS</t>
  </si>
  <si>
    <t>OLMAN VINDAS VARGAS</t>
  </si>
  <si>
    <t>CRISTIE MOLINA QUESADA</t>
  </si>
  <si>
    <t>ANA IRIS ARIAS ARRIETA</t>
  </si>
  <si>
    <t>ALVARO ULLOA RODA</t>
  </si>
  <si>
    <t>JOSE MENESES MONGE</t>
  </si>
  <si>
    <t>LUIS RICARDO CHAVES ALVAREZ</t>
  </si>
  <si>
    <t>HECTOR PORRAS VARELA</t>
  </si>
  <si>
    <t>MARIBEL CASTRO CAMPOS</t>
  </si>
  <si>
    <t>JOSE MANUEL CAMPOS TORRES</t>
  </si>
  <si>
    <t>MELISSA FERLLINI CAMACHO</t>
  </si>
  <si>
    <t>FREDDY GUADAMUZ ROSALES</t>
  </si>
  <si>
    <t>DIANA IVETH CASTRO VILLALOBOS</t>
  </si>
  <si>
    <t>YAMIL ALVAREZ CABALCETA</t>
  </si>
  <si>
    <t>GLENDA OBANDO VARGAS</t>
  </si>
  <si>
    <t>ANA CECILIA LOPEZ LOPEZ</t>
  </si>
  <si>
    <t>OLENDIA MONTIEL GUTIERREZ</t>
  </si>
  <si>
    <t>RITA URIETA CARRILLO</t>
  </si>
  <si>
    <t>MAILITH BRICEÑO CRUZ</t>
  </si>
  <si>
    <t>ZEANNE DIJERES ESPINOZA</t>
  </si>
  <si>
    <t>RUNIA CASTILLO MORALES</t>
  </si>
  <si>
    <t>GUISELLE FERNANDEZ MEDINA</t>
  </si>
  <si>
    <t>TITO ANGEL GUTIERREZ MATARRITA</t>
  </si>
  <si>
    <t>YESENIA SEGURA ARROYO</t>
  </si>
  <si>
    <t>JESUS ROJAS DUARTE</t>
  </si>
  <si>
    <t>MARCIA SANDOYA ATENCIO</t>
  </si>
  <si>
    <t>MICHAEL ESPINOZA MORALES</t>
  </si>
  <si>
    <t>JOSE MANUEL BLANCO JIMENEZ</t>
  </si>
  <si>
    <t>NIDIA ZAPATA PIZARRO</t>
  </si>
  <si>
    <t>FANNY OBANDO ZUÑIGA</t>
  </si>
  <si>
    <t>DENDRA DRUMMONDS WHINTER</t>
  </si>
  <si>
    <t>EULALIO JAIRO MAROTO JIMENEZ</t>
  </si>
  <si>
    <t>MARLEN A. SCOTT MORRIS</t>
  </si>
  <si>
    <t>SUSANA ARDON JIMENEZ</t>
  </si>
  <si>
    <t>KARLA MADRIGAL RODRIGUEZ</t>
  </si>
  <si>
    <t>ADRIAN SALAZAR TORRES</t>
  </si>
  <si>
    <t>ANABEL ROSALES CASTRO</t>
  </si>
  <si>
    <t>FRED CHAVARRIA MADRIGAL</t>
  </si>
  <si>
    <t>RAFAEL ANGEL FONSECA LEON</t>
  </si>
  <si>
    <t>ADRIAN VILA FERNANDEZ</t>
  </si>
  <si>
    <t>HANMETH VILLALOBOS MURILLO</t>
  </si>
  <si>
    <t>KATTIA MARIA VILLEGAS CRUZ</t>
  </si>
  <si>
    <t>MARITZA SOTELA DUARTE</t>
  </si>
  <si>
    <t>RANDALL LEON CHAVARRIA</t>
  </si>
  <si>
    <t>ALONSO LIZANO MORA</t>
  </si>
  <si>
    <t>AUREY LEON FERNANDEZ</t>
  </si>
  <si>
    <t>LUIS APU GUTIERREZ</t>
  </si>
  <si>
    <t>JOSE MANUEL ARROYO GUTIERREZ</t>
  </si>
  <si>
    <t>RENE LEIVA GONZALEZ</t>
  </si>
  <si>
    <t>PCD</t>
  </si>
  <si>
    <t>SUBVENCIONADA</t>
  </si>
  <si>
    <t>OBSERVACIONES/COMENTARIOS:</t>
  </si>
  <si>
    <t>Italiano</t>
  </si>
  <si>
    <t>Artes Plásticas</t>
  </si>
  <si>
    <t>Artes Industriales</t>
  </si>
  <si>
    <t>Educación para el Hogar</t>
  </si>
  <si>
    <t>Educación Musical</t>
  </si>
  <si>
    <t>Educación Religiosa</t>
  </si>
  <si>
    <t>Educación Física</t>
  </si>
  <si>
    <t>Hombres</t>
  </si>
  <si>
    <t>Mujeres</t>
  </si>
  <si>
    <t>CANTIDAD DE ADECUACIONES CURRICULARES</t>
  </si>
  <si>
    <t>De acceso</t>
  </si>
  <si>
    <t>No significativa</t>
  </si>
  <si>
    <t>Significativa</t>
  </si>
  <si>
    <t>ESTUDIANTES QUE SE BENEFICIARON CON LA IMPLEMENTACIÓN DE PROGRAMAS</t>
  </si>
  <si>
    <t>ESTUDIANTES CON PROBLEMAS DE SALUD</t>
  </si>
  <si>
    <t>Agudeza Visual</t>
  </si>
  <si>
    <t>Agudeza Auditiva</t>
  </si>
  <si>
    <t>Conducta</t>
  </si>
  <si>
    <t>Programa</t>
  </si>
  <si>
    <t>La Niña del Bosque y el Colibrí</t>
  </si>
  <si>
    <t>DOCTOR FERRAZ</t>
  </si>
  <si>
    <t>BERLY MENDOZA QUIROS</t>
  </si>
  <si>
    <t>MARLEN MADRIZ ARCE</t>
  </si>
  <si>
    <t>REVERENDO FRANCISCO SCHMITZ</t>
  </si>
  <si>
    <t>GUISELLE MORA MORA</t>
  </si>
  <si>
    <t>BAJO BADILLA</t>
  </si>
  <si>
    <t>CORRALAR DE MORA</t>
  </si>
  <si>
    <t>ELIZABETH SALAZAR MORA</t>
  </si>
  <si>
    <t>MARINO VARGAS CAMPOS</t>
  </si>
  <si>
    <t>MAURICIO GARCIA CERDAS</t>
  </si>
  <si>
    <t>YAJAIRA GONZALEZ SIBAJA</t>
  </si>
  <si>
    <t>BENJAMIN DIAZ LEIVA</t>
  </si>
  <si>
    <t>DORIS Z. STONE</t>
  </si>
  <si>
    <t>EL HOYON</t>
  </si>
  <si>
    <t>WENDIER MARTINEZ CERDAS</t>
  </si>
  <si>
    <t>ALEJANDRO BONILLA VARGAS</t>
  </si>
  <si>
    <t>AURORA MENA CORDERO</t>
  </si>
  <si>
    <t>DEINER ROJAS DELGADO</t>
  </si>
  <si>
    <t>MARGOT CAMACHO JIMENEZ</t>
  </si>
  <si>
    <t>JACINTO PANIAGÜA RODRIGUEZ</t>
  </si>
  <si>
    <t>LA CATALUÑA</t>
  </si>
  <si>
    <t>ALEXANDER LOPEZ CAMPOS</t>
  </si>
  <si>
    <t>DIANA QUESADA ACUÑA</t>
  </si>
  <si>
    <t>1334</t>
  </si>
  <si>
    <t>DORIS MARIA CALDERON PORRAS</t>
  </si>
  <si>
    <t>DORA LISA VIALES RAMIREZ</t>
  </si>
  <si>
    <t>SILVANA CASCANTE OBREGON</t>
  </si>
  <si>
    <t>RANDY LOPEZ LOPEZ</t>
  </si>
  <si>
    <t>MAYNOR RODRIGUEZ ACUÑA</t>
  </si>
  <si>
    <t>PRIMO COGHI FERRARI</t>
  </si>
  <si>
    <t>EDGAR MARIO ARCE VARGAS</t>
  </si>
  <si>
    <t>YENDRY FONSECA MADRIZ</t>
  </si>
  <si>
    <t>PADRE PERALTA</t>
  </si>
  <si>
    <t>LA ALEGRIA DE OROSI</t>
  </si>
  <si>
    <t>EUGENIO CORRALES BIANCHINI</t>
  </si>
  <si>
    <t>MARIA JOSE MONGE NAVARRO</t>
  </si>
  <si>
    <t>NINOSKA MONCADA QUIROS</t>
  </si>
  <si>
    <t>1941</t>
  </si>
  <si>
    <t>01533</t>
  </si>
  <si>
    <t>ATIRRO</t>
  </si>
  <si>
    <t>MELISSA QUESADA HIDALGO</t>
  </si>
  <si>
    <t>GABRIELA ESTRADA QUIROS</t>
  </si>
  <si>
    <t>DR. VALERIANO FERNANDEZ FERRAZ</t>
  </si>
  <si>
    <t>DIGNA QUESADA GOMEZ</t>
  </si>
  <si>
    <t>JOSE LUIS ROMERO PRADO</t>
  </si>
  <si>
    <t>EVELYN VELASQUEZ GALBAN</t>
  </si>
  <si>
    <t>CARLOS FELIX OBANDO FLORES</t>
  </si>
  <si>
    <t>KARLA PEREIRA NAJERA</t>
  </si>
  <si>
    <t>SALVADOR MACOTELO DAVILA</t>
  </si>
  <si>
    <t>MAYRA MORA ALVARADO</t>
  </si>
  <si>
    <t>ISABEL BROWN BROWN</t>
  </si>
  <si>
    <t>2369</t>
  </si>
  <si>
    <t>ODETTE BALTODANO VARGAS</t>
  </si>
  <si>
    <t>LISBETH MEDINA CASTILLO</t>
  </si>
  <si>
    <t>JESSICA GARCIA CESPEDES</t>
  </si>
  <si>
    <t>IDANIA CORTES OSORNO</t>
  </si>
  <si>
    <t>PACIFICA GARCIA FERNANDEZ</t>
  </si>
  <si>
    <t>CHIRCO</t>
  </si>
  <si>
    <t>BENITO JUAREZ GARCIA</t>
  </si>
  <si>
    <t>JOSE PABLO CASTELLON ARIAS</t>
  </si>
  <si>
    <t>MATIAS DUARTE SOTELA</t>
  </si>
  <si>
    <t>MERCEDES ORTEGA HERNANDEZ</t>
  </si>
  <si>
    <t>MARIA MARIN GALAGARZA</t>
  </si>
  <si>
    <t>RAIMUNDO GUTIERREZ VILLAFUERTE</t>
  </si>
  <si>
    <t>ADRIAN GUTIERREZ GOMEZ</t>
  </si>
  <si>
    <t>JAVIER ENRIQUE GARCIA VALLEJO</t>
  </si>
  <si>
    <t>RIO CAÑAS</t>
  </si>
  <si>
    <t>MARIA LEAL RODRIGUEZ</t>
  </si>
  <si>
    <t>NUEVO COLON</t>
  </si>
  <si>
    <t>JOSE M. CONTRERAS BUSTOS</t>
  </si>
  <si>
    <t>IGNACIO GUTIERREZ</t>
  </si>
  <si>
    <t>SAN JOSE DE PINILLA</t>
  </si>
  <si>
    <t>AILLEN BRICEÑO AGUILAR</t>
  </si>
  <si>
    <t>BERNARDO GUTIERREZ</t>
  </si>
  <si>
    <t>JOSEFINA LOPEZ BONILLA</t>
  </si>
  <si>
    <t>BARRIO LIMON</t>
  </si>
  <si>
    <t>PRISCILLA MARTINEZ BADILLA</t>
  </si>
  <si>
    <t>ANA LIA RUIZ MARCHENA</t>
  </si>
  <si>
    <t>KATTIA MARIA MARTINEZ SEGURA</t>
  </si>
  <si>
    <t>SHIRLEY PATRICIA OBANDO RUIZ</t>
  </si>
  <si>
    <t>PABLO JESUS GONZALEZ ARROYO</t>
  </si>
  <si>
    <t>GRETTEL ARANA NOGUERA</t>
  </si>
  <si>
    <t>JUAN MANUEL ROSALES SEGURA</t>
  </si>
  <si>
    <t>2958</t>
  </si>
  <si>
    <t>02649</t>
  </si>
  <si>
    <t>CLAUDIA VINDAS QUESADA</t>
  </si>
  <si>
    <t>JORGE VILLALOBOS PADILLA</t>
  </si>
  <si>
    <t>ERICK MURILLO CARMONA</t>
  </si>
  <si>
    <t>LEOPOLDINA BALTODANO ZUÑIGA</t>
  </si>
  <si>
    <t>DUGNIA MATAMOROS LORIA</t>
  </si>
  <si>
    <t>UNION CAMPESINA</t>
  </si>
  <si>
    <t>LAS BRISAS DEL REVENTAZON</t>
  </si>
  <si>
    <t>TOBIAS VAGLIO</t>
  </si>
  <si>
    <t>ROSE MARY ROMERO PRADO</t>
  </si>
  <si>
    <t>HENRY FERNANDEZ MARTINEZ</t>
  </si>
  <si>
    <t>BORDON</t>
  </si>
  <si>
    <t>CESAR MANZANARES VARGAS</t>
  </si>
  <si>
    <t>BUFALO</t>
  </si>
  <si>
    <t>I.D.A. LOS ANGELES</t>
  </si>
  <si>
    <t>RIO DURUY</t>
  </si>
  <si>
    <t>RIO VICTORIA</t>
  </si>
  <si>
    <t>OKY CAMBRONERO MESEN</t>
  </si>
  <si>
    <t>CHRISTIAN RIVERA NUÑEZ</t>
  </si>
  <si>
    <t>WILBER SANCHEZ CARDENAS</t>
  </si>
  <si>
    <t>RIO BANANO</t>
  </si>
  <si>
    <t>MAURICIO SALINA VARGAS</t>
  </si>
  <si>
    <t>DINDIRI</t>
  </si>
  <si>
    <t>BATAAN</t>
  </si>
  <si>
    <t>VEINTISEIS MILLAS</t>
  </si>
  <si>
    <t>ERIC RAMIREZ MORENO</t>
  </si>
  <si>
    <t>LIDIA CAMPOS RAMIREZ</t>
  </si>
  <si>
    <t>LUZON</t>
  </si>
  <si>
    <t>MOIN</t>
  </si>
  <si>
    <t>KATHYA GUZMAN RAMIREZ</t>
  </si>
  <si>
    <t>LIMON 2000</t>
  </si>
  <si>
    <t>JACQUELINE FORBES SHAW</t>
  </si>
  <si>
    <t>KARINA PHILLIPS GRANT</t>
  </si>
  <si>
    <t>JORLENE RODRIGUEZ ORTEGA</t>
  </si>
  <si>
    <t>EL TREBOL</t>
  </si>
  <si>
    <t>JENDRY MOYA DURAN</t>
  </si>
  <si>
    <t>YANCY ROJAS ARAUZ</t>
  </si>
  <si>
    <t>RIO QUITO</t>
  </si>
  <si>
    <t>ANGELITA LOPEZ TAPIA</t>
  </si>
  <si>
    <t>ELKIE MARTINEZ BRENES</t>
  </si>
  <si>
    <t>ANTONIO FERNANDEZ GAMBOA</t>
  </si>
  <si>
    <t>KARLA RAMIREZ ESPINOZA</t>
  </si>
  <si>
    <t>CELIA REID JONES</t>
  </si>
  <si>
    <t>JARVI GOMEZ PEREZ</t>
  </si>
  <si>
    <t>VICTOR MADRIGAL CASTRO</t>
  </si>
  <si>
    <t>MARIA LUISA</t>
  </si>
  <si>
    <t>MATA DE LIMON</t>
  </si>
  <si>
    <t>UNION RIO PEJE</t>
  </si>
  <si>
    <t>OSCAR MELENDEZ MELENDEZ</t>
  </si>
  <si>
    <t>KRISTIAN REYES WEIN</t>
  </si>
  <si>
    <t>OLYMPIA TREJOS LOPEZ</t>
  </si>
  <si>
    <t>TANIA JACKSON NUÑEZ</t>
  </si>
  <si>
    <t>MELIDA BROOKS JOHNSON</t>
  </si>
  <si>
    <t>VLADIMIR DIAZ ORTIZ</t>
  </si>
  <si>
    <t>MARGARITA ROJAS ZUÑIGA</t>
  </si>
  <si>
    <t>ESTELA LOPEZ TAPIA</t>
  </si>
  <si>
    <t>CARLOS ML. SUAREZ FONSECA</t>
  </si>
  <si>
    <t>ROGENA ABRAHAMS NUÑEZ</t>
  </si>
  <si>
    <t>SANDRA F. JIMENEZ BRENES</t>
  </si>
  <si>
    <t>HERIBERTO QUIROS SOLANO</t>
  </si>
  <si>
    <t>DARLING CALDERON ANGULO</t>
  </si>
  <si>
    <t>LA UNION RIO PERLA</t>
  </si>
  <si>
    <t>BREYSI ARROLIGA LOPEZ</t>
  </si>
  <si>
    <t>HENRY NUÑEZ CHAVES</t>
  </si>
  <si>
    <t>SIRIA AGUILERA GUTIERREZ</t>
  </si>
  <si>
    <t>MILTON ROSALES ROSALES</t>
  </si>
  <si>
    <t>DENIA VALVERDE SANDERS</t>
  </si>
  <si>
    <t>DAMARIS RIVERA AGUILAR</t>
  </si>
  <si>
    <t>JUDITH VILLAFUERTE CRUZ</t>
  </si>
  <si>
    <t>NIDYA CERDAS ROMERO</t>
  </si>
  <si>
    <t>CRISTER GUADAMUZ RODRIGUEZ</t>
  </si>
  <si>
    <t>KEILOR RODRIGUEZ MARIN</t>
  </si>
  <si>
    <t>I.D.A. CAÑA BLANCA</t>
  </si>
  <si>
    <t>ROLANDO ESPINOZA ENRIQUEZ</t>
  </si>
  <si>
    <t>ESTER FALLAS GRANADOS</t>
  </si>
  <si>
    <t>LOURDES PINO AGUILAR</t>
  </si>
  <si>
    <t>ARLENA GUTIERREZ MATARRITA</t>
  </si>
  <si>
    <t>CAPACITACION AMBIENTAL VERACRUZ</t>
  </si>
  <si>
    <t>XINIA PATRICIA CAMPOS LOAIZA</t>
  </si>
  <si>
    <t>LUIS CASCANTE FERNANDEZ</t>
  </si>
  <si>
    <t>JUITÖ</t>
  </si>
  <si>
    <t>6664</t>
  </si>
  <si>
    <t>04317</t>
  </si>
  <si>
    <t>6665</t>
  </si>
  <si>
    <t>04318</t>
  </si>
  <si>
    <t>6688</t>
  </si>
  <si>
    <t>04319</t>
  </si>
  <si>
    <t>RIO SAN CARLOS SECTOR ESTE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</si>
  <si>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</si>
  <si>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</si>
  <si>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</si>
  <si>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</si>
  <si>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</si>
  <si>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</si>
  <si>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MOVIMIENTOS DE MATRÍCULA</t>
  </si>
  <si>
    <t>¿Cantidad de estudiantes encontrados con arma de fuego?</t>
  </si>
  <si>
    <t>¿Cantidad de estudiantes encontrados con arma blanca?</t>
  </si>
  <si>
    <t>01723</t>
  </si>
  <si>
    <t>6703</t>
  </si>
  <si>
    <t>5031</t>
  </si>
  <si>
    <t>6743</t>
  </si>
  <si>
    <t>JOSE ANGEL PADILLA SOLIS</t>
  </si>
  <si>
    <t>CHUCAZ DE MORA</t>
  </si>
  <si>
    <t>DIOCESANO PADRE ELADIO SANCHO</t>
  </si>
  <si>
    <t>MARIANO QUIROS SEGURA</t>
  </si>
  <si>
    <t>JOSE RAMON HERNANDEZ BADILLA</t>
  </si>
  <si>
    <t>CLETO GONZALEZ VIQUEZ</t>
  </si>
  <si>
    <t>TRANQUILINO SAENZ ROJAS</t>
  </si>
  <si>
    <t>JUAN MORA FERNANDEZ</t>
  </si>
  <si>
    <t>RAFAEL ARGUEDAS GUTIERREZ</t>
  </si>
  <si>
    <t>LUCILA GURDIAN MORALES</t>
  </si>
  <si>
    <t>ARTURO MORALES GUTIERREZ</t>
  </si>
  <si>
    <t>CALLE HERNANDEZ</t>
  </si>
  <si>
    <t>PEDRO MURILLO PEREZ</t>
  </si>
  <si>
    <t>DOMINGO GONZALEZ PEREZ</t>
  </si>
  <si>
    <t>JOSE MARTI</t>
  </si>
  <si>
    <t>RUBEN DARIO</t>
  </si>
  <si>
    <t>JOSE EZEQUIEL GONZALEZ VINDAS</t>
  </si>
  <si>
    <t>FELIX ARCADIO MONTERO MONGE</t>
  </si>
  <si>
    <t>NEFTALI VILLALOBOS GUTIERREZ</t>
  </si>
  <si>
    <t>CAÑO DE MASAYA</t>
  </si>
  <si>
    <t>NORA MARIA QUESADA CHAVARRIA</t>
  </si>
  <si>
    <t>ZEPHANIAH FARGUHARSON VASSELL</t>
  </si>
  <si>
    <t>LAS LOMAS DEL CAMARONCITO</t>
  </si>
  <si>
    <t>CALLE QUIROS</t>
  </si>
  <si>
    <t>PARAISO DE BANANITO</t>
  </si>
  <si>
    <t>LIC. JOSE FRANCISCO PEREZ MUÑOZ</t>
  </si>
  <si>
    <t>JAK TAIN</t>
  </si>
  <si>
    <t>JAREY</t>
  </si>
  <si>
    <t>NIÑO JESUS DE BELEN</t>
  </si>
  <si>
    <t>COCOTSAKUBATA</t>
  </si>
  <si>
    <t>MEIBEL PEREZ ALEXANDER</t>
  </si>
  <si>
    <t>JOSE ARNOLDO LOPEZ RUIZ</t>
  </si>
  <si>
    <t>LUIS CARLOS NARANJO ROJAS</t>
  </si>
  <si>
    <t>YENDRIS ACOSTA CALDERON</t>
  </si>
  <si>
    <t>PAOLA REGIDOR BARBOZA</t>
  </si>
  <si>
    <t>JORLENY SANCHEZ CAMPOS</t>
  </si>
  <si>
    <t>ALLAN GARCIA CERDAS</t>
  </si>
  <si>
    <t>MANRIQUE RODRIGUEZ RODRIGUEZ</t>
  </si>
  <si>
    <t>JORGE CASCANTE MORA</t>
  </si>
  <si>
    <t>EVET GUTIERREZ QUIROS</t>
  </si>
  <si>
    <t>DOUGLAS HERNANDEZ VALVERDE</t>
  </si>
  <si>
    <t>ORLIDEN NAVARRO BADILLA</t>
  </si>
  <si>
    <t>WILSON MENA CORDERO</t>
  </si>
  <si>
    <t>GILBERTH MORA GRANADOS</t>
  </si>
  <si>
    <t>HERALD CAMPOS MONGE</t>
  </si>
  <si>
    <t>FLOR BERMUDEZ JIMENEZ</t>
  </si>
  <si>
    <t>NORBERTO AGUILAR CHAVARRIA</t>
  </si>
  <si>
    <t>KARIELA CUBERO DIAZ</t>
  </si>
  <si>
    <t>YEINY PATRICIA JIMENEZ MORA</t>
  </si>
  <si>
    <t>LUIS ANGEL ACHIO CHAVES</t>
  </si>
  <si>
    <t>JORGE EDUARDO SALAS BENAVIDES</t>
  </si>
  <si>
    <t>ANA YORLENY BARRANTES GOMEZ</t>
  </si>
  <si>
    <t>TATIANA LUCRECIA SIMPSON RUIZ</t>
  </si>
  <si>
    <t>CINDY ORTEGA QUIROS</t>
  </si>
  <si>
    <t>LEIDY JUAREZ CONTRERAS</t>
  </si>
  <si>
    <t>JOSE ALBERTO FERNANDEZ RAMIREZ</t>
  </si>
  <si>
    <t>JOHANNA VALVERDE GOMEZ</t>
  </si>
  <si>
    <t>YORLENY MARIA UGALDE MONTOYA</t>
  </si>
  <si>
    <t>LIDIANETH ROJAS ALFARO</t>
  </si>
  <si>
    <t>YADIRA RODRIGUEZ ZUÑIGA</t>
  </si>
  <si>
    <t>CLARIBEL ARAYA HERNANDEZ</t>
  </si>
  <si>
    <t>ROSA MARIA RAMIREZ JIMENEZ</t>
  </si>
  <si>
    <t>JOSUE RUIZ PINEL</t>
  </si>
  <si>
    <t>EMILCE TREJOS SOLIS</t>
  </si>
  <si>
    <t>WENDY CHACON CASTRO</t>
  </si>
  <si>
    <t>RAMON ANTONIO TORRES SANCHEZ</t>
  </si>
  <si>
    <t>KARINA SALAZAR MORALES</t>
  </si>
  <si>
    <t>JUAN CARLOS NAVARRO VALVERDE</t>
  </si>
  <si>
    <t>YOCONDA ALONSO JIRON</t>
  </si>
  <si>
    <t>MARIA ISABEL MARTINEZ CUBERO</t>
  </si>
  <si>
    <t>LUIS EDUARDO QUESADA PERAZA</t>
  </si>
  <si>
    <t>GUSTAVO JIMENEZ VALERIN</t>
  </si>
  <si>
    <t>EVELYN FONSECA MADRIZ</t>
  </si>
  <si>
    <t>ESTEBAN CENTENO ADAMS</t>
  </si>
  <si>
    <t>CAROLINA JIMENEZ RODRIGUEZ</t>
  </si>
  <si>
    <t>FRANCIS AGUILAR RODRIGUEZ</t>
  </si>
  <si>
    <t>SHIRLEY VALVERDE UMAÑA</t>
  </si>
  <si>
    <t>KATTIA VALVERDE HERNANDEZ</t>
  </si>
  <si>
    <t>GRETTEL ARIAS AZOFEIFA</t>
  </si>
  <si>
    <t>WENDY URBINA MENDEZ</t>
  </si>
  <si>
    <t>ALEXANDER VARGAS MATA</t>
  </si>
  <si>
    <t>CARLOS QUINTANILLA ROJAS</t>
  </si>
  <si>
    <t>FLORIBETH ACOSTA JIMENEZ</t>
  </si>
  <si>
    <t>ELIAS SALAZAR CORTES</t>
  </si>
  <si>
    <t>SOBEYDA GARCIA BRICEÑO</t>
  </si>
  <si>
    <t>MARIA ISABEL LOPEZ BLANDON</t>
  </si>
  <si>
    <t>GISELLE LOAICIGA CHAVARRIA</t>
  </si>
  <si>
    <t>LUIS OMAR SALAZAR TELLEZ</t>
  </si>
  <si>
    <t>DELMAR RAMIREZ MONGE</t>
  </si>
  <si>
    <t>JORJANY MATARRITA CABALCETA</t>
  </si>
  <si>
    <t>JORGE MANUEL JIMENEZ OBREGON</t>
  </si>
  <si>
    <t>LOURDES ACOSTA RODRIGUEZ</t>
  </si>
  <si>
    <t>ANA YANCI JIMENEZ LOPEZ</t>
  </si>
  <si>
    <t>LUZ MERY CORTES RODRIGUEZ</t>
  </si>
  <si>
    <t>LUCIA MEDINA PEREZ</t>
  </si>
  <si>
    <t>ROSA COREA RODRIGUEZ</t>
  </si>
  <si>
    <t>JUANA SEDY VALLEJOS GUTIERREZ</t>
  </si>
  <si>
    <t>MARTA GABRIELA ROJAS JIMENEZ</t>
  </si>
  <si>
    <t>IDALIE FERNANDEZ CRUZ</t>
  </si>
  <si>
    <t>SUSANA QUIROS ESPINOZA</t>
  </si>
  <si>
    <t>GERARDO PORRAS CASCANTE</t>
  </si>
  <si>
    <t>GREIDYN MENA MURILLO</t>
  </si>
  <si>
    <t>ANA ISABEL DIAZ MORA</t>
  </si>
  <si>
    <t>YENNER MORALES CAJINA</t>
  </si>
  <si>
    <t>HENRY PEREZ ROJAS</t>
  </si>
  <si>
    <t>YAMILETH ARROYO PEÑA</t>
  </si>
  <si>
    <t>ANNY VILLALOBOS ARIAS</t>
  </si>
  <si>
    <t>JOHANNA CAMBRONERO GUIDO</t>
  </si>
  <si>
    <t>CINDY GABRIELA VEGA CORRALES</t>
  </si>
  <si>
    <t>ISAAC MORALES DIAZ</t>
  </si>
  <si>
    <t>ERIKA BONILLA HAUDELATH</t>
  </si>
  <si>
    <t>JEREMIAS NAVAS MENDEZ</t>
  </si>
  <si>
    <t>MARIA VERONICA PEREZ NUNEZ</t>
  </si>
  <si>
    <t>CESAR CHARPENTIER QUIROS</t>
  </si>
  <si>
    <t>JONNATHAN GARCIA CHEVEZ</t>
  </si>
  <si>
    <t>RANDALL JIMENEZ HIDALGO</t>
  </si>
  <si>
    <t>MARIA JESUS CASCANTE VILLAFUER</t>
  </si>
  <si>
    <t>JESUS SOLANO HERRERA</t>
  </si>
  <si>
    <t>WENDY CORTES OTAROLA</t>
  </si>
  <si>
    <t>SINDY SALAS SPENCER</t>
  </si>
  <si>
    <t>EDGAR SEGURA VARGAS</t>
  </si>
  <si>
    <t>ALEXANDER CARVAJAL ROMERO</t>
  </si>
  <si>
    <t>WILLIAM FAJARDO FAJARDO</t>
  </si>
  <si>
    <t>FREDDY SALAZAR ARIAS</t>
  </si>
  <si>
    <t>JOHANNA MORA QUIROS</t>
  </si>
  <si>
    <t>AMPARO MORA JARA</t>
  </si>
  <si>
    <t>ROXANA RODRIGUEZ ALFARO</t>
  </si>
  <si>
    <t>LUIS DIEGO SANCHEZ VARGAS</t>
  </si>
  <si>
    <t>ALLAN CHAVES BARRANTES</t>
  </si>
  <si>
    <t>LYENER QUESADA GUZMAN</t>
  </si>
  <si>
    <t>HENRY MONTIEL MONGE</t>
  </si>
  <si>
    <t>ILEANA MARCELA SOLANO LOAIZA</t>
  </si>
  <si>
    <t>MONICA PASOS MARTINEZ</t>
  </si>
  <si>
    <t>JESUS GALLARDO ALMENGOR</t>
  </si>
  <si>
    <t>JOSE A. ALVARADO MADRIGAL</t>
  </si>
  <si>
    <t>GREDWIN ARROYO GODINEZ</t>
  </si>
  <si>
    <t>JESUSITA TRIANA MORA</t>
  </si>
  <si>
    <t>YORLE UGALDE MORERA</t>
  </si>
  <si>
    <t>SHEILA CARMONA CARMONA</t>
  </si>
  <si>
    <t>GIOVANNI MURILLO SAENZ</t>
  </si>
  <si>
    <t>MARIA ALVAREZ CRUZ</t>
  </si>
  <si>
    <t>XINIA SALAZAR RAMIREZ</t>
  </si>
  <si>
    <t>IVO JULIO MORALES PITA</t>
  </si>
  <si>
    <t>JULIO MORALES CAMPOS</t>
  </si>
  <si>
    <t>ROGER NAVARRO GRANADOS</t>
  </si>
  <si>
    <t>CYNTHIA VILLALOBOS RODRIGUEZ</t>
  </si>
  <si>
    <t>YIRLANIA GONZALEZ LOPEZ</t>
  </si>
  <si>
    <t>VICTOR IGLESIAS LOPEZ</t>
  </si>
  <si>
    <t>JENNY GONZALEZ ALFARO</t>
  </si>
  <si>
    <t>0000</t>
  </si>
  <si>
    <t>00001</t>
  </si>
  <si>
    <t>PRIVADA</t>
  </si>
  <si>
    <t>03215</t>
  </si>
  <si>
    <t>EL CARMELO</t>
  </si>
  <si>
    <t>03472</t>
  </si>
  <si>
    <t>SEK DE COSTA RICA</t>
  </si>
  <si>
    <t>03210</t>
  </si>
  <si>
    <t>SAGRADO CORAZON</t>
  </si>
  <si>
    <t>03216</t>
  </si>
  <si>
    <t>00016</t>
  </si>
  <si>
    <t>03209</t>
  </si>
  <si>
    <t>ACADEMIA TEOCALI</t>
  </si>
  <si>
    <t>03220</t>
  </si>
  <si>
    <t>INSTITUTO EDUCATIVO MODERNO</t>
  </si>
  <si>
    <t>ADVENTISTA DE CARTAGO</t>
  </si>
  <si>
    <t>ADVENTISTA DE COSTA RICA</t>
  </si>
  <si>
    <t>BETHABA</t>
  </si>
  <si>
    <t>GUISELLE ESTRADA BERROCAL</t>
  </si>
  <si>
    <t>03460</t>
  </si>
  <si>
    <t>ADVENTISTA DE LIMON</t>
  </si>
  <si>
    <t>00730</t>
  </si>
  <si>
    <t>ADVENTISTA DE MONTEVERDE</t>
  </si>
  <si>
    <t>03774</t>
  </si>
  <si>
    <t>ADVENTISTA EMANUEL</t>
  </si>
  <si>
    <t>03217</t>
  </si>
  <si>
    <t>ADVENTISTA PASO CANOAS</t>
  </si>
  <si>
    <t>ADVENTISTA PENIEL</t>
  </si>
  <si>
    <t>AMADITA ROJAS DE MALAVASSI</t>
  </si>
  <si>
    <t>03567</t>
  </si>
  <si>
    <t>SAINT GABRIEL ELEMENTARY</t>
  </si>
  <si>
    <t>AMERICAN INTERNACIONAL SCHOOL</t>
  </si>
  <si>
    <t>AMERICANA SAN PATRICIO</t>
  </si>
  <si>
    <t>03462</t>
  </si>
  <si>
    <t>MONTE VERDE SCHOOL</t>
  </si>
  <si>
    <t>AMIGOS DE MONTEVERDE</t>
  </si>
  <si>
    <t>KAMUK</t>
  </si>
  <si>
    <t>ROMMEL PORRAS GONZALEZ</t>
  </si>
  <si>
    <t>03702</t>
  </si>
  <si>
    <t>ANGLOAMERICANA</t>
  </si>
  <si>
    <t>MARIA DEL PILAR ROJAS BLANCO</t>
  </si>
  <si>
    <t>00128</t>
  </si>
  <si>
    <t>NUEVOS HORIZONTES ESCOLARES</t>
  </si>
  <si>
    <t>ATLANTIC COLLEGE</t>
  </si>
  <si>
    <t>AUTUMN MILLER</t>
  </si>
  <si>
    <t>03231</t>
  </si>
  <si>
    <t>03232</t>
  </si>
  <si>
    <t>03228</t>
  </si>
  <si>
    <t>DAVID JONATHON BERRIDGE</t>
  </si>
  <si>
    <t>03233</t>
  </si>
  <si>
    <t>03234</t>
  </si>
  <si>
    <t>SANTA CATALINA DE SENA</t>
  </si>
  <si>
    <t>03230</t>
  </si>
  <si>
    <t>INSTITUTO DE DESARROLLO DE INTELIGENCIA</t>
  </si>
  <si>
    <t>03236</t>
  </si>
  <si>
    <t>03640</t>
  </si>
  <si>
    <t>03237</t>
  </si>
  <si>
    <t>GLORIA RITA CHINCHILLA MIRANDA</t>
  </si>
  <si>
    <t>03737</t>
  </si>
  <si>
    <t>03935</t>
  </si>
  <si>
    <t>03241</t>
  </si>
  <si>
    <t>03240</t>
  </si>
  <si>
    <t>03239</t>
  </si>
  <si>
    <t>BILINGÜE NUEVA ESPERANZA</t>
  </si>
  <si>
    <t>COMPLEJO EDUCATIVO CEDIC</t>
  </si>
  <si>
    <t>SEIDY HERRERA ALVARADO</t>
  </si>
  <si>
    <t>03970</t>
  </si>
  <si>
    <t>03242</t>
  </si>
  <si>
    <t>VIRGEN MARIA DEL MILAGRO</t>
  </si>
  <si>
    <t>MARITZA DELGADILLO CAMACHO</t>
  </si>
  <si>
    <t>00129</t>
  </si>
  <si>
    <t>04253</t>
  </si>
  <si>
    <t>BILINGÜE SAN ISIDRO</t>
  </si>
  <si>
    <t>00134</t>
  </si>
  <si>
    <t>00195</t>
  </si>
  <si>
    <t>COLEGIO CRISTIANO ASAMBLEAS DE DIOS</t>
  </si>
  <si>
    <t>00201</t>
  </si>
  <si>
    <t>BILINGÜE SANTA JOSEFINA</t>
  </si>
  <si>
    <t>BILINGÜE SANTA SOFIA</t>
  </si>
  <si>
    <t>SANTA MONICA</t>
  </si>
  <si>
    <t>00194</t>
  </si>
  <si>
    <t>BILINGÜE SONNY</t>
  </si>
  <si>
    <t>LINCOLN</t>
  </si>
  <si>
    <t>00232</t>
  </si>
  <si>
    <t>BILINGÜE VILLA PARAISO</t>
  </si>
  <si>
    <t>00221</t>
  </si>
  <si>
    <t>00211</t>
  </si>
  <si>
    <t>OASIS DE ESPERANZA</t>
  </si>
  <si>
    <t>03344</t>
  </si>
  <si>
    <t>SAINT JOSEPH'S PRIMARY</t>
  </si>
  <si>
    <t>00228</t>
  </si>
  <si>
    <t>SAINT ANTHONY SCHOOL</t>
  </si>
  <si>
    <t>ANDREA ARCE VILLALOBOS</t>
  </si>
  <si>
    <t>BRI-BRI</t>
  </si>
  <si>
    <t>TATIANA ALVAREZ BORBON</t>
  </si>
  <si>
    <t>00212</t>
  </si>
  <si>
    <t>00226</t>
  </si>
  <si>
    <t>00227</t>
  </si>
  <si>
    <t>BUHO OKHY</t>
  </si>
  <si>
    <t>SAINT FRANCIS PRIMARY</t>
  </si>
  <si>
    <t>JEHANINA FALLAS GONZALEZ</t>
  </si>
  <si>
    <t>03246</t>
  </si>
  <si>
    <t>00288</t>
  </si>
  <si>
    <t>CAFORE ANTONIO JOSE OBANDO CHAN</t>
  </si>
  <si>
    <t>00004</t>
  </si>
  <si>
    <t>CALASANZ</t>
  </si>
  <si>
    <t>00290</t>
  </si>
  <si>
    <t>00278</t>
  </si>
  <si>
    <t>CAMPESTRE</t>
  </si>
  <si>
    <t>SAINT GREGORY</t>
  </si>
  <si>
    <t>03341</t>
  </si>
  <si>
    <t>METODISTA</t>
  </si>
  <si>
    <t>00287</t>
  </si>
  <si>
    <t>CARIBBEAN SCHOOL</t>
  </si>
  <si>
    <t>03224</t>
  </si>
  <si>
    <t>03477</t>
  </si>
  <si>
    <t>GREEN VALLEY</t>
  </si>
  <si>
    <t>JOSE LUIS CORRALES CORDERO</t>
  </si>
  <si>
    <t>03269</t>
  </si>
  <si>
    <t>CRISTIANO BILINGÜE LA PALABRA DE VIDA</t>
  </si>
  <si>
    <t>03741</t>
  </si>
  <si>
    <t>PINDECO</t>
  </si>
  <si>
    <t>WILBERTH MEJIAS CRUZ</t>
  </si>
  <si>
    <t>00612</t>
  </si>
  <si>
    <t>LUIS DIEGO BARRANTES GONZALEZ</t>
  </si>
  <si>
    <t>03444</t>
  </si>
  <si>
    <t>SAN DIEGO BILINGUAL HIGH SCHOOL</t>
  </si>
  <si>
    <t>CASPARI MONTESSORI SCHOOL</t>
  </si>
  <si>
    <t>SAINT JOHN BAPTIST</t>
  </si>
  <si>
    <t>MARLIN PEREZ RODRIGUEZ</t>
  </si>
  <si>
    <t>00731</t>
  </si>
  <si>
    <t>MARISTA</t>
  </si>
  <si>
    <t>CATOLICO EULOGIO LOPEZ OBANDO</t>
  </si>
  <si>
    <t>00751</t>
  </si>
  <si>
    <t>SAINT PAUL PRIMARY SCHOOL</t>
  </si>
  <si>
    <t>00764</t>
  </si>
  <si>
    <t>CENTRO EDUCATIVO BILINGÜE ILE</t>
  </si>
  <si>
    <t>03321</t>
  </si>
  <si>
    <t>03308</t>
  </si>
  <si>
    <t>03530</t>
  </si>
  <si>
    <t>CENTRO EDUCATIVO FRAY FELIPE</t>
  </si>
  <si>
    <t>01379</t>
  </si>
  <si>
    <t>01375</t>
  </si>
  <si>
    <t>CENTRO EDUCATIVO YORI</t>
  </si>
  <si>
    <t>03429</t>
  </si>
  <si>
    <t>MARIA MONTESSORI</t>
  </si>
  <si>
    <t>03307</t>
  </si>
  <si>
    <t>03268</t>
  </si>
  <si>
    <t>03560</t>
  </si>
  <si>
    <t>01511</t>
  </si>
  <si>
    <t>INTERAMERICANA C.A.T.I.E.</t>
  </si>
  <si>
    <t>ESTEBAN CAMACHO HIDALGO</t>
  </si>
  <si>
    <t>01513</t>
  </si>
  <si>
    <t>COLEGIO MONT BERKELEY INTERNACIONAL</t>
  </si>
  <si>
    <t>JOHN PARADA BONILLA</t>
  </si>
  <si>
    <t>03439</t>
  </si>
  <si>
    <t>03340</t>
  </si>
  <si>
    <t>SANTA INES</t>
  </si>
  <si>
    <t>03303</t>
  </si>
  <si>
    <t>01618</t>
  </si>
  <si>
    <t>COMPLEMENTARIA CAHUITA</t>
  </si>
  <si>
    <t>COMUNIDAD EDUCATIVA CRECER</t>
  </si>
  <si>
    <t>01653</t>
  </si>
  <si>
    <t>03333</t>
  </si>
  <si>
    <t>CONNELL ACADEMY</t>
  </si>
  <si>
    <t>03587</t>
  </si>
  <si>
    <t>CONSERVATORIO SAN AGUSTIN</t>
  </si>
  <si>
    <t>01812</t>
  </si>
  <si>
    <t>01823</t>
  </si>
  <si>
    <t>EUPI</t>
  </si>
  <si>
    <t>EUGENIA OVARES RODRIGUEZ</t>
  </si>
  <si>
    <t>01860</t>
  </si>
  <si>
    <t>COSTA BALLENA</t>
  </si>
  <si>
    <t>VILMA DEL CARMEN MENDOZA YANES</t>
  </si>
  <si>
    <t>02016</t>
  </si>
  <si>
    <t>COSTA RICA CHRISTIAN SCHOOL</t>
  </si>
  <si>
    <t>ECOTURISTICO DEL PACIFICO</t>
  </si>
  <si>
    <t>03301</t>
  </si>
  <si>
    <t>02814</t>
  </si>
  <si>
    <t>02897</t>
  </si>
  <si>
    <t>CRISTIANA ASAMBLEAS DE DIOS TORREMOLINOS</t>
  </si>
  <si>
    <t>02874</t>
  </si>
  <si>
    <t>CRISTIANA LIBERTAD</t>
  </si>
  <si>
    <t>02889</t>
  </si>
  <si>
    <t>02895</t>
  </si>
  <si>
    <t>03364</t>
  </si>
  <si>
    <t>CRISTIANO REFORMADO</t>
  </si>
  <si>
    <t>03445</t>
  </si>
  <si>
    <t>WEST COLLEGE</t>
  </si>
  <si>
    <t>CYNTHIA DELGADO HIDALGO</t>
  </si>
  <si>
    <t>03546</t>
  </si>
  <si>
    <t>DEL MAR ACADEMY</t>
  </si>
  <si>
    <t>SAINT EDWARD</t>
  </si>
  <si>
    <t>03510</t>
  </si>
  <si>
    <t>DEL VALLE</t>
  </si>
  <si>
    <t>00474</t>
  </si>
  <si>
    <t>MARISIA BADILLA CAMPOS</t>
  </si>
  <si>
    <t>03311</t>
  </si>
  <si>
    <t>DOLPHINS ACADEMY SCHOOL</t>
  </si>
  <si>
    <t>MARIA LUISA YEN PEÑA</t>
  </si>
  <si>
    <t>03428</t>
  </si>
  <si>
    <t>NUESTRA SEÑORA DE LOURDES</t>
  </si>
  <si>
    <t>MARJORIE PERALTA ROJAS</t>
  </si>
  <si>
    <t>ECOLOGICA BRAULIO CARRILLO</t>
  </si>
  <si>
    <t>ECOLOGICO LA BOCA DEL MONTE</t>
  </si>
  <si>
    <t>03381</t>
  </si>
  <si>
    <t>03346</t>
  </si>
  <si>
    <t>SAN ENRIQUE DE OSSO</t>
  </si>
  <si>
    <t>03566</t>
  </si>
  <si>
    <t>03363</t>
  </si>
  <si>
    <t>02342</t>
  </si>
  <si>
    <t>VICTORIA</t>
  </si>
  <si>
    <t>03342</t>
  </si>
  <si>
    <t>EL HIGUERONCITO</t>
  </si>
  <si>
    <t>SYLVIA GRANADAS GAMBOA</t>
  </si>
  <si>
    <t>02215</t>
  </si>
  <si>
    <t>ANA LORENA PANIAGUA SEGURA</t>
  </si>
  <si>
    <t>02358</t>
  </si>
  <si>
    <t>ESTRELLITA OROMONTANA</t>
  </si>
  <si>
    <t>LIONEL HERNANDEZ GAMBOA</t>
  </si>
  <si>
    <t>03368</t>
  </si>
  <si>
    <t>INTERNACIONAL CANADIENSE</t>
  </si>
  <si>
    <t>03544</t>
  </si>
  <si>
    <t>02363</t>
  </si>
  <si>
    <t>EUROPEO</t>
  </si>
  <si>
    <t>GREEN FOREST SCHOOL</t>
  </si>
  <si>
    <t>03679</t>
  </si>
  <si>
    <t>VIRGEN DE GUADALUPE</t>
  </si>
  <si>
    <t>FICUS TREE SCHOOL</t>
  </si>
  <si>
    <t>03603</t>
  </si>
  <si>
    <t>02337</t>
  </si>
  <si>
    <t>GENESIS CHRISTIAN SCHOOL</t>
  </si>
  <si>
    <t>03299</t>
  </si>
  <si>
    <t>CRISTIANA ASAMBLEAS DE DIOS LOS GUIDOS</t>
  </si>
  <si>
    <t>03606</t>
  </si>
  <si>
    <t>LUIS GUILLERMO SEGURA COTO</t>
  </si>
  <si>
    <t>03453</t>
  </si>
  <si>
    <t>03547</t>
  </si>
  <si>
    <t>SAN AMBROSIO</t>
  </si>
  <si>
    <t>03559</t>
  </si>
  <si>
    <t>GREENFIELD SCHOOL</t>
  </si>
  <si>
    <t>03635</t>
  </si>
  <si>
    <t>03604</t>
  </si>
  <si>
    <t>MISIONERA CATOLICA REINA DE LA PAZ</t>
  </si>
  <si>
    <t>00480</t>
  </si>
  <si>
    <t>SALESIANO DON BOSCO</t>
  </si>
  <si>
    <t>03221</t>
  </si>
  <si>
    <t>HOSANNA</t>
  </si>
  <si>
    <t>03614</t>
  </si>
  <si>
    <t>THE SUMMIT SCHOOL</t>
  </si>
  <si>
    <t>ROSELYN CARVAJAL CARVAJAL</t>
  </si>
  <si>
    <t>03634</t>
  </si>
  <si>
    <t>03465</t>
  </si>
  <si>
    <t>MARTHA EUGENIA ARCE ROJAS</t>
  </si>
  <si>
    <t>03618</t>
  </si>
  <si>
    <t>04309</t>
  </si>
  <si>
    <t>MANANTIAL DE VIDA</t>
  </si>
  <si>
    <t>03616</t>
  </si>
  <si>
    <t>03622</t>
  </si>
  <si>
    <t>03626</t>
  </si>
  <si>
    <t>SAN ISIDRO LABRADOR</t>
  </si>
  <si>
    <t>03628</t>
  </si>
  <si>
    <t>ANNE ARONSON</t>
  </si>
  <si>
    <t>03629</t>
  </si>
  <si>
    <t>03675</t>
  </si>
  <si>
    <t>03677</t>
  </si>
  <si>
    <t>MONTEALTO</t>
  </si>
  <si>
    <t>03555</t>
  </si>
  <si>
    <t>SONIA DIAZ RODRIGUEZ</t>
  </si>
  <si>
    <t>03699</t>
  </si>
  <si>
    <t>FANNY ALVAREZ GARBANZO</t>
  </si>
  <si>
    <t>03457</t>
  </si>
  <si>
    <t>SAN ANTONIO DE PADUA</t>
  </si>
  <si>
    <t>03703</t>
  </si>
  <si>
    <t>MIRTA BRITO DE LA CUESTA</t>
  </si>
  <si>
    <t>03707</t>
  </si>
  <si>
    <t>MIRAVALLE BILINGÜE</t>
  </si>
  <si>
    <t>03718</t>
  </si>
  <si>
    <t>RUDY BARRANTES SALAS</t>
  </si>
  <si>
    <t>03668</t>
  </si>
  <si>
    <t>RAYO DE LUZ DEL SUR S.A.</t>
  </si>
  <si>
    <t>03678</t>
  </si>
  <si>
    <t>03727</t>
  </si>
  <si>
    <t>03694</t>
  </si>
  <si>
    <t>GUILLERMO CHANTO ARAYA</t>
  </si>
  <si>
    <t>03775</t>
  </si>
  <si>
    <t>ACADEMICA DE LA TECNOLOGIA MODERNA</t>
  </si>
  <si>
    <t>03819</t>
  </si>
  <si>
    <t>JOSEFINA SAGRADA FAMILIA</t>
  </si>
  <si>
    <t>JUAN PABLO II SCHOOL</t>
  </si>
  <si>
    <t>03779</t>
  </si>
  <si>
    <t>03812</t>
  </si>
  <si>
    <t>KENELY DE COLORES</t>
  </si>
  <si>
    <t>ERICKA SALAS HIDALGO</t>
  </si>
  <si>
    <t>03839</t>
  </si>
  <si>
    <t>ANTONIANO</t>
  </si>
  <si>
    <t>03837</t>
  </si>
  <si>
    <t>SAINT JOSSELIN DAY SCHOOL AND COLLEGE</t>
  </si>
  <si>
    <t>03840</t>
  </si>
  <si>
    <t>SAINT CLARE</t>
  </si>
  <si>
    <t>03803</t>
  </si>
  <si>
    <t>03794</t>
  </si>
  <si>
    <t>ANDREA BOLAÑOS CRUZ</t>
  </si>
  <si>
    <t>03876</t>
  </si>
  <si>
    <t>LA PAZ COMMUNITY SCHOOL</t>
  </si>
  <si>
    <t>04259</t>
  </si>
  <si>
    <t>SAN FELIPE NERI</t>
  </si>
  <si>
    <t>03870</t>
  </si>
  <si>
    <t>OLGA MARTA ARAYA MOLINA</t>
  </si>
  <si>
    <t>03854</t>
  </si>
  <si>
    <t>SEMILLAS</t>
  </si>
  <si>
    <t>03868</t>
  </si>
  <si>
    <t>LAKESIDE INTERNATIONAL SCHOOL</t>
  </si>
  <si>
    <t>03884</t>
  </si>
  <si>
    <t>LIGHTHOUSE INTERNATIONAL SCHOOL</t>
  </si>
  <si>
    <t>UNIVERSITARIO PARA NIÑOS Y ADOLESCENTES</t>
  </si>
  <si>
    <t>03667</t>
  </si>
  <si>
    <t>SEMILLITAS</t>
  </si>
  <si>
    <t>03944</t>
  </si>
  <si>
    <t>LITTLE HOUSE SCHOOL</t>
  </si>
  <si>
    <t>03890</t>
  </si>
  <si>
    <t>SANCTI SPIRITUS</t>
  </si>
  <si>
    <t>03891</t>
  </si>
  <si>
    <t>OLGA MARIA LEAL ARRIETA</t>
  </si>
  <si>
    <t>03896</t>
  </si>
  <si>
    <t>VALLE DEL SOL</t>
  </si>
  <si>
    <t>03894</t>
  </si>
  <si>
    <t>03893</t>
  </si>
  <si>
    <t>LOVE AT WORK INTERNATIONAL CHRISTIAN SCHOOL</t>
  </si>
  <si>
    <t>MARIA OFELIA MAYORGA MOYA</t>
  </si>
  <si>
    <t>04225</t>
  </si>
  <si>
    <t>03955</t>
  </si>
  <si>
    <t>03921</t>
  </si>
  <si>
    <t>03945</t>
  </si>
  <si>
    <t>ROCIO QUESADA RAMOS</t>
  </si>
  <si>
    <t>03957</t>
  </si>
  <si>
    <t>VALLE VERDE ATENAS</t>
  </si>
  <si>
    <t>03958</t>
  </si>
  <si>
    <t>MARIAN BAKER SCHOOL</t>
  </si>
  <si>
    <t>SANTO DOMINGO SCHOOL</t>
  </si>
  <si>
    <t>RAQUEL SOLORZANO ROJAS</t>
  </si>
  <si>
    <t>03959</t>
  </si>
  <si>
    <t>SHEILA DANIELS ACUÑA</t>
  </si>
  <si>
    <t>03967</t>
  </si>
  <si>
    <t>MOUNT VIEW SCHOOL</t>
  </si>
  <si>
    <t>03969</t>
  </si>
  <si>
    <t>03965</t>
  </si>
  <si>
    <t>03966</t>
  </si>
  <si>
    <t>04071</t>
  </si>
  <si>
    <t>03976</t>
  </si>
  <si>
    <t>MONTE ESPERANZA</t>
  </si>
  <si>
    <t>03980</t>
  </si>
  <si>
    <t>03979</t>
  </si>
  <si>
    <t>04109</t>
  </si>
  <si>
    <t>LARISA QUIROS AGUILAR</t>
  </si>
  <si>
    <t>04005</t>
  </si>
  <si>
    <t>04010</t>
  </si>
  <si>
    <t>04009</t>
  </si>
  <si>
    <t>03989</t>
  </si>
  <si>
    <t>NEW WAY HIGH SCHOOL</t>
  </si>
  <si>
    <t>04013</t>
  </si>
  <si>
    <t>MUNDO UNIDO</t>
  </si>
  <si>
    <t>SUN VALLEY SCHOOL</t>
  </si>
  <si>
    <t>04012</t>
  </si>
  <si>
    <t>MARIELA BARQUERO RIVERA</t>
  </si>
  <si>
    <t>04320</t>
  </si>
  <si>
    <t>WESTLAND SCHOOL COLEGIO BILINGÜE</t>
  </si>
  <si>
    <t>LIANA BAQUERO RESTREPO</t>
  </si>
  <si>
    <t>04158</t>
  </si>
  <si>
    <t>MARCELA ARCE MORALES</t>
  </si>
  <si>
    <t>04023</t>
  </si>
  <si>
    <t>ILEANA LOAIZA VILLALOBOS</t>
  </si>
  <si>
    <t>04114</t>
  </si>
  <si>
    <t>04037</t>
  </si>
  <si>
    <t>KARLA SANDI MIRANDA</t>
  </si>
  <si>
    <t>04017</t>
  </si>
  <si>
    <t>NUEVA GENERACION "EL COPEY"</t>
  </si>
  <si>
    <t>SUSAN SOLEY JUNCO</t>
  </si>
  <si>
    <t>04032</t>
  </si>
  <si>
    <t>04117</t>
  </si>
  <si>
    <t>BEATRIZ ARTAVIA CAVALLINI</t>
  </si>
  <si>
    <t>03880</t>
  </si>
  <si>
    <t>RUTH TATIANA ARCE CASTILLO</t>
  </si>
  <si>
    <t>04033</t>
  </si>
  <si>
    <t>PASOS DE JUVENTUD</t>
  </si>
  <si>
    <t>04038</t>
  </si>
  <si>
    <t>04065</t>
  </si>
  <si>
    <t>04066</t>
  </si>
  <si>
    <t>04034</t>
  </si>
  <si>
    <t>04107</t>
  </si>
  <si>
    <t>LIGIA AGUILAR GRANADOS</t>
  </si>
  <si>
    <t>04016</t>
  </si>
  <si>
    <t>00716</t>
  </si>
  <si>
    <t>SAN EZEQUIEL MORENO</t>
  </si>
  <si>
    <t>04116</t>
  </si>
  <si>
    <t>NOEMY LOPEZ MENDOZA</t>
  </si>
  <si>
    <t>04121</t>
  </si>
  <si>
    <t>03795</t>
  </si>
  <si>
    <t>04182</t>
  </si>
  <si>
    <t>SAUL CARDENAS CUBILLO</t>
  </si>
  <si>
    <t>04126</t>
  </si>
  <si>
    <t>LINZE YAMILETH REPREZA LOPEZ</t>
  </si>
  <si>
    <t>04128</t>
  </si>
  <si>
    <t>04132</t>
  </si>
  <si>
    <t>BILINGÜE ISAAC PHILLIPE</t>
  </si>
  <si>
    <t>SAINT MARGARET SCHOOL</t>
  </si>
  <si>
    <t>SANTA ROSA DE LIMA</t>
  </si>
  <si>
    <t>KATTIA IRENE LEON VILLALOBOS</t>
  </si>
  <si>
    <t>04268</t>
  </si>
  <si>
    <t>04338</t>
  </si>
  <si>
    <t>MELISSA HERNANDEZ DELGADO</t>
  </si>
  <si>
    <t>04252</t>
  </si>
  <si>
    <t>SUN VIEW ELEMENTARY SCHOOL</t>
  </si>
  <si>
    <t>SAINT SPIRIT SCHOOL</t>
  </si>
  <si>
    <t>EMILY BARQUERO VARGAS</t>
  </si>
  <si>
    <t>04141</t>
  </si>
  <si>
    <t>04164</t>
  </si>
  <si>
    <t>SAN ANGELO</t>
  </si>
  <si>
    <t>SAN CARLOS BORROMEO</t>
  </si>
  <si>
    <t>SARA SILVIA JIMENEZ VIQUEZ</t>
  </si>
  <si>
    <t>04180</t>
  </si>
  <si>
    <t>GABRIELA AGÜERO LEE</t>
  </si>
  <si>
    <t>04143</t>
  </si>
  <si>
    <t>04216</t>
  </si>
  <si>
    <t>04332</t>
  </si>
  <si>
    <t>LAKE MARY PRIMARIA</t>
  </si>
  <si>
    <t>MAUDY LINETTE ANGULO BRENES</t>
  </si>
  <si>
    <t>04190</t>
  </si>
  <si>
    <t>SAN FRANCISCO DE ASIS CARIARI</t>
  </si>
  <si>
    <t>LUIS ALBERTO AGUILAR LUNA</t>
  </si>
  <si>
    <t>04131</t>
  </si>
  <si>
    <t>MARIA SHIRLEY DONATO ROMERO</t>
  </si>
  <si>
    <t>04111</t>
  </si>
  <si>
    <t>ADRIANA ROJAS BARRANTES</t>
  </si>
  <si>
    <t>04251</t>
  </si>
  <si>
    <t>04206</t>
  </si>
  <si>
    <t>04217</t>
  </si>
  <si>
    <t>MARTA ARGÜELLO ARAUZ</t>
  </si>
  <si>
    <t>04219</t>
  </si>
  <si>
    <t>04220</t>
  </si>
  <si>
    <t>CAI NIÑOS Y NIÑAS TRIUNFADORES</t>
  </si>
  <si>
    <t>SANDRA JIMENEZ BRENES</t>
  </si>
  <si>
    <t>04284</t>
  </si>
  <si>
    <t>YABA</t>
  </si>
  <si>
    <t>VIVIANA SANABRIA CABALCETA</t>
  </si>
  <si>
    <t>04272</t>
  </si>
  <si>
    <t>VILMA VARGAS GUZMAN</t>
  </si>
  <si>
    <t>04254</t>
  </si>
  <si>
    <t>04255</t>
  </si>
  <si>
    <t>04257</t>
  </si>
  <si>
    <t>AUXILIADORA MENESES GUILLEN</t>
  </si>
  <si>
    <t>04329</t>
  </si>
  <si>
    <t>04267</t>
  </si>
  <si>
    <t>04275</t>
  </si>
  <si>
    <t>EUNICE MADRIGAL ORTIZ</t>
  </si>
  <si>
    <t>04274</t>
  </si>
  <si>
    <t>LOIS MARE</t>
  </si>
  <si>
    <t>04314</t>
  </si>
  <si>
    <t>04261</t>
  </si>
  <si>
    <t>04276</t>
  </si>
  <si>
    <t>LAURA BARQUERO SANCHO</t>
  </si>
  <si>
    <t>04277</t>
  </si>
  <si>
    <t>HANNIA ARAYA ABARCA</t>
  </si>
  <si>
    <t>04280</t>
  </si>
  <si>
    <t>GUADALUPE COREA CARAVACA</t>
  </si>
  <si>
    <t>04282</t>
  </si>
  <si>
    <t>ST. JOHNS CHRISTIAN SCHOOL</t>
  </si>
  <si>
    <t>04302</t>
  </si>
  <si>
    <t>04287</t>
  </si>
  <si>
    <t>04300</t>
  </si>
  <si>
    <t>04260</t>
  </si>
  <si>
    <t>MELISSA ELIZONDO AGUERO</t>
  </si>
  <si>
    <t>04304</t>
  </si>
  <si>
    <t>SHIRLEY WELDY SALGUERA</t>
  </si>
  <si>
    <t>04312</t>
  </si>
  <si>
    <t>MARJORIE CUBERO CUBERO</t>
  </si>
  <si>
    <t>04315</t>
  </si>
  <si>
    <t>04321</t>
  </si>
  <si>
    <t>04322</t>
  </si>
  <si>
    <t>04311</t>
  </si>
  <si>
    <t>04323</t>
  </si>
  <si>
    <t>NAHIMA PIEDRA DELGADO</t>
  </si>
  <si>
    <t>04313</t>
  </si>
  <si>
    <t>DELIANA ESQUIVEL MENESES</t>
  </si>
  <si>
    <t>04324</t>
  </si>
  <si>
    <t>04325</t>
  </si>
  <si>
    <t>04328</t>
  </si>
  <si>
    <t>04281</t>
  </si>
  <si>
    <t>ANA ISABEL GONZALEZ ALVAREZ</t>
  </si>
  <si>
    <t>04333</t>
  </si>
  <si>
    <t>00040</t>
  </si>
  <si>
    <t>02908</t>
  </si>
  <si>
    <t>03227</t>
  </si>
  <si>
    <t>03475</t>
  </si>
  <si>
    <t>03613</t>
  </si>
  <si>
    <t>03636</t>
  </si>
  <si>
    <t>03726</t>
  </si>
  <si>
    <t>03757</t>
  </si>
  <si>
    <t>03772</t>
  </si>
  <si>
    <t>03773</t>
  </si>
  <si>
    <t>03780</t>
  </si>
  <si>
    <t>03781</t>
  </si>
  <si>
    <t>03841</t>
  </si>
  <si>
    <t>03895</t>
  </si>
  <si>
    <t>04160</t>
  </si>
  <si>
    <t>04161</t>
  </si>
  <si>
    <t>04162</t>
  </si>
  <si>
    <t>04188</t>
  </si>
  <si>
    <t>04205</t>
  </si>
  <si>
    <t>04279</t>
  </si>
  <si>
    <t>04299</t>
  </si>
  <si>
    <t>04301</t>
  </si>
  <si>
    <t>04331</t>
  </si>
  <si>
    <t>04335</t>
  </si>
  <si>
    <t>04337</t>
  </si>
  <si>
    <t>IRIBO</t>
  </si>
  <si>
    <t>CRISTIANA ASAMBLEAS DE DIOS</t>
  </si>
  <si>
    <t>SAN MIGUEL ARCANGEL</t>
  </si>
  <si>
    <t>C.E.I. SAN JORGE</t>
  </si>
  <si>
    <t>FORMATIVO NUEVO MILENIO</t>
  </si>
  <si>
    <t>TALLER PEDAGOGICO MONTEBELLO</t>
  </si>
  <si>
    <t>GRAYMAR SCHOOL</t>
  </si>
  <si>
    <t>INSTITUTO DE EDUCACION INTEGRAL</t>
  </si>
  <si>
    <t>CAMINANTES</t>
  </si>
  <si>
    <t>PLAYA CHIQUITA</t>
  </si>
  <si>
    <t>SHKENUK</t>
  </si>
  <si>
    <t>INSTITUTO EDUCATIVO ABC</t>
  </si>
  <si>
    <t>WASHINGTON SCHOOL</t>
  </si>
  <si>
    <t>NUESTRA SEÑORA DE GUADALUPE</t>
  </si>
  <si>
    <t>TREE OF LIFE LEARNING CENTER</t>
  </si>
  <si>
    <t>FUTURO VERDE</t>
  </si>
  <si>
    <t>NEW HORIZON CHRISTIAN SCHOOL</t>
  </si>
  <si>
    <t>SAMARA PACIFIC SCHOOL</t>
  </si>
  <si>
    <t>SAINT GEORGE HIGH SCHOOL</t>
  </si>
  <si>
    <t>ESCUELA CRISTIANA EL PUENTE</t>
  </si>
  <si>
    <t>SILVIA CAMBRONERO MORAGA</t>
  </si>
  <si>
    <t>EDGARDO PIEDRA GARITA</t>
  </si>
  <si>
    <t>CINTHYA ROMERO CASTILLO</t>
  </si>
  <si>
    <t>KAROL SANCHEZ CHACON</t>
  </si>
  <si>
    <t>BERNARDITA SANCHEZ BOGANTES</t>
  </si>
  <si>
    <t>FERNANDO RODOLFO GRAY ROGERS</t>
  </si>
  <si>
    <t>GERARDO MEJIAS BRENES</t>
  </si>
  <si>
    <t>ROWENA MCCOOK MCCOOK</t>
  </si>
  <si>
    <t>GRETTEL MIRANDA VILLALTA</t>
  </si>
  <si>
    <t>JENNY ALVAREZ HIDALGO</t>
  </si>
  <si>
    <t>GABRIELA VILLALOBOS S.</t>
  </si>
  <si>
    <t>MARITZA PORRAS MORALES</t>
  </si>
  <si>
    <t>ORFILIA LEON QUESADA</t>
  </si>
  <si>
    <t>FRANCINY VIQUEZ ARCE</t>
  </si>
  <si>
    <t>CATALINA BRENES PALMA</t>
  </si>
  <si>
    <t>Tipo de
 Adecuación</t>
  </si>
  <si>
    <t>CODPRE</t>
  </si>
  <si>
    <t>CODESP</t>
  </si>
  <si>
    <t>REPUBLICA DEL PERU-VITALIA MADRIGAL A.</t>
  </si>
  <si>
    <t>SAN JOSE CENTRAL</t>
  </si>
  <si>
    <t>SAN JOSE OESTE</t>
  </si>
  <si>
    <t>REPUBLICA DE ARGENTINA</t>
  </si>
  <si>
    <t>RAFAEL VARGAS QUIROS</t>
  </si>
  <si>
    <t>ZONA NORTE-NORTE</t>
  </si>
  <si>
    <t>LOMAS DEL RIO</t>
  </si>
  <si>
    <t>RINCON GRANDE</t>
  </si>
  <si>
    <t>DAVID MARIN HIDALGO</t>
  </si>
  <si>
    <t>JORGE VOLIO JIMENEZ</t>
  </si>
  <si>
    <t>BENJAMIN HERRERA ANGULO</t>
  </si>
  <si>
    <t>REPUBLICA DE FRANCIA</t>
  </si>
  <si>
    <t>GUACHIPELIN</t>
  </si>
  <si>
    <t>EZEQUIEL MORALES AGUILAR</t>
  </si>
  <si>
    <t>REPUBLICA DE VENEZUELA</t>
  </si>
  <si>
    <t>JUAN ALVAREZ AZOFEIFA</t>
  </si>
  <si>
    <t>HELI SANTAMARIA NAVARRO</t>
  </si>
  <si>
    <t>PABELLON</t>
  </si>
  <si>
    <t>SULA</t>
  </si>
  <si>
    <t>SINAI</t>
  </si>
  <si>
    <t>BERLIN</t>
  </si>
  <si>
    <t>IGNACIO DURAN VEGA</t>
  </si>
  <si>
    <t>ROSARIO ARRONIZ</t>
  </si>
  <si>
    <t>LA FLOR DE BAHIA</t>
  </si>
  <si>
    <t>ABRAHAM PANIAGUA NUÑEZ</t>
  </si>
  <si>
    <t>EL TIRRA</t>
  </si>
  <si>
    <t>HERNAN RODRIGUEZ RUIZ</t>
  </si>
  <si>
    <t>QUIZARRA</t>
  </si>
  <si>
    <t>SANTA LUCIA DE PEJIBAYE</t>
  </si>
  <si>
    <t>EL AGUILA</t>
  </si>
  <si>
    <t>GRANDE DE TERRABA</t>
  </si>
  <si>
    <t>JOSE JOAQUIN SALAS PEREZ</t>
  </si>
  <si>
    <t>PATRIARCA SAN JOSE</t>
  </si>
  <si>
    <t>RIO GRANDE</t>
  </si>
  <si>
    <t>RINCON DE MORA</t>
  </si>
  <si>
    <t>RINCON DE OROZCO</t>
  </si>
  <si>
    <t>FELIX ANGEL SALAS CABEZAS</t>
  </si>
  <si>
    <t>BAJO CORDOBA</t>
  </si>
  <si>
    <t>JUAN JOSE VALVERDE MADRIGAL</t>
  </si>
  <si>
    <t>ANGELES NORTE</t>
  </si>
  <si>
    <t>FERMIN RODRIGUEZ CORDERO</t>
  </si>
  <si>
    <t>MONSEÑOR JUAN VICENTE SOLIS FERNANDEZ</t>
  </si>
  <si>
    <t>SIMON BOLIVAR</t>
  </si>
  <si>
    <t>CARLOS MARIA JIMENEZ ORTIZ</t>
  </si>
  <si>
    <t>CAROLINA RODRIGUEZ DE MIRAMBELL</t>
  </si>
  <si>
    <t>FERNANDO CASTRO LOPEZ</t>
  </si>
  <si>
    <t>ALVARO TERAN SECO</t>
  </si>
  <si>
    <t>JULIO ULATE GONZALEZ</t>
  </si>
  <si>
    <t>EL CRUCE DE CIRRI</t>
  </si>
  <si>
    <t>REPUBLICA DEL ECUADOR</t>
  </si>
  <si>
    <t>ALFONSO MONGE RAMIREZ</t>
  </si>
  <si>
    <t>REPUBLICA DE CUBA</t>
  </si>
  <si>
    <t>REPUBLICA DE COLOMBIA</t>
  </si>
  <si>
    <t>DANIEL SOLORZANO MURILLO</t>
  </si>
  <si>
    <t>JACINTO AVILA ARAYA</t>
  </si>
  <si>
    <t>REPUBLICA DE URUGUAY</t>
  </si>
  <si>
    <t>PBRO. JOSE DEL OLMO</t>
  </si>
  <si>
    <t>PBRO. VENANCIO DE OÑA Y MARTINEZ</t>
  </si>
  <si>
    <t>JOAQUIN LORENZO SANCHO QUESADA</t>
  </si>
  <si>
    <t>PBRO. MANUEL BERNARDO GOMEZ SALAZAR</t>
  </si>
  <si>
    <t>FELIX VILLALOBOS VARGAS</t>
  </si>
  <si>
    <t>LORENZO GONZALEZ ARGUEDAS</t>
  </si>
  <si>
    <t>JOSE VALENCIANO ARRIETA</t>
  </si>
  <si>
    <t>RAMON BARQUERO SALAS</t>
  </si>
  <si>
    <t>EL ABANICO</t>
  </si>
  <si>
    <t>CARLOS MARIA VASQUEZ ROJAS</t>
  </si>
  <si>
    <t>SECTOR ANGELES</t>
  </si>
  <si>
    <t>EMILIO CASTRO GOMEZ</t>
  </si>
  <si>
    <t>EL JAUURI</t>
  </si>
  <si>
    <t>SAN ISIDRO YOLILLAL</t>
  </si>
  <si>
    <t>TOBIAS MONTERO CASCANTE</t>
  </si>
  <si>
    <t>CERRO FRIO</t>
  </si>
  <si>
    <t>JULIO ACOSTA GARCIA</t>
  </si>
  <si>
    <t>CONCEPCION DE PAQUERA</t>
  </si>
  <si>
    <t>MAL PAIS</t>
  </si>
  <si>
    <t>RIO FRIO</t>
  </si>
  <si>
    <t>JERUSALEN 3M</t>
  </si>
  <si>
    <t>BARRIO CANADA</t>
  </si>
  <si>
    <t>CIUDADELA GONZALEZ</t>
  </si>
  <si>
    <t>CENTRAL SAN JOSE</t>
  </si>
  <si>
    <t>KILOMETRO UNO</t>
  </si>
  <si>
    <t>ANA MARIA GUARDIA MORA</t>
  </si>
  <si>
    <t>KILOMETRO SIETE</t>
  </si>
  <si>
    <t>ALVARO PARIS STEFFENS</t>
  </si>
  <si>
    <t>KILOMETRO 16</t>
  </si>
  <si>
    <t>KILOMETRO 20</t>
  </si>
  <si>
    <t>3138</t>
  </si>
  <si>
    <t>02618</t>
  </si>
  <si>
    <t>RIO ESQUINAS</t>
  </si>
  <si>
    <t>LA UNION DEL SUR</t>
  </si>
  <si>
    <t>BAHIA DE PAVON</t>
  </si>
  <si>
    <t>EL SANDALO</t>
  </si>
  <si>
    <t>DOS BRAZOS DE RIO TIGRE</t>
  </si>
  <si>
    <t>RIO ORO</t>
  </si>
  <si>
    <t>MOISES VINCENZI PACHECO</t>
  </si>
  <si>
    <t>SAN RAMON DE RIO CLARO</t>
  </si>
  <si>
    <t>COTO 58-59</t>
  </si>
  <si>
    <t>KILOMETRO 29</t>
  </si>
  <si>
    <t>CENTRAL RIO CLARO</t>
  </si>
  <si>
    <t>KILOMETRO 24</t>
  </si>
  <si>
    <t>FILA GUINEA</t>
  </si>
  <si>
    <t>FILA DE MENDEZ</t>
  </si>
  <si>
    <t>JAIME GUTIERREZ BROWN</t>
  </si>
  <si>
    <t>SANTA MARIA DE PITTIER</t>
  </si>
  <si>
    <t>RIO MARZO</t>
  </si>
  <si>
    <t>JOSE GONZALO ACUÑA HERNANDEZ</t>
  </si>
  <si>
    <t>FEDERICO GUTIERREZ BRAUN</t>
  </si>
  <si>
    <t>RIO SALTO</t>
  </si>
  <si>
    <t>ROBERTO SANDI AZOFEIFA</t>
  </si>
  <si>
    <t>RIO BONITO</t>
  </si>
  <si>
    <t>ABROJO GUAYMI</t>
  </si>
  <si>
    <t>LAS VEGAS DE RIO ABROJO</t>
  </si>
  <si>
    <t>RIO INCENDIO</t>
  </si>
  <si>
    <t>MÄDÄRIBOTDÄ</t>
  </si>
  <si>
    <t>CONFEDERACION SUIZA</t>
  </si>
  <si>
    <t>RIO SERENO</t>
  </si>
  <si>
    <t>SAN RAMON DE ARIO</t>
  </si>
  <si>
    <t>SAN CRISTOBAL Y NEVIS</t>
  </si>
  <si>
    <t>AMON</t>
  </si>
  <si>
    <t>BALCON VERDE</t>
  </si>
  <si>
    <t>BARRIO CLARET</t>
  </si>
  <si>
    <t>BARRIO MEXICO</t>
  </si>
  <si>
    <t>BARRIO CUBA</t>
  </si>
  <si>
    <t>BARRIO LUJAN</t>
  </si>
  <si>
    <t>LA DOLOROSA</t>
  </si>
  <si>
    <t>BARRIO CARIT</t>
  </si>
  <si>
    <t>ROBERT ZUÑIGA ELIZONDO</t>
  </si>
  <si>
    <t>BARRIO CORDOBA</t>
  </si>
  <si>
    <t>PINARES</t>
  </si>
  <si>
    <t>SAN FRANCISCO DE DOS RIOS</t>
  </si>
  <si>
    <t>CENTRAL</t>
  </si>
  <si>
    <t>CALLE CABUYA</t>
  </si>
  <si>
    <t>EL SOLAR</t>
  </si>
  <si>
    <t>ROSITTER CARBALLO</t>
  </si>
  <si>
    <t>LA BETANIA</t>
  </si>
  <si>
    <t>SABANA SUR</t>
  </si>
  <si>
    <t>LLANO BONITO DOS</t>
  </si>
  <si>
    <t>MARIA REINA</t>
  </si>
  <si>
    <t>VILLA ESPERANZA</t>
  </si>
  <si>
    <t>BOCA RIO SAN CARLOS</t>
  </si>
  <si>
    <t>CONCEPCION ARRIBA</t>
  </si>
  <si>
    <t>HATILLO 4</t>
  </si>
  <si>
    <t>HATILLO 1</t>
  </si>
  <si>
    <t>HATILLO 8</t>
  </si>
  <si>
    <t>CONCEPCION ABAJO</t>
  </si>
  <si>
    <t>HATILLO CENTRO</t>
  </si>
  <si>
    <t>HATILLO 3</t>
  </si>
  <si>
    <t>MAIQUETIA</t>
  </si>
  <si>
    <t>PASO ANCHO</t>
  </si>
  <si>
    <t>RONNY GUTIERREZ TORUÑO</t>
  </si>
  <si>
    <t>MATINILLA</t>
  </si>
  <si>
    <t>CALLE FALLAS</t>
  </si>
  <si>
    <t>GUADARRAMA</t>
  </si>
  <si>
    <t>RIO CONEJO</t>
  </si>
  <si>
    <t>LA VIOLETA</t>
  </si>
  <si>
    <t>EL ALUMBRE</t>
  </si>
  <si>
    <t>BUSTAMANTE</t>
  </si>
  <si>
    <t>JERICO</t>
  </si>
  <si>
    <t>SAN CRISTOBAL SUR</t>
  </si>
  <si>
    <t>RASTROJALES</t>
  </si>
  <si>
    <t>SHIRLEY GUEVARA NUÑEZ</t>
  </si>
  <si>
    <t>TRANQUERILLA</t>
  </si>
  <si>
    <t>CALLE LAJAS</t>
  </si>
  <si>
    <t>LEGUA LOS NARANJOS</t>
  </si>
  <si>
    <t>ANITA AGUILAR MENA</t>
  </si>
  <si>
    <t>MONTE REDONDO</t>
  </si>
  <si>
    <t>BARRIO LAS MERCEDES</t>
  </si>
  <si>
    <t>BAJOS DEL CEDRAL</t>
  </si>
  <si>
    <t>EL ALTO</t>
  </si>
  <si>
    <t>LA MORA</t>
  </si>
  <si>
    <t>MAGALLANES</t>
  </si>
  <si>
    <t>PILAR JIMENEZ</t>
  </si>
  <si>
    <t>CAJON ARRIBA</t>
  </si>
  <si>
    <t>BAJOS DEL JORCO</t>
  </si>
  <si>
    <t>CHIRRACA</t>
  </si>
  <si>
    <t>OCOCA</t>
  </si>
  <si>
    <t>TURRUJAL</t>
  </si>
  <si>
    <t>KARLA PRADO FALLAS</t>
  </si>
  <si>
    <t>BAJO LOS CALVO</t>
  </si>
  <si>
    <t>MEILIN RODRIGUEZ BOLAÑOS</t>
  </si>
  <si>
    <t>BAJOS DEL PLOMO</t>
  </si>
  <si>
    <t>BREÑON</t>
  </si>
  <si>
    <t>SABANAS</t>
  </si>
  <si>
    <t>YUNIER CHINCHILLA JIMENEZ</t>
  </si>
  <si>
    <t>LLANO DE LA MESA</t>
  </si>
  <si>
    <t>VARGAS ARAYA</t>
  </si>
  <si>
    <t>ROOSEVELT</t>
  </si>
  <si>
    <t>MARIANA ROJAS VARGAS</t>
  </si>
  <si>
    <t>MARIA DE LOS ANGELES CAMPOS</t>
  </si>
  <si>
    <t>ROSIBEL CHACON BARBOZA</t>
  </si>
  <si>
    <t>BAJO LOS BADILLA</t>
  </si>
  <si>
    <t>CHARCON</t>
  </si>
  <si>
    <t>BAJO LA LEGUA</t>
  </si>
  <si>
    <t>SALITRALES</t>
  </si>
  <si>
    <t>ALTO PEREZ ASTUA</t>
  </si>
  <si>
    <t>CANDY LOPEZ ALFARO</t>
  </si>
  <si>
    <t>CARIT</t>
  </si>
  <si>
    <t>CORRALAR</t>
  </si>
  <si>
    <t>QUITIRRISI</t>
  </si>
  <si>
    <t>PIEDRA BLANCA</t>
  </si>
  <si>
    <t>FILA DE LA MORA</t>
  </si>
  <si>
    <t>CIUDAD COLON</t>
  </si>
  <si>
    <t>LOS ALTOS SAN RAFAEL</t>
  </si>
  <si>
    <t>GALAN</t>
  </si>
  <si>
    <t>PASO AGRES</t>
  </si>
  <si>
    <t>LA PAVONA</t>
  </si>
  <si>
    <t>EL INVU</t>
  </si>
  <si>
    <t>12 DE MARZO</t>
  </si>
  <si>
    <t>PEDREGOSO</t>
  </si>
  <si>
    <t>SHIRLEY ABARCA MARIN</t>
  </si>
  <si>
    <t>SIBERIA</t>
  </si>
  <si>
    <t>LOMAS DE COCORI</t>
  </si>
  <si>
    <t>JUNTAS DE PACUAR</t>
  </si>
  <si>
    <t>ROSARIO DE PACUAR</t>
  </si>
  <si>
    <t>EDWIN FALLAS CECILIANO</t>
  </si>
  <si>
    <t>LA UVITA</t>
  </si>
  <si>
    <t>PLATANILLO</t>
  </si>
  <si>
    <t>KAREN VARGAS CORDERO</t>
  </si>
  <si>
    <t>BAHIA</t>
  </si>
  <si>
    <t>ADRIAN BARBOZA AVALOS</t>
  </si>
  <si>
    <t>CALLE VARELA</t>
  </si>
  <si>
    <t>ALTOS DE SAN JUAN</t>
  </si>
  <si>
    <t>ZEIDY PEREZ HERRERA</t>
  </si>
  <si>
    <t>ALTO LA PERLA</t>
  </si>
  <si>
    <t>GENERAL VIEJO</t>
  </si>
  <si>
    <t>JOHNNY SANCHEZ FERNANDEZ</t>
  </si>
  <si>
    <t>EDUARDO MORA FERNANDEZ</t>
  </si>
  <si>
    <t>BOLIVIA</t>
  </si>
  <si>
    <t>OLGA CAMPOS GONZALEZ</t>
  </si>
  <si>
    <t>DANA VARGAS SALAZAR</t>
  </si>
  <si>
    <t>ALTO LA TRINIDAD</t>
  </si>
  <si>
    <t>ALEXANDER BARBOZA AVILA</t>
  </si>
  <si>
    <t>PEJIBAYE CENTRO</t>
  </si>
  <si>
    <t>CEIBO CENTRO</t>
  </si>
  <si>
    <t>PUENTE DE SALITRE</t>
  </si>
  <si>
    <t>SALITRE</t>
  </si>
  <si>
    <t>MELANY TORRES ORTIZ</t>
  </si>
  <si>
    <t>BUENOS AIRES CENTRO</t>
  </si>
  <si>
    <t>SANTA CANDELARIA</t>
  </si>
  <si>
    <t>LONGO MAI</t>
  </si>
  <si>
    <t>UTRAPEZ</t>
  </si>
  <si>
    <t>RAFAEL ROJAS MORALES</t>
  </si>
  <si>
    <t>LAS MORAS</t>
  </si>
  <si>
    <t>VERGEL</t>
  </si>
  <si>
    <t>BAJO COTO</t>
  </si>
  <si>
    <t>ALTO CARONA</t>
  </si>
  <si>
    <t>ERICK MORALES DIAZ</t>
  </si>
  <si>
    <t>PLAZA ACOSTA</t>
  </si>
  <si>
    <t>INVU LAS CAÑAS #3</t>
  </si>
  <si>
    <t>LA CALIFORNIA</t>
  </si>
  <si>
    <t>WENDY MARIA PEREZ BADILLA</t>
  </si>
  <si>
    <t>ROSALES</t>
  </si>
  <si>
    <t>CERRILLAL</t>
  </si>
  <si>
    <t>EL CERRO</t>
  </si>
  <si>
    <t>SINDY MURILLO CASTILLO</t>
  </si>
  <si>
    <t>TACACORI</t>
  </si>
  <si>
    <t>NUESTRO AMO</t>
  </si>
  <si>
    <t>LA GUACIMA</t>
  </si>
  <si>
    <t>MONTECILLOS</t>
  </si>
  <si>
    <t>SANDRA TENCIO CORDERO</t>
  </si>
  <si>
    <t>CATALUÑA</t>
  </si>
  <si>
    <t>TUETAL NORTE</t>
  </si>
  <si>
    <t>CARRILLOS BAJO</t>
  </si>
  <si>
    <t>PRENDAS</t>
  </si>
  <si>
    <t>SIQUIARES</t>
  </si>
  <si>
    <t>ALTOS DE PERALTA</t>
  </si>
  <si>
    <t>LA ARENA</t>
  </si>
  <si>
    <t>EL MESON</t>
  </si>
  <si>
    <t>LA ARGENTINA</t>
  </si>
  <si>
    <t>RINCON DE ARIAS</t>
  </si>
  <si>
    <t>BARRIO LATINO</t>
  </si>
  <si>
    <t>JACQUELINE ARIAS CASTRO</t>
  </si>
  <si>
    <t>CAMEJO</t>
  </si>
  <si>
    <t>RINCON DE SALAS</t>
  </si>
  <si>
    <t>CALLE RODRIGUEZ</t>
  </si>
  <si>
    <t>IMAS</t>
  </si>
  <si>
    <t>CALLE SAN JOSE</t>
  </si>
  <si>
    <t>SANTA GERTRUDIS NORTE</t>
  </si>
  <si>
    <t>EL CEDRO</t>
  </si>
  <si>
    <t>CHIMALATE</t>
  </si>
  <si>
    <t>BAJO CAPULIN</t>
  </si>
  <si>
    <t>CALLE HERMOSA</t>
  </si>
  <si>
    <t>LA TRINIDAD NUEVA</t>
  </si>
  <si>
    <t>BALSA</t>
  </si>
  <si>
    <t>CALLE ZAMORA</t>
  </si>
  <si>
    <t>WILLIAM GAMBOA CALDERON</t>
  </si>
  <si>
    <t>BARRIO SAN JOSE</t>
  </si>
  <si>
    <t>RINCON OROZCO</t>
  </si>
  <si>
    <t>ANGELES SUR</t>
  </si>
  <si>
    <t>MARILU VILLALOBOS MESEN</t>
  </si>
  <si>
    <t>BAJO LA PAZ</t>
  </si>
  <si>
    <t>ALTO DE VILLEGAS</t>
  </si>
  <si>
    <t>ANABEL NAVARRO MATAMOROS</t>
  </si>
  <si>
    <t>PIEDADES NORESTE</t>
  </si>
  <si>
    <t>BAJO ZUÑIGA</t>
  </si>
  <si>
    <t>BAJO RODRIGUEZ</t>
  </si>
  <si>
    <t>CHAPARRAL</t>
  </si>
  <si>
    <t>HERNAN RAMIREZ JARA</t>
  </si>
  <si>
    <t>CALLE LEON</t>
  </si>
  <si>
    <t>CATARATAS</t>
  </si>
  <si>
    <t>MARIA L. ARAYA BARRANTES</t>
  </si>
  <si>
    <t>DANITZA RODRIGUEZ CASTILLO</t>
  </si>
  <si>
    <t>CALLE VALVERDE</t>
  </si>
  <si>
    <t>ADONAY NUÑEZ RODRIGUEZ</t>
  </si>
  <si>
    <t>RIO JESUS</t>
  </si>
  <si>
    <t>BUREAL</t>
  </si>
  <si>
    <t>ERICK DANIEL MESEN ARROYO</t>
  </si>
  <si>
    <t>RINCON DE ALPIZAR</t>
  </si>
  <si>
    <t>MARIA ANDREA CORRALES OVARES</t>
  </si>
  <si>
    <t>YANSY ALPIZAR JIMENEZ</t>
  </si>
  <si>
    <t>SAN JUAN DE GRECIA</t>
  </si>
  <si>
    <t>LISBETH NUÑEZ CASCANTE</t>
  </si>
  <si>
    <t>CENTRO</t>
  </si>
  <si>
    <t>SAN JOSE DE TROJAS</t>
  </si>
  <si>
    <t>BAJOS TORO AMARILLO</t>
  </si>
  <si>
    <t>LUIS GUSTAVO ALFARO SOTO</t>
  </si>
  <si>
    <t>CIRRI SUR CENTRO</t>
  </si>
  <si>
    <t>SAN ANTONIO LA CUEVA</t>
  </si>
  <si>
    <t>LA COCALECA</t>
  </si>
  <si>
    <t>SAN FRANCISCO, PILAS</t>
  </si>
  <si>
    <t>RINCON</t>
  </si>
  <si>
    <t>LA GRANJA</t>
  </si>
  <si>
    <t>TAPEZCO</t>
  </si>
  <si>
    <t>SAN ANTONIO NORTE</t>
  </si>
  <si>
    <t>COLONIA ANATERI</t>
  </si>
  <si>
    <t>JINETTE MARIN BENAVIDES</t>
  </si>
  <si>
    <t>SAN JUAN DE LAJAS</t>
  </si>
  <si>
    <t>LOS NEGRITOS</t>
  </si>
  <si>
    <t>MARSELLA</t>
  </si>
  <si>
    <t>PEJE VIEJO</t>
  </si>
  <si>
    <t>MUELLE</t>
  </si>
  <si>
    <t>LA VIEJA</t>
  </si>
  <si>
    <t>SUCRE</t>
  </si>
  <si>
    <t>KATTHYA PIZARRO ARIAS</t>
  </si>
  <si>
    <t>TESALIA</t>
  </si>
  <si>
    <t>CIUDAD QUESADA</t>
  </si>
  <si>
    <t>PITALITO</t>
  </si>
  <si>
    <t>ROSALYN SIBAJA GOMEZ</t>
  </si>
  <si>
    <t>ALEJANDRA RODRIGUEZ BARRANTES</t>
  </si>
  <si>
    <t>LA TRINCHERA</t>
  </si>
  <si>
    <t>SAN JUAN PANGOLA</t>
  </si>
  <si>
    <t>PIEDRA ALEGRE</t>
  </si>
  <si>
    <t>ASENTAMIENTO MORERA VEGA</t>
  </si>
  <si>
    <t>LEIBIS GDO. SANCHEZ JIMENEZ</t>
  </si>
  <si>
    <t>CHACHAGUA</t>
  </si>
  <si>
    <t>ZETA TRECE</t>
  </si>
  <si>
    <t>NUEVO ARENAL</t>
  </si>
  <si>
    <t>EL TROPICO</t>
  </si>
  <si>
    <t>EULIN PATRICIA CHACON GAMBOA</t>
  </si>
  <si>
    <t>BOCA DE ARENAL</t>
  </si>
  <si>
    <t>15 MILLAS</t>
  </si>
  <si>
    <t>KOOPER MUELLE</t>
  </si>
  <si>
    <t>EL JOCOTE</t>
  </si>
  <si>
    <t>BANDERAS</t>
  </si>
  <si>
    <t>LUIS MIGUEL VARGAS ARIAS</t>
  </si>
  <si>
    <t>CHAMORRO</t>
  </si>
  <si>
    <t>LAS CRUCITAS</t>
  </si>
  <si>
    <t>FRANCISCO JAVIER BADILLA ARAYA</t>
  </si>
  <si>
    <t>LUIS ARMANDO SEQUEIRA OROZCO</t>
  </si>
  <si>
    <t>ALEJANDRA TERAN RIOS</t>
  </si>
  <si>
    <t>CACHITO</t>
  </si>
  <si>
    <t>TERRANOVA</t>
  </si>
  <si>
    <t>JUANA MARIA FONSECA MONTES</t>
  </si>
  <si>
    <t>TUJANKIR</t>
  </si>
  <si>
    <t>VEGAS DEL IMPERIO</t>
  </si>
  <si>
    <t>KATTIA SCOTT MARTINEZ</t>
  </si>
  <si>
    <t>FORMOSA</t>
  </si>
  <si>
    <t>NESTOR BLANCO ELIZONDO</t>
  </si>
  <si>
    <t>LA TORRE</t>
  </si>
  <si>
    <t>CASAS VERDES</t>
  </si>
  <si>
    <t>TONJIBE</t>
  </si>
  <si>
    <t>YASIR MATARRITA CARAVACA</t>
  </si>
  <si>
    <t>BAJO SAN JOSE</t>
  </si>
  <si>
    <t>MYRIAM RIVERA RAMIREZ</t>
  </si>
  <si>
    <t>MACHO GAFF</t>
  </si>
  <si>
    <t>EL CAÑON</t>
  </si>
  <si>
    <t>ANA BEATRIZ TREJOS PRADO</t>
  </si>
  <si>
    <t>ELIZABETH MADRIGAL MEZA</t>
  </si>
  <si>
    <t>BERMEJO</t>
  </si>
  <si>
    <t>LOYOLA</t>
  </si>
  <si>
    <t>ALTO DE OCHOMOGO</t>
  </si>
  <si>
    <t>JOSE ALEJANDRO MORA MORALES</t>
  </si>
  <si>
    <t>CABALLO BLANCO</t>
  </si>
  <si>
    <t>JORGE EDUARDO DIAZ GARITA</t>
  </si>
  <si>
    <t>EL MUÑECO</t>
  </si>
  <si>
    <t>EDA ROXANA MASIS OBANDO</t>
  </si>
  <si>
    <t>NAVARRO</t>
  </si>
  <si>
    <t>LA LIMA</t>
  </si>
  <si>
    <t>LLANO DE LOS ANGELES</t>
  </si>
  <si>
    <t>LA LUCHITA</t>
  </si>
  <si>
    <t>SAN CRIST0BAL NORTE</t>
  </si>
  <si>
    <t>SABANA GRANDE</t>
  </si>
  <si>
    <t>LA CANGREJA</t>
  </si>
  <si>
    <t>BRAYNER JOSE BENAVIDES RAMIREZ</t>
  </si>
  <si>
    <t>EL TABLON</t>
  </si>
  <si>
    <t>LA CURIA</t>
  </si>
  <si>
    <t>ANNY DUARTE VALVERDE</t>
  </si>
  <si>
    <t>ALICE VALDERRAMOS CORDERO</t>
  </si>
  <si>
    <t>BARRANCAS -PURIRES</t>
  </si>
  <si>
    <t>EL TEJAR</t>
  </si>
  <si>
    <t>YOLANDA MASIS CALVO</t>
  </si>
  <si>
    <t>RANDIN GRANADOS MOYA</t>
  </si>
  <si>
    <t>LA PUENTE</t>
  </si>
  <si>
    <t>AJENJAL</t>
  </si>
  <si>
    <t>EL YAS</t>
  </si>
  <si>
    <t>CALLE VOLIO</t>
  </si>
  <si>
    <t>BIRRISITO</t>
  </si>
  <si>
    <t>RIO MACHO</t>
  </si>
  <si>
    <t>ALTOS DE ARAYA</t>
  </si>
  <si>
    <t>PUENTE NEGRO</t>
  </si>
  <si>
    <t>EL FIERRO</t>
  </si>
  <si>
    <t>MAUREEN ROJAS SANCHEZ</t>
  </si>
  <si>
    <t>SALITRILLO</t>
  </si>
  <si>
    <t>NOCHE BUENA</t>
  </si>
  <si>
    <t>SITIO MATA</t>
  </si>
  <si>
    <t>EL SAUCE</t>
  </si>
  <si>
    <t>ADRIANA BRENES PARAJELES</t>
  </si>
  <si>
    <t>LAS ABRAS</t>
  </si>
  <si>
    <t>ROBERTO GUZMAN SANDOVAL</t>
  </si>
  <si>
    <t>TRINCEL DIAZ ASTORGA</t>
  </si>
  <si>
    <t>KARLA BRADE JIMENEZ</t>
  </si>
  <si>
    <t>ALTO PACUARE</t>
  </si>
  <si>
    <t>LA FLOR DE CHITARIA</t>
  </si>
  <si>
    <t>OSCAR JIMENEZ RIVERA</t>
  </si>
  <si>
    <t>BARRIO LOURDES</t>
  </si>
  <si>
    <t>BARRIO CORAZON DE JESUS</t>
  </si>
  <si>
    <t>GUARARI</t>
  </si>
  <si>
    <t>IMAS DE ULLOA</t>
  </si>
  <si>
    <t>BARREAL</t>
  </si>
  <si>
    <t>MARIBEL CASAL GARCIA</t>
  </si>
  <si>
    <t>RESIDENCIAL LOS LAGOS</t>
  </si>
  <si>
    <t>CHAHUITES</t>
  </si>
  <si>
    <t>ZETILLAL</t>
  </si>
  <si>
    <t>HOGAR BIBLICO</t>
  </si>
  <si>
    <t>PASO LLANO</t>
  </si>
  <si>
    <t>LAS CHORRERAS</t>
  </si>
  <si>
    <t>CONCEPCION SAN RAFAEL</t>
  </si>
  <si>
    <t>SACRAMENTO</t>
  </si>
  <si>
    <t>VERA CALVO SANCHEZ</t>
  </si>
  <si>
    <t>JACQUELINE BRENES WEST</t>
  </si>
  <si>
    <t>RINCON DE RICARDO</t>
  </si>
  <si>
    <t>TRES ROSALES</t>
  </si>
  <si>
    <t>CAÑO SAN JOSE</t>
  </si>
  <si>
    <t>LA GATA</t>
  </si>
  <si>
    <t>ASENTAMIENTO ESTELA QUESADA</t>
  </si>
  <si>
    <t>VARA BLANCA</t>
  </si>
  <si>
    <t>COLONIA CARVAJAL</t>
  </si>
  <si>
    <t>CALIFORNIA TICO</t>
  </si>
  <si>
    <t>ASENTAMIENTO CAMPESINO LA FE</t>
  </si>
  <si>
    <t>EL MORTERO</t>
  </si>
  <si>
    <t>LA RAMBLA</t>
  </si>
  <si>
    <t>RIGOBERTO AGUILAR ALVARADO</t>
  </si>
  <si>
    <t>LA OTOYA</t>
  </si>
  <si>
    <t>LA FLAMINIA</t>
  </si>
  <si>
    <t>FINCA CHAVES</t>
  </si>
  <si>
    <t>COLONIA HUETARES</t>
  </si>
  <si>
    <t>COLONIA LIBERTAD</t>
  </si>
  <si>
    <t>SANTA ADELA</t>
  </si>
  <si>
    <t>CARTAGO SUR</t>
  </si>
  <si>
    <t>HEINER VIALES VARGAS</t>
  </si>
  <si>
    <t>LOS CARTAGOS NORTE</t>
  </si>
  <si>
    <t>EL GUACALITO</t>
  </si>
  <si>
    <t>COLONIA GIL TABLADA</t>
  </si>
  <si>
    <t>LA CRUZ CENTRO</t>
  </si>
  <si>
    <t>PASTOR ANTONIO LOPEZ VICTORIA</t>
  </si>
  <si>
    <t>CENTRO DEL GAVILAN</t>
  </si>
  <si>
    <t>JUNTAS DEL CAOBA</t>
  </si>
  <si>
    <t>LA JABALINA</t>
  </si>
  <si>
    <t>LIBERIA CENTRO</t>
  </si>
  <si>
    <t>BAGACES CENTRO</t>
  </si>
  <si>
    <t>PLAYITAS</t>
  </si>
  <si>
    <t>BAGATZI</t>
  </si>
  <si>
    <t>MONTANO</t>
  </si>
  <si>
    <t>LAS CASITAS</t>
  </si>
  <si>
    <t>NAMBI</t>
  </si>
  <si>
    <t>QUIRIMAN</t>
  </si>
  <si>
    <t>INVU</t>
  </si>
  <si>
    <t>MAYELA VARGAS ESPINOZA</t>
  </si>
  <si>
    <t>CAIMITAL</t>
  </si>
  <si>
    <t>LA VIRGINIA</t>
  </si>
  <si>
    <t>IVAN MAURICIO PEREZ PEREZ</t>
  </si>
  <si>
    <t>ROBLAR</t>
  </si>
  <si>
    <t>LA VIGIA</t>
  </si>
  <si>
    <t>LA MANSION</t>
  </si>
  <si>
    <t>LOMA BONITA</t>
  </si>
  <si>
    <t>BARRA HONDA</t>
  </si>
  <si>
    <t>SAN LAZARO</t>
  </si>
  <si>
    <t>CABALLITO DE NICOYA</t>
  </si>
  <si>
    <t>LAS POZAS</t>
  </si>
  <si>
    <t>LOS CERRILLOS</t>
  </si>
  <si>
    <t>ESTRADA RAVAGO</t>
  </si>
  <si>
    <t>MATAMBU</t>
  </si>
  <si>
    <t>FINCA MALINCHE</t>
  </si>
  <si>
    <t>MIGUEL ANDRES ARIAS ESCOBAR</t>
  </si>
  <si>
    <t>MAQUENCO</t>
  </si>
  <si>
    <t>INGRID TORRES GUEVARA</t>
  </si>
  <si>
    <t>FINCA CANFIN</t>
  </si>
  <si>
    <t>BOCAS DE NOSARA</t>
  </si>
  <si>
    <t>LOS ANGELES DE GARZA</t>
  </si>
  <si>
    <t>PILAS DE CANJEL</t>
  </si>
  <si>
    <t>COLONIA</t>
  </si>
  <si>
    <t>VIVIANA HERRERA RAMIREZ</t>
  </si>
  <si>
    <t>SAN JUAN DE BEJUCO</t>
  </si>
  <si>
    <t>ARADO</t>
  </si>
  <si>
    <t>BERNABELA</t>
  </si>
  <si>
    <t>TENORIO</t>
  </si>
  <si>
    <t>MA.DE LOS ANGELES VALLES JUARE</t>
  </si>
  <si>
    <t>ADRIAN GONZALEZ QUESADA</t>
  </si>
  <si>
    <t>COMUNIDAD</t>
  </si>
  <si>
    <t>ORTEGA</t>
  </si>
  <si>
    <t>PLAYAS DEL COCO</t>
  </si>
  <si>
    <t>KARINA GRIJALBA CONTRERAS</t>
  </si>
  <si>
    <t>PLAYA PANAMA</t>
  </si>
  <si>
    <t>MONTE CRISTO</t>
  </si>
  <si>
    <t>POPOYOAPA</t>
  </si>
  <si>
    <t>MORENO CAÑAS</t>
  </si>
  <si>
    <t>JOMUSA</t>
  </si>
  <si>
    <t>COLONIA SAN JOSE</t>
  </si>
  <si>
    <t>MEXICO</t>
  </si>
  <si>
    <t>VALLE BONITO</t>
  </si>
  <si>
    <t>JAVILLA</t>
  </si>
  <si>
    <t>EL HOTEL</t>
  </si>
  <si>
    <t>NISPERO</t>
  </si>
  <si>
    <t>LAMPARAS</t>
  </si>
  <si>
    <t>MARSELLESA</t>
  </si>
  <si>
    <t>CONCEPCION COLORADO</t>
  </si>
  <si>
    <t>INVU BARRANCA</t>
  </si>
  <si>
    <t>COCAL</t>
  </si>
  <si>
    <t>PLAYA CORONADO</t>
  </si>
  <si>
    <t>BOCANA, ISLA CHIRA</t>
  </si>
  <si>
    <t>SARMIENTO</t>
  </si>
  <si>
    <t>COSTA DE PAJAROS</t>
  </si>
  <si>
    <t>LAGARTO SUR</t>
  </si>
  <si>
    <t>COROZAL</t>
  </si>
  <si>
    <t>ANA LORENA SANCHEZ MARTINEZ</t>
  </si>
  <si>
    <t>EL GOLFO</t>
  </si>
  <si>
    <t>JICARAL</t>
  </si>
  <si>
    <t>ISLA VENADO</t>
  </si>
  <si>
    <t>EL BALSO-JICARAL</t>
  </si>
  <si>
    <t>SAN RAMON RIO BLANCO</t>
  </si>
  <si>
    <t>VAINILLA</t>
  </si>
  <si>
    <t>VAINILLA DE PAQUERA</t>
  </si>
  <si>
    <t>PUNTA DEL RIO</t>
  </si>
  <si>
    <t>YASIR LORIA HERRERA</t>
  </si>
  <si>
    <t>CERRO PLANO</t>
  </si>
  <si>
    <t>ISABEL VASQUEZ CHACON</t>
  </si>
  <si>
    <t>BAJOS DE SAN LUIS</t>
  </si>
  <si>
    <t>RODOLFO PEREZ MATARRITA</t>
  </si>
  <si>
    <t>MONTEZUMA</t>
  </si>
  <si>
    <t>LAS HUACAS</t>
  </si>
  <si>
    <t>PAVON DE ARIO</t>
  </si>
  <si>
    <t>HANNIA MARIA MORAGA MORAGA</t>
  </si>
  <si>
    <t>NANCES</t>
  </si>
  <si>
    <t>ASENTAMIENTO DEL BARON</t>
  </si>
  <si>
    <t>VENTANAS</t>
  </si>
  <si>
    <t>SAN RAFAEL DE CERROS</t>
  </si>
  <si>
    <t>BOCA VIEJA</t>
  </si>
  <si>
    <t>LA GALLLEGA</t>
  </si>
  <si>
    <t>ISLA DAMAS</t>
  </si>
  <si>
    <t>ALTO LOS NUÑEZ</t>
  </si>
  <si>
    <t>POCARES</t>
  </si>
  <si>
    <t>STEPHANIE VILLALOBOS AZOFEIFA</t>
  </si>
  <si>
    <t>PUEBL0 NUEV0</t>
  </si>
  <si>
    <t>BARDUBAL</t>
  </si>
  <si>
    <t>LUCIA CORDERO NAVARRO</t>
  </si>
  <si>
    <t>SURUBRES</t>
  </si>
  <si>
    <t>PALO SECO VIEJO</t>
  </si>
  <si>
    <t>ESTERILLOS</t>
  </si>
  <si>
    <t>HELLEN GODINEZ MORENO</t>
  </si>
  <si>
    <t>LA CARBONERA</t>
  </si>
  <si>
    <t>ESTERILLOS CENTRO</t>
  </si>
  <si>
    <t>LA BANDERA</t>
  </si>
  <si>
    <t>RANCHO NUEVO</t>
  </si>
  <si>
    <t>JUAN GERARDO ESQUIVEL ESPINOZA</t>
  </si>
  <si>
    <t>LILLIANA FALLAS CALDERON</t>
  </si>
  <si>
    <t>BALSAR-ABAJO</t>
  </si>
  <si>
    <t>BALSAR-ARRIBA</t>
  </si>
  <si>
    <t>DENIA MEDINA BATISTA</t>
  </si>
  <si>
    <t>SHERRY MARTINEZ OBANDO</t>
  </si>
  <si>
    <t>TATIANA MORA SANDI</t>
  </si>
  <si>
    <t>OJOCHAL</t>
  </si>
  <si>
    <t>FINCA ALAJUELA</t>
  </si>
  <si>
    <t>MARLY VENEGAS BARRANTES</t>
  </si>
  <si>
    <t>SAN FRANCISCO DE TINOCO</t>
  </si>
  <si>
    <t>MONTERREY ARRIBA</t>
  </si>
  <si>
    <t>ANA YUVEL NAVAS MORALES</t>
  </si>
  <si>
    <t>FINCA 8</t>
  </si>
  <si>
    <t>PALMAR NORTE</t>
  </si>
  <si>
    <t>OLLA CERO</t>
  </si>
  <si>
    <t>SAN JUAN DE SIERPE</t>
  </si>
  <si>
    <t>BAHIA CHAL</t>
  </si>
  <si>
    <t>BANEGAS</t>
  </si>
  <si>
    <t>URBANIZACION LOS GERANIOS</t>
  </si>
  <si>
    <t>PAVON DE SIERPE</t>
  </si>
  <si>
    <t>AGUJITAS</t>
  </si>
  <si>
    <t>LOS PLANES DE DRAKE</t>
  </si>
  <si>
    <t>EL CAMPO AGUA BUENA</t>
  </si>
  <si>
    <t>BARRIO BELLA VISTA</t>
  </si>
  <si>
    <t>KILOMETRO 1</t>
  </si>
  <si>
    <t>INVU KM 3</t>
  </si>
  <si>
    <t>MANUEL TUCKLER M</t>
  </si>
  <si>
    <t>AGROINDUSTRIAL</t>
  </si>
  <si>
    <t>ANA DAYANA JIMENEZ JIMENEZ</t>
  </si>
  <si>
    <t>MARCIAL CHAVARRIA VILLEGAS</t>
  </si>
  <si>
    <t>COMTE</t>
  </si>
  <si>
    <t>HECTOR CARRERA RODRIGUEZ</t>
  </si>
  <si>
    <t>ALTO COMTE</t>
  </si>
  <si>
    <t>LA NICARAGUA</t>
  </si>
  <si>
    <t>LANGOSTINO</t>
  </si>
  <si>
    <t>LAUREN CUBILLO HERNANDEZ</t>
  </si>
  <si>
    <t>RIO CLARO</t>
  </si>
  <si>
    <t>VISTA MAR</t>
  </si>
  <si>
    <t>COCAL AMARILLO</t>
  </si>
  <si>
    <t>PATRICIA VALVERDE NAVARRO</t>
  </si>
  <si>
    <t>LORENA FERNANDEZ SABALA</t>
  </si>
  <si>
    <t>JOSE ENRIQUE ALVARADO QUIROS</t>
  </si>
  <si>
    <t>DOS BRAZOS</t>
  </si>
  <si>
    <t>BARRIGONES</t>
  </si>
  <si>
    <t>YESLLIN ACUÑA MESEN</t>
  </si>
  <si>
    <t>KARLA MENA COREA</t>
  </si>
  <si>
    <t>KILOMETRO 33</t>
  </si>
  <si>
    <t>GORRION</t>
  </si>
  <si>
    <t>DELIA CAMPOS SANTAMARIA</t>
  </si>
  <si>
    <t>BAMBEL DOS</t>
  </si>
  <si>
    <t>VILLA BRICEÑO</t>
  </si>
  <si>
    <t>COTO 63</t>
  </si>
  <si>
    <t>HENRY RODRIGUEZ VILLALOBOS</t>
  </si>
  <si>
    <t>JAVIER SANCHEZ SALAZAR</t>
  </si>
  <si>
    <t>ANTONIO VALDEZ CONCEPCION</t>
  </si>
  <si>
    <t>LAS NUBES DE CARACOL</t>
  </si>
  <si>
    <t>YAHAIRA CHAVES PIEDRA</t>
  </si>
  <si>
    <t>ROY JIMENEZ MADRIGAL</t>
  </si>
  <si>
    <t>FILA MENDEZ</t>
  </si>
  <si>
    <t>SILVIA SOLORZANO CHACON</t>
  </si>
  <si>
    <t>FILA PINAR</t>
  </si>
  <si>
    <t>ALEX ALFARO LOPEZ</t>
  </si>
  <si>
    <t>DENIA BERMUDEZ ESPINOZA</t>
  </si>
  <si>
    <t>GUINEA ARRIBA</t>
  </si>
  <si>
    <t>ALEXIS RODRIGUEZ BADILLA</t>
  </si>
  <si>
    <t>LA ADMINISTRACION</t>
  </si>
  <si>
    <t>PIEDRA PINTADA</t>
  </si>
  <si>
    <t>MARVIN DELGADO SANDI</t>
  </si>
  <si>
    <t>KENDAR NUÑEZ DELGADO</t>
  </si>
  <si>
    <t>FLANDER GONZALEZ SALGADO</t>
  </si>
  <si>
    <t>GUILLERMO ORTEGA CHAVARRIA</t>
  </si>
  <si>
    <t>OVIDIO RODRIGUEZ TORRES</t>
  </si>
  <si>
    <t>LA PALMIRA</t>
  </si>
  <si>
    <t>ROSAIDA VINDAS CHAVES</t>
  </si>
  <si>
    <t>IVANNIA BARRANTES VARGAS</t>
  </si>
  <si>
    <t>OSCAR RAMIREZ BARRANTES</t>
  </si>
  <si>
    <t>SHIRLEY ZAMORA CHAVES</t>
  </si>
  <si>
    <t>AGUA BUENA</t>
  </si>
  <si>
    <t>NERGIVIA CHAVES CRUZ</t>
  </si>
  <si>
    <t>MARIA CRISTINA ORTIZ AVILA</t>
  </si>
  <si>
    <t>JAIRO MURILLO GONZALEZ</t>
  </si>
  <si>
    <t>CAROLINA PIEDRA JIMENEZ</t>
  </si>
  <si>
    <t>JESUS CASCANTE CHAVES</t>
  </si>
  <si>
    <t>COPABUENA</t>
  </si>
  <si>
    <t>ARACELLY MORALES MONGE</t>
  </si>
  <si>
    <t>PARAISO DE LIMONCITO</t>
  </si>
  <si>
    <t>JORGE ISAAC BARRIENTOS RIVERA</t>
  </si>
  <si>
    <t>FERNANDO MENDOZA PALACIOS</t>
  </si>
  <si>
    <t>LUIS CARLOS SOLORZANO ARAYA</t>
  </si>
  <si>
    <t>FREDDY BEJARANO RODRIGUEZ</t>
  </si>
  <si>
    <t>DAMARIS AGUILAR AVILA</t>
  </si>
  <si>
    <t>YOLANDA SALAZAR SANCHEZ</t>
  </si>
  <si>
    <t>CAÑA BRAVA</t>
  </si>
  <si>
    <t>GUISELLE ZUÑIGA ESQUIVEL</t>
  </si>
  <si>
    <t>JOSE DOLORES ARGUETA RAMIREZ</t>
  </si>
  <si>
    <t>DORIS MARIA PORRAS NUÑEZ</t>
  </si>
  <si>
    <t>LAS PANGAS</t>
  </si>
  <si>
    <t>COTO 47</t>
  </si>
  <si>
    <t>FINCA COTO 49</t>
  </si>
  <si>
    <t>LUIS E. SAMUDIO SANTAMARIA</t>
  </si>
  <si>
    <t>KILOMETRO 25</t>
  </si>
  <si>
    <t>LA CENTRAL</t>
  </si>
  <si>
    <t>YERLI SANCHEZ VEGA</t>
  </si>
  <si>
    <t>CIUDAD NEILY</t>
  </si>
  <si>
    <t>22 DE OCTUBRE</t>
  </si>
  <si>
    <t>CARACOL</t>
  </si>
  <si>
    <t>ABROJO MONTEZUMA</t>
  </si>
  <si>
    <t>LA PERA</t>
  </si>
  <si>
    <t>RIO ABROJO</t>
  </si>
  <si>
    <t>DAMARIS ROBLES ANCHIA</t>
  </si>
  <si>
    <t>ABROJO NORTE</t>
  </si>
  <si>
    <t>LUIS ROJAS CASTRO</t>
  </si>
  <si>
    <t>RONALD MELENDEZ ZUÑIGA</t>
  </si>
  <si>
    <t>ALTOS DE ABROJO</t>
  </si>
  <si>
    <t>SAN MIGUEL DE COLORADO</t>
  </si>
  <si>
    <t>LAURA VANESA HERNANDEZ DIAZ</t>
  </si>
  <si>
    <t>PLAZA CANOAS</t>
  </si>
  <si>
    <t>EMPERATRIZ GONZALEZ GUTIERREZ</t>
  </si>
  <si>
    <t>NANCY SEGURA BATISTA</t>
  </si>
  <si>
    <t>LIDIETH CUBERO GONZALEZ</t>
  </si>
  <si>
    <t>CAIMITO</t>
  </si>
  <si>
    <t>LOURDES RODRIGUEZ VILLALOBOS</t>
  </si>
  <si>
    <t>ALTO GUAYMI</t>
  </si>
  <si>
    <t>MARA VELITT LORIA LOPEZ</t>
  </si>
  <si>
    <t>CONTROL</t>
  </si>
  <si>
    <t>INES VALDEZ CONCEPCION</t>
  </si>
  <si>
    <t>EL VALLE DE BURICA</t>
  </si>
  <si>
    <t>DENNIS HERRERA GOMEZ</t>
  </si>
  <si>
    <t>RIO PEJE</t>
  </si>
  <si>
    <t>BARRA COLORADO SUR</t>
  </si>
  <si>
    <t>VILLA DEL MAR Nº1</t>
  </si>
  <si>
    <t>LIMON CENTRO</t>
  </si>
  <si>
    <t>BARRA COLORADO NORTE</t>
  </si>
  <si>
    <t>JOSE LUIS MORALES VEGA</t>
  </si>
  <si>
    <t>BARRIO TRINIDAD</t>
  </si>
  <si>
    <t>VILLA DEL MAR 2</t>
  </si>
  <si>
    <t>BRISAS DE VERAGUA</t>
  </si>
  <si>
    <t>LAS BRISAS DE KENT</t>
  </si>
  <si>
    <t>DURUY</t>
  </si>
  <si>
    <t>ISLONA</t>
  </si>
  <si>
    <t>MARIA DEL C. MORALES ROSALES</t>
  </si>
  <si>
    <t>52 MILLAS</t>
  </si>
  <si>
    <t>IMPERIO DOS</t>
  </si>
  <si>
    <t>LUZ MARINA ULLOA VINDAS</t>
  </si>
  <si>
    <t>WALDECK</t>
  </si>
  <si>
    <t>LA PERLA 1</t>
  </si>
  <si>
    <t>ESPABEL</t>
  </si>
  <si>
    <t>FREEMAN 1</t>
  </si>
  <si>
    <t>MADRE DE DIOS</t>
  </si>
  <si>
    <t>LA LEONA</t>
  </si>
  <si>
    <t>CIANI BRYAN SKINNER</t>
  </si>
  <si>
    <t>EL CAIRO</t>
  </si>
  <si>
    <t>MILANO</t>
  </si>
  <si>
    <t>LA ALEGRIA</t>
  </si>
  <si>
    <t>HEREDIANA</t>
  </si>
  <si>
    <t>PORTON LA IBERIA</t>
  </si>
  <si>
    <t>HERMINIA BALDIVIA HERNANDEZ</t>
  </si>
  <si>
    <t>PASCUA</t>
  </si>
  <si>
    <t>UNION RIO PERLA</t>
  </si>
  <si>
    <t>AMUBRI</t>
  </si>
  <si>
    <t>YAHAIRA MORA BLANCO</t>
  </si>
  <si>
    <t>COCLES</t>
  </si>
  <si>
    <t>CAHUITA, CARBON DOS</t>
  </si>
  <si>
    <t>MARGARITA</t>
  </si>
  <si>
    <t>YADIRA CHAVARRIA QUESADA</t>
  </si>
  <si>
    <t>CUBA CREEK</t>
  </si>
  <si>
    <t>BARRIO LUZON</t>
  </si>
  <si>
    <t>ZENT NUEVO</t>
  </si>
  <si>
    <t>GOSHEN</t>
  </si>
  <si>
    <t>28 MILLAS</t>
  </si>
  <si>
    <t>JANNSON QUIROS HERNANDEZ</t>
  </si>
  <si>
    <t>24 MILLAS</t>
  </si>
  <si>
    <t>BARRIO LA EMILIA</t>
  </si>
  <si>
    <t>JESSICA BADILLA RODRIGUEZ</t>
  </si>
  <si>
    <t>PERDIZ</t>
  </si>
  <si>
    <t>LA FORTUNA CAÑO SECO</t>
  </si>
  <si>
    <t>BARRIO SAN JULIAN</t>
  </si>
  <si>
    <t>BARRIO NAZARETH</t>
  </si>
  <si>
    <t>CAMPO ATERRIZAJE</t>
  </si>
  <si>
    <t>CANTA GALLO</t>
  </si>
  <si>
    <t>LA LIGIA</t>
  </si>
  <si>
    <t>LA SELVA</t>
  </si>
  <si>
    <t>VILLAFRANCA</t>
  </si>
  <si>
    <t>LA ISLETA</t>
  </si>
  <si>
    <t>JABUY</t>
  </si>
  <si>
    <t>GUAIRA</t>
  </si>
  <si>
    <t>DEBASA</t>
  </si>
  <si>
    <t>LOINE PORRAS MARIN</t>
  </si>
  <si>
    <t>LAS VEGAS DE TORTUGUERO</t>
  </si>
  <si>
    <t>TUJANKIR II</t>
  </si>
  <si>
    <t>KENDER ULATE OBANDO</t>
  </si>
  <si>
    <t>IVANNIA PATRICIA DIAZ ROJAS</t>
  </si>
  <si>
    <t>SANTA GERTRUDIS</t>
  </si>
  <si>
    <t>RIVIERA</t>
  </si>
  <si>
    <t>MARIBEL ACUÑA QUIROS</t>
  </si>
  <si>
    <t>BARRIO BONITO</t>
  </si>
  <si>
    <t>RUDY VILLALOBOS OVARES</t>
  </si>
  <si>
    <t>JAZMINES A</t>
  </si>
  <si>
    <t>PORTO LLANO</t>
  </si>
  <si>
    <t>HERMES MONGE JIMENEZ</t>
  </si>
  <si>
    <t>LA CHIRIPA</t>
  </si>
  <si>
    <t>ARTIEDA</t>
  </si>
  <si>
    <t>LA HACIENDITA</t>
  </si>
  <si>
    <t>EL CAMARONCITO</t>
  </si>
  <si>
    <t>IDA GUADALUPE</t>
  </si>
  <si>
    <t>KARLA VANESSA ARNESTO LEZAMA</t>
  </si>
  <si>
    <t>CELIA</t>
  </si>
  <si>
    <t>NUEVA YORK</t>
  </si>
  <si>
    <t>SAN JUAN DE LA CRUZ</t>
  </si>
  <si>
    <t>EL RUBI</t>
  </si>
  <si>
    <t>JUANITO MORA</t>
  </si>
  <si>
    <t>LOS LLANOS DE FLORIDA</t>
  </si>
  <si>
    <t>SIETE MILLAS</t>
  </si>
  <si>
    <t>LOUISIANA</t>
  </si>
  <si>
    <t>BOQUERON</t>
  </si>
  <si>
    <t>BARRIO BELEN</t>
  </si>
  <si>
    <t>JAZMINES</t>
  </si>
  <si>
    <t>MEDIA VUELTA</t>
  </si>
  <si>
    <t>ALTO RIO CLARO</t>
  </si>
  <si>
    <t>VENANCIO MONTEZUMA BEJARANO</t>
  </si>
  <si>
    <t>JORGE DAVID ORTIZ MEZA</t>
  </si>
  <si>
    <t>MARLON SALAS CESPEDES</t>
  </si>
  <si>
    <t>NISPERO TRES</t>
  </si>
  <si>
    <t>MONTE DE LOS OLIVOS</t>
  </si>
  <si>
    <t>RINCON DE SALAS SUR</t>
  </si>
  <si>
    <t>LOS CUADROS</t>
  </si>
  <si>
    <t>TAGUAL</t>
  </si>
  <si>
    <t>COLONIA LOS ANGELES</t>
  </si>
  <si>
    <t>CARPIO</t>
  </si>
  <si>
    <t>LA GARITA VIEJA</t>
  </si>
  <si>
    <t>JOSE MARIA ZELEDON</t>
  </si>
  <si>
    <t>BARRIO LAJAS</t>
  </si>
  <si>
    <t>COLONIA DEL VALLE</t>
  </si>
  <si>
    <t>INVU NUEVO</t>
  </si>
  <si>
    <t>ALTO UNION</t>
  </si>
  <si>
    <t>GUACALILLO</t>
  </si>
  <si>
    <t>VIVIAN VEGA CASTRO</t>
  </si>
  <si>
    <t>BARRIO UREÑA</t>
  </si>
  <si>
    <t>LA CASONA</t>
  </si>
  <si>
    <t>TRIUNFO</t>
  </si>
  <si>
    <t>SALINAS DOS</t>
  </si>
  <si>
    <t>ASENTAMIENTO PIRRIS</t>
  </si>
  <si>
    <t>SHIKIARI</t>
  </si>
  <si>
    <t>TIRIBI</t>
  </si>
  <si>
    <t>URBANIZACION LAS LOMAS</t>
  </si>
  <si>
    <t>GUABATA</t>
  </si>
  <si>
    <t>CALLE EL ACHIOTE</t>
  </si>
  <si>
    <t>ALTO KACHABLI</t>
  </si>
  <si>
    <t>KACHÄBLI</t>
  </si>
  <si>
    <t>RANCHO CHILAMATE</t>
  </si>
  <si>
    <t>LA SONORA</t>
  </si>
  <si>
    <t>EL SEMILLERO</t>
  </si>
  <si>
    <t>26 MILLAS</t>
  </si>
  <si>
    <t>LOS SAUCES</t>
  </si>
  <si>
    <t>ALTO DEL JAULAR</t>
  </si>
  <si>
    <t>KÖIYAWARI</t>
  </si>
  <si>
    <t>EL PILON DE AZUCAR</t>
  </si>
  <si>
    <t>BOCA DEL RIO CUREÑA</t>
  </si>
  <si>
    <t>MATAZANOS</t>
  </si>
  <si>
    <t>BÄYËI</t>
  </si>
  <si>
    <t>ALTO QUETZAL</t>
  </si>
  <si>
    <t>GUADALUPE ZUÑIGA NUÑEZ</t>
  </si>
  <si>
    <t>ELVIA MARIA CRUZ CAMACHO</t>
  </si>
  <si>
    <t>COROZO</t>
  </si>
  <si>
    <t>DALIS SEGURA ABARCA</t>
  </si>
  <si>
    <t>GUILLERMO MORA DURAN</t>
  </si>
  <si>
    <t>PUNTA MORALES</t>
  </si>
  <si>
    <t>JUCO</t>
  </si>
  <si>
    <t>MELVIN MARTINEZ SEGURA</t>
  </si>
  <si>
    <t>CIUDADELA LUIS XV</t>
  </si>
  <si>
    <t>MIRNA REBECA LOPEZ QUESADA</t>
  </si>
  <si>
    <t>CALETAS DE DRAKE</t>
  </si>
  <si>
    <t>TSINICLÄRI</t>
  </si>
  <si>
    <t>SARCLI</t>
  </si>
  <si>
    <t>BAIDAMBU</t>
  </si>
  <si>
    <t>MARIVEL CEDENO MORA</t>
  </si>
  <si>
    <t>EL GALLO</t>
  </si>
  <si>
    <t>CAÑA CASTILLA</t>
  </si>
  <si>
    <t>ERIKA GONZALEZ QUESADA</t>
  </si>
  <si>
    <t>URBANIZACION QUIZARCO</t>
  </si>
  <si>
    <t>UNION DEL TORO</t>
  </si>
  <si>
    <t>PUNTA DE RIEL</t>
  </si>
  <si>
    <t>EL QUEBRADOR</t>
  </si>
  <si>
    <t>ROSIBEL GARCIA GUEVARA</t>
  </si>
  <si>
    <t>AMALIA GONZALEZ GODINEZ</t>
  </si>
  <si>
    <t>WILLIAM EDUARTE OVIEDO</t>
  </si>
  <si>
    <t>SAN RAFAEL CARIARI</t>
  </si>
  <si>
    <t>LOTE DOS</t>
  </si>
  <si>
    <t>SALITRE ALTO PACUARE</t>
  </si>
  <si>
    <t>ASENTAMIENTO SANSI</t>
  </si>
  <si>
    <t>RIO CLARO GUAYMI</t>
  </si>
  <si>
    <t>VIANEY ALVAREZ CAMPOS</t>
  </si>
  <si>
    <t>ASENTAMIENTO IDA EL PARAISO</t>
  </si>
  <si>
    <t>EL JADE</t>
  </si>
  <si>
    <t>PALMAS DEL RIO</t>
  </si>
  <si>
    <t>CAMA LA BERTA</t>
  </si>
  <si>
    <t>ALEXANDER ELIZONDO LOPEZ</t>
  </si>
  <si>
    <t>LOS TERREROS</t>
  </si>
  <si>
    <t>IVETH LOPEZ ROJAS</t>
  </si>
  <si>
    <t>TSIPIRIÑAK</t>
  </si>
  <si>
    <t>CAÑO SECO</t>
  </si>
  <si>
    <t>ALTO SHIKIARI</t>
  </si>
  <si>
    <t>ALTO PACUAR</t>
  </si>
  <si>
    <t>EL SEIS GRANO DE ORO</t>
  </si>
  <si>
    <t>JASON ANTONIO TREJOS ANGULO</t>
  </si>
  <si>
    <t>TIERRA GRANDE</t>
  </si>
  <si>
    <t>HEBRON</t>
  </si>
  <si>
    <t>EL GALLITO</t>
  </si>
  <si>
    <t>BARRIO JAMAICA</t>
  </si>
  <si>
    <t>ITAIPU</t>
  </si>
  <si>
    <t>PLAYA AZUL</t>
  </si>
  <si>
    <t>ASENTAMIENTO UPIAV II</t>
  </si>
  <si>
    <t>ASENTAMIENTO DANIEL ODUBER</t>
  </si>
  <si>
    <t>URBANIZACION JIRETH</t>
  </si>
  <si>
    <t>BAJOS DEL TIGRE</t>
  </si>
  <si>
    <t>WARNER ROJAS ARIAS</t>
  </si>
  <si>
    <t>GUAPOTE</t>
  </si>
  <si>
    <t>LOS SUEÑOS</t>
  </si>
  <si>
    <t>CLAUDIA BARRIENTOS BONILLA</t>
  </si>
  <si>
    <t>BAMBEL</t>
  </si>
  <si>
    <t>COOPEY ARRIBA</t>
  </si>
  <si>
    <t>COCOTALES</t>
  </si>
  <si>
    <t>ASOAGRIPORTICA</t>
  </si>
  <si>
    <t>JAMEIKÄRI</t>
  </si>
  <si>
    <t>ASENTAMIENTO SAVEGRE</t>
  </si>
  <si>
    <t>JICARITO</t>
  </si>
  <si>
    <t>EIDANIA ARIAS LOPEZ</t>
  </si>
  <si>
    <t>SITIO HILDA</t>
  </si>
  <si>
    <t>ALTO KOEN</t>
  </si>
  <si>
    <t>KJAKOBATA</t>
  </si>
  <si>
    <t>SIMIRIÑAK CHIRRIPO</t>
  </si>
  <si>
    <t>SHINA KICHA</t>
  </si>
  <si>
    <t>EL CONGO CENTRO</t>
  </si>
  <si>
    <t>BAMBU</t>
  </si>
  <si>
    <t>LINETH JIMENEZ SANCHEZ</t>
  </si>
  <si>
    <t>ASENTAMIENTO EL PARAISO</t>
  </si>
  <si>
    <t>MONTE REY</t>
  </si>
  <si>
    <t>ASENTAMIENTO CAMURO</t>
  </si>
  <si>
    <t>VALLE ESCONDIDO</t>
  </si>
  <si>
    <t>ALTO BURIQUI</t>
  </si>
  <si>
    <t>TOLOK KICHA CHIRRIPO</t>
  </si>
  <si>
    <t>DÖRBATA SANTUBAL</t>
  </si>
  <si>
    <t>ANA GRETTEL FIGUEROA MORALES</t>
  </si>
  <si>
    <t>JOSE ALONSO LAZARO CALDERON</t>
  </si>
  <si>
    <t>BAJO COEN 2</t>
  </si>
  <si>
    <t>OROCHICO II</t>
  </si>
  <si>
    <t>LA FLOR DE LA ISLITA</t>
  </si>
  <si>
    <t>SULAJU, ALTO PACUAR</t>
  </si>
  <si>
    <t>MANTECO</t>
  </si>
  <si>
    <t>JONATHAN ARCE GONZALEZ</t>
  </si>
  <si>
    <t>BAJO COPEY</t>
  </si>
  <si>
    <t>LUZ MARINA QUINTERO RIOS</t>
  </si>
  <si>
    <t>CABECERAS</t>
  </si>
  <si>
    <t>LAS LUISAS</t>
  </si>
  <si>
    <t>ARROCERA</t>
  </si>
  <si>
    <t>JÄCTÖKÖLO</t>
  </si>
  <si>
    <t>JOSE ATENCIO CABALLERO</t>
  </si>
  <si>
    <t>BAJO PIEDRA MESA</t>
  </si>
  <si>
    <t>FANUEL FERNANDEZ MORALES</t>
  </si>
  <si>
    <t>EL VIVERO</t>
  </si>
  <si>
    <t>MARIA EUGENIA PEREZ HERNANDEZ</t>
  </si>
  <si>
    <t>TISINI KICHA</t>
  </si>
  <si>
    <t>BARRIO DE LOS ANGELES</t>
  </si>
  <si>
    <t>DÖBLI</t>
  </si>
  <si>
    <t>RANDALL GALLARDO NELSON</t>
  </si>
  <si>
    <t>MARJORIE GRANADOS ARCE</t>
  </si>
  <si>
    <t>03459</t>
  </si>
  <si>
    <t>00044</t>
  </si>
  <si>
    <t>00066</t>
  </si>
  <si>
    <t>01104</t>
  </si>
  <si>
    <t>00191</t>
  </si>
  <si>
    <t>02648</t>
  </si>
  <si>
    <t>00274</t>
  </si>
  <si>
    <t>00277</t>
  </si>
  <si>
    <t>01722</t>
  </si>
  <si>
    <t>03470</t>
  </si>
  <si>
    <t>02468</t>
  </si>
  <si>
    <t>02382</t>
  </si>
  <si>
    <t>02971</t>
  </si>
  <si>
    <t>01479</t>
  </si>
  <si>
    <t>00383</t>
  </si>
  <si>
    <t>00386</t>
  </si>
  <si>
    <t>02947</t>
  </si>
  <si>
    <t>02946</t>
  </si>
  <si>
    <t>01298</t>
  </si>
  <si>
    <t>02712</t>
  </si>
  <si>
    <t>01700</t>
  </si>
  <si>
    <t>03287</t>
  </si>
  <si>
    <t>01369</t>
  </si>
  <si>
    <t>03212</t>
  </si>
  <si>
    <t>03426</t>
  </si>
  <si>
    <t>03211</t>
  </si>
  <si>
    <t>00438</t>
  </si>
  <si>
    <t>03454</t>
  </si>
  <si>
    <t>01793</t>
  </si>
  <si>
    <t>00471</t>
  </si>
  <si>
    <t>00473</t>
  </si>
  <si>
    <t>02145</t>
  </si>
  <si>
    <t>00520</t>
  </si>
  <si>
    <t>01271</t>
  </si>
  <si>
    <t>02938</t>
  </si>
  <si>
    <t>02330</t>
  </si>
  <si>
    <t>02525</t>
  </si>
  <si>
    <t>02675</t>
  </si>
  <si>
    <t>02160</t>
  </si>
  <si>
    <t>02651</t>
  </si>
  <si>
    <t>03425</t>
  </si>
  <si>
    <t>03469</t>
  </si>
  <si>
    <t>00631</t>
  </si>
  <si>
    <t>01697</t>
  </si>
  <si>
    <t>01393</t>
  </si>
  <si>
    <t>02598</t>
  </si>
  <si>
    <t>00036</t>
  </si>
  <si>
    <t>02069</t>
  </si>
  <si>
    <t>03337</t>
  </si>
  <si>
    <t>03258</t>
  </si>
  <si>
    <t>02391</t>
  </si>
  <si>
    <t>02931</t>
  </si>
  <si>
    <t>01715</t>
  </si>
  <si>
    <t>02073</t>
  </si>
  <si>
    <t>02327</t>
  </si>
  <si>
    <t>01215</t>
  </si>
  <si>
    <t>01609</t>
  </si>
  <si>
    <t>02681</t>
  </si>
  <si>
    <t>02827</t>
  </si>
  <si>
    <t>01242</t>
  </si>
  <si>
    <t>02652</t>
  </si>
  <si>
    <t>03218</t>
  </si>
  <si>
    <t>02191</t>
  </si>
  <si>
    <t>02875</t>
  </si>
  <si>
    <t>03443</t>
  </si>
  <si>
    <t>02221</t>
  </si>
  <si>
    <t>00700</t>
  </si>
  <si>
    <t>03447</t>
  </si>
  <si>
    <t>02603</t>
  </si>
  <si>
    <t>02549</t>
  </si>
  <si>
    <t>02544</t>
  </si>
  <si>
    <t>02547</t>
  </si>
  <si>
    <t>02296</t>
  </si>
  <si>
    <t>02304</t>
  </si>
  <si>
    <t>01508</t>
  </si>
  <si>
    <t>02429</t>
  </si>
  <si>
    <t>01779</t>
  </si>
  <si>
    <t>01013</t>
  </si>
  <si>
    <t>01520</t>
  </si>
  <si>
    <t>02395</t>
  </si>
  <si>
    <t>01193</t>
  </si>
  <si>
    <t>02790</t>
  </si>
  <si>
    <t>01328</t>
  </si>
  <si>
    <t>01983</t>
  </si>
  <si>
    <t>03271</t>
  </si>
  <si>
    <t>03285</t>
  </si>
  <si>
    <t>03292</t>
  </si>
  <si>
    <t>02396</t>
  </si>
  <si>
    <t>02212</t>
  </si>
  <si>
    <t>01739</t>
  </si>
  <si>
    <t>03463</t>
  </si>
  <si>
    <t>03235</t>
  </si>
  <si>
    <t>00816</t>
  </si>
  <si>
    <t>02787</t>
  </si>
  <si>
    <t>03365</t>
  </si>
  <si>
    <t>03223</t>
  </si>
  <si>
    <t>01367</t>
  </si>
  <si>
    <t>01762</t>
  </si>
  <si>
    <t>02162</t>
  </si>
  <si>
    <t>02650</t>
  </si>
  <si>
    <t>02351</t>
  </si>
  <si>
    <t>02471</t>
  </si>
  <si>
    <t>02475</t>
  </si>
  <si>
    <t>03366</t>
  </si>
  <si>
    <t>03390</t>
  </si>
  <si>
    <t>02444</t>
  </si>
  <si>
    <t>03213</t>
  </si>
  <si>
    <t>03214</t>
  </si>
  <si>
    <t>02937</t>
  </si>
  <si>
    <t>02932</t>
  </si>
  <si>
    <t>03413</t>
  </si>
  <si>
    <t>03398</t>
  </si>
  <si>
    <t>03128</t>
  </si>
  <si>
    <t>03226</t>
  </si>
  <si>
    <t>03324</t>
  </si>
  <si>
    <t>03320</t>
  </si>
  <si>
    <t>03476</t>
  </si>
  <si>
    <t>03371</t>
  </si>
  <si>
    <t>00018</t>
  </si>
  <si>
    <t>00192</t>
  </si>
  <si>
    <t>00196</t>
  </si>
  <si>
    <t>CATOLICA ACTIVA</t>
  </si>
  <si>
    <t>BRITANICO DE COSTA RICA</t>
  </si>
  <si>
    <t>COUNTRY DAY SCHOOL</t>
  </si>
  <si>
    <t>COLEGIO BILINGÜE SAN RAMON</t>
  </si>
  <si>
    <t>SANTA MARIA GORETTY</t>
  </si>
  <si>
    <t>VALLE AZUL-HORARIO DIFERENCIADO</t>
  </si>
  <si>
    <t>CENTRO INTEGRAL DE EDUCACION PRIVADA</t>
  </si>
  <si>
    <t>ITSKATZU EDUCACION INTEGRAL</t>
  </si>
  <si>
    <t>ESCUELA COLINA AZUL</t>
  </si>
  <si>
    <t>BERKELEY ACADEMY</t>
  </si>
  <si>
    <t>MARIA MONTSERRAT</t>
  </si>
  <si>
    <t>ARANDU SCHOOL</t>
  </si>
  <si>
    <t>COSTA RICA INTERNATIONAL ACADEMY</t>
  </si>
  <si>
    <t>04339</t>
  </si>
  <si>
    <t>CLOVER HILLS EDUCATIVE SYSTEM</t>
  </si>
  <si>
    <t>04340</t>
  </si>
  <si>
    <t>KREATIVE LEARNING SCHOOL</t>
  </si>
  <si>
    <t>04341</t>
  </si>
  <si>
    <t>VILLA ALEGRE</t>
  </si>
  <si>
    <t>04342</t>
  </si>
  <si>
    <t>COLONIA KENNEDY</t>
  </si>
  <si>
    <t>LOMAS AYARCO SUR</t>
  </si>
  <si>
    <t>GLORIA E. DUARTE ESPANA</t>
  </si>
  <si>
    <t>CHILE PERRO</t>
  </si>
  <si>
    <t>LOS COLEGIOS</t>
  </si>
  <si>
    <t>LEYLA MONTERO GUZMAN</t>
  </si>
  <si>
    <t>ZONA ADMINISTRATIVA PINDECO</t>
  </si>
  <si>
    <t>BARRIO LA TROPICANA</t>
  </si>
  <si>
    <t>DON TOMAS</t>
  </si>
  <si>
    <t>CAMPUS CATIE</t>
  </si>
  <si>
    <t>EL CAMBALACHE</t>
  </si>
  <si>
    <t>BETHEL</t>
  </si>
  <si>
    <t>BARRIO LA COLINA</t>
  </si>
  <si>
    <t>LIMONCITO NUEVO</t>
  </si>
  <si>
    <t>BARRIO ESCALANTE</t>
  </si>
  <si>
    <t>FRANCISCO PERALTA</t>
  </si>
  <si>
    <t>GRANADILLA SUR</t>
  </si>
  <si>
    <t>SANTA CATALINA</t>
  </si>
  <si>
    <t>MARIA DE LOS A. BEJARANO IZABA</t>
  </si>
  <si>
    <t>ALEXIS PAEZ OVARES</t>
  </si>
  <si>
    <t>ROHRMOSER</t>
  </si>
  <si>
    <t>HACIENDA ESPINAL</t>
  </si>
  <si>
    <t>SILVIA ULATE OVIEDO</t>
  </si>
  <si>
    <t>SECTOR OESTE ESTADIO</t>
  </si>
  <si>
    <t>NUMANCIA</t>
  </si>
  <si>
    <t>LOS GUIDOS</t>
  </si>
  <si>
    <t>LA ZONA</t>
  </si>
  <si>
    <t>BOSQUES DE DOÑA ROSA</t>
  </si>
  <si>
    <t>PLAZA IGLESIAS</t>
  </si>
  <si>
    <t>MARICRUZ SOLIS VARGAS</t>
  </si>
  <si>
    <t>URBANIZACION VICTORIA</t>
  </si>
  <si>
    <t>LA QUINTANA</t>
  </si>
  <si>
    <t>BARRIO MERCEDES</t>
  </si>
  <si>
    <t>CALLE BONILLA</t>
  </si>
  <si>
    <t>TORREMOLINOS</t>
  </si>
  <si>
    <t>URBANIZACION ZAYQUI</t>
  </si>
  <si>
    <t>LA CLAUDIA</t>
  </si>
  <si>
    <t>EL BRASIL</t>
  </si>
  <si>
    <t>JARDINES DE CASCAJAL</t>
  </si>
  <si>
    <t>CALLE CHON</t>
  </si>
  <si>
    <t>LOS ROSALES</t>
  </si>
  <si>
    <t>LOMAS AYARCO</t>
  </si>
  <si>
    <t>LA AGONIA</t>
  </si>
  <si>
    <t>LAS ACACIAS</t>
  </si>
  <si>
    <t>LOMAS DE TEPEYAC</t>
  </si>
  <si>
    <t>LOMAS DE AYARCO SUR</t>
  </si>
  <si>
    <t>KILOMETRO</t>
  </si>
  <si>
    <t>CALLE AL CEMENTERIO</t>
  </si>
  <si>
    <t>URBANIZACION EL VALLE</t>
  </si>
  <si>
    <t>CONDEGA</t>
  </si>
  <si>
    <t>MUSMANI</t>
  </si>
  <si>
    <t>RONALD RODRIGUEZ MENDOZA</t>
  </si>
  <si>
    <t>ROSA MARIA ROJAS RAMIREZ</t>
  </si>
  <si>
    <t>CALLE ROSALES</t>
  </si>
  <si>
    <t>VILMA SOLIS JIMENEZ</t>
  </si>
  <si>
    <t>MONTUFAR</t>
  </si>
  <si>
    <t>CYNTHIA BERMUDEZ ALFARO</t>
  </si>
  <si>
    <t>COOPEVIGUA #1</t>
  </si>
  <si>
    <t>CIUDADELA HATILLO 2</t>
  </si>
  <si>
    <t>EL CALVARIO</t>
  </si>
  <si>
    <t>RIO VERDE</t>
  </si>
  <si>
    <t>LORENA RAMIREZ BUSTAMANTE</t>
  </si>
  <si>
    <t>ARENILLA</t>
  </si>
  <si>
    <t>CARRILLOS BAJOS</t>
  </si>
  <si>
    <t>SABORIO PASO ANCHO</t>
  </si>
  <si>
    <t>COLORADITO</t>
  </si>
  <si>
    <t>BARRIO ASIS</t>
  </si>
  <si>
    <t>SAN RAMON TRES RIOS</t>
  </si>
  <si>
    <t>KATTYA CASTRO FERNANDEZ</t>
  </si>
  <si>
    <t>SANTA ANA CENTRO</t>
  </si>
  <si>
    <t>ANA VIRGINIA LEON AZOFEIFA</t>
  </si>
  <si>
    <t>EL CUADRANTE</t>
  </si>
  <si>
    <t>RESIDENCIA LA COLINA</t>
  </si>
  <si>
    <t>CALLE LA RINCONADA</t>
  </si>
  <si>
    <t>TRES RIOS CENTRO</t>
  </si>
  <si>
    <t>BARRIO CHOROTEGA</t>
  </si>
  <si>
    <t>CALLE HIGINIA</t>
  </si>
  <si>
    <t>PITAL CENTRO</t>
  </si>
  <si>
    <t>LA CARPINTERA</t>
  </si>
  <si>
    <t>LA ALBORADA</t>
  </si>
  <si>
    <t>LA GRUTA</t>
  </si>
  <si>
    <t>CALLE KINDER</t>
  </si>
  <si>
    <t>MONTE ROCA</t>
  </si>
  <si>
    <t>BARRIO EL MOLINO</t>
  </si>
  <si>
    <t>CALLE MARGARITA</t>
  </si>
  <si>
    <t>CALLE FLORES</t>
  </si>
  <si>
    <t>CALLE CAÑAS</t>
  </si>
  <si>
    <t>PLAYA BRASILITO</t>
  </si>
  <si>
    <t>TRES MARIAS 1</t>
  </si>
  <si>
    <t>URBANIZACION LA FLOR</t>
  </si>
  <si>
    <t>URB.MONTELIMAR</t>
  </si>
  <si>
    <t>COOPERATIVA</t>
  </si>
  <si>
    <t>ADRIANA RAMIREZ SANCHEZ</t>
  </si>
  <si>
    <t>00387</t>
  </si>
  <si>
    <t>01229</t>
  </si>
  <si>
    <t>02222</t>
  </si>
  <si>
    <t>02255</t>
  </si>
  <si>
    <t>02885</t>
  </si>
  <si>
    <t>03131</t>
  </si>
  <si>
    <t>02576</t>
  </si>
  <si>
    <t>03298</t>
  </si>
  <si>
    <t>01217</t>
  </si>
  <si>
    <t>03384</t>
  </si>
  <si>
    <t>02575</t>
  </si>
  <si>
    <t>03244</t>
  </si>
  <si>
    <t>Ubicación (PR/CA/DI):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</si>
  <si>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</si>
  <si>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</si>
  <si>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</si>
  <si>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</si>
  <si>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</si>
  <si>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</si>
  <si>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</si>
  <si>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</si>
  <si>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</si>
  <si>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</si>
  <si>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Radio Interactiva</t>
  </si>
  <si>
    <t>Lengua Indígena</t>
  </si>
  <si>
    <t>Cultura Indígena</t>
  </si>
  <si>
    <t>JESUS QUESADA ALVARADO</t>
  </si>
  <si>
    <t>BAJO DE LAS BONITAS</t>
  </si>
  <si>
    <t>CALDERON</t>
  </si>
  <si>
    <t>JOSE JOAQUIN MORA SIBAJA</t>
  </si>
  <si>
    <t>ELISEO ARREDONDO BLANCO</t>
  </si>
  <si>
    <t>ECOLOGICA LA TIGRA</t>
  </si>
  <si>
    <t>LUIS GAMBOA ARAYA</t>
  </si>
  <si>
    <t>CLEMENTE MARIN RODRIGUEZ</t>
  </si>
  <si>
    <t>ENRIQUE PACHECO AGUILAR</t>
  </si>
  <si>
    <t>LA ISLA DE RIO FRIO</t>
  </si>
  <si>
    <t>COLONIA CARTAGENA</t>
  </si>
  <si>
    <t>SANTA ROSA LA PALMERA</t>
  </si>
  <si>
    <t>LA ORIETTA</t>
  </si>
  <si>
    <t>GUAYMI</t>
  </si>
  <si>
    <t>CARBON 1</t>
  </si>
  <si>
    <t>INSTITUTO DE PSICOPEDAGOGIA INTEGRAL</t>
  </si>
  <si>
    <t>EL PARAMO</t>
  </si>
  <si>
    <t>RINCON DE LA VIEJA</t>
  </si>
  <si>
    <t>EL JORON</t>
  </si>
  <si>
    <t>LA CARPIO</t>
  </si>
  <si>
    <t>LA ROXANA</t>
  </si>
  <si>
    <t>SELIKÖ</t>
  </si>
  <si>
    <t>COOPE ROSALES</t>
  </si>
  <si>
    <t>JARA KICHA</t>
  </si>
  <si>
    <t>AKÖM</t>
  </si>
  <si>
    <t>BLUJURIÑAK</t>
  </si>
  <si>
    <t>04343</t>
  </si>
  <si>
    <t>NUESTRA SEÑORA DE BELEN</t>
  </si>
  <si>
    <t>04344</t>
  </si>
  <si>
    <t>CENTRO EDUCATIVO UCR-GUANACASTE</t>
  </si>
  <si>
    <t>6848</t>
  </si>
  <si>
    <t>04345</t>
  </si>
  <si>
    <t>CHIGO</t>
  </si>
  <si>
    <t>04346</t>
  </si>
  <si>
    <t>04347</t>
  </si>
  <si>
    <t>SISTEMA EDUCATIVO ALTAVISTA DEL CARMEN</t>
  </si>
  <si>
    <t>04348</t>
  </si>
  <si>
    <t>GREDOS SAN DIEGO INTERNATIONAL SCHOOL</t>
  </si>
  <si>
    <t>04349</t>
  </si>
  <si>
    <t>04350</t>
  </si>
  <si>
    <t>04352</t>
  </si>
  <si>
    <t>HERMOSA VALLEY SCHOOL</t>
  </si>
  <si>
    <t>LILLIAM MARTINEZ GARCIA</t>
  </si>
  <si>
    <t>ANABELLE OBANDO CORDERO</t>
  </si>
  <si>
    <t>ALLEN MARCHENA CONTRERAS</t>
  </si>
  <si>
    <t>LISBETH ARCE GRIJALBA</t>
  </si>
  <si>
    <t>JENNY SEGURA CASTILLO</t>
  </si>
  <si>
    <t>MARIA MORALES MORA</t>
  </si>
  <si>
    <t>03245</t>
  </si>
  <si>
    <t>DENIA QUIROS ARIAS</t>
  </si>
  <si>
    <t>KENNETH LEON ARIAS</t>
  </si>
  <si>
    <t>JEANNETTE HERNANDEZ AVILA</t>
  </si>
  <si>
    <t>DANNY GONZALEZ RIVERA</t>
  </si>
  <si>
    <t>GRETTEL PEREZ ARIAS</t>
  </si>
  <si>
    <t>JUAN RETANA GAP</t>
  </si>
  <si>
    <t>HEIDY ROJAS MENDEZ</t>
  </si>
  <si>
    <t>ANA YANSY VARGAS ABARCA</t>
  </si>
  <si>
    <t>HANNIA VARGAS DUARTE</t>
  </si>
  <si>
    <t>03617</t>
  </si>
  <si>
    <t>ROYNEL ARAYA CUBERO</t>
  </si>
  <si>
    <t>GABRIELA VALENCIANO CARRANZA</t>
  </si>
  <si>
    <t>KARLA ISABEL SEGURA BOLAÑOS</t>
  </si>
  <si>
    <t>VILMA LEON CASTRO</t>
  </si>
  <si>
    <t>CAROL PORTUGUEZ RODRIGUEZ</t>
  </si>
  <si>
    <t>03584</t>
  </si>
  <si>
    <t>KAREN QUESADA SANDINO</t>
  </si>
  <si>
    <t>FRANCISCO MONGE ARROYO</t>
  </si>
  <si>
    <t>ANGIE BOGANTES ALFARO</t>
  </si>
  <si>
    <t>ROY ISIDRO CHAVES GOMEZ</t>
  </si>
  <si>
    <t>EDWARD CALDERON VALVERDE</t>
  </si>
  <si>
    <t>DAVID SALVADOR VARGAS BARBOZA</t>
  </si>
  <si>
    <t>ANA IRIS ARAYA BARRANTES</t>
  </si>
  <si>
    <t>SILVIA ELENA ESPINOZA ULATE</t>
  </si>
  <si>
    <t>SILVIA MARIA MOYA BARQUERO</t>
  </si>
  <si>
    <t>NUBIA DAISY ARRIETA ARAYA</t>
  </si>
  <si>
    <t>ANABELLE MONGE CAMBRONERO</t>
  </si>
  <si>
    <t>DINIA LIZETH DELGADO MENDEZ</t>
  </si>
  <si>
    <t>ALVARO CHACON SABORIO</t>
  </si>
  <si>
    <t>SANDY FERNANDEZ JARA</t>
  </si>
  <si>
    <t>MARIANELA SANCHEZ MORALES</t>
  </si>
  <si>
    <t>MARIANELLA SOTO RETANA</t>
  </si>
  <si>
    <t>ROBERTO CASTRO JIMENEZ</t>
  </si>
  <si>
    <t>ILEANA MARTINEZ LEIVA</t>
  </si>
  <si>
    <t>ADRIANA ZAMORA ALFARO</t>
  </si>
  <si>
    <t>LUCIA MESEN BRENES</t>
  </si>
  <si>
    <t>ALBERTO ACOSTA ARIAS</t>
  </si>
  <si>
    <t>LORENA SEQUEIRA GARCIA</t>
  </si>
  <si>
    <t>JOCSAN FALLAS MONGE</t>
  </si>
  <si>
    <t>EDOLIA OCAMPO SEQUEIRA</t>
  </si>
  <si>
    <t>ROSAURA GOMEZ ARAYA</t>
  </si>
  <si>
    <t>SILVIA ELENA ROJAS PANIAGUA</t>
  </si>
  <si>
    <t>CHANNEL CHAVES RODRIGUEZ</t>
  </si>
  <si>
    <t>03594</t>
  </si>
  <si>
    <t>MARICELA SOLORZANO DIAZ</t>
  </si>
  <si>
    <t>JOSE RAUL QUESADA VIQUEZ</t>
  </si>
  <si>
    <t>MILDREY CHACON OVARES</t>
  </si>
  <si>
    <t>ILEANA NAVARRO PEREZ</t>
  </si>
  <si>
    <t>CECILIA HURTADO DIAZ</t>
  </si>
  <si>
    <t>MARILYN JARQUIN MENA</t>
  </si>
  <si>
    <t>SONIA ALPIZAR CHAVES</t>
  </si>
  <si>
    <t>JAIRO ALFARO SOLIS</t>
  </si>
  <si>
    <t>KAREN CASCANTE ARTAVIA</t>
  </si>
  <si>
    <t>ROXANA PANIAGUA CASTRO</t>
  </si>
  <si>
    <t>MARJORIE RAMIREZ VEGA</t>
  </si>
  <si>
    <t>DEIKEL MENDEZ MORA</t>
  </si>
  <si>
    <t>02497</t>
  </si>
  <si>
    <t>MARCO ANTONIO GOMEZ ULLOA</t>
  </si>
  <si>
    <t>STECY MATARRITA ORTEGA</t>
  </si>
  <si>
    <t>LAURA GUERRERO SORIO</t>
  </si>
  <si>
    <t>SILVIA ORTIZ MONGE</t>
  </si>
  <si>
    <t>03692</t>
  </si>
  <si>
    <t>JORGE ALBERTO MOLINA VEGA</t>
  </si>
  <si>
    <t>MAUREEN ZUÑIGA SOLANO</t>
  </si>
  <si>
    <t>SILVIA ELENA TORRES JIMENEZ</t>
  </si>
  <si>
    <t>KATTIA ARAYA ANGULO</t>
  </si>
  <si>
    <t>03605</t>
  </si>
  <si>
    <t>03621</t>
  </si>
  <si>
    <t>02934</t>
  </si>
  <si>
    <t>EVELYN QUESADA LOPEZ</t>
  </si>
  <si>
    <t>MARIANA CABEZAS ARAYA</t>
  </si>
  <si>
    <t>03602</t>
  </si>
  <si>
    <t>01258</t>
  </si>
  <si>
    <t>03721</t>
  </si>
  <si>
    <t>ZAIDEN AARON BRICEÑO LOPEZ</t>
  </si>
  <si>
    <t>MARIA ELENA JUAREZ COREA</t>
  </si>
  <si>
    <t>JACQUELINE MENDEZ CONTRERAS</t>
  </si>
  <si>
    <t>03623</t>
  </si>
  <si>
    <t>TATIANA MORALES RUIZ</t>
  </si>
  <si>
    <t>ARTURO CHAVERRI ARGUEDAS</t>
  </si>
  <si>
    <t>EDIS ANDREA MONTERO PORRAS</t>
  </si>
  <si>
    <t>LUCIA VADO CASTRO</t>
  </si>
  <si>
    <t>03639</t>
  </si>
  <si>
    <t>MINOR FONSECA CHAVARRIA</t>
  </si>
  <si>
    <t>PAMELA QUESADA BLANCO</t>
  </si>
  <si>
    <t>LUISA BUSTOS QUIROS</t>
  </si>
  <si>
    <t>ENRIQUE ANDRADE DE GRACIA</t>
  </si>
  <si>
    <t>03564</t>
  </si>
  <si>
    <t>03724</t>
  </si>
  <si>
    <t>JOSE PABLO ESPINOZA PALACIOS</t>
  </si>
  <si>
    <t>03723</t>
  </si>
  <si>
    <t>JHONSER A. BARRANTES CASTRO</t>
  </si>
  <si>
    <t>REYNIER MEDINA ALVAREZ</t>
  </si>
  <si>
    <t>JENNY JIMENEZ GUSTAVINO</t>
  </si>
  <si>
    <t>NIXIDA DELGADO CHACON</t>
  </si>
  <si>
    <t>JEANNETTE MORENO MENDOZA</t>
  </si>
  <si>
    <t>YANCY PIEDRA MAYORGA</t>
  </si>
  <si>
    <t>DINIA CASTRO ZUÑIGA</t>
  </si>
  <si>
    <t>JESSICA DIAZ BALTODANO</t>
  </si>
  <si>
    <t>YORLENY CEDEÑO NAVARRO</t>
  </si>
  <si>
    <t>ANALIVE SANCHEZ VARGAS</t>
  </si>
  <si>
    <t>WALTER MARTINEZ MEDINA</t>
  </si>
  <si>
    <t>VILMA MARTINEZ SOLIS</t>
  </si>
  <si>
    <t>KATHERINE BUSTAMANTE DITTEL</t>
  </si>
  <si>
    <t>TATIANA TORRES PLATERO</t>
  </si>
  <si>
    <t>03631</t>
  </si>
  <si>
    <t>XINIA GARCIA ROSALES</t>
  </si>
  <si>
    <t>GLENDA URBINA GONZALEZ</t>
  </si>
  <si>
    <t>03012</t>
  </si>
  <si>
    <t>MAGDA OROCU JIMENEZ</t>
  </si>
  <si>
    <t>NOEMY MORALES VILLANUEVA</t>
  </si>
  <si>
    <t>03273</t>
  </si>
  <si>
    <t>SONIA GUEVARA ESPINOZA</t>
  </si>
  <si>
    <t>ANABEL LOPEZ LEANDRO</t>
  </si>
  <si>
    <t>CARLOS GOMEZ CALDERON</t>
  </si>
  <si>
    <t>WENDY ORTEGA PORRAS</t>
  </si>
  <si>
    <t>IRENE MORA BADILLA</t>
  </si>
  <si>
    <t>DAVID ALVARADO DUARTE</t>
  </si>
  <si>
    <t>MAYELA SOLANO RODRIGUEZ</t>
  </si>
  <si>
    <t>JOSE PABLO JIMENEZ BRENES</t>
  </si>
  <si>
    <t>ROXANA FERNANDEZ VARGAS</t>
  </si>
  <si>
    <t>YENDRI ROJAS CRUZ</t>
  </si>
  <si>
    <t>CYNTHIA ALFARO RODRIGUEZ</t>
  </si>
  <si>
    <t>WILLY QUIROS PEREZ</t>
  </si>
  <si>
    <t>BENJAMIN RUIZ JIMENEZ</t>
  </si>
  <si>
    <t>ROY DUARTE JIMENEZ</t>
  </si>
  <si>
    <t>VERA GARCIA NAVARRETE</t>
  </si>
  <si>
    <t>YAMILETH SILVA MARTINEZ</t>
  </si>
  <si>
    <t>ENIDIA GRANADOS CHINCHILLA</t>
  </si>
  <si>
    <t>03717</t>
  </si>
  <si>
    <t>03521</t>
  </si>
  <si>
    <t>03649</t>
  </si>
  <si>
    <t>KATTY CARRANZA CHACON</t>
  </si>
  <si>
    <t>TEOFILO JOSE VARGAS ORTIZ</t>
  </si>
  <si>
    <t>APOLONIA BEJARANO BEJARANO</t>
  </si>
  <si>
    <t>KARLA VANESSA BARAHONA MORALES</t>
  </si>
  <si>
    <t>JESSICA RAMIREZ MEJIAS</t>
  </si>
  <si>
    <t>RIGOBERTO MONTERO SOLANO</t>
  </si>
  <si>
    <t>ALFIDIO CABALLERO CARRERA</t>
  </si>
  <si>
    <t>MARIANELA LARA MENDEZ</t>
  </si>
  <si>
    <t>JUNIOR FERNANDEZ SEGURA</t>
  </si>
  <si>
    <t>LUIS CARLOS JIMENEZ CAMACHO</t>
  </si>
  <si>
    <t>03632</t>
  </si>
  <si>
    <t>03615</t>
  </si>
  <si>
    <t>ROMELIA ARIAS ESPINOZA</t>
  </si>
  <si>
    <t>EDSON CARAVACA ESPINOZA</t>
  </si>
  <si>
    <t>BETANIA ABAJO</t>
  </si>
  <si>
    <t>AGNES CAMPOS SANCHUN</t>
  </si>
  <si>
    <t>MARIANELLA BARRANTES BADILLA</t>
  </si>
  <si>
    <t>TERRAZAS DEL MAR, CORALES #3</t>
  </si>
  <si>
    <t>WAINER ESPINOZA VALVERDE</t>
  </si>
  <si>
    <t>ANA LORENA SALAS VINDAS</t>
  </si>
  <si>
    <t>RONALD ARROYO SOLANO</t>
  </si>
  <si>
    <t>NELLY RODRIGUEZ FLORES</t>
  </si>
  <si>
    <t>CRISTINA MENENDEZ MUNOZ</t>
  </si>
  <si>
    <t>VICTOR VINICIO ROMAN PORRAS</t>
  </si>
  <si>
    <t>DANAY DE LA TORRE PRATS</t>
  </si>
  <si>
    <t>CRISTIAN JIMENEZ LORENZANO</t>
  </si>
  <si>
    <t>JOSE ALFONSO MORA FALLAS</t>
  </si>
  <si>
    <t>ANA MARCELA RODRIGUEZ ALVAREZ</t>
  </si>
  <si>
    <t>DANIEL VARGAS BADILLA</t>
  </si>
  <si>
    <t>GUACIMA ABAJO</t>
  </si>
  <si>
    <t>KATHERINE HERNANDEZ MADRIZ</t>
  </si>
  <si>
    <t>WILLIAM ZUÑIGA JIMENEZ</t>
  </si>
  <si>
    <t xml:space="preserve">Programa de Educación y Entrenamiento en Resistencia a las Pandillas (GREAT) </t>
  </si>
  <si>
    <t>Alcohol</t>
  </si>
  <si>
    <t>SEGÚN EFECTOS EN EL SISTEMA NERVIOSO CENTRAL</t>
  </si>
  <si>
    <t>Depresoras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</si>
  <si>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</si>
  <si>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</si>
  <si>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</si>
  <si>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</si>
  <si>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</si>
  <si>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</si>
  <si>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</si>
  <si>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</si>
  <si>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</si>
  <si>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</si>
  <si>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</si>
  <si>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</si>
  <si>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</si>
  <si>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</si>
  <si>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</si>
  <si>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</si>
  <si>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</si>
  <si>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</si>
  <si>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</si>
  <si>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</si>
  <si>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</si>
  <si>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</si>
  <si>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8.</t>
  </si>
  <si>
    <t>¿Cantidad de estudiantes encontrados con arma contusa?</t>
  </si>
  <si>
    <t>9.</t>
  </si>
  <si>
    <t>¿Cantidad de estudiantes encontrados con arma hechiza?</t>
  </si>
  <si>
    <t>10.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</si>
  <si>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</si>
  <si>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</si>
  <si>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</si>
  <si>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</si>
  <si>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</si>
  <si>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</si>
  <si>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</si>
  <si>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</si>
  <si>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</si>
  <si>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</si>
  <si>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</si>
  <si>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</si>
  <si>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</si>
  <si>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</si>
  <si>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</si>
  <si>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</si>
  <si>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DATOS SOBRE OTROS TIPOS DE VIOLENCIA</t>
  </si>
  <si>
    <t>Reporte la cantidad de casos en que se han implementado los siguientes protocolos en el Centro Educativo.  Además, indique la cantidad de estudiantes involucrados en los casos mencionados.</t>
  </si>
  <si>
    <t>16.</t>
  </si>
  <si>
    <t>a.</t>
  </si>
  <si>
    <t>b.</t>
  </si>
  <si>
    <t>c.</t>
  </si>
  <si>
    <t>0695</t>
  </si>
  <si>
    <t>CANAAN</t>
  </si>
  <si>
    <t>MARIA MORA UREÑA</t>
  </si>
  <si>
    <t>GUSTAVO AGÜERO BARRANTES</t>
  </si>
  <si>
    <t>I.D.A. LAS PARCELAS</t>
  </si>
  <si>
    <t>LA TIRIMBINA</t>
  </si>
  <si>
    <t>RINCON DE LA CRUZ</t>
  </si>
  <si>
    <t>NGÖBEGÜE</t>
  </si>
  <si>
    <t>LOS ANGELES DE DRAKE</t>
  </si>
  <si>
    <t>BORDON LILAN</t>
  </si>
  <si>
    <t>GUARANI</t>
  </si>
  <si>
    <t>BARBUDAL DE PARRITA</t>
  </si>
  <si>
    <t>DÖRBATA</t>
  </si>
  <si>
    <t>6877</t>
  </si>
  <si>
    <t>04354</t>
  </si>
  <si>
    <t>JU KRIBÄTÄ</t>
  </si>
  <si>
    <t>6878</t>
  </si>
  <si>
    <t>04353</t>
  </si>
  <si>
    <t>DUASKLÖ</t>
  </si>
  <si>
    <t>MAYLIN ARCE BARRANTES</t>
  </si>
  <si>
    <t>GREHYBEIM CHACON RODRIGUEZ</t>
  </si>
  <si>
    <t>MARIA MONSERRAT ORTIZ MORALES</t>
  </si>
  <si>
    <t>MARIA DEL CARMEN DURAN CALVO</t>
  </si>
  <si>
    <t>SINDY ARAYA SANDOVAL</t>
  </si>
  <si>
    <t>IVETTE VILLALOBOS HERNANDEZ</t>
  </si>
  <si>
    <t>KAREN OVIEDO VARGAS</t>
  </si>
  <si>
    <t>ORIETTA MORA CAMPOS</t>
  </si>
  <si>
    <t>WEDEL JIMENEZ GONZALEZ</t>
  </si>
  <si>
    <t>GABRIELA PEREZ ROJAS</t>
  </si>
  <si>
    <t>SILVIA GARRO UMANA</t>
  </si>
  <si>
    <t>ROGER MARTINEZ FLORES</t>
  </si>
  <si>
    <t>EVELYN PADILLA SANCHEZ</t>
  </si>
  <si>
    <t>MARCOS VINICIO AZOFEIFA ALPIZA</t>
  </si>
  <si>
    <t>YAMILETH QUINTANA MORA</t>
  </si>
  <si>
    <t>SHEIRIS BRENES NAVARRO</t>
  </si>
  <si>
    <t>NESTOR ALVARADO CUBILLO</t>
  </si>
  <si>
    <t>JHONNY ALONSO MORA MORA</t>
  </si>
  <si>
    <t>MARCOS FALLAS VALVERDE</t>
  </si>
  <si>
    <t>WALTER VARGAS ARIAS</t>
  </si>
  <si>
    <t>IVANNIA BARBOZA NAVARRO</t>
  </si>
  <si>
    <t>JEANNETHE CASCANTE ROJAS</t>
  </si>
  <si>
    <t>ANIA GRANADOS CHAVARRIA</t>
  </si>
  <si>
    <t>ADRIAN MONGE CALVO</t>
  </si>
  <si>
    <t>ROSA ELENA SOTO AGUERO</t>
  </si>
  <si>
    <t>JOSE MIGUEL JIMENEZ PORTUGUEZ</t>
  </si>
  <si>
    <t>GLORIA MAVISCA ROJAS</t>
  </si>
  <si>
    <t>KENIA BADILLA MARTINEZ</t>
  </si>
  <si>
    <t>ROXANA ROJAS MAYORGA</t>
  </si>
  <si>
    <t>CARLOS ESQUIVEL ESPINOZA</t>
  </si>
  <si>
    <t>LUIS DIEGO MORA RAMIREZ</t>
  </si>
  <si>
    <t>WILLIAM MORALES VARGAS</t>
  </si>
  <si>
    <t>RONY PORRAS MEJIAS</t>
  </si>
  <si>
    <t>GUADALUPE GONZALEZ SANCHEZ</t>
  </si>
  <si>
    <t>JUAN DIEGO VIQUEZ SALAZAR</t>
  </si>
  <si>
    <t>RANDALL ESPINOZA CHACON</t>
  </si>
  <si>
    <t>LEIDY ARGUEDAS ROJAS</t>
  </si>
  <si>
    <t>JAYRO JOSE MORA VENEGAS</t>
  </si>
  <si>
    <t>GABRIELA HERRERA GONZALEZ</t>
  </si>
  <si>
    <t>TRES MARIAS</t>
  </si>
  <si>
    <t>ANA DESIDERIA ALFARO VARGAS</t>
  </si>
  <si>
    <t>EDUVIGES MARIN ALVARADO</t>
  </si>
  <si>
    <t>SIDIANI NAVARRO JIMENEZ</t>
  </si>
  <si>
    <t>HANNIA JUAREZ PEREZ</t>
  </si>
  <si>
    <t>MARJORIE RODRIGUEZ CARRANZA</t>
  </si>
  <si>
    <t>KOOPER</t>
  </si>
  <si>
    <t>SILVIA INES CASTRO LIZANO</t>
  </si>
  <si>
    <t>SHIRLEY MARIA RODRIGUEZ SOLIS</t>
  </si>
  <si>
    <t>SONIA VEGA CALDERON</t>
  </si>
  <si>
    <t>KATHERINE CARRANZA LOPEZ</t>
  </si>
  <si>
    <t>CINTHIA KARINA URBINA GUZMAN</t>
  </si>
  <si>
    <t>ALEXANDER SARGUEDAS GARCIA</t>
  </si>
  <si>
    <t>CARMEN MARIA JAIME MEJIA</t>
  </si>
  <si>
    <t>GUITZEL CRUZ CHAVARRIA</t>
  </si>
  <si>
    <t>JENNY VILLALOBOS VARELA</t>
  </si>
  <si>
    <t>MARLEN VICTOR PICHARDO</t>
  </si>
  <si>
    <t>ARACELLY PEREZ MARCHENA</t>
  </si>
  <si>
    <t>RUTH RODRIGUEZ VALVERDE</t>
  </si>
  <si>
    <t>WAGNER GOMEZ ARAYA</t>
  </si>
  <si>
    <t>KAROL VIVIANA ESQUIVEL MORA</t>
  </si>
  <si>
    <t>ANDREINA GARCIA CHARPENTIER</t>
  </si>
  <si>
    <t>ANA PATRICIA QUIROS NAVARRO</t>
  </si>
  <si>
    <t>CLARA INES MORA MIRANDA</t>
  </si>
  <si>
    <t>ANA VIRGINIA BRENES GONZALEZ</t>
  </si>
  <si>
    <t>ANA YANSSY VARGAS ROJAS</t>
  </si>
  <si>
    <t>ROCIO BONILLA PORTUGUEZ</t>
  </si>
  <si>
    <t>LIZETH MONGE QUIROS</t>
  </si>
  <si>
    <t>GUISELLE CERDAS QUESADA</t>
  </si>
  <si>
    <t>DIEGO ALFONSO MORA PICADO</t>
  </si>
  <si>
    <t>ABELARDO CALDERON PICADO</t>
  </si>
  <si>
    <t>JHON PIERRE ALFARO VALVERDE</t>
  </si>
  <si>
    <t>EDUARDO BARRANTES LUNA</t>
  </si>
  <si>
    <t>JUAN CARLOS CALVO SOLIS</t>
  </si>
  <si>
    <t>YAMILETH QUIROS VALVERDE</t>
  </si>
  <si>
    <t>HELEN SANCHEZ MENDEZ</t>
  </si>
  <si>
    <t>KARLA COTO CHACON</t>
  </si>
  <si>
    <t>FEDERICO MORA GONZALEZ</t>
  </si>
  <si>
    <t>NOHILE COTO MATA</t>
  </si>
  <si>
    <t>MARIELA ARLEY VEGA</t>
  </si>
  <si>
    <t>YESENIA FERNANDEZ BRENES</t>
  </si>
  <si>
    <t>HELBERTH MORA SALMERON</t>
  </si>
  <si>
    <t>LA VUELTA</t>
  </si>
  <si>
    <t>YENDRI TATIANA CASTRO MURILLO</t>
  </si>
  <si>
    <t>MARITZA CARBONERO CARCAMO</t>
  </si>
  <si>
    <t>ERICK BRIONES JAEN</t>
  </si>
  <si>
    <t>FREDDY GUSTAVO CARRILLO CHACON</t>
  </si>
  <si>
    <t>KRISIA VANESSA OBREGON FAJARDO</t>
  </si>
  <si>
    <t>ANDREA D LOS ANGELES ROSALES M</t>
  </si>
  <si>
    <t>NANCY VENEGAS SEQUEIRA</t>
  </si>
  <si>
    <t>PILAR MENA OBANDO</t>
  </si>
  <si>
    <t>KATTIA OBREGON FAJARDO</t>
  </si>
  <si>
    <t>ALLAN OBREGON LOPEZ</t>
  </si>
  <si>
    <t>YENDRY LOPEZ LEAL</t>
  </si>
  <si>
    <t>MA. DEL CARMEN ROCHA VALLEJOS</t>
  </si>
  <si>
    <t>EITEL LOPEZ MEJIAS</t>
  </si>
  <si>
    <t>ALEJANDRA ROJAS BARRANTES</t>
  </si>
  <si>
    <t>INGRID ARIAS HERRERA</t>
  </si>
  <si>
    <t>ROCIO RAMIREZ DIAZ</t>
  </si>
  <si>
    <t>SONIA ELENA ALVAREZ CASTRO</t>
  </si>
  <si>
    <t>LANDY ODETTE PICADO NUNEZ</t>
  </si>
  <si>
    <t>XIOMARA CORRALES GUTIERREZ</t>
  </si>
  <si>
    <t>HELLEN RAMOS PAGUAGA</t>
  </si>
  <si>
    <t>MARCO ANTONIO FALLAS VALVERDE</t>
  </si>
  <si>
    <t>JESUS FERNANDEZ MONGE</t>
  </si>
  <si>
    <t>SHIRLEY SOTO ALVAREZ</t>
  </si>
  <si>
    <t>KENIA TREJOS RODRIGUEZ</t>
  </si>
  <si>
    <t>OSCAR JIMENEZ GARRO</t>
  </si>
  <si>
    <t>REBECA CHAVES CRUZ</t>
  </si>
  <si>
    <t>SIDEY BADILLA PEREZ</t>
  </si>
  <si>
    <t>ZAIDA RODRIGUEZ MORA</t>
  </si>
  <si>
    <t>MILKA CARDENAL SOTO</t>
  </si>
  <si>
    <t>GUIDO DAVID SALAS VELA</t>
  </si>
  <si>
    <t>YERANIA MUÑOZ SAMUDIO</t>
  </si>
  <si>
    <t>SONIA MORAGA MORAGA</t>
  </si>
  <si>
    <t>SONIA NUÑEZ ESPINOZA</t>
  </si>
  <si>
    <t>CIANIE JAMES BRUMLEY</t>
  </si>
  <si>
    <t>LILLIAM MCLEAN GAMBOA</t>
  </si>
  <si>
    <t>MERCEDES CORTES OBREGON</t>
  </si>
  <si>
    <t>EVELYN LOPEZ BARRANTES</t>
  </si>
  <si>
    <t>ROCIO CASTILLO LEON</t>
  </si>
  <si>
    <t>KATHERINE PARRA VARGAS</t>
  </si>
  <si>
    <t>MARLYN BADILLA ZAMORA</t>
  </si>
  <si>
    <t>ROSALIA MITCHELL MILLER</t>
  </si>
  <si>
    <t>LAURA ESPELETA MORA</t>
  </si>
  <si>
    <t>MANUEL RODRIGUEZ SALMERON</t>
  </si>
  <si>
    <t>JENNY LOPEZ CORTES</t>
  </si>
  <si>
    <t>OMAR ZAPATA ARCIA</t>
  </si>
  <si>
    <t>INGRID RODRIGUEZ QUINTANILLA</t>
  </si>
  <si>
    <t>NUBIA ANCHIA SOLANO</t>
  </si>
  <si>
    <t>ESTRELLA AGUILAR RUBI</t>
  </si>
  <si>
    <t>RICARDO CHAVES QUESADA</t>
  </si>
  <si>
    <t>ADOLFO HIDALGO PARRA</t>
  </si>
  <si>
    <t>JENNIFER DURAN LARA</t>
  </si>
  <si>
    <t>YENDRY CARMONA CARAVACA</t>
  </si>
  <si>
    <t>DAMARYS HERNANDEZ CASTRO</t>
  </si>
  <si>
    <t>MAYELA MAIRENA CRUZ</t>
  </si>
  <si>
    <t>KAREN PINEDA UBAU</t>
  </si>
  <si>
    <t>JULIANA RODRIGUEZ PARRA</t>
  </si>
  <si>
    <t>LUIS YANAN COREA TORRES</t>
  </si>
  <si>
    <t>NYDIA MARIA MOYA HERRERA</t>
  </si>
  <si>
    <t>JUAN RAFAEL ORTIZ MAIRENA</t>
  </si>
  <si>
    <t>GUSTAVO ADOLFO BENAVIDES GARRO</t>
  </si>
  <si>
    <t>LUCAS GARCIA AGUILAR</t>
  </si>
  <si>
    <t>GERALD JOSE VILLANUEVA VARGAS</t>
  </si>
  <si>
    <t>LIGIA RODRIGUEZ RETANA</t>
  </si>
  <si>
    <t>LIZETH CARVAJAL RUSSELL</t>
  </si>
  <si>
    <t>VIVIANA HERNANDEZ MARTINEZ</t>
  </si>
  <si>
    <t>FILEMON VARGAS FERNANDEZ</t>
  </si>
  <si>
    <t>HELEN ORTIZ GARCIA</t>
  </si>
  <si>
    <t>YESENIA GONZALEZ MASIS</t>
  </si>
  <si>
    <t>WALTER MEJIAS ALVAREZ</t>
  </si>
  <si>
    <t>KAROL MARTINEZ MORA</t>
  </si>
  <si>
    <t>JENNIFER HERNANDEZ MARTINEZ</t>
  </si>
  <si>
    <t>IDANIA MADRIZ MARTINEZ</t>
  </si>
  <si>
    <t>MARIA CHINCHILLA CASTRO</t>
  </si>
  <si>
    <t>MELIA</t>
  </si>
  <si>
    <t>FANNY RIOS BEITA</t>
  </si>
  <si>
    <t>03778</t>
  </si>
  <si>
    <t>03777</t>
  </si>
  <si>
    <t>03801</t>
  </si>
  <si>
    <t>03809</t>
  </si>
  <si>
    <t>03776</t>
  </si>
  <si>
    <t>03800</t>
  </si>
  <si>
    <t>03848</t>
  </si>
  <si>
    <t>03818</t>
  </si>
  <si>
    <t>03835</t>
  </si>
  <si>
    <t>03867</t>
  </si>
  <si>
    <t>03838</t>
  </si>
  <si>
    <t>03836</t>
  </si>
  <si>
    <t>03771</t>
  </si>
  <si>
    <t>03769</t>
  </si>
  <si>
    <t>03853</t>
  </si>
  <si>
    <t>03858</t>
  </si>
  <si>
    <t>03859</t>
  </si>
  <si>
    <t>03866</t>
  </si>
  <si>
    <t>02473</t>
  </si>
  <si>
    <t>03740</t>
  </si>
  <si>
    <t>02987</t>
  </si>
  <si>
    <t>03796</t>
  </si>
  <si>
    <t>03844</t>
  </si>
  <si>
    <t>03843</t>
  </si>
  <si>
    <t>02463</t>
  </si>
  <si>
    <t>03176</t>
  </si>
  <si>
    <t>MONTERREY CHRISTIAN SCHOOL</t>
  </si>
  <si>
    <t>MI PATRIA</t>
  </si>
  <si>
    <t>CENTRO EDUCATIVO SAN FRANCISCO DE ASIS</t>
  </si>
  <si>
    <t>CENTRO EDUCATIVO SANTA MARIA</t>
  </si>
  <si>
    <t>SANTA FE PACIFIC</t>
  </si>
  <si>
    <t>SISTEMA EDUCATIVO WHITMAN</t>
  </si>
  <si>
    <t>CORPORACION EDUCATIVA SANTA MARIA</t>
  </si>
  <si>
    <t>INSTITUTO CIENTIFICO SAN MARCOS</t>
  </si>
  <si>
    <t>HORIZONTES (CEDHORI)</t>
  </si>
  <si>
    <t>EDUCATIONAL CENTER ABC</t>
  </si>
  <si>
    <t>INSTITUTO PEDAGOGICO SAGRADA FAMILIA</t>
  </si>
  <si>
    <t>LAS NUBES SCHOOL</t>
  </si>
  <si>
    <t>04112</t>
  </si>
  <si>
    <t>KENNEDY BILINGUAL SCHOOL-SAN VITO-</t>
  </si>
  <si>
    <t>CENTRO EDUCATIVO SAGRADA FAMILIA</t>
  </si>
  <si>
    <t>SISTEMA EDUCATIVO LOS DELFINES</t>
  </si>
  <si>
    <t>CENTRO EDUCATIVO SAN AGUSTIN</t>
  </si>
  <si>
    <t>SISTEMA EDUCATIVO WHITMAN-PINARES-</t>
  </si>
  <si>
    <t>CENTRO EDUCATIVO EDUCARTE</t>
  </si>
  <si>
    <t>ESCUELA INTERAMERICANA SEDE EARTH</t>
  </si>
  <si>
    <t>CENTRO DE APRENDIZAJE EDUCARTE</t>
  </si>
  <si>
    <t>CENTRO EDUCATIVO CARMEN LYRA</t>
  </si>
  <si>
    <t>BILINGUAL MULTIDISCIPLINARY SCHOOL</t>
  </si>
  <si>
    <t>CENTRO EDUCATIVO SAN FRANCISCO DE ASIS-CARTAGO-</t>
  </si>
  <si>
    <t>CENTRO EDUCATIVO BILINGÜE SUNNY SIDE</t>
  </si>
  <si>
    <t>TRINITY PRIMARY &amp; HIGH SCHOOL</t>
  </si>
  <si>
    <t>04356</t>
  </si>
  <si>
    <t>SEA WONDERS ACADEMY</t>
  </si>
  <si>
    <t>04358</t>
  </si>
  <si>
    <t>04359</t>
  </si>
  <si>
    <t>CENTRO EDUCATIVO JERUSALEN</t>
  </si>
  <si>
    <t>04360</t>
  </si>
  <si>
    <t>CHIRRIPO SCHOOL</t>
  </si>
  <si>
    <t>04361</t>
  </si>
  <si>
    <t>COMPLEJO EDUCATIVO SANTA LUCIA</t>
  </si>
  <si>
    <t>04362</t>
  </si>
  <si>
    <t>CENTRO EDUCATIVO LEON</t>
  </si>
  <si>
    <t>04363</t>
  </si>
  <si>
    <t>CENTRO EDUCATIVO BILINGÜE MANCRE</t>
  </si>
  <si>
    <t>TATIANA HERNANDEZ BARRANTES</t>
  </si>
  <si>
    <t>ROBERTO CLARKE EDWARDS</t>
  </si>
  <si>
    <t>JUSTO OROZCO ALVAREZ</t>
  </si>
  <si>
    <t>MARIA JANETTE ALVAREZ LOPEZ</t>
  </si>
  <si>
    <t>SILVIA HERNANDEZ PEREZ</t>
  </si>
  <si>
    <t>MONICA HERRERA ALVAREZ</t>
  </si>
  <si>
    <t>CARMEN INFANTE MELENDEZ</t>
  </si>
  <si>
    <t>JOHANNA BRAVO CABEZAS</t>
  </si>
  <si>
    <t>KARLA AGUILAR VARGAS</t>
  </si>
  <si>
    <t>PETER JOSEPH SWING</t>
  </si>
  <si>
    <t>ROCIO BLANCA ROJAS</t>
  </si>
  <si>
    <t>VERENA CASTRO ROJAS</t>
  </si>
  <si>
    <t>YOLANDA BRENES PRADO</t>
  </si>
  <si>
    <t>NOILIN CAMPOS VARGAS</t>
  </si>
  <si>
    <t>BARRIO TABORES</t>
  </si>
  <si>
    <t>SANDRA GARVEY ROJAS</t>
  </si>
  <si>
    <t>KAREN ALVARADO DURAN</t>
  </si>
  <si>
    <t>BARRIO KAMAKIRI</t>
  </si>
  <si>
    <t>CALLE CHILAMATE</t>
  </si>
  <si>
    <t>TRACY SOTO LOPEZ</t>
  </si>
  <si>
    <t>03785</t>
  </si>
  <si>
    <t>Embarazo:</t>
  </si>
  <si>
    <t>Maternidad:</t>
  </si>
  <si>
    <t>Paternidad: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</si>
  <si>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</si>
  <si>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</si>
  <si>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</si>
  <si>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</si>
  <si>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</si>
  <si>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</si>
  <si>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</si>
  <si>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</si>
  <si>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</si>
  <si>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</si>
  <si>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</si>
  <si>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</si>
  <si>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</si>
  <si>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</si>
  <si>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</si>
  <si>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</si>
  <si>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</si>
  <si>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</si>
  <si>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</si>
  <si>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</si>
  <si>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</si>
  <si>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</si>
  <si>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</si>
  <si>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</si>
  <si>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</si>
  <si>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</si>
  <si>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</si>
  <si>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</si>
  <si>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</si>
  <si>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</si>
  <si>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</si>
  <si>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</si>
  <si>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</si>
  <si>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</si>
  <si>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</si>
  <si>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</si>
  <si>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</si>
  <si>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</si>
  <si>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</si>
  <si>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</si>
  <si>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</si>
  <si>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</si>
  <si>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</si>
  <si>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</si>
  <si>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</si>
  <si>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</si>
  <si>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</si>
  <si>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</si>
  <si>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</si>
  <si>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</si>
  <si>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</si>
  <si>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</si>
  <si>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</si>
  <si>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</si>
  <si>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</si>
  <si>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</si>
  <si>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</si>
  <si>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</si>
  <si>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</si>
  <si>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</si>
  <si>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</si>
  <si>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</si>
  <si>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</si>
  <si>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</si>
  <si>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</si>
  <si>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</si>
  <si>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</si>
  <si>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</si>
  <si>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</si>
  <si>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</si>
  <si>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</si>
  <si>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</si>
  <si>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</si>
  <si>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</si>
  <si>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</si>
  <si>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</si>
  <si>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</si>
  <si>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</si>
  <si>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</si>
  <si>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</si>
  <si>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</si>
  <si>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</si>
  <si>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</si>
  <si>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</si>
  <si>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</si>
  <si>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</si>
  <si>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</si>
  <si>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</si>
  <si>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</si>
  <si>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</si>
  <si>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</si>
  <si>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</si>
  <si>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</si>
  <si>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</si>
  <si>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</si>
  <si>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</si>
  <si>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</si>
  <si>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</si>
  <si>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</si>
  <si>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</si>
  <si>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</si>
  <si>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</si>
  <si>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</si>
  <si>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</si>
  <si>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</si>
  <si>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</si>
  <si>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</si>
  <si>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</si>
  <si>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</si>
  <si>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</si>
  <si>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</si>
  <si>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</si>
  <si>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</si>
  <si>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</si>
  <si>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</si>
  <si>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</si>
  <si>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</si>
  <si>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</si>
  <si>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</si>
  <si>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</si>
  <si>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</si>
  <si>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</si>
  <si>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</si>
  <si>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</si>
  <si>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</si>
  <si>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</si>
  <si>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</si>
  <si>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</si>
  <si>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</si>
  <si>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</si>
  <si>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</si>
  <si>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</si>
  <si>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</si>
  <si>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</si>
  <si>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</si>
  <si>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</si>
  <si>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</si>
  <si>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</si>
  <si>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</si>
  <si>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</si>
  <si>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</si>
  <si>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</si>
  <si>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</si>
  <si>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</si>
  <si>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</si>
  <si>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</si>
  <si>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</si>
  <si>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</si>
  <si>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</si>
  <si>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</si>
  <si>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</si>
  <si>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</si>
  <si>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</si>
  <si>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</si>
  <si>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</si>
  <si>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</si>
  <si>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</si>
  <si>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</si>
  <si>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</si>
  <si>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</si>
  <si>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</si>
  <si>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</si>
  <si>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</si>
  <si>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</si>
  <si>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</si>
  <si>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</si>
  <si>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</si>
  <si>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</si>
  <si>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</si>
  <si>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</si>
  <si>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</si>
  <si>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</si>
  <si>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</si>
  <si>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</si>
  <si>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</si>
  <si>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</si>
  <si>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</si>
  <si>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</si>
  <si>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</si>
  <si>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</si>
  <si>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</si>
  <si>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</si>
  <si>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</si>
  <si>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</si>
  <si>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</si>
  <si>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</si>
  <si>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</si>
  <si>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</si>
  <si>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</si>
  <si>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</si>
  <si>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</si>
  <si>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</si>
  <si>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</si>
  <si>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</si>
  <si>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</si>
  <si>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</si>
  <si>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</si>
  <si>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</si>
  <si>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</si>
  <si>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</si>
  <si>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</si>
  <si>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</si>
  <si>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</si>
  <si>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</si>
  <si>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</si>
  <si>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</si>
  <si>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</si>
  <si>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</si>
  <si>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</si>
  <si>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</si>
  <si>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</si>
  <si>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</si>
  <si>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FRANCISCO MORAZAN QUESADA</t>
  </si>
  <si>
    <t>SAN RAMON NORTE</t>
  </si>
  <si>
    <t>JUAN FERRARO DOBLES</t>
  </si>
  <si>
    <t>I.D.A. JORON</t>
  </si>
  <si>
    <t>MRÜSARA</t>
  </si>
  <si>
    <t>MIRNA GUTIERREZ ALVAREZ</t>
  </si>
  <si>
    <t>WILSON MUÑOZ MONTOYA</t>
  </si>
  <si>
    <t>KATTIA SEGURA SEGURA</t>
  </si>
  <si>
    <t>CRISTINA JIMENEZ FLORES</t>
  </si>
  <si>
    <t>ROSALYN MONGE VASQUEZ</t>
  </si>
  <si>
    <t>EVELYN JIMENEZ GUTIERREZ</t>
  </si>
  <si>
    <t>JUAN DIEGO MORA SANCHEZ</t>
  </si>
  <si>
    <t>ELIZABETH ZAMORA CANTILLANO</t>
  </si>
  <si>
    <t>KARINA BARRANTES FONSECA</t>
  </si>
  <si>
    <t>BERNARDITA UGALDE HIDALGO</t>
  </si>
  <si>
    <t>HNA. MARIZ VALERIO GONZALEZ</t>
  </si>
  <si>
    <t>CINTHYA LIZETH QUIROS FALLAS</t>
  </si>
  <si>
    <t>ALEXANDER GOMEZ GOMEZ</t>
  </si>
  <si>
    <t>MARIELA SOLANO ZUÑIGA</t>
  </si>
  <si>
    <t>GUSTAVO MONTOYA ALPIZAR</t>
  </si>
  <si>
    <t>RUJHAMA ELIZONDO CRUZ</t>
  </si>
  <si>
    <t>LUIS FERNANDO ARIAS SIBAJA</t>
  </si>
  <si>
    <t>ESTELA FATIMA GRIJALBA JIMENEZ</t>
  </si>
  <si>
    <t>KARLA VANESSA MONTOYA MARIN</t>
  </si>
  <si>
    <t>JUAN DIEGO JIMENEZ HERRERA</t>
  </si>
  <si>
    <t>03873</t>
  </si>
  <si>
    <t>SEIDY MORA DUARTE</t>
  </si>
  <si>
    <t>GINETTE GARRO ARIAS</t>
  </si>
  <si>
    <t>03886</t>
  </si>
  <si>
    <t>03885</t>
  </si>
  <si>
    <t>HEIDY MEJIA TORRES</t>
  </si>
  <si>
    <t>INGRID QUIROS GAMBOA</t>
  </si>
  <si>
    <t>CARLOS PEREZ LOPEZ</t>
  </si>
  <si>
    <t>03887</t>
  </si>
  <si>
    <t>KENLY BONILLA MORA</t>
  </si>
  <si>
    <t>MARISELLA JIMENEZ GARCIA</t>
  </si>
  <si>
    <t>LEON VICTOR ULATE ALFARO</t>
  </si>
  <si>
    <t>SHIRLEY VARELA FERNANDEZ</t>
  </si>
  <si>
    <t>NANCY ARIAS JIMENEZ</t>
  </si>
  <si>
    <t>MARLEN VARGAS BADILLA</t>
  </si>
  <si>
    <t>ANIA LORENA LEIVA CEDEÑO</t>
  </si>
  <si>
    <t>EDSON LAZARO GONZALEZ</t>
  </si>
  <si>
    <t>CARMEN ARAUZ CABRERA</t>
  </si>
  <si>
    <t>GEOVANNA ORTIZ MORALES</t>
  </si>
  <si>
    <t>JOSE LUIS PICADO GRANADOS</t>
  </si>
  <si>
    <t>KATTIA CASTILLO DIAZ</t>
  </si>
  <si>
    <t>ANA LAURA RODRIGUEZ CRUZ</t>
  </si>
  <si>
    <t>MARTIN ALFARO ROJAS</t>
  </si>
  <si>
    <t>YORLENY SERRANO BONILLA</t>
  </si>
  <si>
    <t>LAURA MOREIRA CARVAJAL</t>
  </si>
  <si>
    <t>RANDALL ROJAS PIEDRA</t>
  </si>
  <si>
    <t>03995</t>
  </si>
  <si>
    <t>GEOVANNA RODRIGUEZ ARAYA</t>
  </si>
  <si>
    <t>VILMA MUÑOZ ALVARADO</t>
  </si>
  <si>
    <t>KARLA CASTRO ROJAS</t>
  </si>
  <si>
    <t>MELINA GONZALEZ RODRIGUEZ</t>
  </si>
  <si>
    <t>CARMEN ALVAREZ CASTRO</t>
  </si>
  <si>
    <t>MARIA GABRIELA SALAS DELGADO</t>
  </si>
  <si>
    <t>MINDER JIMENEZ MENDEZ</t>
  </si>
  <si>
    <t>MARIA DE LOS A.VENEGAS LEON</t>
  </si>
  <si>
    <t>CINDY MARIA VARGAS BARBOZA</t>
  </si>
  <si>
    <t>MAGDALENA DIAZ SOLANO</t>
  </si>
  <si>
    <t>LAURA MURILLO LOPEZ</t>
  </si>
  <si>
    <t>CRISTIAN GUTIERREZ MENDOZA</t>
  </si>
  <si>
    <t>MARIA EUGENIA ARAYA SEGURA</t>
  </si>
  <si>
    <t>WILBERTH UMAÑA GONZALEZ</t>
  </si>
  <si>
    <t>ROXANA RODRIGUEZ ARAGONES</t>
  </si>
  <si>
    <t>ROSA BARRANTES CORONADO</t>
  </si>
  <si>
    <t>MELISA OTOYA CHAVES</t>
  </si>
  <si>
    <t>HELBER GUEVARA ESPINOZA</t>
  </si>
  <si>
    <t>MARIA ANAIS ARAYA JIMENEZ</t>
  </si>
  <si>
    <t>GIOVANNI VALVERDE GARCIA</t>
  </si>
  <si>
    <t>LILLIANA ALFARO ROJAS</t>
  </si>
  <si>
    <t>CARMEN LIDIA QUIROS CORRALES</t>
  </si>
  <si>
    <t>JENNIFER LOZANO VICTOR</t>
  </si>
  <si>
    <t>REYNA FLORES TORRES</t>
  </si>
  <si>
    <t>FELIX ARTURO MIRANDA CHAVES</t>
  </si>
  <si>
    <t>ILEANA SERRANO GARCIA</t>
  </si>
  <si>
    <t>03883</t>
  </si>
  <si>
    <t>PEDRO JOSE VALLE MOLINA</t>
  </si>
  <si>
    <t>KAROL MENDEZ CALDERON</t>
  </si>
  <si>
    <t>EMIGDIO CRUZ ELIZONDO</t>
  </si>
  <si>
    <t>ADIXA ESQUIVEL RODRIGUEZ</t>
  </si>
  <si>
    <t>GREYLIN CECILIA ZUÑIGA URBINA</t>
  </si>
  <si>
    <t>LUIS OLDEMAR CORDERO SOLANO</t>
  </si>
  <si>
    <t>JOVITA JIMENEZ GAMBOA</t>
  </si>
  <si>
    <t>ELVIA LEITON SOLORZANO</t>
  </si>
  <si>
    <t>ESTEBAN MARIN MADRIGAL</t>
  </si>
  <si>
    <t>KAREN SANCHEZ FLORES</t>
  </si>
  <si>
    <t>BEATRIZ CAMACHO MARTINEZ</t>
  </si>
  <si>
    <t>KINYEN RAMIREZ VARGAS</t>
  </si>
  <si>
    <t>DUNIA GARITA ELIZONDO</t>
  </si>
  <si>
    <t>LAURA MONTERO MORALES</t>
  </si>
  <si>
    <t>SERGIO ANDRES BRENES MENA</t>
  </si>
  <si>
    <t>LIZBETH MORA SEQUEIRA</t>
  </si>
  <si>
    <t>SANDRA VARGAS MORALES</t>
  </si>
  <si>
    <t>CARLA TATIANA SANCHEZ LOAIZA</t>
  </si>
  <si>
    <t>KAREN ARAYA SEGURA</t>
  </si>
  <si>
    <t>ROSITA VARGAS SAENZ</t>
  </si>
  <si>
    <t>KAREN VELASQUEZ VASQUEZ</t>
  </si>
  <si>
    <t>RUFINA PEREZ SANABRIA</t>
  </si>
  <si>
    <t>CINTHY MONGE GOMEZ</t>
  </si>
  <si>
    <t>MARIANA ARAYA FUENTES</t>
  </si>
  <si>
    <t>ANDREA ZAMORA RUBI</t>
  </si>
  <si>
    <t>CARLOS KENT CORRALES BUSTOS</t>
  </si>
  <si>
    <t>SUELEN SANCHEZ RAMIREZ</t>
  </si>
  <si>
    <t>MARJORIE DUARTE PEDROZA</t>
  </si>
  <si>
    <t>Mª ANTONIETA GRIJALBA JIMENEZ</t>
  </si>
  <si>
    <t>JOSE LUIS HERNANDEZ RODRIGUEZ</t>
  </si>
  <si>
    <t>JASON CANALES ZUÑIGA</t>
  </si>
  <si>
    <t>KAREN JIMENEZ ZUÑIGA</t>
  </si>
  <si>
    <t>ALEXANDER SANCHEZ CAMACHO</t>
  </si>
  <si>
    <t>NIDIA UMAÑA RAMOS</t>
  </si>
  <si>
    <t>ODIR ANTONIO BELTRAN RODRIGUEZ</t>
  </si>
  <si>
    <t>CORINA GOMEZ MEZA</t>
  </si>
  <si>
    <t>GABRIELA RODRIGUEZ CASTILLO</t>
  </si>
  <si>
    <t>CESAR PIMENTEL BATISTA</t>
  </si>
  <si>
    <t>ROSITA ELENA MAIRENA LANZA</t>
  </si>
  <si>
    <t>JOSE NAPOLEON BUSTOS BUSTOS</t>
  </si>
  <si>
    <t>MARCELA HERNANDEZ BALTODANO</t>
  </si>
  <si>
    <t>MARCELA VANEGAS VANEGAS</t>
  </si>
  <si>
    <t>04021</t>
  </si>
  <si>
    <t>YORLENY CONTRERAS FLORES</t>
  </si>
  <si>
    <t>ROBERTO ELIAS MOLINA ROSALES</t>
  </si>
  <si>
    <t>RONALD SANCHEZ URIETA</t>
  </si>
  <si>
    <t>MAYRA AGUERO FALLAS</t>
  </si>
  <si>
    <t>VERONICA CHINCHILLA CERDAS</t>
  </si>
  <si>
    <t>GEOVANNA LORIA ALPIZAR</t>
  </si>
  <si>
    <t>MARISOL MORA MONTENEGRO</t>
  </si>
  <si>
    <t>HAZEL GOMEZ GUEVARA</t>
  </si>
  <si>
    <t>ANA BELA AVELLAN CHAVARRIA</t>
  </si>
  <si>
    <t>ANA ISABEL CARRERA GUTIERREZ</t>
  </si>
  <si>
    <t>MELISSA RAMIREZ BONILLA</t>
  </si>
  <si>
    <t>ANA VIRGINIA CARRILLO CARRANZA</t>
  </si>
  <si>
    <t>CARMEN VIALES ALVAREZ</t>
  </si>
  <si>
    <t>SANDRA ISABEL GARCIA CAMPOS</t>
  </si>
  <si>
    <t>SEIRO OROZCO MUÑOZ</t>
  </si>
  <si>
    <t>MARJORIE RUIZ RODRIGUEZ</t>
  </si>
  <si>
    <t>MARLENY SOTO OCAMPO</t>
  </si>
  <si>
    <t>DULEY JOSE MEJIA SEQUEIRA</t>
  </si>
  <si>
    <t>EDWIN SALGADO SALAZAR</t>
  </si>
  <si>
    <t>MARLENE VALLE VILLALOBOS</t>
  </si>
  <si>
    <t>ADRIELA CASTILLO DIAZ</t>
  </si>
  <si>
    <t>MANUEL BELLO MENDEZ</t>
  </si>
  <si>
    <t>ELSIE ESPINOZA MATARRITA</t>
  </si>
  <si>
    <t>ANGIE MESEN VARELA</t>
  </si>
  <si>
    <t>LILLIANA GABR. JIMENEZ SALAS</t>
  </si>
  <si>
    <t>JAVIER GOMEZ CHACON</t>
  </si>
  <si>
    <t>MARIANELA SEGURA SANCHEZ</t>
  </si>
  <si>
    <t>YORLENY SANCHEZ RODRIGUEZ</t>
  </si>
  <si>
    <t>YESENIA JIMENEZ GONZALEZ</t>
  </si>
  <si>
    <t>ZURIELLY ALVAREZ GOMEZ</t>
  </si>
  <si>
    <t>LAURA ROJAS CANTILLO</t>
  </si>
  <si>
    <t>03956</t>
  </si>
  <si>
    <t>MIGUEL TORRES VILLAREAL</t>
  </si>
  <si>
    <t>SURISADAY GARAY ARAUZ</t>
  </si>
  <si>
    <t>KAREN NAVARRO BARBOZA</t>
  </si>
  <si>
    <t>03874</t>
  </si>
  <si>
    <t>03926</t>
  </si>
  <si>
    <t>NALLELY AGUILAR MESEN</t>
  </si>
  <si>
    <t>FIVI BALTODANO BRICEÑO</t>
  </si>
  <si>
    <t>LILIANA MORALES OBANDO</t>
  </si>
  <si>
    <t>VIRGINIA VILLALOBOS ELIZONDO</t>
  </si>
  <si>
    <t>ERICK JIMENEZ MADRIGAL</t>
  </si>
  <si>
    <t>LOIDA MORALES VEGA</t>
  </si>
  <si>
    <t>MARIA GABRIELA DELGADO ZAMORA</t>
  </si>
  <si>
    <t>IVANNIA SOLANO ROJAS</t>
  </si>
  <si>
    <t>FANNY PEREZ AGUILAR</t>
  </si>
  <si>
    <t>CESAR VEGA BARRIOS</t>
  </si>
  <si>
    <t>EIRA ENITH ZAPATA CASTRO</t>
  </si>
  <si>
    <t>SONIA ZUÑIGA CORDERO</t>
  </si>
  <si>
    <t>STACY JOHNSON MC KENZIE</t>
  </si>
  <si>
    <t>JOSELINE ANDREA CAMPOS CHACON</t>
  </si>
  <si>
    <t>ERIKA MARIA MIGHTY DIAZ</t>
  </si>
  <si>
    <t>ROSAISELA NELSON HUDSON</t>
  </si>
  <si>
    <t>NARDA REID JONES</t>
  </si>
  <si>
    <t>03999</t>
  </si>
  <si>
    <t>ELBER NOEL MARTINEZ IGLESIAS</t>
  </si>
  <si>
    <t>PABLO CESAR MORA VALVERDE</t>
  </si>
  <si>
    <t>HAROLD MATA PEREIRA</t>
  </si>
  <si>
    <t>MIRNA SOTO MONTERO</t>
  </si>
  <si>
    <t>ANA YANEI MORA OROZCO</t>
  </si>
  <si>
    <t>YESENIA GUILLEN SERRANO</t>
  </si>
  <si>
    <t>ROSALBA CASARES MORALES</t>
  </si>
  <si>
    <t>ROGER REYES HERNANDEZ</t>
  </si>
  <si>
    <t>FLOR MORALES CHACON</t>
  </si>
  <si>
    <t>DANA REECHE JOHNSON</t>
  </si>
  <si>
    <t>SEYDEL YUNUE MORUN GARRO</t>
  </si>
  <si>
    <t>ROSA JARQUIN VEGA</t>
  </si>
  <si>
    <t>JAVIER GERARDO LEON VALVERDE</t>
  </si>
  <si>
    <t>SHIRLEY RODRIGUEZ ALFARO</t>
  </si>
  <si>
    <t>DELIA AGUILAR RODRIGUEZ</t>
  </si>
  <si>
    <t>ZAIDA REBECA CASTRO RODRIGUEZ</t>
  </si>
  <si>
    <t>MAYRA VARGAS BENAVIDES</t>
  </si>
  <si>
    <t>MARCELO DURAN BONILLA</t>
  </si>
  <si>
    <t>RAQUEL MANCIA ELIZONDO</t>
  </si>
  <si>
    <t>SANDRA PEREZ BADILLA</t>
  </si>
  <si>
    <t>MARIANELLA CHAVARRIA SOTO</t>
  </si>
  <si>
    <t>LUIS ESTEBAN ESQUIVEL CRUZ</t>
  </si>
  <si>
    <t>ORIELA BARRANTES CASTRO</t>
  </si>
  <si>
    <t>EDITH MAYORGA CASCANTE</t>
  </si>
  <si>
    <t>EMIDEY ARIAS HERNANDEZ</t>
  </si>
  <si>
    <t>MAIKOL CAMPOS JAEN</t>
  </si>
  <si>
    <t>JOSUE RODRIGUEZ RODRIGUEZ</t>
  </si>
  <si>
    <t>ANAYURI CABRERA AVILA</t>
  </si>
  <si>
    <t>FRANCIS GOMEZ NAVARRO</t>
  </si>
  <si>
    <t>ANGELA BARRIOS ARCE</t>
  </si>
  <si>
    <t>ISAAC DANIEL CASCANTE PEREZ</t>
  </si>
  <si>
    <t>LILLIANA CALDERON HIDALGO</t>
  </si>
  <si>
    <t>JEYN MIKE CHACON QUINTERO</t>
  </si>
  <si>
    <t>LUIS ANGEL CHAVARRIA ALFARO</t>
  </si>
  <si>
    <t>ANA ISABEL VALVERDE CHINCHILLA</t>
  </si>
  <si>
    <t>ALVARO RICARDO ARCE ACUÑA</t>
  </si>
  <si>
    <t>HEIDY BONILLA ALVAREZ</t>
  </si>
  <si>
    <t>YORLE MONTOYA MONTERO</t>
  </si>
  <si>
    <t>DUBAN ALBERTO QUESADA MUNOZ</t>
  </si>
  <si>
    <t>ALEX BRANDON PEREZ JIMENEZ</t>
  </si>
  <si>
    <t>03892</t>
  </si>
  <si>
    <t>ELENA MARTINEZ MOLINA</t>
  </si>
  <si>
    <t>FRESSIA NAVARRO ARIAS</t>
  </si>
  <si>
    <t>ESTELA GABRIELA NAVARRETE C.</t>
  </si>
  <si>
    <t>MARIA EUGENIA CASCANTE VARGAS</t>
  </si>
  <si>
    <t>ANA PATRICIA MONTERO RAMOS</t>
  </si>
  <si>
    <t>CARLOS EDUARDO GONZALEZ SALAS</t>
  </si>
  <si>
    <t>JOSE LUIS GUZMAN SEGURA</t>
  </si>
  <si>
    <t>JOSE ALEJANDRO LOPEZ NUÑEZ</t>
  </si>
  <si>
    <t>ANA LUCIA CHAMORRO BONILLA</t>
  </si>
  <si>
    <t>GRETTEL CALDERON FUENTES</t>
  </si>
  <si>
    <t>ELENIO RODRIGUEZ PICADO</t>
  </si>
  <si>
    <t>REBECA CESPEDES NUNEZ</t>
  </si>
  <si>
    <t>FLORIBETH MORA SANABRIA</t>
  </si>
  <si>
    <t>03964</t>
  </si>
  <si>
    <t>JOHANZEL CHIING GOMEZ</t>
  </si>
  <si>
    <t>04004</t>
  </si>
  <si>
    <t>KATLEEN PALACIOS MENA</t>
  </si>
  <si>
    <t>MINOR TOBIAS SUAREZ DELGADO</t>
  </si>
  <si>
    <t>ANA GABRIELA GUEVARA CHAVARRIA</t>
  </si>
  <si>
    <t>ANDRES BEJARANO FLORES</t>
  </si>
  <si>
    <t>ILEANA GUTIERREZ SEQUEIRA</t>
  </si>
  <si>
    <t>EDER ADIEL MORALES MORALES</t>
  </si>
  <si>
    <t>ARJERIE VARGAS HERNANDEZ</t>
  </si>
  <si>
    <t>MARIA ESTHER ARAYA CASTILLO</t>
  </si>
  <si>
    <t>JACKELINNE MATARRITA RAMIREZ</t>
  </si>
  <si>
    <t>IVANNIA REYES ZAMORA</t>
  </si>
  <si>
    <t>SANDRA LIZANO MORA</t>
  </si>
  <si>
    <t>MARIA ANTONIETA GONZALEZ DURAN</t>
  </si>
  <si>
    <t>WILBERTH SALAZAR CESPEDES</t>
  </si>
  <si>
    <t>PATRICIA SALAZAR SALAZAR</t>
  </si>
  <si>
    <t>LUIS DIEGO RAMIREZ GARCIA</t>
  </si>
  <si>
    <t>PERSILES AGUILAR JIMENEZ</t>
  </si>
  <si>
    <t>MARILIANA MATARRITA CESPEDES</t>
  </si>
  <si>
    <t>ANA JULIA BARBOZA PICADO</t>
  </si>
  <si>
    <t>MAYELA ROJAS MONTERO</t>
  </si>
  <si>
    <t>CARLOS JAIRO LEIVA CEDEÑO</t>
  </si>
  <si>
    <t>04364</t>
  </si>
  <si>
    <t>04365</t>
  </si>
  <si>
    <t>04366</t>
  </si>
  <si>
    <t>04367</t>
  </si>
  <si>
    <t>04368</t>
  </si>
  <si>
    <t>04371</t>
  </si>
  <si>
    <t>04372</t>
  </si>
  <si>
    <t>04373</t>
  </si>
  <si>
    <t>04375</t>
  </si>
  <si>
    <t>04376</t>
  </si>
  <si>
    <t>ICS INTERNATIONAL CHRISTIAN SCHOOL</t>
  </si>
  <si>
    <t>PAN AMERICAN SCHOOL</t>
  </si>
  <si>
    <t>SAINT MARY PRIMARY SCHOOL</t>
  </si>
  <si>
    <t>GOLDEN VALLEY SCHOOL</t>
  </si>
  <si>
    <t>CENTRO EDUCATIVO GEA</t>
  </si>
  <si>
    <t>TRUE NORTH PERSONALIZED LEARNING SCHOOL</t>
  </si>
  <si>
    <t>CRESTON SCHOOL</t>
  </si>
  <si>
    <t>ILPPAL</t>
  </si>
  <si>
    <t>KIDS COMMUNITY</t>
  </si>
  <si>
    <t>ELIMAR HIGH SCHOOL</t>
  </si>
  <si>
    <t>ECO SCHOOL SK</t>
  </si>
  <si>
    <t>SAINT FRANCIS</t>
  </si>
  <si>
    <t>GREENLAND SCHOOL</t>
  </si>
  <si>
    <t>XENIA GAMBOA MORA</t>
  </si>
  <si>
    <t>PRISCILLA ALVARADO LIZANO</t>
  </si>
  <si>
    <t>ELINA KORZYK KREMKO</t>
  </si>
  <si>
    <t>MARTA RAMIREZ UMAÑA</t>
  </si>
  <si>
    <t>ANA DENISE ARCE ALPIZAR</t>
  </si>
  <si>
    <t>VIRGINIA RODRIGUEZ HERRERA</t>
  </si>
  <si>
    <t>MARTIN TORRES RODRIGUEZ</t>
  </si>
  <si>
    <t>MARIA LAURA ARROYO EDUARTE</t>
  </si>
  <si>
    <t>PAMELA SOTO VILLEGAS</t>
  </si>
  <si>
    <t>GRACIELA MONTERO CECILIANO</t>
  </si>
  <si>
    <t>ROSA IVETH JIMENEZ MADRIGAL</t>
  </si>
  <si>
    <t>VILLAREAL</t>
  </si>
  <si>
    <t>JUAN BAUTISTA CASTRO ELIZONDO</t>
  </si>
  <si>
    <t>RESIDENCIAL CARVAJAL CASTRO</t>
  </si>
  <si>
    <t>KARLA ZUÑIGA MADRIGAL</t>
  </si>
  <si>
    <t>MARBETH DIAZ NOGUERA</t>
  </si>
  <si>
    <t>KAREN MORA MONTIEL</t>
  </si>
  <si>
    <t>PARA LA PREVENCIÓN DEL CONSUMO Y TRÁFICO DE SUSTANCIAS PSICOACTIVAS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</si>
  <si>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</si>
  <si>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</si>
  <si>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</si>
  <si>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</si>
  <si>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</si>
  <si>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</si>
  <si>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</si>
  <si>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</si>
  <si>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</si>
  <si>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</si>
  <si>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</si>
  <si>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</si>
  <si>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</si>
  <si>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</si>
  <si>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</si>
  <si>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</si>
  <si>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</si>
  <si>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</si>
  <si>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</si>
  <si>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</si>
  <si>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</si>
  <si>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JUSTO ANTONIO FACIO DE LA GUARDIA</t>
  </si>
  <si>
    <t>VALLE DE LOS CEDROS</t>
  </si>
  <si>
    <t>ISLA DAMAS Nº2</t>
  </si>
  <si>
    <t>EVELYN OVIEDO ROJAS</t>
  </si>
  <si>
    <t>CYNTHIA BRIGETTE ARIAS DELGADO</t>
  </si>
  <si>
    <t>SONIA FALLAS SANCHEZ</t>
  </si>
  <si>
    <t>IBETTE ALAN CARRILLO</t>
  </si>
  <si>
    <t>DAVID GONZALEZ RAMIREZ</t>
  </si>
  <si>
    <t>ALEX CALERO LOPEZ</t>
  </si>
  <si>
    <t>VINICIO SOLIS CHAVARRIA</t>
  </si>
  <si>
    <t>MARIA AGÜERO VENEGAS</t>
  </si>
  <si>
    <t>SERGIO BEITA LIZANO</t>
  </si>
  <si>
    <t>IVANNIA MADRIZ ALVAREZ</t>
  </si>
  <si>
    <t>DEIVIN CHAVARRIA VALVERDE</t>
  </si>
  <si>
    <t>PAULA VINDAS CERDAS</t>
  </si>
  <si>
    <t>JUAN CARLOS PRADO FALLAS</t>
  </si>
  <si>
    <t>MARVIN JAEN GUZMAN</t>
  </si>
  <si>
    <t>FRESIA PIEDRA CASTRO</t>
  </si>
  <si>
    <t>ALEJANDRA NAVARRO CALDERON</t>
  </si>
  <si>
    <t>MARLEN PERALTA ARTAVIA</t>
  </si>
  <si>
    <t>MONICA DIAZ JIMENEZ</t>
  </si>
  <si>
    <t>ROSA ELENA ELIZONDO SOLANO</t>
  </si>
  <si>
    <t>ZEIDY SALGUERO GUZMAN</t>
  </si>
  <si>
    <t>LUZ MARIA MORA JIMENEZ</t>
  </si>
  <si>
    <t>MARCOS ESPINOZA DIAZ</t>
  </si>
  <si>
    <t>WENDY GOMEZ QUESADA</t>
  </si>
  <si>
    <t>SANDRA MARIA LOPEZ BERMUDEZ</t>
  </si>
  <si>
    <t>LUIS DIEGO JIMENEZ JENKINS</t>
  </si>
  <si>
    <t>XINIA GODINEZ ALVAREZ</t>
  </si>
  <si>
    <t>IVETH SANCHEZ MONGE</t>
  </si>
  <si>
    <t>ALBIN MAYORGA ACOSTA</t>
  </si>
  <si>
    <t>KAROL ROJAS LAZAR</t>
  </si>
  <si>
    <t>GABRIEL ALVARADO GRANADOS</t>
  </si>
  <si>
    <t>NELSON MORA VARGAS</t>
  </si>
  <si>
    <t>LEIDY ESCARLET MORALES MIRANDA</t>
  </si>
  <si>
    <t>ADAN MORALES FIGUEROA</t>
  </si>
  <si>
    <t>YETTY MAYORGA BADILLA</t>
  </si>
  <si>
    <t>HANNIA CALDERON CORDERO</t>
  </si>
  <si>
    <t>ALBAN CUBILLO ESPINOZA</t>
  </si>
  <si>
    <t>DENIA PORTUGUEZ ASTUA</t>
  </si>
  <si>
    <t>RUSIBETH VARGAS ORTIZ</t>
  </si>
  <si>
    <t>MARIELY NAVARRO CAMACHO</t>
  </si>
  <si>
    <t>RANDALL MARIN MORA</t>
  </si>
  <si>
    <t>DEILY LEIVA CEDEÑO</t>
  </si>
  <si>
    <t>MIGUEL FALLAS FERNANDEZ</t>
  </si>
  <si>
    <t>YANCY CASCANTE VEGA</t>
  </si>
  <si>
    <t>CAROL OTOYA MOYA</t>
  </si>
  <si>
    <t>RAQUEL MORALES GUTIERREZ</t>
  </si>
  <si>
    <t>YAMILETH ROJAS MORALES</t>
  </si>
  <si>
    <t>ROSALYN QUESADA ROJAS</t>
  </si>
  <si>
    <t>KATERYN BARQUERO GOMEZ</t>
  </si>
  <si>
    <t>LAUREM PANIAGUA VARGAS</t>
  </si>
  <si>
    <t>FANNY MURILLO CHAVES</t>
  </si>
  <si>
    <t>ROXANA VARGAS BOLAÑOS</t>
  </si>
  <si>
    <t>LILLIANA RODRIGUEZ ARGUEDAS</t>
  </si>
  <si>
    <t>BENILDA NUÑEZ SEQUEIRA</t>
  </si>
  <si>
    <t>MONICA VILLEGAS VARGAS</t>
  </si>
  <si>
    <t>CYNTHIA VERSALLES MARIN OROZCO</t>
  </si>
  <si>
    <t>LAURA MARIA CHAVES QUIROS</t>
  </si>
  <si>
    <t>YOSELYN CUBERO GONZALEZ</t>
  </si>
  <si>
    <t>ZAYDA PADILLA LEMUS</t>
  </si>
  <si>
    <t>LILLEY SOTO DELGADO</t>
  </si>
  <si>
    <t>MARIANELA ARAYA BARRANTES</t>
  </si>
  <si>
    <t>MAIRON ALVARADO SALAS</t>
  </si>
  <si>
    <t>MILAGRO SOLIS ESTRADA</t>
  </si>
  <si>
    <t>MARIA D.ANGELES MORA GARCIA</t>
  </si>
  <si>
    <t>HEYNER ARIAS OQUENDO</t>
  </si>
  <si>
    <t>MARIA GABRIELA CHACON ZUÑIGA</t>
  </si>
  <si>
    <t>DIANA OVIEDO ROJAS</t>
  </si>
  <si>
    <t>CLAUDIA P.HERRERA ROLDAN</t>
  </si>
  <si>
    <t>NATALIA NARANJO SALAZAR</t>
  </si>
  <si>
    <t>BARBARA GONZALEZ RIGGIONI</t>
  </si>
  <si>
    <t>MAGDALENA MATARRITA CESPEDES</t>
  </si>
  <si>
    <t>MARIA D.CARMEN ESQUIVEL GARCIA</t>
  </si>
  <si>
    <t>NORY IVETTE RODRIGUEZ CEBALLOS</t>
  </si>
  <si>
    <t>ROXANA AGUILAR ALFARO</t>
  </si>
  <si>
    <t>SILVIA VARGAS ALFARO</t>
  </si>
  <si>
    <t>YESENIA SEGURA GONZALEZ</t>
  </si>
  <si>
    <t>03665</t>
  </si>
  <si>
    <t>ADRIAN CAMPOS CHAVES</t>
  </si>
  <si>
    <t>ANDREY CHACON ZUÑIGA</t>
  </si>
  <si>
    <t>ALONSO DAVID CASTRO ROMERO</t>
  </si>
  <si>
    <t>ENEIDA PARRALES AGUIRRE</t>
  </si>
  <si>
    <t>YENDRI JUAREZ HIDALGO</t>
  </si>
  <si>
    <t>ELIZABETH ROJAS CALDERON</t>
  </si>
  <si>
    <t>HEILYN JARQUIN MARTINEZ</t>
  </si>
  <si>
    <t>MARIANELA MORERA VILLALOBOS</t>
  </si>
  <si>
    <t>DINA HERRERA GARCIA</t>
  </si>
  <si>
    <t>ENID GARCIA PORRAS</t>
  </si>
  <si>
    <t>SELBIN BAEZ MEJIA</t>
  </si>
  <si>
    <t>NAGO ELIZONDO CASTRO</t>
  </si>
  <si>
    <t>LORENA VARGAS SEGURA</t>
  </si>
  <si>
    <t>04113</t>
  </si>
  <si>
    <t>YAHAIRA GARCIA SANDOVAL</t>
  </si>
  <si>
    <t>ISRAEL MORALES BARQUERO</t>
  </si>
  <si>
    <t>RODOLFO FERNANDEZ BARBOZA</t>
  </si>
  <si>
    <t>JEFRY MARCELO SANCHEZ CAMPOS</t>
  </si>
  <si>
    <t>RUTH CHACON CHACON</t>
  </si>
  <si>
    <t>PAOLA VARGAS SANCHEZ</t>
  </si>
  <si>
    <t>EILIN NUÑEZ MARTINEZ</t>
  </si>
  <si>
    <t>FALON CHAVES VARGAS</t>
  </si>
  <si>
    <t>CAROL ROXANA CALVO QUIROS</t>
  </si>
  <si>
    <t>JUAN EDUARDO SALAS SANABRIA</t>
  </si>
  <si>
    <t>HAZEL JIMENEZ MATAMOROS</t>
  </si>
  <si>
    <t>JOHANNA VALERIN CHACON</t>
  </si>
  <si>
    <t>NOILY VILLEGAS CORTES</t>
  </si>
  <si>
    <t>JOSE FCO ZUÑIGA FERNANDEZ</t>
  </si>
  <si>
    <t>CARLOS LUIS FONSECA CHINCHILLA</t>
  </si>
  <si>
    <t>EDDA GERALDINE QUESADA MENDEZ</t>
  </si>
  <si>
    <t>YESENIA RAMIREZ GUILLEN</t>
  </si>
  <si>
    <t>IVANNIA ORTEGA ORTEGA</t>
  </si>
  <si>
    <t>LILLIAM REYES REÑAZCO</t>
  </si>
  <si>
    <t>HELEN MORA VALVERDE</t>
  </si>
  <si>
    <t>NYDIA GUZMAN CONEJO</t>
  </si>
  <si>
    <t>WENDY SANCHO VARGAS</t>
  </si>
  <si>
    <t>ROCIO REDONDO GONZALEZ</t>
  </si>
  <si>
    <t>MARCO NEY QUIROS HERNANDEZ</t>
  </si>
  <si>
    <t>JEIMY ORTIZ MAYORGA</t>
  </si>
  <si>
    <t>ANDREA VARGAS RODRIGUEZ</t>
  </si>
  <si>
    <t>GILBERTH AGUILAR RODRIGUEZ</t>
  </si>
  <si>
    <t>YORLENE QUIROS RODRIGUEZ</t>
  </si>
  <si>
    <t>KAREN SANCHEZ AGUILAR</t>
  </si>
  <si>
    <t>CARLOS EDUARDO ACUÑA ARCE</t>
  </si>
  <si>
    <t>DANIEL ALBERTO BEJARANO TREJOS</t>
  </si>
  <si>
    <t>MARIANELA HIDALGO MORALES</t>
  </si>
  <si>
    <t>JOSE ANDRES ACOSTA RODRIGUEZ</t>
  </si>
  <si>
    <t>ILDA ELENA GARRO QUESADA</t>
  </si>
  <si>
    <t>LISSETTE RODRIGUEZ CHAVES</t>
  </si>
  <si>
    <t>KATTYA YOLANDA HUERTAS ARAYA</t>
  </si>
  <si>
    <t>CARMEN CHACON BARQUERO</t>
  </si>
  <si>
    <t>MARCELA UMAÑA RODRIGUEZ</t>
  </si>
  <si>
    <t>ILIANA CHAVES ARAYA</t>
  </si>
  <si>
    <t>ZUANSY JIMENEZ SOLANO</t>
  </si>
  <si>
    <t>MARCOS LUIS PEÑA MELENDEZ</t>
  </si>
  <si>
    <t>NEYSI LOPEZ LARA</t>
  </si>
  <si>
    <t>HEYLIN REBECA AGUIRRE ARAYA</t>
  </si>
  <si>
    <t>MAURICIO ALVAREZ CASTAÑEDA</t>
  </si>
  <si>
    <t>HAYDEE TRAÑA VARGAS</t>
  </si>
  <si>
    <t>ADRIANA CARRANZA VILLEGAS</t>
  </si>
  <si>
    <t>WAREN TORRES MELENDEZ</t>
  </si>
  <si>
    <t>MARYUN ASTRID RUIZ BRICEÑO</t>
  </si>
  <si>
    <t>LUIS GERARDO RUGAMA TORRES</t>
  </si>
  <si>
    <t>YANEEL CONTRERAS CHAVARRIA</t>
  </si>
  <si>
    <t>MARIELA PONCE LOPEZ</t>
  </si>
  <si>
    <t>JEANNETTE MORERA HERNANDEZ</t>
  </si>
  <si>
    <t>WILFREDO SILVA CORTES</t>
  </si>
  <si>
    <t>EILYN PATRICIA PIZARRO PEREZ</t>
  </si>
  <si>
    <t>EMILETH MOLINA ROSALES</t>
  </si>
  <si>
    <t>JENNY MATARRITA MORALES</t>
  </si>
  <si>
    <t>GERARDINA LOPEZ CANO</t>
  </si>
  <si>
    <t>JUAN CARLOS CALDERON PEÑA</t>
  </si>
  <si>
    <t>JESSE JAEN ALVAREZ</t>
  </si>
  <si>
    <t>JOSE ORLANDO JEREZ ZAPATA</t>
  </si>
  <si>
    <t>MAYLIN PICADO NUÑEZ</t>
  </si>
  <si>
    <t>GELDY KARINA SEQUEIRA MENDOZA</t>
  </si>
  <si>
    <t>NERY MENDOZA ALVAREZ</t>
  </si>
  <si>
    <t>ALEXANDER MORAGA SOBALBARRO</t>
  </si>
  <si>
    <t>YOHANDY ULISES VEGA BRICEÑO</t>
  </si>
  <si>
    <t>VIKY RODRIGUEZ BARRANTES</t>
  </si>
  <si>
    <t>RUSSELL RUIZ RAMIREZ</t>
  </si>
  <si>
    <t>ROBERT BARBOZA ARAYA</t>
  </si>
  <si>
    <t>LUCIA ZAMORA MATAMOROS</t>
  </si>
  <si>
    <t>ALEXANDRA ORTIZ TORRES</t>
  </si>
  <si>
    <t>RANDY MATARRITA ENRIQUEZ</t>
  </si>
  <si>
    <t>MARILY CASCANTE VILLEGAS</t>
  </si>
  <si>
    <t>OLGA GARCIA FERNANDEZ</t>
  </si>
  <si>
    <t>SILVIA ALVARADO CALVO</t>
  </si>
  <si>
    <t>ANDREA AZOFEIFA MURILLO</t>
  </si>
  <si>
    <t>KARINA APARICIO HERNANDEZ</t>
  </si>
  <si>
    <t>CRISLY MORALES MENDEZ</t>
  </si>
  <si>
    <t>MARGOT LOPEZ MENDEZ</t>
  </si>
  <si>
    <t>HANNIA JIMENEZ GONZALEZ</t>
  </si>
  <si>
    <t>LILLIAM GUEVARA ARROYO</t>
  </si>
  <si>
    <t>YULIANA ALVARADO ALVARADO</t>
  </si>
  <si>
    <t>XINIA VARELA ARIAS</t>
  </si>
  <si>
    <t>MARTHA LEDEZMA CALVO</t>
  </si>
  <si>
    <t>ZULAY BALLESTERO CARMONA</t>
  </si>
  <si>
    <t>WALTER CUBILLO ALVARADO</t>
  </si>
  <si>
    <t>HAZEL ARIAS VEGA</t>
  </si>
  <si>
    <t>OSIRIS MATARRITA RAMIREZ</t>
  </si>
  <si>
    <t>ROSIBEL MENA CASTILLO</t>
  </si>
  <si>
    <t>MARIA MERCEDES CORTES RUIZ</t>
  </si>
  <si>
    <t>JOSE ROBERTO MONTIEL QUINTERO</t>
  </si>
  <si>
    <t>YISSENYA FERNANDEZ MATAMOROS</t>
  </si>
  <si>
    <t>ALBA IVANNIA RODRIGUEZ CASTRO</t>
  </si>
  <si>
    <t>DANNY AMADOR OBANDO</t>
  </si>
  <si>
    <t>JUAN ARIAS MORA</t>
  </si>
  <si>
    <t>ILLIANA VALVERDE SOLIS</t>
  </si>
  <si>
    <t>MARJORIE HIDALGO ARIAS</t>
  </si>
  <si>
    <t>LOS ANGELES DE SABALITO</t>
  </si>
  <si>
    <t>ROXANA VALVERDE VENEGAS</t>
  </si>
  <si>
    <t>HEILIN LORIA LOPEZ</t>
  </si>
  <si>
    <t>ERNY BERMUDEZ JIMENEZ</t>
  </si>
  <si>
    <t>KARLA CARVAJAL RODRIGUEZ</t>
  </si>
  <si>
    <t>ERICK E. ARIAS CARRANZA</t>
  </si>
  <si>
    <t>DENISSE MARCELA CEBA MENDOZA</t>
  </si>
  <si>
    <t>GERMAN HARRIS ZUÑIGA</t>
  </si>
  <si>
    <t>ELMES ULLOA MORALES</t>
  </si>
  <si>
    <t>IRIS YORLENY ROSALES RAMIREZ</t>
  </si>
  <si>
    <t>ADRIANA VILLEGAS CHAVES</t>
  </si>
  <si>
    <t>OLGER JAVIER MORALES SANCHEZ</t>
  </si>
  <si>
    <t>MICHAEL RANGEL WILSON WILLIS</t>
  </si>
  <si>
    <t>GABRIEL LARA ARGUEDAS</t>
  </si>
  <si>
    <t>MARIELA VALVERDE MENA</t>
  </si>
  <si>
    <t>JOHANNA MASIS VALLE</t>
  </si>
  <si>
    <t>ELSIE HIDALGO SANCHEZ</t>
  </si>
  <si>
    <t>EDWIN RAMIREZ MORENO</t>
  </si>
  <si>
    <t>ELSIE SEQUEIRA MONCADA</t>
  </si>
  <si>
    <t>YORLENE MENDEZ ARRIETA</t>
  </si>
  <si>
    <t>ANDREINA HIDALGO OVIEDO</t>
  </si>
  <si>
    <t>AIDA CALVO CESPEDES</t>
  </si>
  <si>
    <t>JAVIER RAMOS ROJAS</t>
  </si>
  <si>
    <t>MIUREL SANDI SOLANO</t>
  </si>
  <si>
    <t>MARILIAM VARGAS MORA</t>
  </si>
  <si>
    <t>SUSANA HERNANDEZ RODRIGUEZ</t>
  </si>
  <si>
    <t>MARIA DEL S. MORALES GUTIERREZ</t>
  </si>
  <si>
    <t>YAMILETH CORDERO CERDAS</t>
  </si>
  <si>
    <t>ARMANDO CARDENAS VILLALTA</t>
  </si>
  <si>
    <t>LUCIA SANABRIA DELGADO</t>
  </si>
  <si>
    <t>YARIELA PONCE MENA</t>
  </si>
  <si>
    <t>YUNNIA ISABEL MORA DELGADO</t>
  </si>
  <si>
    <t>LEONARDO F. TIJERINO RIVERA</t>
  </si>
  <si>
    <t>LAS TORRES</t>
  </si>
  <si>
    <t>OLGER ZUÑIGA GOMEZ</t>
  </si>
  <si>
    <t>SHIRLEY BADILLA ROJAS</t>
  </si>
  <si>
    <t>GRETTEL HIDALGO ARIAS</t>
  </si>
  <si>
    <t>ABRAHAM STEVE ALVARADO MENDEZ</t>
  </si>
  <si>
    <t>OSCAR ZUÑIGA GOMEZ</t>
  </si>
  <si>
    <t>JIMMY PERAZA ZUÑIGA</t>
  </si>
  <si>
    <t>ANGELO SEQUEIRA LACAYO</t>
  </si>
  <si>
    <t>CONNIE HOOKER WATTERS</t>
  </si>
  <si>
    <t>JEANNETE HERRERA OVARES</t>
  </si>
  <si>
    <t>MARICELA HURTADO ARAGON</t>
  </si>
  <si>
    <t>LAURA ASTORGA AGUILAR</t>
  </si>
  <si>
    <t>MARIA VANESSA COREA MATARRITA</t>
  </si>
  <si>
    <t>JORGE GUTIERREZ RODRIGUEZ</t>
  </si>
  <si>
    <t>LUCRECIA UREÑA FERNANDEZ</t>
  </si>
  <si>
    <t>04036</t>
  </si>
  <si>
    <t>ROCIO HIDALGO RODRIGUEZ</t>
  </si>
  <si>
    <t>MARCIANO ELIZONDO GUZMAN</t>
  </si>
  <si>
    <t>EFRAIN ANTONIO SOLIS ROJAS</t>
  </si>
  <si>
    <t>SONIA DURAN ROJAS</t>
  </si>
  <si>
    <t>ILEANA ARIAS NUÑEZ</t>
  </si>
  <si>
    <t>PRISCILLA VEGA RAMIREZ</t>
  </si>
  <si>
    <t>ERIKA ELIZONDO CANTILLO</t>
  </si>
  <si>
    <t>RODOLFO LOPEZ OBREGON</t>
  </si>
  <si>
    <t>MAGALI CUBILLO MORALES</t>
  </si>
  <si>
    <t>KENIA MARIA MORA CALDERON</t>
  </si>
  <si>
    <t>SUGEILYN SANTAMARIA VILLALOBOS</t>
  </si>
  <si>
    <t>JEANNETH CALERO PEÑA</t>
  </si>
  <si>
    <t>EMMA JARA MELENDEZ</t>
  </si>
  <si>
    <t>DAVID JIMENEZ LEANDRO</t>
  </si>
  <si>
    <t>ALVARO MAURICIO LAINES REYES</t>
  </si>
  <si>
    <t>ROLANDO CAMPOS JIMENEZ</t>
  </si>
  <si>
    <t>ELIVINIA PICHARDO VILLEGAS</t>
  </si>
  <si>
    <t>ADRIANA QUESADA GOMEZ</t>
  </si>
  <si>
    <t>JULIO CESAR MORALES ZUÑIGA</t>
  </si>
  <si>
    <t>MARIBEL UREÑA ZAMORA</t>
  </si>
  <si>
    <t>EMMANUEL CAMPOS LEDEZMA</t>
  </si>
  <si>
    <t>04099</t>
  </si>
  <si>
    <t>MANUEL MAYORGA ACOSTA</t>
  </si>
  <si>
    <t>04137</t>
  </si>
  <si>
    <t>YADELY FONSECA RODRIGUEZ</t>
  </si>
  <si>
    <t>GUADALUPE ARTAVIA PINO</t>
  </si>
  <si>
    <t>JULIO POVEDA GARCIA</t>
  </si>
  <si>
    <t>SARA SALAS SANDI</t>
  </si>
  <si>
    <t>EUNICE RODRIGUEZ ROJAS</t>
  </si>
  <si>
    <t>MARLEN GUTIERREZ SERRANO</t>
  </si>
  <si>
    <t>ICELYN CHAVES BARAHONA</t>
  </si>
  <si>
    <t>ALTO BLEY DE ALTO TELIRE</t>
  </si>
  <si>
    <t>VICTOR ORTIZ ROJAS</t>
  </si>
  <si>
    <t>GRETTEL MOLINA DIAZ</t>
  </si>
  <si>
    <t>NARANJO BILINGÜE</t>
  </si>
  <si>
    <t>COUNTRYSIDE ACADEMY</t>
  </si>
  <si>
    <t>PRIMARIA C.I.T.</t>
  </si>
  <si>
    <t>04378</t>
  </si>
  <si>
    <t>MARIELY PRESCHOOL AND DAYCARE</t>
  </si>
  <si>
    <t>04379</t>
  </si>
  <si>
    <t>CIUDAD DE FE</t>
  </si>
  <si>
    <t>04380</t>
  </si>
  <si>
    <t>CENTRO DE INCLUSION EDUCATIVA CIENAK</t>
  </si>
  <si>
    <t>04381</t>
  </si>
  <si>
    <t>04382</t>
  </si>
  <si>
    <t>FINLAND SCHOOL COSTA RICA</t>
  </si>
  <si>
    <t>04383</t>
  </si>
  <si>
    <t>MUNDO DA CRIANÇA</t>
  </si>
  <si>
    <t>04385</t>
  </si>
  <si>
    <t>CENTRO EDUCATIVO NBS</t>
  </si>
  <si>
    <t>04386</t>
  </si>
  <si>
    <t>CASA DE LAS ESTRELLAS</t>
  </si>
  <si>
    <t>ABIGAIL EUNICE ROJAS DEZAMO</t>
  </si>
  <si>
    <t>MONICA DE LOS A. SANCHEZ B.</t>
  </si>
  <si>
    <t>KATTYA HALABI CHRYSSOPULOS</t>
  </si>
  <si>
    <t>ADRIANA BARRANTES SOLIS</t>
  </si>
  <si>
    <t>CHRISTIAN N. QUESADA CORRALES</t>
  </si>
  <si>
    <t>ANA LIGIA JIMENEZ MORUA</t>
  </si>
  <si>
    <t>CALLE MACHETE</t>
  </si>
  <si>
    <t>YIRIA SAENZ CARAZO</t>
  </si>
  <si>
    <t>HAZEL ALEMAN ARGUEDAS</t>
  </si>
  <si>
    <t>NATALIA CASTRO QUESADA</t>
  </si>
  <si>
    <t>LUIS DIEGO VEGA CRUZ</t>
  </si>
  <si>
    <t>ALEJANDRA MENDEZ MADRIGAL</t>
  </si>
  <si>
    <t>PORTON DE ANDALUCIA</t>
  </si>
  <si>
    <t>GUACIMA</t>
  </si>
  <si>
    <t>PAUL CHINCHILLA CARDENAS</t>
  </si>
  <si>
    <t>ANA GABRIELA BREALEY GOMEZ</t>
  </si>
  <si>
    <t>IVETH MARIA ACOSTA GOMEZ</t>
  </si>
  <si>
    <t>03922</t>
  </si>
  <si>
    <t>04068</t>
  </si>
  <si>
    <t>04130</t>
  </si>
  <si>
    <t>Rango de Edad</t>
  </si>
  <si>
    <t>Muje-
res</t>
  </si>
  <si>
    <t>Menores de 7 años</t>
  </si>
  <si>
    <t>De 7 años a menos de 12 años</t>
  </si>
  <si>
    <t>De 12 años a menos de 15 años</t>
  </si>
  <si>
    <t>De 15 años a menos de 18 años</t>
  </si>
  <si>
    <t>OBSERVACIONES / COMENTARIOS:</t>
  </si>
  <si>
    <t>SEGÚN ACTIVIDAD REALIZADA</t>
  </si>
  <si>
    <t>Edad cumplida</t>
  </si>
  <si>
    <t>PERSONAS ESTUDIANTES QUE FUERON EXCLUIDAS</t>
  </si>
  <si>
    <t>ESTUDIANTES QUE SON MADRES (QUE YA DIERON A LUZ) Y ESTUDIANTES QUE SON PADRES</t>
  </si>
  <si>
    <t>CUADRO 11</t>
  </si>
  <si>
    <t>CUADRO 13</t>
  </si>
  <si>
    <t>CUADRO 14</t>
  </si>
  <si>
    <t>CUADRO 15</t>
  </si>
  <si>
    <t>Indique la cantidad de personas estudiantes que no concluyeron los estudios por:</t>
  </si>
  <si>
    <t>ESTUDIANTES EMBARAZADAS Y</t>
  </si>
  <si>
    <t>Familias Transformadoras</t>
  </si>
  <si>
    <t>Mi Primera Aventura en Seguridad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</si>
  <si>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</si>
  <si>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</si>
  <si>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</si>
  <si>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</si>
  <si>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</si>
  <si>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</si>
  <si>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</si>
  <si>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</si>
  <si>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</si>
  <si>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</si>
  <si>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</si>
  <si>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</si>
  <si>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</si>
  <si>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</si>
  <si>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</si>
  <si>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</si>
  <si>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</si>
  <si>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</si>
  <si>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</si>
  <si>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</si>
  <si>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</si>
  <si>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</si>
  <si>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</si>
  <si>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</si>
  <si>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</si>
  <si>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</si>
  <si>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</si>
  <si>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</si>
  <si>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</si>
  <si>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</si>
  <si>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</si>
  <si>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</si>
  <si>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</si>
  <si>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</si>
  <si>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</si>
  <si>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</si>
  <si>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</si>
  <si>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</si>
  <si>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</si>
  <si>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</si>
  <si>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</si>
  <si>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</si>
  <si>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</si>
  <si>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</si>
  <si>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</si>
  <si>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</si>
  <si>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</si>
  <si>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</si>
  <si>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</si>
  <si>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</si>
  <si>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</si>
  <si>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</si>
  <si>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</si>
  <si>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</si>
  <si>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</si>
  <si>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</si>
  <si>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</si>
  <si>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</si>
  <si>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</si>
  <si>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</si>
  <si>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</si>
  <si>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</si>
  <si>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</si>
  <si>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</si>
  <si>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</si>
  <si>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</si>
  <si>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</si>
  <si>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</si>
  <si>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</si>
  <si>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</si>
  <si>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</si>
  <si>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</si>
  <si>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</si>
  <si>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</si>
  <si>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</si>
  <si>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</si>
  <si>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</si>
  <si>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</si>
  <si>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</si>
  <si>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</si>
  <si>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</si>
  <si>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</si>
  <si>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</si>
  <si>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</si>
  <si>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</si>
  <si>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</si>
  <si>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</si>
  <si>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</si>
  <si>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</si>
  <si>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</si>
  <si>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</si>
  <si>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</si>
  <si>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</si>
  <si>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</si>
  <si>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</si>
  <si>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</si>
  <si>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</si>
  <si>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</si>
  <si>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</si>
  <si>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</si>
  <si>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</si>
  <si>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</si>
  <si>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</si>
  <si>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</si>
  <si>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</si>
  <si>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</si>
  <si>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</si>
  <si>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</si>
  <si>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</si>
  <si>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</si>
  <si>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</si>
  <si>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</si>
  <si>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</si>
  <si>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</si>
  <si>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</si>
  <si>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</si>
  <si>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</si>
  <si>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</si>
  <si>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</si>
  <si>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</si>
  <si>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</si>
  <si>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</si>
  <si>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</si>
  <si>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</si>
  <si>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</si>
  <si>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</si>
  <si>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</si>
  <si>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</si>
  <si>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</si>
  <si>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</si>
  <si>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</si>
  <si>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</si>
  <si>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</si>
  <si>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</si>
  <si>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</si>
  <si>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</si>
  <si>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</si>
  <si>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</si>
  <si>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</si>
  <si>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</si>
  <si>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</si>
  <si>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</si>
  <si>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</si>
  <si>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</si>
  <si>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</si>
  <si>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</si>
  <si>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</si>
  <si>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</si>
  <si>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</si>
  <si>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</si>
  <si>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</si>
  <si>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</si>
  <si>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</si>
  <si>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</si>
  <si>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</si>
  <si>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</si>
  <si>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</si>
  <si>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</si>
  <si>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</si>
  <si>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</si>
  <si>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</si>
  <si>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</si>
  <si>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</si>
  <si>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</si>
  <si>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</si>
  <si>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</si>
  <si>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</si>
  <si>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</si>
  <si>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</si>
  <si>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</si>
  <si>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</si>
  <si>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</si>
  <si>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</si>
  <si>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</si>
  <si>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</si>
  <si>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</si>
  <si>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</si>
  <si>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</si>
  <si>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</si>
  <si>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</si>
  <si>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</si>
  <si>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</si>
  <si>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</si>
  <si>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</si>
  <si>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</si>
  <si>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</si>
  <si>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</si>
  <si>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</si>
  <si>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</si>
  <si>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</si>
  <si>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</si>
  <si>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</si>
  <si>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</si>
  <si>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</si>
  <si>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</si>
  <si>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</si>
  <si>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</si>
  <si>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</si>
  <si>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</si>
  <si>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</si>
  <si>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</si>
  <si>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</si>
  <si>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</si>
  <si>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</si>
  <si>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</si>
  <si>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</si>
  <si>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</si>
  <si>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</si>
  <si>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</si>
  <si>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</si>
  <si>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</si>
  <si>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</si>
  <si>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</si>
  <si>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</si>
  <si>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</si>
  <si>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</si>
  <si>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</si>
  <si>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</si>
  <si>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</si>
  <si>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</si>
  <si>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</si>
  <si>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</si>
  <si>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</si>
  <si>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</si>
  <si>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</si>
  <si>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</si>
  <si>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</si>
  <si>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</si>
  <si>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</si>
  <si>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</si>
  <si>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</si>
  <si>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</si>
  <si>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¿Se están realizando acciones de prevención de la violencia desde el Programa Convivir?</t>
  </si>
  <si>
    <t>18.</t>
  </si>
  <si>
    <t>1/ anteriormente Aprendo a Valerme por mí Mismo(a).</t>
  </si>
  <si>
    <t>Explorando en habilidades para vivir</t>
  </si>
  <si>
    <t>Creciendo en habilidades para vivir</t>
  </si>
  <si>
    <t>Acoso Escolar o "Bullying"</t>
  </si>
  <si>
    <t>GOICOECHEA</t>
  </si>
  <si>
    <t>MONTES DE OCA</t>
  </si>
  <si>
    <t>TIBAS</t>
  </si>
  <si>
    <t>VASQUEZ DE CORONADO</t>
  </si>
  <si>
    <t>YANURI RUIZ MUÑOZ</t>
  </si>
  <si>
    <t>CARMEN</t>
  </si>
  <si>
    <t>URUCA</t>
  </si>
  <si>
    <t>MERCED</t>
  </si>
  <si>
    <t>JORGE LEIVA MENDEZ</t>
  </si>
  <si>
    <t>DULCE NOMBRE DE JESUS</t>
  </si>
  <si>
    <t>ALEJANDRA AUILAR ABARCA</t>
  </si>
  <si>
    <t>CATEDRAL</t>
  </si>
  <si>
    <t>SANCHEZ</t>
  </si>
  <si>
    <t>04222</t>
  </si>
  <si>
    <t>IPIS</t>
  </si>
  <si>
    <t>CYNTHIA MORA MORA</t>
  </si>
  <si>
    <t>PATALILLO</t>
  </si>
  <si>
    <t>HOSPITAL</t>
  </si>
  <si>
    <t>BALKIS ZELEDON D ARCE</t>
  </si>
  <si>
    <t>JENNY VALVERDE OVIEDO</t>
  </si>
  <si>
    <t>DANIEL ESPINOZA VALVERDE</t>
  </si>
  <si>
    <t>GRETTEL MENDEZ ARTAVIA</t>
  </si>
  <si>
    <t>ANA JENSSIE CAMPOS CAMPOS</t>
  </si>
  <si>
    <t>KATTIA VELSQUEZ VARGAS</t>
  </si>
  <si>
    <t>GRANADILLA</t>
  </si>
  <si>
    <t>JULIETA BARBOZA VALVERDE</t>
  </si>
  <si>
    <t>MARCELA MARIN TREJOS</t>
  </si>
  <si>
    <t>NATALIA ARAYA RAMIREZ</t>
  </si>
  <si>
    <t>MARIBEL CAMBRONERO AGUILAR</t>
  </si>
  <si>
    <t>ALEJANDRA PORRAS BONILLA</t>
  </si>
  <si>
    <t>ACOSTA</t>
  </si>
  <si>
    <t>EDUARDO ENRIQUE ROJAS MEDINA</t>
  </si>
  <si>
    <t>PAOLA BRENES GONZALEZ</t>
  </si>
  <si>
    <t>LEGUA</t>
  </si>
  <si>
    <t>LUIS ALBERTO PADILLA FALLAS</t>
  </si>
  <si>
    <t>SHIRLENE MARIA QUIROS PAVON</t>
  </si>
  <si>
    <t>LIGIA MARLEY CALDERON ALFARO</t>
  </si>
  <si>
    <t>LAURA FERNANDEZ GARRO</t>
  </si>
  <si>
    <t>ELBA KATTYA FALLAS TORRES</t>
  </si>
  <si>
    <t>SAN SEBASTIAN</t>
  </si>
  <si>
    <t>SEBASTIAN NAVARRO CAÑIZALES</t>
  </si>
  <si>
    <t>VANESSA AVENDAÑO GUTIERREZ</t>
  </si>
  <si>
    <t>FRANCISCO JAVIER FALLAS SOTO</t>
  </si>
  <si>
    <t>KEILYN CALDERON PICADO</t>
  </si>
  <si>
    <t>MARIA CALDERON ALFARO</t>
  </si>
  <si>
    <t>ELKE MOYA CARPIO</t>
  </si>
  <si>
    <t>TURRUBARES</t>
  </si>
  <si>
    <t>SILVIA SALAZAR ESPINOZA</t>
  </si>
  <si>
    <t>MORA</t>
  </si>
  <si>
    <t>SAN JUAN DE MATA</t>
  </si>
  <si>
    <t>CARARA</t>
  </si>
  <si>
    <t>OLGA LIDIA BARRERA GALIANO</t>
  </si>
  <si>
    <t>EVELYN PEREZ CAMPOS</t>
  </si>
  <si>
    <t>LIZETH MARIA MORA ALVARADO</t>
  </si>
  <si>
    <t>INGRID CHARPENTIER GUERRERO</t>
  </si>
  <si>
    <t>OLGA LIDIA MONTOYA MARIN</t>
  </si>
  <si>
    <t>CAJON</t>
  </si>
  <si>
    <t>XINIA NAVARRO SANDOVAL</t>
  </si>
  <si>
    <t>VOLCAN</t>
  </si>
  <si>
    <t>BRUNKA</t>
  </si>
  <si>
    <t>ADIS VALVERDE ACUÑA</t>
  </si>
  <si>
    <t>EL GUAYACAN</t>
  </si>
  <si>
    <t>CEIBON</t>
  </si>
  <si>
    <t>SAN VICENTE UJARRAS</t>
  </si>
  <si>
    <t>BAJO DE SABALO</t>
  </si>
  <si>
    <t>I.D.A. SAN MARTIN</t>
  </si>
  <si>
    <t>ARTURO TINOCO JIMENEZ</t>
  </si>
  <si>
    <t>OSA</t>
  </si>
  <si>
    <t>BAHIA BALLENA</t>
  </si>
  <si>
    <t>BOCA DE LIMON</t>
  </si>
  <si>
    <t>BOCA LIMON</t>
  </si>
  <si>
    <t>DINIA FALLAS ROBLES</t>
  </si>
  <si>
    <t>JOHANNA JIMENEZ QUESADA</t>
  </si>
  <si>
    <t>JUAN HIDALGO VALDERRAMOS</t>
  </si>
  <si>
    <t>CARLOS NARANJO BADILLA</t>
  </si>
  <si>
    <t>PARAMO</t>
  </si>
  <si>
    <t>CARLOS ZUÑIGA MONTERO</t>
  </si>
  <si>
    <t>CHANGUENA</t>
  </si>
  <si>
    <t>CURRE</t>
  </si>
  <si>
    <t>REY CURRE</t>
  </si>
  <si>
    <t>DIVISION</t>
  </si>
  <si>
    <t>ISAURA MONGE NAVARRO</t>
  </si>
  <si>
    <t>JOSE FABIO GONGORA UMAÑA</t>
  </si>
  <si>
    <t>HORTENSIA GUTIERREZ ESPINOZA</t>
  </si>
  <si>
    <t>JUAN UREÑA MORALES</t>
  </si>
  <si>
    <t>JOHNNY MUÑOZ SALAZAR</t>
  </si>
  <si>
    <t>SAN ANDRES DE TERRABA</t>
  </si>
  <si>
    <t>MAIZ DE LOS BORUCAS</t>
  </si>
  <si>
    <t>MAIZ DE COLINAS</t>
  </si>
  <si>
    <t>MAIZ DE LOS UVA</t>
  </si>
  <si>
    <t>JOSE GILMAR MARIN MORA</t>
  </si>
  <si>
    <t>ANA YANCY AZOFEIFA VILA</t>
  </si>
  <si>
    <t>03792</t>
  </si>
  <si>
    <t>QUEPOS</t>
  </si>
  <si>
    <t>PILON</t>
  </si>
  <si>
    <t>TRES RIOS DE VOLCAN</t>
  </si>
  <si>
    <t>03889</t>
  </si>
  <si>
    <t>ANANIAS FERNANDEZ ACUÑA</t>
  </si>
  <si>
    <t>MELICO SALAZAR ZUÑIGA</t>
  </si>
  <si>
    <t>SAN RAMON SUR</t>
  </si>
  <si>
    <t>SILVIA ELIZONDO AVILA</t>
  </si>
  <si>
    <t>SANTO TOMAS</t>
  </si>
  <si>
    <t>TERRABA</t>
  </si>
  <si>
    <t>FREDDY GODINEZ GODINEZ</t>
  </si>
  <si>
    <t>ALTO CALDERON</t>
  </si>
  <si>
    <t>SIKEBATA</t>
  </si>
  <si>
    <t>DIGNA DEL CARMEN ROJAS MORALES</t>
  </si>
  <si>
    <t>STEPHANIE GABRIELA ARTAVIA CH.</t>
  </si>
  <si>
    <t>JENNY QUESADA ALFARO</t>
  </si>
  <si>
    <t>EDITH LEIVA LAZARO</t>
  </si>
  <si>
    <t>LIZETH CORRALES MEJIAS</t>
  </si>
  <si>
    <t>OROTINA</t>
  </si>
  <si>
    <t>KARINA VALLE DIAZ</t>
  </si>
  <si>
    <t>YERLYN MARIA BOLAÑOS ALFARO</t>
  </si>
  <si>
    <t>JUAN GABRIEL CHAVARRIA ARIAS</t>
  </si>
  <si>
    <t>TACARES</t>
  </si>
  <si>
    <t>MARIO ESTEBAN MORALES CORDOBA</t>
  </si>
  <si>
    <t>SONIA CABALLERO HERRERA</t>
  </si>
  <si>
    <t>KATTIA VIQUEZ VEGA</t>
  </si>
  <si>
    <t>MARIBELL ANCHIA RODRIGUEZ</t>
  </si>
  <si>
    <t>VILMA JONES SOUTT</t>
  </si>
  <si>
    <t>JORGE ANDRES RAMIREZ BOLAÑOS</t>
  </si>
  <si>
    <t>SIANNY RODRIGUEZ CHAVARRIA</t>
  </si>
  <si>
    <t>GINA ROJAS RODRIGUEZ</t>
  </si>
  <si>
    <t>DAVID RODRIGUEZ MORERA</t>
  </si>
  <si>
    <t>ALFARO</t>
  </si>
  <si>
    <t>BRISAS</t>
  </si>
  <si>
    <t>TAPESCO</t>
  </si>
  <si>
    <t>LILLIANA PEREZ SOLANO</t>
  </si>
  <si>
    <t>CINTHYA MOLINA ROJAS</t>
  </si>
  <si>
    <t>CIRRI SUR</t>
  </si>
  <si>
    <t>NURIA QUESADA ALFARO</t>
  </si>
  <si>
    <t>ZAYDA CARRILLO ZELEDON</t>
  </si>
  <si>
    <t>LUIS ADRIAN MASIS PEREZ</t>
  </si>
  <si>
    <t>GLADYS CESPEDES CASTILO</t>
  </si>
  <si>
    <t>GABRIELA ROJAS RODRIGUEZ</t>
  </si>
  <si>
    <t>RODRIGUEZ</t>
  </si>
  <si>
    <t>KATTIA MARIA CABEZAS PICADO</t>
  </si>
  <si>
    <t>MARIA EDITH RODRIGUEZ ARAYA</t>
  </si>
  <si>
    <t>EL AMPARO</t>
  </si>
  <si>
    <t>ANDREINA I.PERALTA ARROLIGA</t>
  </si>
  <si>
    <t>ALEJANDRA ROJAS SANDOVAL</t>
  </si>
  <si>
    <t>CUREÑA</t>
  </si>
  <si>
    <t>CUTRIS</t>
  </si>
  <si>
    <t>DINIA LEIVA VALVERDE</t>
  </si>
  <si>
    <t>MAGALY PERAZA FERNANDEZ</t>
  </si>
  <si>
    <t>KATIRA</t>
  </si>
  <si>
    <t>KAROL ROXANA RAMIREZ JIMENEZ</t>
  </si>
  <si>
    <t>1422</t>
  </si>
  <si>
    <t>KARLA MARIA ALVAREZ VILLEGAS</t>
  </si>
  <si>
    <t>COTE</t>
  </si>
  <si>
    <t>JAUURI</t>
  </si>
  <si>
    <t>GINETH LAGUNA SANTANA</t>
  </si>
  <si>
    <t>EDWARD ANTONIO MORA GAMBOA</t>
  </si>
  <si>
    <t>MONICA ABADIA ULLOA</t>
  </si>
  <si>
    <t>INGRID CORTES JAEN</t>
  </si>
  <si>
    <t>HENRY LARA PANIAGUA</t>
  </si>
  <si>
    <t>MILDRED PRISCILA VARGAS TORRES</t>
  </si>
  <si>
    <t>OSCAR ARBEY SALAZAR ROJAS</t>
  </si>
  <si>
    <t>I.D.A. LAS MARIAS</t>
  </si>
  <si>
    <t>ESTEFANY MURILLO SALAZAR</t>
  </si>
  <si>
    <t>MARIA ISABEL ROJAS RODRIGUEZ</t>
  </si>
  <si>
    <t>SEIDY PATRICIA VARGAS ACEVEDO</t>
  </si>
  <si>
    <t>PATRICIA ZUMBADO ZUMBADO</t>
  </si>
  <si>
    <t>JIMMY BARAHONA BLANCO</t>
  </si>
  <si>
    <t>CRISTINA SEGURA GONZALEZ</t>
  </si>
  <si>
    <t>BAYRON CORTES RODRIGUEZ</t>
  </si>
  <si>
    <t>GINA GARCIA SANDOVAL</t>
  </si>
  <si>
    <t>YAMILETTE MENDEZ ROJAS</t>
  </si>
  <si>
    <t>ADRIANA SIBAJA RODRIGUEZ</t>
  </si>
  <si>
    <t>ORIENTAL</t>
  </si>
  <si>
    <t>OCCIDENTAL</t>
  </si>
  <si>
    <t>JORGE MUÑOZ DIAZ</t>
  </si>
  <si>
    <t>OREAMUNO</t>
  </si>
  <si>
    <t>TARRAZU</t>
  </si>
  <si>
    <t>DOTA</t>
  </si>
  <si>
    <t>MONICA NAVARRO GAMBOA</t>
  </si>
  <si>
    <t>EL GUARCO</t>
  </si>
  <si>
    <t>MELINA MARTINEZ CHACON</t>
  </si>
  <si>
    <t>ALVARADO</t>
  </si>
  <si>
    <t>TREICY ROSSI FUENTES</t>
  </si>
  <si>
    <t>ERICKA SOLANO NUÑEZ</t>
  </si>
  <si>
    <t>JOSE FRANCISCO RUIZ RUIZ</t>
  </si>
  <si>
    <t>ELINOR CECILIANO CORDERO</t>
  </si>
  <si>
    <t>JERSON JOSE MORA CALDERON</t>
  </si>
  <si>
    <t>FLORIZUL PORRAS DUARTE</t>
  </si>
  <si>
    <t>EVELYN RODRIGUEZ CHINCHILLA</t>
  </si>
  <si>
    <t>LILLIANA ARAYA CORDERO</t>
  </si>
  <si>
    <t>MICHAEL ESTEBAN SOLANO SANCHEZ</t>
  </si>
  <si>
    <t>OSCAR SANCHEZ VASQUEZ</t>
  </si>
  <si>
    <t>ISELA MARIA SOLANO CAMPOS</t>
  </si>
  <si>
    <t>SAN JUAN DE CHICUA</t>
  </si>
  <si>
    <t>ALLAN ENRIQUE NUÑEZ OVARES</t>
  </si>
  <si>
    <t>CESAR ALEJANDRO SOLANO FALLAS</t>
  </si>
  <si>
    <t>ANGIE ZUÑIGA LOBO</t>
  </si>
  <si>
    <t>ROXANA CRUZ NAVARRO</t>
  </si>
  <si>
    <t>LEDA FUENTES ARIAS</t>
  </si>
  <si>
    <t>MILENA SALAZAR CESPEDES</t>
  </si>
  <si>
    <t>LUIS CARLOS MATA ROJAS</t>
  </si>
  <si>
    <t>SANDRA SALAZAR ALVARADO</t>
  </si>
  <si>
    <t>JIMENEZ</t>
  </si>
  <si>
    <t>VALLE LA ESTRELLA</t>
  </si>
  <si>
    <t>JOHANNA MONTERO VEGA</t>
  </si>
  <si>
    <t>EDDIE LOAIZA NUÑEZ</t>
  </si>
  <si>
    <t>KRISSIA BALLESTERO SOLIS</t>
  </si>
  <si>
    <t>04163</t>
  </si>
  <si>
    <t>YORJANI G. FUENTES MONTANO</t>
  </si>
  <si>
    <t>MARIANO CORDERO RIVERA</t>
  </si>
  <si>
    <t>ROXANA ROJAS NAVARRO</t>
  </si>
  <si>
    <t>LA FLORA</t>
  </si>
  <si>
    <t>YISENIA MUÑOZ CORREA</t>
  </si>
  <si>
    <t>DOUGLAS CAMPOS LEON</t>
  </si>
  <si>
    <t>PURABA</t>
  </si>
  <si>
    <t>LLANURAS DEL GASPAR</t>
  </si>
  <si>
    <t>BARRIO FATIMA</t>
  </si>
  <si>
    <t>MANUEL DEL PILAR ZUMBADO GONZALEZ</t>
  </si>
  <si>
    <t>ALFREDO GONZALEZ FLORES</t>
  </si>
  <si>
    <t>EDITH PERALTA JIMENEZ</t>
  </si>
  <si>
    <t>MANUEL CAMACHO HERNANDEZ</t>
  </si>
  <si>
    <t>RAMON BARRANTES HERRERA</t>
  </si>
  <si>
    <t>FLORES</t>
  </si>
  <si>
    <t>EMILY ANDREA ESPINOZA SALAZAR</t>
  </si>
  <si>
    <t>ALFREDO VOLIO JIMENEZ</t>
  </si>
  <si>
    <t>BIRRI</t>
  </si>
  <si>
    <t>GABRIELA MATA QUIROS</t>
  </si>
  <si>
    <t>FINCA GUARARI</t>
  </si>
  <si>
    <t>GEOVANNI ALVAREZ ZUÑIGA</t>
  </si>
  <si>
    <t>ANA YANSY RODRIGUEZ SIBAJA</t>
  </si>
  <si>
    <t>LINETTE BRENES VELEZ</t>
  </si>
  <si>
    <t>VERA GRACIELA QUESADA QUESADA</t>
  </si>
  <si>
    <t>ALBERTO PANIAGUA CHAVARRIA</t>
  </si>
  <si>
    <t>GETSEMANI</t>
  </si>
  <si>
    <t>JOAQUIN LIZANO GUTIERREZ</t>
  </si>
  <si>
    <t>ANICETO ESQUIVEL SAENZ</t>
  </si>
  <si>
    <t>TURES</t>
  </si>
  <si>
    <t>SAN JOSE LA MONTAÑA</t>
  </si>
  <si>
    <t>PORROSATI</t>
  </si>
  <si>
    <t>EDWIN GUTIERREZ RODRIGUEZ</t>
  </si>
  <si>
    <t>VARABLANCA</t>
  </si>
  <si>
    <t>MARCO VINICIO PORRAS MARTINEZ</t>
  </si>
  <si>
    <t>ESTADOS UNIDOS DE AMERICA</t>
  </si>
  <si>
    <t>PARA</t>
  </si>
  <si>
    <t>PBRO. RICARDO SALAS CAMPOS</t>
  </si>
  <si>
    <t>JOAQUIN CAMACHO ULATE</t>
  </si>
  <si>
    <t>MARIA DEL MAR CALDERON ROSALES</t>
  </si>
  <si>
    <t>LAURA SANCHEZ HERNANDEZ</t>
  </si>
  <si>
    <t>ELISA SOTO JIMENEZ</t>
  </si>
  <si>
    <t>SADDY BENAVIDES AGUERO</t>
  </si>
  <si>
    <t>PATRICIA CERDAS AZOFEIFA</t>
  </si>
  <si>
    <t>CINDY RAMIREZ MORENO</t>
  </si>
  <si>
    <t>SILVIA VALERIO ARTAVIA</t>
  </si>
  <si>
    <t>NIMSI CHACON MURILLO</t>
  </si>
  <si>
    <t>I.D.A. SAN RAMON</t>
  </si>
  <si>
    <t>BAGACES</t>
  </si>
  <si>
    <t>YINERI ESPINOZA GUTIERREZ</t>
  </si>
  <si>
    <t>MALINCIN JIMENEZ AMADOR</t>
  </si>
  <si>
    <t>FORTUNA</t>
  </si>
  <si>
    <t>YERLYN LARA ALEMAN</t>
  </si>
  <si>
    <t>NACASCOLO</t>
  </si>
  <si>
    <t>MAYORGA</t>
  </si>
  <si>
    <t>MOGOTE</t>
  </si>
  <si>
    <t>JEFRY JOSE SOTO ROMERO</t>
  </si>
  <si>
    <t>FAUSTO GUZMAN CALVO</t>
  </si>
  <si>
    <t>CELESTINO ALVAREZ RUIZ</t>
  </si>
  <si>
    <t>LLANOS DE CORTES</t>
  </si>
  <si>
    <t>JESUS DE NAZARETH</t>
  </si>
  <si>
    <t>MANSION</t>
  </si>
  <si>
    <t>BELEN DE NOSARITA</t>
  </si>
  <si>
    <t>FRANCISCO GOMEZ GODOY</t>
  </si>
  <si>
    <t>CARMONA</t>
  </si>
  <si>
    <t>HILDA GOMEZ VILLAGRA</t>
  </si>
  <si>
    <t>YARIELA SALAZAR ANCHIA</t>
  </si>
  <si>
    <t>GUSTAVO GUITIERREZ GOMEZ</t>
  </si>
  <si>
    <t>JENNY OBANDO OBANDO</t>
  </si>
  <si>
    <t>ADRIANA MATARRITA PORRAS</t>
  </si>
  <si>
    <t>ADONAY ZUNIGA JUAREZ</t>
  </si>
  <si>
    <t>SILENI ZAPATA CERDAS</t>
  </si>
  <si>
    <t>SIRLENE PERALTA CRUZ</t>
  </si>
  <si>
    <t>ANA GABRIELA GUADAMUZ TENORIO</t>
  </si>
  <si>
    <t>GABRIELA HERNANDEZ FAJARDO</t>
  </si>
  <si>
    <t>DAMARIS SOLORZANO SOLORZANO</t>
  </si>
  <si>
    <t>JAVIER SALAZAR MORA</t>
  </si>
  <si>
    <t>ARYERI MAYORGA ESPINOZA</t>
  </si>
  <si>
    <t>EVELIN TATIANA SEQUEIRA CASCAN</t>
  </si>
  <si>
    <t>EMILIO JOSESALINAS ACOSTA</t>
  </si>
  <si>
    <t>CARRILLO</t>
  </si>
  <si>
    <t>VEINTISIETE DE ABRIL</t>
  </si>
  <si>
    <t>YERLIN JOHANA ZUÑIGA ZUÑIGA</t>
  </si>
  <si>
    <t>CABO VELAS</t>
  </si>
  <si>
    <t>CLAUDIA MORALES VARGAS</t>
  </si>
  <si>
    <t>ALBA ALVAREZ RUEDA</t>
  </si>
  <si>
    <t>TERESA MATARRITA MATARRITA</t>
  </si>
  <si>
    <t>CRISTOBALINA COREA CARAVACA</t>
  </si>
  <si>
    <t>HENRY VILLARREAL CARRANZA</t>
  </si>
  <si>
    <t>KARINA ORDOÑEZ CRUZ</t>
  </si>
  <si>
    <t>ABANGARES</t>
  </si>
  <si>
    <t>SIERRA</t>
  </si>
  <si>
    <t>MAYRENI SOLIS FAJARDO</t>
  </si>
  <si>
    <t>URBANIZACION LAS CAÑAS</t>
  </si>
  <si>
    <t>ERICKA GONZALEZ ALVAREZ</t>
  </si>
  <si>
    <t>04168</t>
  </si>
  <si>
    <t>ALEXANDER ZAMBRANA LOPEZ</t>
  </si>
  <si>
    <t>ANA YANCY MORALES MURILLO</t>
  </si>
  <si>
    <t>ADRIANA LOPEZ CHAVARRIA</t>
  </si>
  <si>
    <t>JOHANNA ROJAS UMAÑA</t>
  </si>
  <si>
    <t>LEONEL PERALTA BARRANTES</t>
  </si>
  <si>
    <t>OSCAR CASCANTE CASCANTE</t>
  </si>
  <si>
    <t>YENDRY MELISSA ARIAS FLORES</t>
  </si>
  <si>
    <t>MONTES DE ORO</t>
  </si>
  <si>
    <t>YESENIA AZOFEIFA BARBOZA</t>
  </si>
  <si>
    <t>CHIRA</t>
  </si>
  <si>
    <t>MACACONA</t>
  </si>
  <si>
    <t>ANDREINA MADRIGAL PORRAS</t>
  </si>
  <si>
    <t>INGRID FONTANA BRENES</t>
  </si>
  <si>
    <t>MIROSLABA BARQUERO ALVAREZ</t>
  </si>
  <si>
    <t>MARITZA CESPEDES MADRIGAL</t>
  </si>
  <si>
    <t>ANABEL TREJOS CEDEÑO</t>
  </si>
  <si>
    <t>CINTHIA CASCANTE CAMPOS</t>
  </si>
  <si>
    <t>ARLENE PACO SAMUDIO</t>
  </si>
  <si>
    <t>ADRIANA CABALLERO PIÑA</t>
  </si>
  <si>
    <t>CLARINETH DURON REYES</t>
  </si>
  <si>
    <t>YENORIS OBANDO SEQUEIRA</t>
  </si>
  <si>
    <t>SUSAN BERROCAL MORERA</t>
  </si>
  <si>
    <t>KARINA CHAVES RETANA</t>
  </si>
  <si>
    <t>LIGIA BROWN SANCHEZ</t>
  </si>
  <si>
    <t>CORREDORES</t>
  </si>
  <si>
    <t>COTO BRUS</t>
  </si>
  <si>
    <t>AGUABUENA</t>
  </si>
  <si>
    <t>GUAYCARA</t>
  </si>
  <si>
    <t>CORREDOR</t>
  </si>
  <si>
    <t>GUTIERREZ BROWN</t>
  </si>
  <si>
    <t>PUERTO CORTES</t>
  </si>
  <si>
    <t>PITTIER</t>
  </si>
  <si>
    <t>KOGOKEAIBTDA</t>
  </si>
  <si>
    <t>04139</t>
  </si>
  <si>
    <t>ANGELA MARIA ZAMORA JIMENEZ</t>
  </si>
  <si>
    <t>PALMAR</t>
  </si>
  <si>
    <t>GABRIELA CASTRO GARCIA</t>
  </si>
  <si>
    <t>SALAMA</t>
  </si>
  <si>
    <t>GABRIELA ALVAREZ GOMEZ</t>
  </si>
  <si>
    <t>RENE RODRIGUEZ VALERIN</t>
  </si>
  <si>
    <t>ORLANDO MARIA SOLERA QUESADA</t>
  </si>
  <si>
    <t>DOUGLAS CERDAS QUESADA</t>
  </si>
  <si>
    <t>BAHIA DRAKE</t>
  </si>
  <si>
    <t>VISTA DE TERRABA</t>
  </si>
  <si>
    <t>DAYANA ARAYA MADRIGAL</t>
  </si>
  <si>
    <t>04198</t>
  </si>
  <si>
    <t>MARIA ROSA GAMEZ SOLANO</t>
  </si>
  <si>
    <t>ZORAIDA ARAUZ CONCEPCION</t>
  </si>
  <si>
    <t>ARELY GOMEZ VARGAS</t>
  </si>
  <si>
    <t>JEISSON OTOYA MOYA</t>
  </si>
  <si>
    <t>ROY DANIEL ZUÑIGA MUÑOZ</t>
  </si>
  <si>
    <t>SABALO DE SIERPE</t>
  </si>
  <si>
    <t>ALEXANDER OCTAVIO SANDI SANDI</t>
  </si>
  <si>
    <t>MARCO VINICIO COTO SEQUEIRA</t>
  </si>
  <si>
    <t>ARIELA GUTIERREZ SOBRADO</t>
  </si>
  <si>
    <t>SANDRA RODRIGUEZ MATAMOROS</t>
  </si>
  <si>
    <t>KAY RIGOBERTO MONTES GARCIA</t>
  </si>
  <si>
    <t>VILLA COLON</t>
  </si>
  <si>
    <t>ZULAY ADRIANA JIMENEZ JAEN</t>
  </si>
  <si>
    <t>MARITZA LOPEZ ESPINOZA</t>
  </si>
  <si>
    <t>KRISSIA G. HERRERA AVENDAÑO</t>
  </si>
  <si>
    <t>VIVIAN MORERA UGALDE</t>
  </si>
  <si>
    <t>ERICK ABARCA CHAVES</t>
  </si>
  <si>
    <t>CIUDAD PUERTO CORTES</t>
  </si>
  <si>
    <t>GAVILAN CANTA</t>
  </si>
  <si>
    <t>TALAMANCA</t>
  </si>
  <si>
    <t>SIQUIRRES</t>
  </si>
  <si>
    <t>CARRANDI</t>
  </si>
  <si>
    <t>ALEGRIA</t>
  </si>
  <si>
    <t>TELIRE</t>
  </si>
  <si>
    <t>MATAMA</t>
  </si>
  <si>
    <t>DAUBER MARTIN CAMPOS LEON</t>
  </si>
  <si>
    <t>REVENTAZON</t>
  </si>
  <si>
    <t>ELIZABETH MONGE GUTIERREZ</t>
  </si>
  <si>
    <t>JACQUELINE ALVARADO JIMENEZ</t>
  </si>
  <si>
    <t>KEVIN CALDERON ARAYA</t>
  </si>
  <si>
    <t>SIBUJU</t>
  </si>
  <si>
    <t>GAVILAN</t>
  </si>
  <si>
    <t>I.D.A. RIO BANANO</t>
  </si>
  <si>
    <t>BAJO COEN</t>
  </si>
  <si>
    <t>BERNARDO RODRIGUEZ LUPARIO</t>
  </si>
  <si>
    <t>MARIA E. GUTIERREZ CAMPOS</t>
  </si>
  <si>
    <t>WALTER SANCHEZ CARDENAS</t>
  </si>
  <si>
    <t>BOCA UREN</t>
  </si>
  <si>
    <t>BRIBRI</t>
  </si>
  <si>
    <t>DIDIER LEIVA MORALES</t>
  </si>
  <si>
    <t>RUTH MANDERSON DALEY</t>
  </si>
  <si>
    <t>ALBER CONTRERAS LEIVA</t>
  </si>
  <si>
    <t>EVELYN T. BERMUDEZ GUTIERREZ</t>
  </si>
  <si>
    <t>NAMU WOKIR</t>
  </si>
  <si>
    <t>IVAN SOLANO LOPEZ</t>
  </si>
  <si>
    <t>DINNIA MARLENI MESEN AZOFEIFA</t>
  </si>
  <si>
    <t>OLGA ROMAN CHAVARRIA</t>
  </si>
  <si>
    <t>YUSTIL ARAYA CASTILLO</t>
  </si>
  <si>
    <t>POCOCI</t>
  </si>
  <si>
    <t>DUACARI</t>
  </si>
  <si>
    <t>ZURQUI</t>
  </si>
  <si>
    <t>TAMARA</t>
  </si>
  <si>
    <t>RITA</t>
  </si>
  <si>
    <t>DURIKA</t>
  </si>
  <si>
    <t>RIO JIMENEZ</t>
  </si>
  <si>
    <t>ASTUA PIRIE</t>
  </si>
  <si>
    <t>LAS BRISAS DEL RIO BLANCO</t>
  </si>
  <si>
    <t>BRISAS RIO BLANCO</t>
  </si>
  <si>
    <t>PATIO SAN CRISTOBAL</t>
  </si>
  <si>
    <t>ROBERT VIALES VIALES</t>
  </si>
  <si>
    <t>KATTIA MATARRITA MATARRITA</t>
  </si>
  <si>
    <t>GERARDO JIMENEZ ESQUIVEL</t>
  </si>
  <si>
    <t>COLONIA ZELEDON</t>
  </si>
  <si>
    <t>PEDRO ALEJANDRO HERRERA VARGAS</t>
  </si>
  <si>
    <t>ANGELES DE ANABAN</t>
  </si>
  <si>
    <t>SAN JUAN DE POCOCI</t>
  </si>
  <si>
    <t>TOURNON</t>
  </si>
  <si>
    <t>JACQUELINE ORTIZ ROMAN</t>
  </si>
  <si>
    <t>BOCA DEL RIO SILENCIO</t>
  </si>
  <si>
    <t>BOCA RIO SILENCIO</t>
  </si>
  <si>
    <t>AGUA FRIA</t>
  </si>
  <si>
    <t>CENTRAL DE GUAPILES</t>
  </si>
  <si>
    <t>LINEA VIEJA</t>
  </si>
  <si>
    <t>SULAY RAQUEL CONDEGA MARTINEZ</t>
  </si>
  <si>
    <t>EL TRIANGULO</t>
  </si>
  <si>
    <t>VEGA DE RIO PALACIOS</t>
  </si>
  <si>
    <t>EL CAMARON</t>
  </si>
  <si>
    <t>MARIA HIDALGO HIDALGO</t>
  </si>
  <si>
    <t>EL ROTULO</t>
  </si>
  <si>
    <t>CARLOS CHACON CHAVARRIA</t>
  </si>
  <si>
    <t>SANDRA MILEYDI REYES PALMA</t>
  </si>
  <si>
    <t>MATA DE LIMON ESTE</t>
  </si>
  <si>
    <t>JENNIFER PEÑA ALFARO</t>
  </si>
  <si>
    <t>RIO CASCADAS</t>
  </si>
  <si>
    <t>AGUAS FRIAS</t>
  </si>
  <si>
    <t>TICABAN</t>
  </si>
  <si>
    <t>TICABAN FINCA UNO</t>
  </si>
  <si>
    <t>CIUDADELA SAN JOSE</t>
  </si>
  <si>
    <t>MARITZA ROJAS VINDAS</t>
  </si>
  <si>
    <t>IZTARU</t>
  </si>
  <si>
    <t>EL MILLON</t>
  </si>
  <si>
    <t>JESSICA ARYERIE GODINEZ MORENO</t>
  </si>
  <si>
    <t>VIVIAN ARAYA VARELA</t>
  </si>
  <si>
    <t>KATTIA ARAYA VARELA</t>
  </si>
  <si>
    <t>YORLENY SEGURA JIMENEZ</t>
  </si>
  <si>
    <t>ENDERS GUTIERREZ OLIVARES</t>
  </si>
  <si>
    <t>KATTIA RIVERA SANCHEZ</t>
  </si>
  <si>
    <t>04185</t>
  </si>
  <si>
    <t>JOSE WISTON CARMONA ARIAS</t>
  </si>
  <si>
    <t>TUJANKIR #1</t>
  </si>
  <si>
    <t>TUJANKIR #2</t>
  </si>
  <si>
    <t>I.D.A. COSTA ANA</t>
  </si>
  <si>
    <t>YORLENY RODRIGUEZ CHAVARRIA</t>
  </si>
  <si>
    <t>YOLILLAL</t>
  </si>
  <si>
    <t>KARINA CHACON CHAVERRI</t>
  </si>
  <si>
    <t>ULISES IGNACIO ABARCA ORTIZ</t>
  </si>
  <si>
    <t>IVONNE DAMARIS REYES MORGAGA</t>
  </si>
  <si>
    <t>SANDRA SANCHO CARDENAS</t>
  </si>
  <si>
    <t>EL CARMEN #2</t>
  </si>
  <si>
    <t>EVELYN SOFIA CARRANZA GONZALEZ</t>
  </si>
  <si>
    <t>KATHERINE SABORIO CASTILLO</t>
  </si>
  <si>
    <t>JESSICA MARIA CASTRO GARCIA</t>
  </si>
  <si>
    <t>DOREY QUESADA MORA</t>
  </si>
  <si>
    <t>RONALD M. ALPIZAR HERNANDEZ</t>
  </si>
  <si>
    <t>ALTO UREN</t>
  </si>
  <si>
    <t>RITA MARCELLY UMAÑA VALVERDE</t>
  </si>
  <si>
    <t>DENNIS MADRIGAL MORA</t>
  </si>
  <si>
    <t>LUIS DIEGO SOLANO RODRIGUEZ</t>
  </si>
  <si>
    <t>JOSE HENRY ROJAS MORALES</t>
  </si>
  <si>
    <t>MARIA SUGEY VILLALOBOS REYES</t>
  </si>
  <si>
    <t>ASENTAMIENTO IDA CAÑA BLANCA</t>
  </si>
  <si>
    <t>SAN FRANCISCO DE ASIS</t>
  </si>
  <si>
    <t>BAJOS DE OLAN</t>
  </si>
  <si>
    <t>SELMA ROJAS DELGADO</t>
  </si>
  <si>
    <t>JERUSALEN</t>
  </si>
  <si>
    <t>MELIDA BADILLA CARMONA</t>
  </si>
  <si>
    <t>ANDRIZ MADRIZ MARTINEZ</t>
  </si>
  <si>
    <t>EL MANA</t>
  </si>
  <si>
    <t>JOSE ORTIZ MOYA</t>
  </si>
  <si>
    <t>MARIA CECILIA SOTO ARIAS</t>
  </si>
  <si>
    <t>ALTO COEN</t>
  </si>
  <si>
    <t>ELVIS ROMERO GARCIA</t>
  </si>
  <si>
    <t>DUSERIÑAK</t>
  </si>
  <si>
    <t>04165</t>
  </si>
  <si>
    <t>MONTE DE SION</t>
  </si>
  <si>
    <t>MONTE SION</t>
  </si>
  <si>
    <t>LAGUNAS DE BARU</t>
  </si>
  <si>
    <t>RANDY JOEL ARAYA PANIAGUA</t>
  </si>
  <si>
    <t>LAURA MARIA PEREIRA PEREIRA</t>
  </si>
  <si>
    <t>CARLOS LUIS ORTIZ TORRES</t>
  </si>
  <si>
    <t>ASENTAMIENTO SALAMA</t>
  </si>
  <si>
    <t>MARJORIE OBANDO ESPINOZA</t>
  </si>
  <si>
    <t>04166</t>
  </si>
  <si>
    <t>MARTA ZUÑIGA OBANDO</t>
  </si>
  <si>
    <t>ARROZ ITÄRI</t>
  </si>
  <si>
    <t>LUIS MUÑOZ DIAZ</t>
  </si>
  <si>
    <t>FELIPE BAÑEZ GARCIA</t>
  </si>
  <si>
    <t>KONYÖU</t>
  </si>
  <si>
    <t>JEANNETTE ARIAS GONZALEZ</t>
  </si>
  <si>
    <t>6996</t>
  </si>
  <si>
    <t>04392</t>
  </si>
  <si>
    <t>TSIRIKBATA</t>
  </si>
  <si>
    <t>LAS VEGAS DE ESPABEL</t>
  </si>
  <si>
    <t>ANDREA AGUILAR GARCIA</t>
  </si>
  <si>
    <t>6997</t>
  </si>
  <si>
    <t>04393</t>
  </si>
  <si>
    <t>SURUY</t>
  </si>
  <si>
    <t>CRISTIAN ESPINOZA GOMEZ</t>
  </si>
  <si>
    <t>6998</t>
  </si>
  <si>
    <t>04394</t>
  </si>
  <si>
    <t>BITARKALA</t>
  </si>
  <si>
    <t>OSCAR ZUÑIGA SEQUEIRA</t>
  </si>
  <si>
    <t>MARCO VINICIO UMAÑA JUAREZ</t>
  </si>
  <si>
    <t>LAS CAÑAS</t>
  </si>
  <si>
    <t>CESAR RODRIGUEZ BARRANTES</t>
  </si>
  <si>
    <t>BILINGÜE VIRGEN DE FATIMA</t>
  </si>
  <si>
    <t>SONIA SMITH SMITH</t>
  </si>
  <si>
    <t>CRISTIANA ASAMBLEAS DE DIOS -LIMON-</t>
  </si>
  <si>
    <t>LAURENS TORRES ARTAVIA</t>
  </si>
  <si>
    <t>INSTITUTO DR. JAIM WEIZMAN</t>
  </si>
  <si>
    <t>COLEGIO HUMBOLDT</t>
  </si>
  <si>
    <t>ANA PATRICIA ARROYO UMAÑA</t>
  </si>
  <si>
    <t>COLEGIO LA SALLE</t>
  </si>
  <si>
    <t>JULIO CESAR ALVAREZ GUTIERREZ</t>
  </si>
  <si>
    <t>CINDY BARQUERO FAJARDO</t>
  </si>
  <si>
    <t>MARCO V. GUEVARA SOLANO</t>
  </si>
  <si>
    <t>KAREN CHAVES AREAS</t>
  </si>
  <si>
    <t>03484</t>
  </si>
  <si>
    <t>RAFAEL MORA GOÑI</t>
  </si>
  <si>
    <t>SEP INTERNATIONAL SCHOOL</t>
  </si>
  <si>
    <t>CIENTIFICO BILINGÜE DEL SUR</t>
  </si>
  <si>
    <t>VICTORIA PANINSKI ROVIRA</t>
  </si>
  <si>
    <t>OLMAN VARGAS ROJAS</t>
  </si>
  <si>
    <t>BILINGÜE SAN FRANCISCO DE ASIS</t>
  </si>
  <si>
    <t>COLEGIO BILINGÜE LA SABANA</t>
  </si>
  <si>
    <t>INTERNATIONAL ROYAL SCHOOL</t>
  </si>
  <si>
    <t>MARIA FERNANDA SEGURA VALERIN</t>
  </si>
  <si>
    <t>BILINGÜE NUESTRA SEÑORA DE LOURDES</t>
  </si>
  <si>
    <t>BARRIO LIMON OESTE</t>
  </si>
  <si>
    <t>LABORATORIO BILINGÜE</t>
  </si>
  <si>
    <t>SAINT NICHOLAS OF FLÜE SCHOOL</t>
  </si>
  <si>
    <t>MARITZA BUZANO ROMERO</t>
  </si>
  <si>
    <t>COLEGIO BILINGÜE CIUDAD BLANCA</t>
  </si>
  <si>
    <t>BILINGÜE LLAMA DEL BOSQUE</t>
  </si>
  <si>
    <t>LIZA MAUREEN EWEN</t>
  </si>
  <si>
    <t>GOLDEN VALLEY SCHOOL -HEREDIA-</t>
  </si>
  <si>
    <t>04110</t>
  </si>
  <si>
    <t>CREATIVA</t>
  </si>
  <si>
    <t>SAINT JOHN VIANNEY CENTRO EDUCATIVO</t>
  </si>
  <si>
    <t>LA GUACIMA CENTRO</t>
  </si>
  <si>
    <t>OLGA ATENCIO REAL</t>
  </si>
  <si>
    <t>BILINGÜE VIRGEN DEL PILAR</t>
  </si>
  <si>
    <t>RONALD MADRIGAL MONGE</t>
  </si>
  <si>
    <t>KARLA SALAS MEJIA</t>
  </si>
  <si>
    <t>BILINGÜE MARIA AUXILIADORA</t>
  </si>
  <si>
    <t>GERMAN CHAVARRIA MENDEZ</t>
  </si>
  <si>
    <t>03332</t>
  </si>
  <si>
    <t>DORCAS ENRIQUEZ MORA</t>
  </si>
  <si>
    <t>ELIBERTH RODRIGUEZ BARRANTES</t>
  </si>
  <si>
    <t>NATALIA JIRON POPOVA</t>
  </si>
  <si>
    <t>SIBÖ FORMACION INTEGRAL</t>
  </si>
  <si>
    <t>JUAN BARRILERO CONTRERAS</t>
  </si>
  <si>
    <t>HILDA LEON VILLALTA</t>
  </si>
  <si>
    <t>FLOR QUESADA VALVERDE</t>
  </si>
  <si>
    <t>04387</t>
  </si>
  <si>
    <t>BRILLIANT MINDS SCHOOL</t>
  </si>
  <si>
    <t>04388</t>
  </si>
  <si>
    <t>GHM SCHOOL LIBERIA</t>
  </si>
  <si>
    <t>MARICRUZ OCHOA SEQUEIRA</t>
  </si>
  <si>
    <t>04142</t>
  </si>
  <si>
    <t>04389</t>
  </si>
  <si>
    <t>KTS SCHOOL</t>
  </si>
  <si>
    <t>SAUCES</t>
  </si>
  <si>
    <t>LUCIA ZAMORA CESPEDES</t>
  </si>
  <si>
    <t>04390</t>
  </si>
  <si>
    <t>CENTRO PEDAGOGICO LA VILLA CREATIVA</t>
  </si>
  <si>
    <t>CALLE COCHEA</t>
  </si>
  <si>
    <t>04391</t>
  </si>
  <si>
    <t>MUSIC VALLEY SCHOOL</t>
  </si>
  <si>
    <t>ANA RUTH CENTENO CALVO</t>
  </si>
  <si>
    <t>04395</t>
  </si>
  <si>
    <t>COLEGIO AGROPECUARIO DE SAN CARLOS</t>
  </si>
  <si>
    <t>04396</t>
  </si>
  <si>
    <t>GOLDEN VALLEY SCHOOL-HEREDIA-(HORARIO DIFERENC.)</t>
  </si>
  <si>
    <t>04397</t>
  </si>
  <si>
    <t>CENTRO EDUC. FONDO DE BENEFICIO SOCIAL UNA-SITUN</t>
  </si>
  <si>
    <t>MARIA DEL ROCIO MOYA GONZALEZ</t>
  </si>
  <si>
    <t>04398</t>
  </si>
  <si>
    <t>04399</t>
  </si>
  <si>
    <t>NORTH DALE SCHOOL</t>
  </si>
  <si>
    <t>GEORGINA CORTES SOTO</t>
  </si>
  <si>
    <t>04400</t>
  </si>
  <si>
    <t>SAINT JAGO ELEMENTAL SCHOOL</t>
  </si>
  <si>
    <t>LOS YOSES</t>
  </si>
  <si>
    <t>FELIPE LOPEZ CHEVEZ</t>
  </si>
  <si>
    <t>MATRÍCULA FINAL SEGÚN ASIGNATURA</t>
  </si>
  <si>
    <t>ESTUDIANTES APLAZADOS SEGÚN ASIGNATURA</t>
  </si>
  <si>
    <t>ESTUDIANTES REPROBADOS SEGÚN ASIGNATURA</t>
  </si>
  <si>
    <t>¿Se ha elaborado para este curso lectivo, el Plan de Convivencia del centro educativo?</t>
  </si>
  <si>
    <t>Grooming</t>
  </si>
  <si>
    <t>Sexting</t>
  </si>
  <si>
    <t>Incitación de conductas dañinas</t>
  </si>
  <si>
    <t>Ciberacoso o Ciberbullying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</si>
  <si>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</si>
  <si>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</si>
  <si>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</si>
  <si>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</si>
  <si>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</si>
  <si>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04258</t>
  </si>
  <si>
    <t>04402</t>
  </si>
  <si>
    <t>04403</t>
  </si>
  <si>
    <t>04404</t>
  </si>
  <si>
    <t>04405</t>
  </si>
  <si>
    <t>COMPLEJO EDUCATIVO SANANGEL</t>
  </si>
  <si>
    <t>GREEN HOUSE SCHOOL</t>
  </si>
  <si>
    <t>LIVING HOPE</t>
  </si>
  <si>
    <t>INSTITUTO PSICOPEDAGOGICO CORONADO</t>
  </si>
  <si>
    <t>GRACELAND SCHOOL</t>
  </si>
  <si>
    <t>HUMMINGBIRD LEARNING CENTER</t>
  </si>
  <si>
    <t>CENTRO EDUCATIVO JOURNEY SCHOOL OF COSTA RICA</t>
  </si>
  <si>
    <t>BELLELLI EDUCACION</t>
  </si>
  <si>
    <t>PRCANDIS</t>
  </si>
  <si>
    <t>SAN JOAQUIN DE FLORES</t>
  </si>
  <si>
    <t>LLANOS DE SANTA LUCIA</t>
  </si>
  <si>
    <t>RIBERA</t>
  </si>
  <si>
    <t>BARRIO SAN ANTONIO</t>
  </si>
  <si>
    <t>TEJAR</t>
  </si>
  <si>
    <t>GUADALUPE (ARENILLA)</t>
  </si>
  <si>
    <t>SAN JOSECITO CENTRO</t>
  </si>
  <si>
    <t>AGUACALIENTE (SAN FRANCISCO)</t>
  </si>
  <si>
    <t>ALTO DE LAS PALOMAS</t>
  </si>
  <si>
    <t>DEPENDENCIA</t>
  </si>
  <si>
    <t>VERONICA ARAGON CALZADA</t>
  </si>
  <si>
    <t>MONICA ULLOA BERMUDEZ</t>
  </si>
  <si>
    <t>KELLY ANNE RAMIREZ SNEERINGER</t>
  </si>
  <si>
    <t>ESTEBAN PORRAS MURILLO</t>
  </si>
  <si>
    <t>MARIO OSWALDO CATACHO MENA</t>
  </si>
  <si>
    <t>MARY JO GILL</t>
  </si>
  <si>
    <t>HELENA AYALES LIZANO</t>
  </si>
  <si>
    <t>MARLA GAIRAUD ARAYA</t>
  </si>
  <si>
    <t>GRETTEL SOLANO AGÜERO</t>
  </si>
  <si>
    <t>MELISSA ARRIETA CHAVES</t>
  </si>
  <si>
    <t>EMILIA MENDEZ CALVO</t>
  </si>
  <si>
    <t>INGRID BOLAÑOS SANCHEZ</t>
  </si>
  <si>
    <t>YORLENY ABARCA VILLALOBOS</t>
  </si>
  <si>
    <t>KATTIA SANCHEZ SANCHEZ</t>
  </si>
  <si>
    <t>WENDY SALAS ATRAVIA</t>
  </si>
  <si>
    <t>MONICA TREJOS BEIRUTE</t>
  </si>
  <si>
    <t>ANGIE RODRIGUEZ ALVARADO</t>
  </si>
  <si>
    <t>YAMILETH VARGAS VARGAS</t>
  </si>
  <si>
    <t>GABRIEL ESPINOZA BARRANTES</t>
  </si>
  <si>
    <t>BETZAIDA ENITH RODRIGUEZ C</t>
  </si>
  <si>
    <t>LAURA VARGAS VIQUEZ</t>
  </si>
  <si>
    <t>EUGENIA ALVARADO PEÑA</t>
  </si>
  <si>
    <t>FLOR MARIA JIMENEZ BOLAÑOS</t>
  </si>
  <si>
    <t>GEORGINA MORERA HERNANDEZ</t>
  </si>
  <si>
    <t>KENIA CALDERON QUIROS</t>
  </si>
  <si>
    <t>CAROL SUÑER SOLANO</t>
  </si>
  <si>
    <t>GABRIEL MALDONADO RIVERA</t>
  </si>
  <si>
    <t>CARLOS ZELAYA HARRIS</t>
  </si>
  <si>
    <t>VIVIANA ELENA MAGAÑA CHAVARRIA</t>
  </si>
  <si>
    <t>KARLA RODRIGUEZ LEITON</t>
  </si>
  <si>
    <t>GISELLE GONZALEZ ARRIETA</t>
  </si>
  <si>
    <t>KIMBERLY MA FONSECA ARGÜELLO</t>
  </si>
  <si>
    <t>SUGEILYN CORDERO CASTILLO</t>
  </si>
  <si>
    <t>JENNIFFER PORRAS ARCE</t>
  </si>
  <si>
    <t>JULIA VANESSA SALAZAR MENA</t>
  </si>
  <si>
    <t>LIGIA CECILIA GONZALEZ ARIAS</t>
  </si>
  <si>
    <t>JONATHAN ZUÑIGA ARRIETA</t>
  </si>
  <si>
    <t>EAB</t>
  </si>
  <si>
    <t>ABIERTA</t>
  </si>
  <si>
    <t>02447</t>
  </si>
  <si>
    <t>03759</t>
  </si>
  <si>
    <t>APOLINAR LOBO UMAÑA</t>
  </si>
  <si>
    <t>PILAR JIMENEZ SOLIS</t>
  </si>
  <si>
    <t>JOSE CUBERO MUÑOZ</t>
  </si>
  <si>
    <t>ROJO MACA</t>
  </si>
  <si>
    <t>TRINIDAD</t>
  </si>
  <si>
    <t>BARRIO COOPERATIVA</t>
  </si>
  <si>
    <t>BARRIO LOS VEGA</t>
  </si>
  <si>
    <t>SARCHI</t>
  </si>
  <si>
    <t>MAQUENGAL</t>
  </si>
  <si>
    <t>RINCO DE SABANILLA</t>
  </si>
  <si>
    <t>BARRIO LA VICTORIA</t>
  </si>
  <si>
    <t>SAN RAFAEL DE ACAPULCO</t>
  </si>
  <si>
    <t>CAIRO</t>
  </si>
  <si>
    <t>SAN JOSE (PIZOTE)</t>
  </si>
  <si>
    <t>BARRIO EL PELONCITO</t>
  </si>
  <si>
    <t>PUBLICA</t>
  </si>
  <si>
    <t>MARIA DEL CARMEN TREJOS TREJOS</t>
  </si>
  <si>
    <t>GEISEL GARCIA ZUÑIGA</t>
  </si>
  <si>
    <t>RUTH CALVO BARRIENTOS</t>
  </si>
  <si>
    <t>MICHAEL IVANNIA SEGURA MONGE</t>
  </si>
  <si>
    <t>PAOLA CORDOBA SABORIO</t>
  </si>
  <si>
    <t>JUAN PABLO VARGAS HERRERA</t>
  </si>
  <si>
    <t>PAULA ALEJANDRA VARGAS AGUILAR</t>
  </si>
  <si>
    <t>JEFRY MURILLO BRENES</t>
  </si>
  <si>
    <t>MARISOL GAMBOA RODRIGUEZ</t>
  </si>
  <si>
    <t>DIANA MORA DELGADO</t>
  </si>
  <si>
    <t>MIRNA WRIGHT WILSON</t>
  </si>
  <si>
    <t>JORGE MORERA CASCANTE</t>
  </si>
  <si>
    <t>ANA CAROLINA MIRANDA MURILLO</t>
  </si>
  <si>
    <t>ANA YANSI PRENDAS CRUZ</t>
  </si>
  <si>
    <t>WILFORD RAFAEL ROSES FUENTES</t>
  </si>
  <si>
    <t>MARTA VINDAS SOLIS</t>
  </si>
  <si>
    <t>MARCELA LUNA TORTOS</t>
  </si>
  <si>
    <t>LILIAN GARCIA SEGURA</t>
  </si>
  <si>
    <t>EVELYN ALEJANDRA BADILLA MORA</t>
  </si>
  <si>
    <t>HEIDY BOLANDI JIRON</t>
  </si>
  <si>
    <t>VANESSA BARBOZA HERNANDEZ</t>
  </si>
  <si>
    <t>KATHERINE PICADO QUESADA</t>
  </si>
  <si>
    <t>RICKY ANTONIO SANCHEZ ALVAREZ</t>
  </si>
  <si>
    <t>MARIA PAULA MORA MORA</t>
  </si>
  <si>
    <t>SHIRLEY PATRICIA MORA SOLIS</t>
  </si>
  <si>
    <t>IRENE MORALES CONSOLI</t>
  </si>
  <si>
    <t>HELBERTH GARRO HIDALGO</t>
  </si>
  <si>
    <t>ANA LORENA MONGE ALVARADO</t>
  </si>
  <si>
    <t>JUAN CARLOS RAMIREZ CALDERON</t>
  </si>
  <si>
    <t>MARISOL KAREIMY ROMAN CHACON</t>
  </si>
  <si>
    <t>ROSAURA PORTUGUEZ SEGURA</t>
  </si>
  <si>
    <t>WILFREDO CALDERON VARGAS</t>
  </si>
  <si>
    <t>JONATHAN GUEVARA GUEVARA</t>
  </si>
  <si>
    <t>MA. ISABEL SANTILLAN RODRIGUEZ</t>
  </si>
  <si>
    <t>ROSIBETH PEREZ GARCIA</t>
  </si>
  <si>
    <t>MARIA JOSE ARIAS NUÑEZ</t>
  </si>
  <si>
    <t>ALEXANDER FREMAN SALAZAR</t>
  </si>
  <si>
    <t>GRETTEL ADRIANA ACUÑA GARRO</t>
  </si>
  <si>
    <t>WALTER GOMEZ MORENO</t>
  </si>
  <si>
    <t>MARJORIE VINDAS UMAÑA</t>
  </si>
  <si>
    <t>ANIBAL ALONSO ARIAS ELIZONDO</t>
  </si>
  <si>
    <t>LUZ MERY MORA DELGADO</t>
  </si>
  <si>
    <t>EDUARDO SANCHEZ SEGURA</t>
  </si>
  <si>
    <t>SANDRA LISETTE MORA CHAVES</t>
  </si>
  <si>
    <t>CARLOS A. GUTIERREZ BERMUDEZ</t>
  </si>
  <si>
    <t>RODRIGO HERNANDEZ ROJAS</t>
  </si>
  <si>
    <t>MARISOL CALDERON CALDERON</t>
  </si>
  <si>
    <t>JONATHAN ESPINOZA RAMIREZ</t>
  </si>
  <si>
    <t>GREIVIN MENDEZ LOBO</t>
  </si>
  <si>
    <t>ROSANY VALVERDE MORALES</t>
  </si>
  <si>
    <t>LIGIA MARIA GONZALEZ RODRIGUEZ</t>
  </si>
  <si>
    <t>SUSANA PORRAS MEJIAS</t>
  </si>
  <si>
    <t>FABIO LAZARO MORA</t>
  </si>
  <si>
    <t>GRETEL NAJERA SANCHEZ</t>
  </si>
  <si>
    <t>WILSON DANIEL MORA GAMBOA</t>
  </si>
  <si>
    <t>SONIA MARIA SUAREZ CALDERON</t>
  </si>
  <si>
    <t>GUSTAVO VINDAS AGUILAR</t>
  </si>
  <si>
    <t>JUNIOR LEIVA SEGURA</t>
  </si>
  <si>
    <t>JESUS VIDAL ALFARO</t>
  </si>
  <si>
    <t>ROY VALVERDE ACUÑA</t>
  </si>
  <si>
    <t>YAJAIRA CALDERON UREÑA</t>
  </si>
  <si>
    <t>YORLENY SOLANO GONZALEZ</t>
  </si>
  <si>
    <t>YADIRA QUESADA PEREIRA</t>
  </si>
  <si>
    <t>CINDY SIDEY ORTIZ ORTIZ</t>
  </si>
  <si>
    <t>GRETHEL GUADAMUZ MORA</t>
  </si>
  <si>
    <t>EDWIN MARCIA TIOLI</t>
  </si>
  <si>
    <t>FLORIDEY SALAZAR UREÑA</t>
  </si>
  <si>
    <t>CINTYA YOLANDA LEIVA ROJAS</t>
  </si>
  <si>
    <t>JUAN DIEGO ARROYO ZUÑIGA</t>
  </si>
  <si>
    <t>EIDY SANDI BOLAÑOS</t>
  </si>
  <si>
    <t>ALEJANDRA SALAZAR ARIAS</t>
  </si>
  <si>
    <t>HENRY RETANA MORA</t>
  </si>
  <si>
    <t>MARIANELA JIMENEZ RUIZ</t>
  </si>
  <si>
    <t>MINOR PORTUGUEZ UREÑA</t>
  </si>
  <si>
    <t>KATERIN MARIA BRAVO ARAUZ</t>
  </si>
  <si>
    <t>WILSON BLANCO GAMBOA</t>
  </si>
  <si>
    <t>KRISTEL VARGAS SEGURA</t>
  </si>
  <si>
    <t>JORLEY MORALES ELIZONDO</t>
  </si>
  <si>
    <t>WALTER PERALTA ROJAS</t>
  </si>
  <si>
    <t>JUAN CARLOS MUÑOZ DELGADO</t>
  </si>
  <si>
    <t>CANDY MORA MATA</t>
  </si>
  <si>
    <t>OLDEMAR ZUÑIGA DUARTE</t>
  </si>
  <si>
    <t>ANGEL RICARDO MUÑOZ PORRAS</t>
  </si>
  <si>
    <t>MARIA ELENA GRANADOS MARTINEZ</t>
  </si>
  <si>
    <t>SILVIA JENNY MORA LEIVA</t>
  </si>
  <si>
    <t>ANA YANCY ARROYO ZUÑIGA</t>
  </si>
  <si>
    <t>SCARLETT ARCE VARGAS</t>
  </si>
  <si>
    <t>RODNEY GODINEZ ROJAS</t>
  </si>
  <si>
    <t>KAROL SELENA BLANCO MORA</t>
  </si>
  <si>
    <t>SILVIA MARIA ROJAS DELGADO</t>
  </si>
  <si>
    <t>IRIS ZUÑIGA DIAZ</t>
  </si>
  <si>
    <t>ELVIA ZUÑIGA ARIAS</t>
  </si>
  <si>
    <t>CARLOS M. RIVERA ESPINOZA</t>
  </si>
  <si>
    <t>SILVIA ACUÑA CHAVARRIA</t>
  </si>
  <si>
    <t>ELMER EDUARDO CALVIO PERAZA</t>
  </si>
  <si>
    <t>LEIDY ESPINOZA VALVERDE</t>
  </si>
  <si>
    <t>ADRIANA CALDERON CAMPOS</t>
  </si>
  <si>
    <t>GRACE GAMBOA TOLEDO</t>
  </si>
  <si>
    <t>DEBORA QUESADA GAMBOA</t>
  </si>
  <si>
    <t>LAURA VARGAS ROJAS</t>
  </si>
  <si>
    <t>CARLOS ROBERTO GARRO FERNANDEZ</t>
  </si>
  <si>
    <t>ANA YANCY GARRO CECILIANO</t>
  </si>
  <si>
    <t>OLDEMAR ORTIZ MORALES</t>
  </si>
  <si>
    <t>FABIO RETANA ULATE</t>
  </si>
  <si>
    <t>YENDRY BERROCAL SOLIS</t>
  </si>
  <si>
    <t>DANILO VILLANUEVA VILLALOBOS</t>
  </si>
  <si>
    <t>VERONICA CASTRO ALTAMIRANO</t>
  </si>
  <si>
    <t>MAUREEN VINDAS CHINCHILLA</t>
  </si>
  <si>
    <t>LINIA KIMBERLY PEREZ BEITA</t>
  </si>
  <si>
    <t>MARCO ANTONIO MAVISCA ROJAS</t>
  </si>
  <si>
    <t>ELVIA SIDEY GRANADOS MARTINEZ</t>
  </si>
  <si>
    <t>WALTER RODRIGUEZ JARA</t>
  </si>
  <si>
    <t>LIZZETH GEANNINA SOLIS HIDALGO</t>
  </si>
  <si>
    <t>IVANIA DUARTE CESPEDES</t>
  </si>
  <si>
    <t>GEILYN MARIA SOLANO CHAVES</t>
  </si>
  <si>
    <t>GUSTAVO CESPEDES PORRAS</t>
  </si>
  <si>
    <t>NELLY EDITH MEZA MADRIGAL</t>
  </si>
  <si>
    <t>MARICEL SOLERA ALPIZAR</t>
  </si>
  <si>
    <t>ANTONIETA ESQUIVEL GARITA</t>
  </si>
  <si>
    <t>GERARDINA PANIAGUA MONTERO</t>
  </si>
  <si>
    <t>SIRIA ARBIZU RAMIREZ</t>
  </si>
  <si>
    <t>YADIRA MA PORRAS GONZALEZ</t>
  </si>
  <si>
    <t>CHRISTIAN MONTERO AGÜERO</t>
  </si>
  <si>
    <t>KATHERINE RODRIGUEZ SANDI</t>
  </si>
  <si>
    <t>SUNSIRY CARMONA SIBAJA</t>
  </si>
  <si>
    <t>MA EUGENIA FERNANDEZ FERNANDEZ</t>
  </si>
  <si>
    <t>KARLA CONEJO ARAYA</t>
  </si>
  <si>
    <t>MARIA ISABEL MENDEZ ARROYO</t>
  </si>
  <si>
    <t>LUCY TANNIA MORALES CHACON</t>
  </si>
  <si>
    <t>HAYSA CHAVES GONZALEZ</t>
  </si>
  <si>
    <t>GINA ZULAY ALFARO FAETH</t>
  </si>
  <si>
    <t>IRENE CASCANTE MORALES</t>
  </si>
  <si>
    <t>SILVIA LEDEZMA MORERA</t>
  </si>
  <si>
    <t>MARIANELA SALAS SALAZAR</t>
  </si>
  <si>
    <t>INDIANA MORALES CHAVARRIA</t>
  </si>
  <si>
    <t>JOSE ALBERTO UGALDE UGALDE</t>
  </si>
  <si>
    <t>ANA YANCY BOGARIN ARIAS</t>
  </si>
  <si>
    <t>MARIA VANESSA ROJAS BARQUERO</t>
  </si>
  <si>
    <t>NATALIA MARIA MENDEZ ALFARO</t>
  </si>
  <si>
    <t>GINA EVELIN LOBO SOLANO</t>
  </si>
  <si>
    <t>MARTA ELIZA LORIA CALDERON</t>
  </si>
  <si>
    <t>TATIANA GONZALEZ BLANCO</t>
  </si>
  <si>
    <t>YESENIA JIMENEZ VILLEGAS</t>
  </si>
  <si>
    <t>ULISES ARAGON BALLADARES</t>
  </si>
  <si>
    <t>MASSIEL DE LOS A.CASTRO CAMPOS</t>
  </si>
  <si>
    <t>MARISOL CRUZ CARAZO</t>
  </si>
  <si>
    <t>CAROLINA MENDEZ PACHECO</t>
  </si>
  <si>
    <t>HENRY VARGAS RODRIGUEZ</t>
  </si>
  <si>
    <t>GISELLE VILLALOBOS SALAS</t>
  </si>
  <si>
    <t>SHIRLEY SALAS BOGANTES</t>
  </si>
  <si>
    <t>JEFFRY RICARDO JUAREZ RUIZ</t>
  </si>
  <si>
    <t>ANABEL DEL C.ELIZONDO GONZALEZ</t>
  </si>
  <si>
    <t>YORLENY LOPEZ LOPEZ</t>
  </si>
  <si>
    <t>ANA PATRICIA UREÑA MONGE</t>
  </si>
  <si>
    <t>MARIA ELENA MARIN MARIN</t>
  </si>
  <si>
    <t>DINORA BERMUDEZ REQUENES</t>
  </si>
  <si>
    <t>MILENA ARGÜELLO PEREZ</t>
  </si>
  <si>
    <t>ADRIANA ALTAMIRANO PORRAS</t>
  </si>
  <si>
    <t>VIVIANA CHACON PANIAGUA</t>
  </si>
  <si>
    <t>ANDREA DEYANIRA URBINA ORTEGA</t>
  </si>
  <si>
    <t>ANA YANSI MURILLO SOLIS</t>
  </si>
  <si>
    <t>HERLIN VINDAS LOPEZ</t>
  </si>
  <si>
    <t>KARINA MARIN FERNANDEZ</t>
  </si>
  <si>
    <t>JOSE ANDRES BARRANTES SALAZAR</t>
  </si>
  <si>
    <t>SEIDY HERNANDEZ AGUILAR</t>
  </si>
  <si>
    <t>MAUREN L. VILLALOBOS GUZMAN</t>
  </si>
  <si>
    <t>KIMBERLY CAMBRONERO VILLALOBOS</t>
  </si>
  <si>
    <t>ELIETH OBANDO OSES</t>
  </si>
  <si>
    <t>FRANCINY ALPIZAR TORRES</t>
  </si>
  <si>
    <t>SHARLYN GARCES CASTRO</t>
  </si>
  <si>
    <t>MARIA FERNANDA PANIAGUA SALAS</t>
  </si>
  <si>
    <t>IZAYANA SEQUEIRA FLORES</t>
  </si>
  <si>
    <t>GREIVIN ALFARO ESQUIVEL</t>
  </si>
  <si>
    <t>NELSY DORIANA PICADO VILLALOBO</t>
  </si>
  <si>
    <t>SHIRLEY PEREZ MARIN</t>
  </si>
  <si>
    <t>EDGAR GARCIA OCON</t>
  </si>
  <si>
    <t>JESI CHINCHILLA ALVARADO</t>
  </si>
  <si>
    <t>CRISTINA MORALES CAMPOS</t>
  </si>
  <si>
    <t>LILLEANA JIMENEZ VARGAS</t>
  </si>
  <si>
    <t>NOEMY GRACIELA GOMEZ ARAYA</t>
  </si>
  <si>
    <t>EILYN PANIAGUA VALLADARES</t>
  </si>
  <si>
    <t>EVELYN ALVAREZ CARRANZA</t>
  </si>
  <si>
    <t>LUIS CARLOS PORRAS CARRANZA</t>
  </si>
  <si>
    <t>ANGELA L. RAMIREZ DUARTE</t>
  </si>
  <si>
    <t>JAZMIN A. SOLANO PRENDAS</t>
  </si>
  <si>
    <t>GLADIS SANDERS LOZA PAEZ</t>
  </si>
  <si>
    <t>MARCELA MAIRENA VARGAS</t>
  </si>
  <si>
    <t>CAROL RODRIGUEZ ROJAS</t>
  </si>
  <si>
    <t>IDALIE DURAN CORRALES</t>
  </si>
  <si>
    <t>SHEILA MARIA ALVARADO BADILLA</t>
  </si>
  <si>
    <t>LEYBERTH FERNANDEZ OSORNO</t>
  </si>
  <si>
    <t>LEIDY PEREZ MENDEZ</t>
  </si>
  <si>
    <t>JOSELYN GARCIA CRUZ</t>
  </si>
  <si>
    <t>JESSICA RIOS AGUINAGA</t>
  </si>
  <si>
    <t>ROBERTO VILLALOBOS LEITON</t>
  </si>
  <si>
    <t>KATHERINE CASTILLO ZELEDON</t>
  </si>
  <si>
    <t>CAROL MARIA GONZALEZ PEREZ</t>
  </si>
  <si>
    <t>MILENA CASTRO MARIN</t>
  </si>
  <si>
    <t>LUIS ALBERTO RAMIREZ QUESADA</t>
  </si>
  <si>
    <t>ALBA HERNANDEZ MAIRENA</t>
  </si>
  <si>
    <t>VICTOR ALFONSO GONZALEZ PEREZ</t>
  </si>
  <si>
    <t>MARIA BRILLITH QUESADA GARCIA</t>
  </si>
  <si>
    <t>MAILYN ALINA GONZALEZ CHAVES</t>
  </si>
  <si>
    <t>ARLEY HERRERA UGALDE</t>
  </si>
  <si>
    <t>MILEYDY BLANCO MENA</t>
  </si>
  <si>
    <t>BRYAN ANDRES CALVO NARANJO</t>
  </si>
  <si>
    <t>MARIA DEL MILAGRO MORA SOLANO</t>
  </si>
  <si>
    <t>NAYIVA AGUILAR MONTERO</t>
  </si>
  <si>
    <t>PERSI BRAVO SOLANO</t>
  </si>
  <si>
    <t>KAREN MILENA ZUÑIGA MONGE</t>
  </si>
  <si>
    <t>JESSICA MORA VALVERDE</t>
  </si>
  <si>
    <t>DENNIS GABRIEL MORA UREÑA</t>
  </si>
  <si>
    <t>JOSE ANTONIO PICADO SERRANO</t>
  </si>
  <si>
    <t>ROY LEANDRO SOLANO</t>
  </si>
  <si>
    <t>NORMAN NARANJO MONGE</t>
  </si>
  <si>
    <t>ELIZABETH RETANA UMAÑA</t>
  </si>
  <si>
    <t>ADRIANA CECILIANO JIMENEZ</t>
  </si>
  <si>
    <t>IVEL FERNANDEZ JIMENEZ</t>
  </si>
  <si>
    <t>KIMBERLY SALAZAR MUÑOZ</t>
  </si>
  <si>
    <t>IRENE ANGULO PORRAS</t>
  </si>
  <si>
    <t>GABRIELA OBANDO ZUÑIGA</t>
  </si>
  <si>
    <t>EMILY ROWE CERVANTES</t>
  </si>
  <si>
    <t>IGNACIO MONTOYA SOLANO</t>
  </si>
  <si>
    <t>JOHANA ARIAS MORALES</t>
  </si>
  <si>
    <t>PATRICIA COTO SAENZ</t>
  </si>
  <si>
    <t>KARLA UMAÑA VALENCIANO</t>
  </si>
  <si>
    <t>PATRICIA ROJAS BRENES</t>
  </si>
  <si>
    <t>ANA RODRIGUEZ ROJAS</t>
  </si>
  <si>
    <t>PRISCILLA CURLING MARTINEZ</t>
  </si>
  <si>
    <t>KAROL UMAÑA CASTILLO</t>
  </si>
  <si>
    <t>MILAGRO BADILLA MENA</t>
  </si>
  <si>
    <t>LUIS ALBERTO AGÜERO UMAÑA</t>
  </si>
  <si>
    <t>JENNIFER CRUZ BONILLA</t>
  </si>
  <si>
    <t>YANORY GUTIERREZ ROJAS</t>
  </si>
  <si>
    <t>ADRIANA MENESES ESCOBAR</t>
  </si>
  <si>
    <t>MALORY GARRO MARTINEZ</t>
  </si>
  <si>
    <t>JAIRO PIMENTEL GRANADOS</t>
  </si>
  <si>
    <t>ALEXANDRA PAREIRA SALMERON</t>
  </si>
  <si>
    <t>AMELIA FIGUEROA ZUÑIGA</t>
  </si>
  <si>
    <t>JOSE DAVID JIMENEZ MADRIGAL</t>
  </si>
  <si>
    <t>LAURA JIMENEZ CHAVES</t>
  </si>
  <si>
    <t>MARTIN CASMPO SOLANO</t>
  </si>
  <si>
    <t>GEANINA QUIROS MARTINEZ</t>
  </si>
  <si>
    <t>JACQUELINE CALVO RIVERA</t>
  </si>
  <si>
    <t>KATTIA RODRIGUEZ SANCHEZ</t>
  </si>
  <si>
    <t>VIVIANA GOMEZ BRENES</t>
  </si>
  <si>
    <t>MARCO AURELIO SANDOVAL SANCHEZ</t>
  </si>
  <si>
    <t>BERNIN NOVOA NUÑEZ</t>
  </si>
  <si>
    <t>LOURDES MADRIGAL BARBOZA</t>
  </si>
  <si>
    <t>SIUYEN GABRIELA BRENES AGUIRRE</t>
  </si>
  <si>
    <t>MARCELLY ALVARADO CHAVES</t>
  </si>
  <si>
    <t>ALBA CAMPOS ESQUIVEL</t>
  </si>
  <si>
    <t>LUIS OLDEMAR MARTINEZ VEGA</t>
  </si>
  <si>
    <t>WENDY GOMEZ CARDENAS</t>
  </si>
  <si>
    <t>HAYDEE VEGA BARRIOS</t>
  </si>
  <si>
    <t>MARTA VILLALOBOS HERNANDEZ</t>
  </si>
  <si>
    <t>MARTHA SOTO ARTAVIA</t>
  </si>
  <si>
    <t>ROBERTO CAMPOS BENAVIDES</t>
  </si>
  <si>
    <t>KENNETH CORTES ESPINOZA</t>
  </si>
  <si>
    <t>ANA ISABEL BENAVIDES HERNANDEZ</t>
  </si>
  <si>
    <t>MARISOL MARTINEZ MARTINEZ</t>
  </si>
  <si>
    <t>DAVID RODRIGUEZ ROJAS</t>
  </si>
  <si>
    <t>JIUVER DANIEL VIQUEZ HERNANDEZ</t>
  </si>
  <si>
    <t>GLORIANA NAVARRO VARGAS</t>
  </si>
  <si>
    <t>IMELDA MURILLO CASTRO</t>
  </si>
  <si>
    <t>ENRIQUE ARIAS ZUÑIGA</t>
  </si>
  <si>
    <t>FATIMA ROSALES LAGUNA</t>
  </si>
  <si>
    <t>JORGE MARIO PEÑA CORDERO</t>
  </si>
  <si>
    <t>BEATRIZ CHAVES PANIAGUA</t>
  </si>
  <si>
    <t>MARCOS BALTODANO VALENCIA</t>
  </si>
  <si>
    <t>HANNSEL BOZA FERNANDEZ</t>
  </si>
  <si>
    <t>CAROLINA RAMIREZ SANCHEZ</t>
  </si>
  <si>
    <t>EDUARDO BERMUDEZ MANZANARES</t>
  </si>
  <si>
    <t>CECILIA MA. CALCEDO NAVARRO</t>
  </si>
  <si>
    <t>GABRIELA MATAMOROS LANDAZURI</t>
  </si>
  <si>
    <t>WALTER CERDAS MONTANO</t>
  </si>
  <si>
    <t>MARLENI SILES CASTRO</t>
  </si>
  <si>
    <t>AMILKA CHAVES MORA</t>
  </si>
  <si>
    <t>ENRIQUE ANTONIO JARQUIN HUETE</t>
  </si>
  <si>
    <t>REYNA PATRICIA PONCE GONZALEZ</t>
  </si>
  <si>
    <t>MEIBEL ELIZONDO ZUÑIGA</t>
  </si>
  <si>
    <t>LESLIE MARIEL BUSTOS GUTIERREZ</t>
  </si>
  <si>
    <t>OSCAR LUIS VILLALOBOS VARGAS</t>
  </si>
  <si>
    <t>DIANA CAROLINA AVENDAÑO SOTELA</t>
  </si>
  <si>
    <t>LILIAN CAMACHO ARTIAGA</t>
  </si>
  <si>
    <t>KATTIA LEITON SOLORZANO</t>
  </si>
  <si>
    <t>ROSAURA CHAVES ARRIETA</t>
  </si>
  <si>
    <t>JENIFFER QUEDO CRUZ</t>
  </si>
  <si>
    <t>CRISTHIAN DIAZ ESPINOZA</t>
  </si>
  <si>
    <t>WILMAR GERARDO OBANDO MENDOZA</t>
  </si>
  <si>
    <t>EVELYN GOMEZ GUTIERREZ</t>
  </si>
  <si>
    <t>ANA MARIELA OBANDO FAJARDO</t>
  </si>
  <si>
    <t>JOSE CARLOS SANDOVAL GOMEZ</t>
  </si>
  <si>
    <t>YOKSELINE MOYA PEREZ</t>
  </si>
  <si>
    <t>MARIANELA GARRO SEGURA</t>
  </si>
  <si>
    <t>LIGIA ELENA CHAVES ROJAS</t>
  </si>
  <si>
    <t>MARISOL CAMPOS GALAGARZA</t>
  </si>
  <si>
    <t>CRISTINA BALTODANO BALTODANO</t>
  </si>
  <si>
    <t>DAYANNA MARIA ESPINOZA LEDEZMA</t>
  </si>
  <si>
    <t>EDITH BARRANTES VILLARREAL</t>
  </si>
  <si>
    <t>VILMA LOPEZ MEDINA</t>
  </si>
  <si>
    <t>ANDREA GOMEZ SOSA</t>
  </si>
  <si>
    <t>YENSY GABRIELA GOMEZ GOMEZ</t>
  </si>
  <si>
    <t>WENDY BENAVIDES MONTERO</t>
  </si>
  <si>
    <t>KATHERINE SANCHEZ GARCIA</t>
  </si>
  <si>
    <t>SANDRA ZUÑIGA GOMEZ</t>
  </si>
  <si>
    <t>YAMILETH TRAÑA CARMONA</t>
  </si>
  <si>
    <t>YISLEY CRISTINA ROSALES GODOY</t>
  </si>
  <si>
    <t>MARIANELA BALTODANO CUBERO</t>
  </si>
  <si>
    <t>MONICA GONZALEZ AGÜERO</t>
  </si>
  <si>
    <t>EDWIN ANTONIO CARRILLO VICTOR</t>
  </si>
  <si>
    <t>MARIA FERNANDA ABARCA ESPINOZA</t>
  </si>
  <si>
    <t>KATTIA RODRIGUEZ VILLARREAL</t>
  </si>
  <si>
    <t>KATTIA HERNANDEZ VIALES</t>
  </si>
  <si>
    <t>GUSTAVO MAYORGA VEGA</t>
  </si>
  <si>
    <t>OLGA MUÑOZ CALDERON</t>
  </si>
  <si>
    <t>MARIA YETTI SILES GUEVARA</t>
  </si>
  <si>
    <t>EDGAR OLDENEY ORTIZ DIAZ</t>
  </si>
  <si>
    <t>MARIA ARLEY GUIDO RIVAS</t>
  </si>
  <si>
    <t>SUSAN GISELLE CHING BARRIOS</t>
  </si>
  <si>
    <t>MONICA PIZARRO RUIZ</t>
  </si>
  <si>
    <t>MARITZA GISELLE SEGURA ZUÑIGA</t>
  </si>
  <si>
    <t>MARIA MELANIA DIAZ CHAVARRIA</t>
  </si>
  <si>
    <t>YEIMY SOTO BRICEÑO</t>
  </si>
  <si>
    <t>MAUREEN CHAVES HERRA</t>
  </si>
  <si>
    <t>ADRIANA ALVAREZ MURILLO</t>
  </si>
  <si>
    <t>KARLA MARIA CASTRO RODRIGUEZ</t>
  </si>
  <si>
    <t>ADRIANA MARIA MIRANDA CARDENAS</t>
  </si>
  <si>
    <t>ENEIDA DOLORES MEDRANO QUIROZ</t>
  </si>
  <si>
    <t>JENSEE MURRAY JIMENEZ</t>
  </si>
  <si>
    <t>LAURA PATRICIA DIAZ TREJOS</t>
  </si>
  <si>
    <t>KAROL ADRIANA ARAYA BADILLA</t>
  </si>
  <si>
    <t>JAIME JAVIER ARCIA ROSALES</t>
  </si>
  <si>
    <t>ANDREA ALVAREZ ROSALES</t>
  </si>
  <si>
    <t>NANCY HAZEL JIMENEZ TORRES</t>
  </si>
  <si>
    <t>MARIA LORENA HERRERA ROJAS</t>
  </si>
  <si>
    <t>KENER GUTIERREZ CALVO</t>
  </si>
  <si>
    <t>GRETTEL YADIRA CARRILLO CASTRO</t>
  </si>
  <si>
    <t>ZEYLA MARIA ZUÑIGA JIMENEZ</t>
  </si>
  <si>
    <t>MAINOR LEIVA MORALES</t>
  </si>
  <si>
    <t>LEONOR LISETH GONZALEZ MORA</t>
  </si>
  <si>
    <t>DAHIANA NOGUERA VILLALOBOS</t>
  </si>
  <si>
    <t>ARIANA SOTO PATIÑO</t>
  </si>
  <si>
    <t>SYLDII SANCHEZ VALERIN</t>
  </si>
  <si>
    <t>ALEJANDRA DELGADO PEREZ</t>
  </si>
  <si>
    <t>SHIRLEY SCHLEMIEN MARTINEZ</t>
  </si>
  <si>
    <t>NATALIA QUESADA ESPINOZA</t>
  </si>
  <si>
    <t>CLAUDIA VILLALOBOS BRICEÑO</t>
  </si>
  <si>
    <t>ANGIE CHAVARRIA CHAVARRIA</t>
  </si>
  <si>
    <t>ANEL SUSANA CASTRO ROSALES</t>
  </si>
  <si>
    <t>CARLA AJU MONTERO</t>
  </si>
  <si>
    <t>RAMON JAVIER OLIVAS RIVERA</t>
  </si>
  <si>
    <t>RODRIGO ANCHIA CAMPOS</t>
  </si>
  <si>
    <t>PAOLA BRENES ZAMORA</t>
  </si>
  <si>
    <t>ANA YIXANA OBANDO RODRIGUEZ</t>
  </si>
  <si>
    <t>PRISCILA MORA ALVARADO</t>
  </si>
  <si>
    <t>JESSICA CORTES BOLAÑOS</t>
  </si>
  <si>
    <t>ALBA ROSA GOMEZ ESPINOZA</t>
  </si>
  <si>
    <t>GINA BELLIDO BONILLA</t>
  </si>
  <si>
    <t>SHEILA ZUÑIGA OBANDO</t>
  </si>
  <si>
    <t>LISAU SOTO ARAYA</t>
  </si>
  <si>
    <t>EYLEEN ARIAS GARCIA</t>
  </si>
  <si>
    <t>LUIS ALEJANDRO MENDEZ GONZALEZ</t>
  </si>
  <si>
    <t>MELISSA ALVAREZ ALVAREZ</t>
  </si>
  <si>
    <t>JUAN MIGUEL CUBILLO DELGADO</t>
  </si>
  <si>
    <t>MERCEDES ESPINOZA PORRAS</t>
  </si>
  <si>
    <t>KEMBLY CARVAJAL SOTO</t>
  </si>
  <si>
    <t>ANTONIA DIAZ ACEVEDO</t>
  </si>
  <si>
    <t>KAREN NUÑEZ HERNANDEZ</t>
  </si>
  <si>
    <t>BRYAN AZOFEIFA ALPIZAR</t>
  </si>
  <si>
    <t>JULIO CESPEDES ALVAREZ</t>
  </si>
  <si>
    <t>JHON VALERIO PORTUGUEZ</t>
  </si>
  <si>
    <t>ROY NOEL RODRIGUEZ NARANJO</t>
  </si>
  <si>
    <t>JOYCE OBANDO SEQUEIRA</t>
  </si>
  <si>
    <t>YOICE BONILLA MORALES</t>
  </si>
  <si>
    <t>MELANIA OVARES RUIZ</t>
  </si>
  <si>
    <t>PAOLA MORALES GONZALEZ</t>
  </si>
  <si>
    <t>VIVIANA GOMEZ SANCHEZ</t>
  </si>
  <si>
    <t>LUIS CARLOS ESPINOZA GONZALEZ</t>
  </si>
  <si>
    <t>SINEY CARRANZA FUNES</t>
  </si>
  <si>
    <t>EVELYN NAVARRO JIMENEZ</t>
  </si>
  <si>
    <t>FRANCIS ALPIZAR BARRANTES</t>
  </si>
  <si>
    <t>JORGE LUIS ZUÑIGA ROJAS</t>
  </si>
  <si>
    <t>ALEXANDRA CERDAS BRISTAN</t>
  </si>
  <si>
    <t>LOURDES MENDEZ FERNANDEZ</t>
  </si>
  <si>
    <t>INDIRA AGUIRRE MONTENEGRO</t>
  </si>
  <si>
    <t>OSCAR DANIEL FALLAS NARANJO</t>
  </si>
  <si>
    <t>CARLOS JUAREZ SANABRIA</t>
  </si>
  <si>
    <t>JEIMY RODRIGUEZ GUSTAVINO</t>
  </si>
  <si>
    <t>SHIRLEY CHAVES FALLAS</t>
  </si>
  <si>
    <t>WILFRIDO JIMENEZ LEIVA</t>
  </si>
  <si>
    <t>FERNANDO AGUILAR CHAVARRIA</t>
  </si>
  <si>
    <t>ILEANA PIROLA AGUILAR</t>
  </si>
  <si>
    <t>CARLOS ALBERTO LOPEZ HERNANDEZ</t>
  </si>
  <si>
    <t>KEILYN PICADO CHAVES</t>
  </si>
  <si>
    <t>XINIA MARIA ROSALES BARQUERO</t>
  </si>
  <si>
    <t>KATERIN DELGADO JIMENEZ</t>
  </si>
  <si>
    <t>YENDRY VARGAS TREJOS</t>
  </si>
  <si>
    <t>NATAN MORALES ALVAREZ</t>
  </si>
  <si>
    <t>YORLENY CASTRILLO ALEMAN</t>
  </si>
  <si>
    <t>SILVANA CARBALLO CHACON</t>
  </si>
  <si>
    <t>JOSE ANDREY ZUÑIGA SAENZ</t>
  </si>
  <si>
    <t>YORLENY ANETH RIOS RIOS</t>
  </si>
  <si>
    <t>GRETHEL LOPEZ NUÑEZ</t>
  </si>
  <si>
    <t>DAHIANNA GOMEZ AVILA</t>
  </si>
  <si>
    <t>YORLENY MIRANDA SOLANO</t>
  </si>
  <si>
    <t>JOHANNA CALDERON CHACON</t>
  </si>
  <si>
    <t>YENDRY ZUÑIGA OROZCO</t>
  </si>
  <si>
    <t>MARLENI FLORES ARAUZ</t>
  </si>
  <si>
    <t>GABRIELA LOPEZ FERNANDEZ</t>
  </si>
  <si>
    <t>GABRIELA PICADO ZUÑIGA</t>
  </si>
  <si>
    <t>MARIA CRISTINA JIMENEZ LOPEZ</t>
  </si>
  <si>
    <t>YORLYN NAVAS MORENO</t>
  </si>
  <si>
    <t>DAYANI NOGUERA BRISTAN</t>
  </si>
  <si>
    <t>JEINNY GABRIELA BARAHONA MORA</t>
  </si>
  <si>
    <t>ANA LIBETH VILLALOBOS DURAN</t>
  </si>
  <si>
    <t>ANDRES GOMEZ SOLIS</t>
  </si>
  <si>
    <t>DAVID JIMENEZ JIMENEZ</t>
  </si>
  <si>
    <t>ANA YOSERY VARGAS VENEGAS</t>
  </si>
  <si>
    <t>JORDAN HERNANDEZ NUÑEZ</t>
  </si>
  <si>
    <t>LEDA VILLEDA GONZALEZ</t>
  </si>
  <si>
    <t>GRETTEL OROZCO DELGADO</t>
  </si>
  <si>
    <t>SILVIA PEREZ TORRES</t>
  </si>
  <si>
    <t>KATIA VIRGINIA CEDEÑO CHAVARRI</t>
  </si>
  <si>
    <t>MARIA FERNANDA MONGE CALDERON</t>
  </si>
  <si>
    <t>JAVIER ORTEGA CARRERA</t>
  </si>
  <si>
    <t>WENDY ARAYA SANCHEZ</t>
  </si>
  <si>
    <t>MARIA ELENA MONTERO GOMEZ</t>
  </si>
  <si>
    <t>ANGIE GUTIERREZ PEÑA</t>
  </si>
  <si>
    <t>KATTYA NUÑEZ DURAN</t>
  </si>
  <si>
    <t>PATRIK CARRILLO DELGADO</t>
  </si>
  <si>
    <t>VERA ROCIO MORA GRANADOS</t>
  </si>
  <si>
    <t>MARTA PIZARRO JIMENEZ</t>
  </si>
  <si>
    <t>XENIA BALTODANO QUESADA</t>
  </si>
  <si>
    <t>FALON DAYANA SILVA LUNA</t>
  </si>
  <si>
    <t>KEREN BARRERA ROMERO</t>
  </si>
  <si>
    <t>KAROLIN JOSETHE ROJAS NUÑEZ</t>
  </si>
  <si>
    <t>ELSIE LORENA NOGUERA MORALES</t>
  </si>
  <si>
    <t>JEANNETTE PORRAS SANTAMARIA</t>
  </si>
  <si>
    <t>NATALY KARINA ZUÑIGA MORA</t>
  </si>
  <si>
    <t>JESENIA MORA MORA</t>
  </si>
  <si>
    <t>LADY CARRILLO BELLIDO</t>
  </si>
  <si>
    <t>MIRNA OSORNO CAMACHO</t>
  </si>
  <si>
    <t>KATTIA JOSELINE ARGUEDAS LOPEZ</t>
  </si>
  <si>
    <t>GREIBI MUÑOZ MENDEZ</t>
  </si>
  <si>
    <t>KEIVIN MORALES MORALES</t>
  </si>
  <si>
    <t>ROSIBEL GONZALES MENDOZA</t>
  </si>
  <si>
    <t>IGNOLIO NERCIS SANCHEZ</t>
  </si>
  <si>
    <t>GIOVANNI MUÑOS MARTINEZ</t>
  </si>
  <si>
    <t>ENRIQUE JACKSON LOPEZ</t>
  </si>
  <si>
    <t>SANDRO RODRIGUEZ LUPARIO</t>
  </si>
  <si>
    <t>CAYETANO SALAZAR SALAZAR</t>
  </si>
  <si>
    <t>AUDY SALAZAR FERNANDEZ</t>
  </si>
  <si>
    <t>SHIRLEY VASQUEZ MORAGA</t>
  </si>
  <si>
    <t>OSWALDO GOMEZ PEREZ</t>
  </si>
  <si>
    <t>FREDDY GONZALES JIMENEZ</t>
  </si>
  <si>
    <t>PAOLA BROWN FALLAS</t>
  </si>
  <si>
    <t>JACQUELINE DIAZ ESQUIVEL</t>
  </si>
  <si>
    <t>SILVIA JOSSETTE CAMPOS CHAVES</t>
  </si>
  <si>
    <t>LORENA MORALES JIMENEZ</t>
  </si>
  <si>
    <t>MELVIN SEGURA ALMENGOR</t>
  </si>
  <si>
    <t>GUISELLE YESENIA ALVARADO F</t>
  </si>
  <si>
    <t>JAIRO MARIN BUITRAGO</t>
  </si>
  <si>
    <t>DELIA SALINAS ALFARO</t>
  </si>
  <si>
    <t>MAUREN DOMINGUEZ DAVIS</t>
  </si>
  <si>
    <t>EVELIN CARVAJAL CASCANTE</t>
  </si>
  <si>
    <t>SANDRA MORA MORA</t>
  </si>
  <si>
    <t>LIDIETTE BECKFORD WHITE</t>
  </si>
  <si>
    <t>ERIKA GOMEZ DARKINES</t>
  </si>
  <si>
    <t>YARLENE LEITON FUENTES</t>
  </si>
  <si>
    <t>SANTOS CHAVES VEGA</t>
  </si>
  <si>
    <t>KENIA SANCHEZ GUIDO</t>
  </si>
  <si>
    <t>JEIMMY VIZCAINO SOLIS</t>
  </si>
  <si>
    <t>MAGALLY PICADO BOLAÑOS</t>
  </si>
  <si>
    <t>JENNIFER BALTODANO AMPIE</t>
  </si>
  <si>
    <t>LIZETH BRIGTH COLE</t>
  </si>
  <si>
    <t>ESTHER PRISCILLA KNIGHT SANDI</t>
  </si>
  <si>
    <t>OLGA VALDIVIA HERNANDEZ</t>
  </si>
  <si>
    <t>ELISIA COOPER BENNETT</t>
  </si>
  <si>
    <t>ALEXANDER SANCHEZ HERRERA</t>
  </si>
  <si>
    <t>FLORY OBANDO CUBILLO</t>
  </si>
  <si>
    <t>MAYRA I. ROJAS VELASQUEZ</t>
  </si>
  <si>
    <t>KATHERINE ANDREA GARCIA MORA</t>
  </si>
  <si>
    <t>ANA YENDRY ROJAS SOTO</t>
  </si>
  <si>
    <t>ERICK ARIEL SAMUDIO CORTES</t>
  </si>
  <si>
    <t>HUGO LOPEZ TREJOS</t>
  </si>
  <si>
    <t>ADELITA NUÑEZ MURILLO</t>
  </si>
  <si>
    <t>BRAYAN OBANDO OTAROLA</t>
  </si>
  <si>
    <t>VIVIANA SOLORZANO MORA</t>
  </si>
  <si>
    <t>ANA LUISA CERDAS BRENES</t>
  </si>
  <si>
    <t>MARYLUZ CUBERO UGALDE</t>
  </si>
  <si>
    <t>LUIS JIMENEZ MORA</t>
  </si>
  <si>
    <t>DARLING RODRIGUEZ SOLIS</t>
  </si>
  <si>
    <t>MARICELA SOLANO ALVAREZ</t>
  </si>
  <si>
    <t>LIZBETH QUIROS ALPIZAR</t>
  </si>
  <si>
    <t>LILIANA ORDOÑEZ ANGULO</t>
  </si>
  <si>
    <t>ROLANDO VARGAS FERNANDEZ</t>
  </si>
  <si>
    <t>JOHAN MANUEL MORA MUÑOZ</t>
  </si>
  <si>
    <t>MARITZA TORRES SERRANO</t>
  </si>
  <si>
    <t>KATLEEN BENAVIDES ABARCA</t>
  </si>
  <si>
    <t>ROLANDO SALAZAR NARANJO</t>
  </si>
  <si>
    <t>IVONNE ANGULO DELGADILLO</t>
  </si>
  <si>
    <t>WILSON TORRES BATSITA</t>
  </si>
  <si>
    <t>LORIANA VALVERDE VALVERDE</t>
  </si>
  <si>
    <t>LAURA ALVARADO AGUILAR</t>
  </si>
  <si>
    <t>ERICKA FALLAS MOLINA</t>
  </si>
  <si>
    <t>GERMAN SILVA MIRANDA</t>
  </si>
  <si>
    <t>DANNYS MESEN JIMENEZ</t>
  </si>
  <si>
    <t>LUIS ANGEL BOLIVAR MORALES</t>
  </si>
  <si>
    <t>YAMIMA ARGUELLO VASQUEZ</t>
  </si>
  <si>
    <t>JOSELINE DELGADO BARQUERO</t>
  </si>
  <si>
    <t>MAGALY ZUÑIGA SANCHEZ</t>
  </si>
  <si>
    <t>MEILYN MARIA PEREZ PARRA</t>
  </si>
  <si>
    <t>OTILIA PEREZ JIMENEZ</t>
  </si>
  <si>
    <t>ADONAY OVIEDO AGÜERO</t>
  </si>
  <si>
    <t>CAROL CALVO HERNANDEZ</t>
  </si>
  <si>
    <t>MAYRA AGUIRRE HERNANDEZ</t>
  </si>
  <si>
    <t>ANA YANSIE CHAVARRIA ALCOCER</t>
  </si>
  <si>
    <t>HENRY VALERIO RAMIREZ</t>
  </si>
  <si>
    <t>SHARON LEON CHAVARRIA</t>
  </si>
  <si>
    <t>CARLOS RAUL BOGANTES GUTIERREZ</t>
  </si>
  <si>
    <t>ISAAC PEREZ JARQUIN</t>
  </si>
  <si>
    <t>YEILYN ARIAS ARAYA</t>
  </si>
  <si>
    <t>DIANA KAROLINA ZUÑIGA ASTORGA</t>
  </si>
  <si>
    <t>FLOR CERDAS MORA</t>
  </si>
  <si>
    <t>GABRIEL STEVEN SUAREZ RAMOS</t>
  </si>
  <si>
    <t>MARGARITA APONTE QUIROS</t>
  </si>
  <si>
    <t>MELQUIS MELISSA BUSTOS ORTIZ</t>
  </si>
  <si>
    <t>JESSICA GOMEZ GODOY</t>
  </si>
  <si>
    <t>LISETH FERNANDEZ OSORNO</t>
  </si>
  <si>
    <t>IDALIA MARIA MORA ALVARADO</t>
  </si>
  <si>
    <t>ALEJANDRA MUÑOZ SIBAJA</t>
  </si>
  <si>
    <t>ROLANDO E. MARYORGA OBANDO</t>
  </si>
  <si>
    <t>KATHERIN GONZALEZ GONGORA</t>
  </si>
  <si>
    <t>EMILETH ESPINOZA VASQUEZ</t>
  </si>
  <si>
    <t>OSCAR PEREZ ALVAREZ</t>
  </si>
  <si>
    <t>ANA MARCELA MATARRITA AGUILAR</t>
  </si>
  <si>
    <t>FRANCISCO DURAN QUESADA</t>
  </si>
  <si>
    <t>MARIBEL PALACIOS RIOS</t>
  </si>
  <si>
    <t>JACQUELINE VALVERDE SEINOR</t>
  </si>
  <si>
    <t>ALLAN JAFET MORALES MARTINEZ</t>
  </si>
  <si>
    <t>CHRISTIAN AGUILAR LUNA</t>
  </si>
  <si>
    <t>MICHELLE FONSECA BERMUDEZ</t>
  </si>
  <si>
    <t>ANA LORENA GUTIERREZ ALVAREZ</t>
  </si>
  <si>
    <t>ANDREY JARA MOLINA</t>
  </si>
  <si>
    <t>ENIZABETH MEJIA CRUZ</t>
  </si>
  <si>
    <t>ZEYDI CORONADO RODRIGUEZ</t>
  </si>
  <si>
    <t>ANA LUCIA ZAMORA GUERRERO</t>
  </si>
  <si>
    <t>MAYLEN VILLALOBOS SEQUEIRA</t>
  </si>
  <si>
    <t>JUAN JOSE HERNANDEZ HERNANDEZ</t>
  </si>
  <si>
    <t>LAURA SANDIGO BARRERA</t>
  </si>
  <si>
    <t>DAILYN HIDALGO ORTIZ</t>
  </si>
  <si>
    <t>MARIA EUGENIA HERNANDEZ H</t>
  </si>
  <si>
    <t>LEONARDO CASTILLO VANEGAS</t>
  </si>
  <si>
    <t>ELIECER ZAMORA TREMINIO</t>
  </si>
  <si>
    <t>ROCIO ARIAS VARGAS</t>
  </si>
  <si>
    <t>LAURA SALAS GUERRERO</t>
  </si>
  <si>
    <t>RAFAEL BARQUERO ROJAS</t>
  </si>
  <si>
    <t>ARIEL DAVID GOMEZ CHAVARRIA</t>
  </si>
  <si>
    <t>JEISON FERNANDES MORALES</t>
  </si>
  <si>
    <t>ANA GROSS ESCAMILLA</t>
  </si>
  <si>
    <t>ADRIAN NAVARRO DIAZ</t>
  </si>
  <si>
    <t>EDUARDO MONTERO VARGAS</t>
  </si>
  <si>
    <t>JOSE MORALES SANABRIA</t>
  </si>
  <si>
    <t>CARMEN MARIA OVIEDO ZUÑIGA</t>
  </si>
  <si>
    <t>JESUS GABRIEL FERNANDEZ LIZANO</t>
  </si>
  <si>
    <t>MANUEL ANDRES FERNANDEZ SEGURA</t>
  </si>
  <si>
    <t>ARIELA ESPINOZA OBANDO</t>
  </si>
  <si>
    <t>YILDREY BOLAÑOS DURAN</t>
  </si>
  <si>
    <t>HAZEL RAMIREZ VARGAS</t>
  </si>
  <si>
    <t>CLARA IDALIA GARCIA VICTOR</t>
  </si>
  <si>
    <t>ROCIO CASTRO SANCHEZ</t>
  </si>
  <si>
    <t>GUISELLE KARINA MATARRITA RIOS</t>
  </si>
  <si>
    <t>FRANKLIN PORRAS MEJIA</t>
  </si>
  <si>
    <t>YESENIA RODRIGUEZ ZELEDON</t>
  </si>
  <si>
    <t>ABDEL SELLES LUPARIO</t>
  </si>
  <si>
    <t>FREDDY ZUÑIGA ZUÑIGA</t>
  </si>
  <si>
    <t>YORLENY ZARATE GODINEZ</t>
  </si>
  <si>
    <t>ELIDA ANNETTE CONEJO SOLANO</t>
  </si>
  <si>
    <t>NOILY VANESSA SANCHEZ MENA</t>
  </si>
  <si>
    <t>SHIRLENY TORRES ORTIZ</t>
  </si>
  <si>
    <t>SAIDA EDITH ROJAS REYES</t>
  </si>
  <si>
    <t>MATEO GUERRA QUINTERO</t>
  </si>
  <si>
    <t>ELIECER ZUÑIGA ZUÑIGA</t>
  </si>
  <si>
    <t>FRANCISCO JIMENEZ SALAZAR</t>
  </si>
  <si>
    <t>ROGELIO CHAVES MORALES</t>
  </si>
  <si>
    <t>JOSE HURTADO JIMENEZ</t>
  </si>
  <si>
    <t>ANTHONY STEVEN MOLINA MORALES</t>
  </si>
  <si>
    <t>CINTYA SOLANO QUIROS</t>
  </si>
  <si>
    <t>MARIA D ROCIO CASTRO ALVARADO</t>
  </si>
  <si>
    <t>MARY ANGEL ENRIQUEZ PERALTA</t>
  </si>
  <si>
    <t>NIDIA HIDALGO OBANDO</t>
  </si>
  <si>
    <t>ROSEMERY PINZON SOLIS</t>
  </si>
  <si>
    <t>MARIA JOSE AZOFEIFA CORDERO</t>
  </si>
  <si>
    <t>XX</t>
  </si>
  <si>
    <t>03593</t>
  </si>
  <si>
    <t>04270</t>
  </si>
  <si>
    <t>04266</t>
  </si>
  <si>
    <t>03461</t>
  </si>
  <si>
    <t>04265</t>
  </si>
  <si>
    <t>03666</t>
  </si>
  <si>
    <t>03676</t>
  </si>
  <si>
    <t>04271</t>
  </si>
  <si>
    <t>Programa Nacional de Convivencia (Convivir)</t>
  </si>
  <si>
    <t>¿Han detectado estudiantes con algún Problema de Salud de los mencionados en este cuadro?</t>
  </si>
  <si>
    <t>Desnutrición</t>
  </si>
  <si>
    <t>Desnutrición severa</t>
  </si>
  <si>
    <t>Baja talla severa</t>
  </si>
  <si>
    <t>Baja talla</t>
  </si>
  <si>
    <t>2.1</t>
  </si>
  <si>
    <t>3.1</t>
  </si>
  <si>
    <t>15.1</t>
  </si>
  <si>
    <t>15.2</t>
  </si>
  <si>
    <t>15.3</t>
  </si>
  <si>
    <t>3.2</t>
  </si>
  <si>
    <t>Discriminación por identidad de género</t>
  </si>
  <si>
    <t>19.</t>
  </si>
  <si>
    <t>20.</t>
  </si>
  <si>
    <t>21.</t>
  </si>
  <si>
    <t>Situaciones de acoso callejero en espacios públicos</t>
  </si>
  <si>
    <t>0.</t>
  </si>
  <si>
    <t>ESTUDIANTES QUE CONSUMEN SUSTANCIAS PSICOACTIVAS NO CONTROLADAS (O NO MEDICADAS)</t>
  </si>
  <si>
    <t>Sustancias Psicoactivas no controladas
(o no medicadas)</t>
  </si>
  <si>
    <t>¿Se está implementando el Programa Nacional de Convivencia (Convivir) para prevenir situaciones de violencia?</t>
  </si>
  <si>
    <t>¿Se ha realizado para este curso lectivo, el Diagnóstico de Convivencia estudiantil del Centro Educativo?</t>
  </si>
  <si>
    <t>Estudiantes con armas y cantidad de decomisos.</t>
  </si>
  <si>
    <t>Programa DARE</t>
  </si>
  <si>
    <t>Pasándola Bien</t>
  </si>
  <si>
    <t>Condición Oral  en Riesgo Severo (según clasificación de riesgo)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</si>
  <si>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</si>
  <si>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</si>
  <si>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</si>
  <si>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</si>
  <si>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</si>
  <si>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</si>
  <si>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</si>
  <si>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</si>
  <si>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</si>
  <si>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</si>
  <si>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</si>
  <si>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</si>
  <si>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</si>
  <si>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</si>
  <si>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</si>
  <si>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</si>
  <si>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</si>
  <si>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</si>
  <si>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</si>
  <si>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</si>
  <si>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</si>
  <si>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</si>
  <si>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</si>
  <si>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</si>
  <si>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</si>
  <si>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</si>
  <si>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</si>
  <si>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</si>
  <si>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</si>
  <si>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</si>
  <si>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</si>
  <si>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</si>
  <si>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</si>
  <si>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</si>
  <si>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</si>
  <si>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</si>
  <si>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</si>
  <si>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</si>
  <si>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</si>
  <si>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</si>
  <si>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</si>
  <si>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</si>
  <si>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</si>
  <si>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</si>
  <si>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</si>
  <si>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UBICACION</t>
  </si>
  <si>
    <t>TELEFONO1</t>
  </si>
  <si>
    <t>TELEFONO2</t>
  </si>
  <si>
    <t>TELEFONO3</t>
  </si>
  <si>
    <t>SUPERVISOR</t>
  </si>
  <si>
    <t>TELEFONO4</t>
  </si>
  <si>
    <t>-</t>
  </si>
  <si>
    <t>ADRIANA JIMENEZ GOMEZ</t>
  </si>
  <si>
    <t>LUIS MATAMOROS HERNANDEZ</t>
  </si>
  <si>
    <t>MARJORIE RETANA FALLAS</t>
  </si>
  <si>
    <t>ERICK VILLALOBOS SALAZAR</t>
  </si>
  <si>
    <t>UNIDAD PEDAGOGICA JOSE FIDEL TRISTAN</t>
  </si>
  <si>
    <t>ESTEBAN RICHMOND HERNANDEZ</t>
  </si>
  <si>
    <t>LUIS ENRIQUE ROJAS OVARES</t>
  </si>
  <si>
    <t>GREIVIN ARCE CAMPOS</t>
  </si>
  <si>
    <t>ELIZABETH ELIZONDO RODRIGUEZ</t>
  </si>
  <si>
    <t>PAMELA CAMPOS RIVERA</t>
  </si>
  <si>
    <t>MARIE-LAURE PETTON</t>
  </si>
  <si>
    <t>NEYRA ALVARADO CASTILLERO</t>
  </si>
  <si>
    <t>GABRIELA GONZALEZ AGUILAR</t>
  </si>
  <si>
    <t>DIOMEDES ARIEL ESTANLY BEJARANO</t>
  </si>
  <si>
    <t>JOSE EDUARDO GOMEZ MORA</t>
  </si>
  <si>
    <t>KATHERINE CHANTO CERDAS</t>
  </si>
  <si>
    <t>ANALIVE GUIDO OLIVARES</t>
  </si>
  <si>
    <t>EMILY RODRIGUEZ LEIVA</t>
  </si>
  <si>
    <t>FANNY CANO SALAZAR</t>
  </si>
  <si>
    <t>OLMAN VALVERDE GARBANZO</t>
  </si>
  <si>
    <t>MARIA FEIA GODINEZ PRADO</t>
  </si>
  <si>
    <t>MONSEÑOR ANSELMO LLORENTE Y LA FUENTE</t>
  </si>
  <si>
    <t>22412009/22410104</t>
  </si>
  <si>
    <t>UNIDAD PEDAGOGICA JOSE RAFAEL ARAYA ROJAS</t>
  </si>
  <si>
    <t>EVELIO PARRA ALVARADO</t>
  </si>
  <si>
    <t>ZAIDA ALFARO ESQUIVEL</t>
  </si>
  <si>
    <t>JOHNNY LUNA ORDOÑEZ</t>
  </si>
  <si>
    <t>SUSAN RAQUEL VINDAS MADRIGAL</t>
  </si>
  <si>
    <t>GAMALIEL PARRALES AGUIRRE</t>
  </si>
  <si>
    <t>UNIDAD PEDAGOGICA DANIEL ODUBER QUIROS</t>
  </si>
  <si>
    <t>JUAN MARTIN ROJAS GOMEZ</t>
  </si>
  <si>
    <t>MARIA DE LOS ANGELES SOLIS ALVARADO</t>
  </si>
  <si>
    <t>DENNIA GONZALEZ BARBOZA</t>
  </si>
  <si>
    <t>LAYMAN RODRIGUEZ UMAÑA</t>
  </si>
  <si>
    <t>LUIS MANUEL SOTO SANABRIA</t>
  </si>
  <si>
    <t>ERICK ZAMORA BOLAÑOS</t>
  </si>
  <si>
    <t>LORENA GARCIA VILLARREAL</t>
  </si>
  <si>
    <t>MARIA ESTRELLA CEDEÑO CHAVARRIA</t>
  </si>
  <si>
    <t>KELLY ANDREA CHINCHILLA CARPIO</t>
  </si>
  <si>
    <t>RONALD PORRAS ARRIETA</t>
  </si>
  <si>
    <t>JESUS ALONSO JIMENEZ DIAZ</t>
  </si>
  <si>
    <t>KARLA MUÑOZ DELGADO</t>
  </si>
  <si>
    <t>XENIA MARIA LOBO SANDI</t>
  </si>
  <si>
    <t>GEOVANNY FERNANDEZ ARTAVIA</t>
  </si>
  <si>
    <t>I.E.G.B. PBRO. YANUARIO QUESADA</t>
  </si>
  <si>
    <t>I.E.G.B. ANDRES BELLO LOPEZ</t>
  </si>
  <si>
    <t>MANUEL CALDERON ESQUIVEL</t>
  </si>
  <si>
    <t>SEÑOR SUPERVISOR MANUEL CALDERON ESQUIVEL</t>
  </si>
  <si>
    <t>I.E.G.B. REPUBLICA DE PANAMA</t>
  </si>
  <si>
    <t>DIDIER SEGURA VEGA</t>
  </si>
  <si>
    <t>ALEXANDER NUÑEZ CALDERON</t>
  </si>
  <si>
    <t>MARTHA VIRGINIA ZELEDON MEZA</t>
  </si>
  <si>
    <t>83854072/25401044/25402226</t>
  </si>
  <si>
    <t>EDDIE FUENTES AZOFEIFA</t>
  </si>
  <si>
    <t>EVELYN SOLANO GUTIERREZ</t>
  </si>
  <si>
    <t>ROY CASTRO JIMENEZ</t>
  </si>
  <si>
    <t>ADALBERTO CAMPOS MOLINA</t>
  </si>
  <si>
    <t>KENNETH JIMENEZ GONZALEZ</t>
  </si>
  <si>
    <t>ALFONSO ERNESTO FORBES SHAW</t>
  </si>
  <si>
    <t>I.E.G.B. AMERICA CENTRAL</t>
  </si>
  <si>
    <t>LAURA SOSA SALAS</t>
  </si>
  <si>
    <t>ALVARO ANTONIO QUESADA ALFARO</t>
  </si>
  <si>
    <t>ILEANA ARCE CAMPOS</t>
  </si>
  <si>
    <t>WILFREDO CASTRO CAMPOS</t>
  </si>
  <si>
    <t>NOILY ALEJANDRA PIALUA LOPEZ</t>
  </si>
  <si>
    <t>ROSICELA VALVERDE QUIROS</t>
  </si>
  <si>
    <t>FULVIA MARISEL MORA CHACON</t>
  </si>
  <si>
    <t>STEPHANIE MONTERO MENDEZ</t>
  </si>
  <si>
    <t>NELSON OLIVIER QUESADA FALLAS</t>
  </si>
  <si>
    <t>UNIDAD PEDAGOGICA JUAN CALDERON VALVERDE</t>
  </si>
  <si>
    <t>MINOR UREÑA VENEGAS</t>
  </si>
  <si>
    <t>WENDY CRUZ QUESADA</t>
  </si>
  <si>
    <t>UNIDAD PEDAGOGICA LA CRUZ</t>
  </si>
  <si>
    <t>DINIA ANDREA SOLANO SEGURA</t>
  </si>
  <si>
    <t>ZAHYRA ESTELA GAMBOA VINDAS</t>
  </si>
  <si>
    <t>VIANNI PRADO PRADO</t>
  </si>
  <si>
    <t>TANNIA KARINA GODINEZ ROCHA</t>
  </si>
  <si>
    <t>ORLANDO CHACON ARTAVIA</t>
  </si>
  <si>
    <t>GEINER DELGADO MORA</t>
  </si>
  <si>
    <t>JOHANNA SANCHEZ PALMA</t>
  </si>
  <si>
    <t>ALEJANDRA MORENO ARIAS</t>
  </si>
  <si>
    <t>GENESIS JIMENEZ GUERRERO</t>
  </si>
  <si>
    <t>21467057/24160558</t>
  </si>
  <si>
    <t>CARLOS ALBERTO MORA MADRIGAL</t>
  </si>
  <si>
    <t>RICARDO CHACON CHAVARRIA</t>
  </si>
  <si>
    <t>JESSICA RIVERA AGUILAR</t>
  </si>
  <si>
    <t>YAMILETH PORRAS ALPIZAR</t>
  </si>
  <si>
    <t>ALEXANDER JIMENEZ DIAZ</t>
  </si>
  <si>
    <t>DINER ROBERTO PORRAS ALPIZAR</t>
  </si>
  <si>
    <t>JUAN CARLOS BADILLA LEIVA</t>
  </si>
  <si>
    <t>CESAR MARTIN ESPINOZA DIAZ</t>
  </si>
  <si>
    <t>ORLANDO MOYA CAMBRONERO</t>
  </si>
  <si>
    <t>JEANNETTE DE LOS ANGELES ARIAS CUBILLO</t>
  </si>
  <si>
    <t>EDDIE PORRAS MONTERO</t>
  </si>
  <si>
    <t>JAIZEL GOMEZ HUERTAS</t>
  </si>
  <si>
    <t>NANCY ZUÑIGA MONTERO</t>
  </si>
  <si>
    <t>DANIEL PICADO LOPEZ</t>
  </si>
  <si>
    <t>MARCELA BRENES NOVOA</t>
  </si>
  <si>
    <t>SENIA VARGAS MORA</t>
  </si>
  <si>
    <t>MANUEL ANTONIO BUSTAMANTE VARGAS</t>
  </si>
  <si>
    <t>MARIO CHAVARRIA HERNANDEZ</t>
  </si>
  <si>
    <t>JIMMY SOLIS RAMIREZ</t>
  </si>
  <si>
    <t>SAN ISIDRO DE EL GENERAL</t>
  </si>
  <si>
    <t>ENRIQUE FALLAS GAMBOA</t>
  </si>
  <si>
    <t>EILYN BRUNNER MOLINA</t>
  </si>
  <si>
    <t>CLARA HERNANDEZ GAMBOA</t>
  </si>
  <si>
    <t>GRACIELA CAMACHO NAVARRO</t>
  </si>
  <si>
    <t>LUISA MORA ELIZONDO</t>
  </si>
  <si>
    <t>ALEXANDER QUIROS ROJAS</t>
  </si>
  <si>
    <t>LUIS ROBERTO FALLAS MONTOYA</t>
  </si>
  <si>
    <t>DANILO BRENES NAVARRO</t>
  </si>
  <si>
    <t>LORENA MENDEZ UMAÑA</t>
  </si>
  <si>
    <t>FERNANDO MONGE ILAMA</t>
  </si>
  <si>
    <t>GRETHEL MARIA AVILA VARGAS</t>
  </si>
  <si>
    <t>ANA VICTORIA VARGAS ABARCA</t>
  </si>
  <si>
    <t>REBECA ARIAS AMADOR</t>
  </si>
  <si>
    <t>VERONICA CASTRO VALVERDE</t>
  </si>
  <si>
    <t>HECTOR GARRO BUSTAMANTE</t>
  </si>
  <si>
    <t>MARIANELA ARAYA JIMENEZ</t>
  </si>
  <si>
    <t>EDEN RENE SALAZAR HIDALGO</t>
  </si>
  <si>
    <t>JAIRON ESTEBAN UMAÑA BLANCO</t>
  </si>
  <si>
    <t>ANGEA DELGADO LEITON</t>
  </si>
  <si>
    <t>OTTO MAURICIO BARRANTES ELIZONDO</t>
  </si>
  <si>
    <t>KARINA CHAVES FONSECA</t>
  </si>
  <si>
    <t>EL GENERAL</t>
  </si>
  <si>
    <t>YENDRY MONTENEGRO DIAZ</t>
  </si>
  <si>
    <t>ROXANA MORA JIMENEZ</t>
  </si>
  <si>
    <t>CESAR CALDERON ORTIZ</t>
  </si>
  <si>
    <t>UNIDAD PEDAGOGICA JOSE BREINDERHOFF</t>
  </si>
  <si>
    <t>TANIA ALVARADO FONSECA</t>
  </si>
  <si>
    <t>JHONNY MAURICIO CAMACHO NARANJO</t>
  </si>
  <si>
    <t>KARLA SEGURA HIDALGO</t>
  </si>
  <si>
    <t>LILLIAM VARGAS PEREZ</t>
  </si>
  <si>
    <t>JULIO CESAR VARGAS GUERRERO</t>
  </si>
  <si>
    <t>JOHANNA ZAMORA CARDENAS</t>
  </si>
  <si>
    <t>HENRY ALBERTO MORA ESPINOZA</t>
  </si>
  <si>
    <t>CINDY VARGAS UREÑA</t>
  </si>
  <si>
    <t>CARLOS HIDALGO LEIVA</t>
  </si>
  <si>
    <t>YORLENY SALAZAR UREÑA</t>
  </si>
  <si>
    <t>JUAN DURAN CUBILLO</t>
  </si>
  <si>
    <t>GRETTEL ROCHA ESPINOZA</t>
  </si>
  <si>
    <t>TANNIA UREÑA GODINEZ</t>
  </si>
  <si>
    <t>04022</t>
  </si>
  <si>
    <t>SILVIA ESQUIVEL JIMENEZ</t>
  </si>
  <si>
    <t>KENNETH ANDREY PORRAS MORA</t>
  </si>
  <si>
    <t>KAROL ADRIANA ROJAS PORTILLA</t>
  </si>
  <si>
    <t>ROBERTO MUÑOZ BEITA</t>
  </si>
  <si>
    <t>JEANNETTE VALVERDE CHACON</t>
  </si>
  <si>
    <t>FREDDY SANDI BOLAÑOS</t>
  </si>
  <si>
    <t>KATTIA BADILLA CARVAJAL</t>
  </si>
  <si>
    <t>ANGELINE TORRES BARRANTES</t>
  </si>
  <si>
    <t>MAYRA MORALES FIGUEROA</t>
  </si>
  <si>
    <t>GONZALO ALBERTO BARAHONA SOLANO</t>
  </si>
  <si>
    <t>ROBERTO DE JESUS GRANADOS CHAVARRIA</t>
  </si>
  <si>
    <t>LIZBETH LEIVA SEGURA</t>
  </si>
  <si>
    <t>ROY ACUÑA AGUILAR</t>
  </si>
  <si>
    <t>DAGOBERTO MARIN ARGUEDAS</t>
  </si>
  <si>
    <t>YESSENIA RUIZ MATARRITA</t>
  </si>
  <si>
    <t>CRISTHIAN CESPEDES GODINEZ</t>
  </si>
  <si>
    <t>RODRIGO FERNANDEZ GONZALEZ</t>
  </si>
  <si>
    <t>KATHERINE JIMENEZ LEZAMA</t>
  </si>
  <si>
    <t>JOSE ANDRES NAJERA ARIAS</t>
  </si>
  <si>
    <t>DANIER MENA MONGE</t>
  </si>
  <si>
    <t>ANDREA MARIELA LAZARO MORALES</t>
  </si>
  <si>
    <t>KENNYA MORALES HERNANDEZ</t>
  </si>
  <si>
    <t>HUGO STEVEN CASTRO NAJERA</t>
  </si>
  <si>
    <t>YENDRY VANESSA VALVERDE MORA</t>
  </si>
  <si>
    <t>YANETH ROJAS MENDEZ</t>
  </si>
  <si>
    <t>HENRY SIBAJA CUBERO</t>
  </si>
  <si>
    <t>IRENE CECILIA RAMIREZ SANCHEZ</t>
  </si>
  <si>
    <t>PIO MONTEZUMA BEJARANO</t>
  </si>
  <si>
    <t>ILIANA SERRACIN LORIA</t>
  </si>
  <si>
    <t>GABRIEL EMILIO MORA MONGE</t>
  </si>
  <si>
    <t>MARIA ISABEL CASCANTE VEGA</t>
  </si>
  <si>
    <t>EDITH JOHANNA RIOS MENDEZ</t>
  </si>
  <si>
    <t>SERGIO LEON BARQUERO</t>
  </si>
  <si>
    <t>JOHNNY SANCHEZ SOLANO</t>
  </si>
  <si>
    <t>EDUARDO UMAÑA FERNANDEZ</t>
  </si>
  <si>
    <t>EVA MARIA GUTIERREZ HERNANDEZ</t>
  </si>
  <si>
    <t>GERARDO ANTONIO ARIAS SANCHEZ</t>
  </si>
  <si>
    <t>ELKIS SOLANGE BALTODANO SOLORZANO</t>
  </si>
  <si>
    <t>CINTYA MENA SUAREZ</t>
  </si>
  <si>
    <t>VILLA ELIA</t>
  </si>
  <si>
    <t>MARVIN JIMENEZ BARBOZA</t>
  </si>
  <si>
    <t>WILSON SALAS FUENTES</t>
  </si>
  <si>
    <t>IVANNIA PATRICIA JIMENEZ PORRAS</t>
  </si>
  <si>
    <t>DANIEL VARGAS RODRIGUEZ</t>
  </si>
  <si>
    <t>I.E.G.B. MARIA VARGAS RODRIGUEZ</t>
  </si>
  <si>
    <t>LUIS EMILIO HERNANDEZ LEON</t>
  </si>
  <si>
    <t>RUDDY GARITA FLORES</t>
  </si>
  <si>
    <t>VICTOR ARGÜELLO MURILLO</t>
  </si>
  <si>
    <t>SELENIA JIMENEZ SOLANO</t>
  </si>
  <si>
    <t>GUILLEN ESAU VASQUEZ JIMENEZ</t>
  </si>
  <si>
    <t>ALINA RODRIGUEZ ALVAREZ</t>
  </si>
  <si>
    <t>MARIA JESUS BETANCOURT ALVARADO</t>
  </si>
  <si>
    <t>ERIKA SALAS SOTO</t>
  </si>
  <si>
    <t>RANDALL CORDERO MARENCO</t>
  </si>
  <si>
    <t>ILEANA ARIAS MORA</t>
  </si>
  <si>
    <t>BERNARDO SOTO VILLAFUERTE</t>
  </si>
  <si>
    <t>LAS PARCELAS DEL I.T.C.O.</t>
  </si>
  <si>
    <t>RUTH ISELA SERRANO LOPEZ</t>
  </si>
  <si>
    <t>ARIANA GABRIELA ORTEGA PASTRAN</t>
  </si>
  <si>
    <t>ANA GABRIELA MONTOYA JIMENEZ</t>
  </si>
  <si>
    <t>LILLIAM CHACON SALAS</t>
  </si>
  <si>
    <t>JIRLENI MADRIGAL FERNANDEZ</t>
  </si>
  <si>
    <t>HASLY ZUÑIGA BARAHONA</t>
  </si>
  <si>
    <t>EL MASTATE</t>
  </si>
  <si>
    <t>LUIS FELIPE GÄTJENS VARGAS</t>
  </si>
  <si>
    <t>CARMEN LIDIA ARGUELLO AGUILAR</t>
  </si>
  <si>
    <t>JESSICA GARBANZO CAPELLA</t>
  </si>
  <si>
    <t>JESSICA JIMENEZ QUESADA</t>
  </si>
  <si>
    <t>GUACIMOS</t>
  </si>
  <si>
    <t>GRETTEL ROJAS SOTO</t>
  </si>
  <si>
    <t>SHIRLEY ARIAS QUESADA</t>
  </si>
  <si>
    <t>MAYLON VASQUEZ MONGE</t>
  </si>
  <si>
    <t>MARIA ELENA FERNANDEZ UREÑA</t>
  </si>
  <si>
    <t>KENDALL FALLAS JIMENEZ</t>
  </si>
  <si>
    <t>AIDA MENDEZ JIMENEZ</t>
  </si>
  <si>
    <t>YERLIN ANDREA JIMENEZ OVARES</t>
  </si>
  <si>
    <t>EMILIANO PRADO MARTINEZ</t>
  </si>
  <si>
    <t>MARIA GABRIELA CASTRO JIMENEZ</t>
  </si>
  <si>
    <t>GREDYS JOHANNY RODRIGUEZ VILLALTA</t>
  </si>
  <si>
    <t>MARICELA SALAS RODRIGUEZ</t>
  </si>
  <si>
    <t>JESSON ALBERTO VALVERDE VASQUEZ</t>
  </si>
  <si>
    <t>UNIDAD PEDAGOGICA BAJOS DE TORO AMARILLO</t>
  </si>
  <si>
    <t>MARGOT CHAVES AGUILERA</t>
  </si>
  <si>
    <t>GEOVANNY ROJAS MORALES</t>
  </si>
  <si>
    <t>GRACIELA ALEJANDRA GONZALEZ ARRIETA</t>
  </si>
  <si>
    <t>MARIA JESUS ZUMBADO VEGA</t>
  </si>
  <si>
    <t>JULIETH AGUILAR CHAVES</t>
  </si>
  <si>
    <t>IGNACIO ROBERTO ARAYA SIBAJA</t>
  </si>
  <si>
    <t>MARIA DEL ROSARIO JARA MOYA</t>
  </si>
  <si>
    <t>REBECA LILLIANA VARGAS ACOSTA</t>
  </si>
  <si>
    <t>MARIA DEL ROCIO VASQUEZ VASQUEZ</t>
  </si>
  <si>
    <t>GAUDY VARGAS BARBOZA</t>
  </si>
  <si>
    <t>LILLIANA QUESADA BRENES</t>
  </si>
  <si>
    <t>MIRIAM JESENIA CHAVARRIA ZELEDON</t>
  </si>
  <si>
    <t>GIOVANNI GARCIA CHAVARRIA</t>
  </si>
  <si>
    <t>OLGER SANCHO CHACON</t>
  </si>
  <si>
    <t>MILDRED ALFARO ESQUIVEL</t>
  </si>
  <si>
    <t>AURA ARAYA MADRIGAL</t>
  </si>
  <si>
    <t>SYLVIA MARIA NUÑEZ CASTILLO</t>
  </si>
  <si>
    <t>ROSIBEL SALAS STELLER</t>
  </si>
  <si>
    <t>MAIKOL GERARDO VARELA ROJAS</t>
  </si>
  <si>
    <t>GABRIELA MURILLO GONZALEZ</t>
  </si>
  <si>
    <t>YANIXIA CHAVES MURILLO</t>
  </si>
  <si>
    <t>SAN FRANCISCO DE FLORENCIA</t>
  </si>
  <si>
    <t>YENSI MILIANA PORRAS SANCHEZ</t>
  </si>
  <si>
    <t>EUSENITH SALAS CHIROLDES</t>
  </si>
  <si>
    <t>ZEIDY ZAMORA ALFARO</t>
  </si>
  <si>
    <t>LILLIANA ARIAS RUIZ</t>
  </si>
  <si>
    <t>YENDRY PATRICIA ESQUIVEL CHACON</t>
  </si>
  <si>
    <t>GUSTAVO ADOLFO CAMPOS VILLALOBOS</t>
  </si>
  <si>
    <t>JESSICA VEGA BENAVIDES</t>
  </si>
  <si>
    <t>CRISEIDA ARGUEDAS SEQUEIRA</t>
  </si>
  <si>
    <t>LISETH ARIAS CASTILLO</t>
  </si>
  <si>
    <t>NIDIA ALFARO ALPIZAR</t>
  </si>
  <si>
    <t>KEYLOR CORTES CORELLA</t>
  </si>
  <si>
    <t>ROSSE BERLY CHEVEZ GOMEZ</t>
  </si>
  <si>
    <t>LAURA MARIA VALVERDE SEGURA</t>
  </si>
  <si>
    <t>ANDREA ALFARO CORRALES</t>
  </si>
  <si>
    <t>REBECA CABRERA SEGURA</t>
  </si>
  <si>
    <t>LUPITA CONEJO RODRIGUEZ</t>
  </si>
  <si>
    <t>DONALD SAMUEL MONTERO BONILLA</t>
  </si>
  <si>
    <t>MINOR GERARDO VARELA ROJAS</t>
  </si>
  <si>
    <t>GISELLE BAEZ LINARES</t>
  </si>
  <si>
    <t>LISBANYA MARIA BRENES</t>
  </si>
  <si>
    <t>MARCO ROJAS VARGAS</t>
  </si>
  <si>
    <t>JOSE ANTONIO ORTEGA MORA</t>
  </si>
  <si>
    <t>MARTHA IRIS RUIZ FEDERI</t>
  </si>
  <si>
    <t>MELANY BEATRIZ LAGO BARRIOS</t>
  </si>
  <si>
    <t>MIGUEL ISAAC MADRIGAL CHAVES</t>
  </si>
  <si>
    <t>ERICK MONTERO VILLALOBOS</t>
  </si>
  <si>
    <t>SIDIAN STANLEY ARROYO CISNEROS</t>
  </si>
  <si>
    <t>GUILLERMO HERRERA BUSTOS</t>
  </si>
  <si>
    <t>KIMBERLY SALAZAR ARCE</t>
  </si>
  <si>
    <t>JUAN LUIS MATARRITA THOMPSON</t>
  </si>
  <si>
    <t>PATRICIA UGALDE MORALES</t>
  </si>
  <si>
    <t>MARIA DE JESUS AGUIRRE GONZALEZ</t>
  </si>
  <si>
    <t>YERLIN GARCIA REYES</t>
  </si>
  <si>
    <t>MARIA DE LOS ANGELES DIAZ REYES</t>
  </si>
  <si>
    <t>RANDALL NAVAS HERRERA</t>
  </si>
  <si>
    <t>NIDIA LINETH CASTILLO ULLOA</t>
  </si>
  <si>
    <t>ILIANA M° PEREZ RAMIREZ</t>
  </si>
  <si>
    <t>04303</t>
  </si>
  <si>
    <t>LUIS ANGEL PASTOR URBINA</t>
  </si>
  <si>
    <t>CINDY HERNANDEZ CENTENO</t>
  </si>
  <si>
    <t>KARLET RUIZ GARCIA</t>
  </si>
  <si>
    <t>CINDY ELENA RODRIGUEZ SIBAJA</t>
  </si>
  <si>
    <t>VIRGILIO GERARDO VILLEGAS GONZALEZ</t>
  </si>
  <si>
    <t>CELIA ELISA GOMEZ JIRON</t>
  </si>
  <si>
    <t>04305</t>
  </si>
  <si>
    <t>JARLIN MARCHENA MARCHENA</t>
  </si>
  <si>
    <t>KENYA VANETTIA CHAVES BRICEÑO</t>
  </si>
  <si>
    <t>UNIDAD PEDAGOGICA RIO CELESTE</t>
  </si>
  <si>
    <t>SANDRA CAMPBELL ROJAS</t>
  </si>
  <si>
    <t>DIEGO ORTIZ RUIZ</t>
  </si>
  <si>
    <t>FLORIBETH MIRANDA ALFARO</t>
  </si>
  <si>
    <t>RICHARTH AVILA HERNANDEZ</t>
  </si>
  <si>
    <t>YADIRIS RAMIREZ LOPEZ</t>
  </si>
  <si>
    <t>YORLENY TORRES ARAYA</t>
  </si>
  <si>
    <t>ROY ANCHIA SOLANO</t>
  </si>
  <si>
    <t>JAVIER ALFONSO RUIZ CONTRERAS</t>
  </si>
  <si>
    <t>MARIA DEL MILAGRO CAMPOS VIQUEZ</t>
  </si>
  <si>
    <t>SONIA HERNANCDEZ VIQUEZ</t>
  </si>
  <si>
    <t>ELENA PICADO NARANJO</t>
  </si>
  <si>
    <t>VIVIANA FALLAS MADRIGAL</t>
  </si>
  <si>
    <t>CRISTHOFER GRANADOS BERMUDEZ</t>
  </si>
  <si>
    <t>ELIANA MELISSA NAVARRO VALVERDE</t>
  </si>
  <si>
    <t>ALBA BARBOZA FLORES</t>
  </si>
  <si>
    <t>JESSICA MORA SEGURA</t>
  </si>
  <si>
    <t>ALEJANDRA MORA GAMBOA</t>
  </si>
  <si>
    <t>YENDRY VINDAS CHINCHILLA</t>
  </si>
  <si>
    <t>XINIA ISABEL SEGURA BLANCO</t>
  </si>
  <si>
    <t>CRISTINA CASTILLO VALVERDE</t>
  </si>
  <si>
    <t>NATALIA CHAVES SANCHEZ</t>
  </si>
  <si>
    <t>ANA CAROLINA DURAN LOBO</t>
  </si>
  <si>
    <t>ALONSO MORA VALVERDE</t>
  </si>
  <si>
    <t>UNIDAD PEDAGOGICA RAFAEL HERNANDEZ MADRIZ</t>
  </si>
  <si>
    <t>ABRAHAM VARGAS CHAVES</t>
  </si>
  <si>
    <t>XIOMARA TORRES JIMENEZ</t>
  </si>
  <si>
    <t>ZIANE SOTO UREÑA</t>
  </si>
  <si>
    <t>IRIA ZULAY SANCHEZ VEGA</t>
  </si>
  <si>
    <t>MONSERRAT SANABRIA RIVERA</t>
  </si>
  <si>
    <t>EMILY MASIS MARIN</t>
  </si>
  <si>
    <t>MARJORIE BARQUERO GONZALEZ</t>
  </si>
  <si>
    <t>CARMEN TAMES BRENES</t>
  </si>
  <si>
    <t>THELMA GONZALEZ VALLE</t>
  </si>
  <si>
    <t>MARIA DEL CARMEN CALDERON SALAS</t>
  </si>
  <si>
    <t>UNIDAD PEDAGOGICA BARRIO NUEVO</t>
  </si>
  <si>
    <t>KATIA ARAYA ARAYA</t>
  </si>
  <si>
    <t>FANNY VENEGAS QUESADA</t>
  </si>
  <si>
    <t>MAYRA ILIANA ALVARADO PICADO</t>
  </si>
  <si>
    <t>JACQUELINE BONILLA VARGAS</t>
  </si>
  <si>
    <t>FREYSEL LEZCANO RODRIGUEZ</t>
  </si>
  <si>
    <t>DIANA ESQUIVEL FERNANDEZ</t>
  </si>
  <si>
    <t>ADRIANA MARCELA MARTINEZ SANCHEZ</t>
  </si>
  <si>
    <t>LUIS FRANCISCO QUESADA MENDEZ</t>
  </si>
  <si>
    <t>CINDY ALVARADO SANCHEZ</t>
  </si>
  <si>
    <t>MARIA DE LOS ANGELES CHAVES SOLANO</t>
  </si>
  <si>
    <t>ALICE MELAYNE FONSECA VILLEGAS</t>
  </si>
  <si>
    <t>UNIDAD PEDAGOGICA SAN DIEGO</t>
  </si>
  <si>
    <t>ANA CECILIA FLORES SOTO</t>
  </si>
  <si>
    <t>ROCIO ASTORGA SOLIS</t>
  </si>
  <si>
    <t>BRAYAN CAMPOS SEGURA</t>
  </si>
  <si>
    <t>MARIA DEL MILAGRO SANCHEZ MORALES</t>
  </si>
  <si>
    <t>EVELYN QUIROS ARCE</t>
  </si>
  <si>
    <t>MANUEL CAMPOS SOTO</t>
  </si>
  <si>
    <t>PATRICIA CORDERO QUIROS</t>
  </si>
  <si>
    <t>VICTOR RODRIGO LOAIZA SANCHEZ</t>
  </si>
  <si>
    <t>UNIDAD PEDAGOGICA EL TORITO</t>
  </si>
  <si>
    <t>RAQUEL RAMIREZ RAMIREZ</t>
  </si>
  <si>
    <t>EL CHIRRIPO</t>
  </si>
  <si>
    <t>ESTEBAN RIVERA FERNANDEZ</t>
  </si>
  <si>
    <t>VANESSA CAMPOS CHAVES</t>
  </si>
  <si>
    <t>GIOVANNI CALDERON MORA</t>
  </si>
  <si>
    <t>GRETTEL MARIA MORALES ROJAS</t>
  </si>
  <si>
    <t>ADRIAN MIGUEL CRUZ BRENES</t>
  </si>
  <si>
    <t>ALEJANDRO ROJAS SABORIO</t>
  </si>
  <si>
    <t>ELVIN GERARDO JIMENEZ PEREZ</t>
  </si>
  <si>
    <t>ADRIELA BALTODANO SEQUEIRA</t>
  </si>
  <si>
    <t>UNIDAD PEDAGOGICA EL ROBLE</t>
  </si>
  <si>
    <t>KATHERINE MATAMOROS CHACON</t>
  </si>
  <si>
    <t>ARIEL EDUARDO MENDEZ MURILLO</t>
  </si>
  <si>
    <t>DENIS JOSE PALMA RODRIGUEZ</t>
  </si>
  <si>
    <t>ANGELA TORRES VILLARREAL</t>
  </si>
  <si>
    <t>LIDIA MAYELA SANCHEZ RAMIREZ</t>
  </si>
  <si>
    <t>MARCO ANTONIO MARCOS ARCE</t>
  </si>
  <si>
    <t>KATTIA NAVARRO NAVARRO</t>
  </si>
  <si>
    <t>WENDY RODRIGUEZ DUARTE</t>
  </si>
  <si>
    <t>JOHEL QUESADA CAMACHO</t>
  </si>
  <si>
    <t>VIVIANA JIMENEZ ALEMAN</t>
  </si>
  <si>
    <t>YERLIN SANTANA MARTINEZ</t>
  </si>
  <si>
    <t>TERESA ROJAS LOPEZ</t>
  </si>
  <si>
    <t>INGRID MARCELA CABEZAS VASQUEZ</t>
  </si>
  <si>
    <t>KARLA VANESSA ALVAREZ SOLORZANO</t>
  </si>
  <si>
    <t>MAINOR JAVIER ARGUELLO ABARCA</t>
  </si>
  <si>
    <t>MIRNA DOWNS VALLE</t>
  </si>
  <si>
    <t>ANA MARIA PALACIOS GALLARDO</t>
  </si>
  <si>
    <t>FRANKLIN SOLANO CASTRO</t>
  </si>
  <si>
    <t>MARIA FERNANDA MADRIGAL GUIDO</t>
  </si>
  <si>
    <t>LAYNI JIMENEZ CHAVES</t>
  </si>
  <si>
    <t>JEAN CRISTIAN CHAVARRIA MORA</t>
  </si>
  <si>
    <t>RONALD ALBERTO RAMIREZ RODRIGUEZ</t>
  </si>
  <si>
    <t>FERNANDO CRUZ OBREGON</t>
  </si>
  <si>
    <t>ELIBETH CHEVEZ BUSTOS</t>
  </si>
  <si>
    <t>CIARA IVETTE MIRANDA LOPEZ</t>
  </si>
  <si>
    <t>SHIRLENE ULATE PEREZ</t>
  </si>
  <si>
    <t>OLIVIA BALTODANO ULLOA</t>
  </si>
  <si>
    <t>ENID SALAZAR CASTRO</t>
  </si>
  <si>
    <t>FREDDY GUILLERMO CUADRA GUIDO</t>
  </si>
  <si>
    <t>ALI MARCHENA VILLEGAS</t>
  </si>
  <si>
    <t>OXANNA CAROLINA ABURTO ESTRADA</t>
  </si>
  <si>
    <t>MARIA VANESSA CONTRERAS MENDOZA</t>
  </si>
  <si>
    <t>ENOC PEREZ JARQUIN</t>
  </si>
  <si>
    <t>XINIA PAISANO OBREGON</t>
  </si>
  <si>
    <t>ELIETH GARCIA BRICEÑO</t>
  </si>
  <si>
    <t>HILDA PICHARDO SEGURA</t>
  </si>
  <si>
    <t>ROXANA MUÑOZ RIVERA</t>
  </si>
  <si>
    <t>NIDIAM DEL CARMEN GUTIERREZ FERNANDEZ</t>
  </si>
  <si>
    <t>LAISY MARJORIE VALLEJOS PARRALES</t>
  </si>
  <si>
    <t>GELIN ARCE MARTINEZ</t>
  </si>
  <si>
    <t>KATTIA JONESI SEQUEIRA ORTEGA</t>
  </si>
  <si>
    <t>CLOTILDE GUTIERREZ CAMPOS</t>
  </si>
  <si>
    <t>RAQUEL TORUÑO JIMENEZ</t>
  </si>
  <si>
    <t>MARLEN ILEANA CORONADO GUTIERREZ</t>
  </si>
  <si>
    <t>HANNIA AVILA QUIROS</t>
  </si>
  <si>
    <t>GRACE MADRIGAL NUÑEZ</t>
  </si>
  <si>
    <t>88160059/26867009</t>
  </si>
  <si>
    <t>BERNAL ENRIQUE BALTODANO ESPINOZA</t>
  </si>
  <si>
    <t>ELVI A F. GRANADOS CARRILLO</t>
  </si>
  <si>
    <t>MARIA JEANNETTE CAMPOS NOGUERA</t>
  </si>
  <si>
    <t>KARLA MEJIAS JIMENEZ</t>
  </si>
  <si>
    <t>YORLENY HERNANDEZ ESQUIVEL</t>
  </si>
  <si>
    <t>MILY LORENA JIMENEZ PEREZ</t>
  </si>
  <si>
    <t>SUSAN PATRICIA OBANDO PEREZ</t>
  </si>
  <si>
    <t>EMANUEL AJOY CASTRO</t>
  </si>
  <si>
    <t>XINIA ZUNIGA GUTIERREZ</t>
  </si>
  <si>
    <t>YORLENY PADILLA MATARRITA</t>
  </si>
  <si>
    <t>JORGE LUIS AGUIRRE CARDENAS</t>
  </si>
  <si>
    <t>JANETH GUERRERO BALTODANO</t>
  </si>
  <si>
    <t>YORLENY PEREZ FAJARDO</t>
  </si>
  <si>
    <t>GAUDY PATRICIA ENRIQUEZ GUEVARA</t>
  </si>
  <si>
    <t>GLORIANA ARNAEZ CARRILLO</t>
  </si>
  <si>
    <t>LAUREN ANDREA LOPEZ JAEN</t>
  </si>
  <si>
    <t>HEIMY ROSALES ALMANZA</t>
  </si>
  <si>
    <t>EVELYN ADRIANA ROSALES ZUÑIGA</t>
  </si>
  <si>
    <t>GUILLERMO JUAREZ GARCIA</t>
  </si>
  <si>
    <t>JEANNETTE SUAREZ DELGADO</t>
  </si>
  <si>
    <t>SAN FRANCISCO DE COYOTE</t>
  </si>
  <si>
    <t>SEHIRIS GOMEZ GOMEZ</t>
  </si>
  <si>
    <t>ROLANDO PIZARRO PIZARRO</t>
  </si>
  <si>
    <t>LUZ MARY MARIN BRICEÑO</t>
  </si>
  <si>
    <t>JAIRO MONTOYA VILLARREAL</t>
  </si>
  <si>
    <t>MARIO ALEXANDER FLORES CHAVARRIA</t>
  </si>
  <si>
    <t>JOSE OSLEY BRICEÑO MENDOZA</t>
  </si>
  <si>
    <t>JOAQUIN ARIAS QUIROS</t>
  </si>
  <si>
    <t>ISABEL MORALES SOTO</t>
  </si>
  <si>
    <t>MARIA CRISTINA MARTINEZ CALERO</t>
  </si>
  <si>
    <t>DEYLIN ORTEGA GOMEZ</t>
  </si>
  <si>
    <t>SADY REIMUNDO AGUILAR JUAREZ</t>
  </si>
  <si>
    <t>JEANNETTE HUERTAS LOPEZ</t>
  </si>
  <si>
    <t>FATIMA GUZMAN GUTIERREZ</t>
  </si>
  <si>
    <t>ALBA IRIS ABARCA LOPEZ</t>
  </si>
  <si>
    <t>GUSTAVO MUÑOZ CASARES</t>
  </si>
  <si>
    <t>JUAN CARLOS PICADO DELGADO</t>
  </si>
  <si>
    <t>YESSICA ESQUIVEL VASQUEZ</t>
  </si>
  <si>
    <t>I.E.G.B. LA VICTORIA</t>
  </si>
  <si>
    <t>DANNIA QUIROS ALFARO</t>
  </si>
  <si>
    <t>YENDRY CHAVARRIA GOMEZ</t>
  </si>
  <si>
    <t>YADIRA QUESADA MURILLO</t>
  </si>
  <si>
    <t>SIONY GISSELA ESPINOZA ACEVEDO</t>
  </si>
  <si>
    <t>SARA MARIA RODRIGUEZ GUEVARA</t>
  </si>
  <si>
    <t>ROSEMERY QUIROS CESPEDES</t>
  </si>
  <si>
    <t>ELENA LORENA ARAYA QUIROS</t>
  </si>
  <si>
    <t>SIANY LORENA CAMPOS ACHIO</t>
  </si>
  <si>
    <t>LILLIAM CECILIA SANCHEZ GOMEZ</t>
  </si>
  <si>
    <t>JESFFREY MARIO CASTRO VALLADARES</t>
  </si>
  <si>
    <t>KATTIA PATRICIA CASTILLO SOLANO</t>
  </si>
  <si>
    <t>YORLENY ALVAREZ GONZALEZ</t>
  </si>
  <si>
    <t>MAYRA NAVARRO CARVAJAL</t>
  </si>
  <si>
    <t>BETSY ALVAREZ GUTIERREZ</t>
  </si>
  <si>
    <t>DOUGLAS CARRERA MATARRITA</t>
  </si>
  <si>
    <t>JONATHAN RIOS CHAVES</t>
  </si>
  <si>
    <t>ADRIANA HERRERA MEJIAS</t>
  </si>
  <si>
    <t>GERALD ESTEBAN MORA UREÑA</t>
  </si>
  <si>
    <t>MAX GUSTAVO ARIAS MARTINEZ</t>
  </si>
  <si>
    <t>GERALD VINICIO ALFARO ALVAREZ</t>
  </si>
  <si>
    <t>26955509/26957143</t>
  </si>
  <si>
    <t>YOHANNA ARGUEDAS MATAMOROS</t>
  </si>
  <si>
    <t>RANDALL ALBERTO HERRERA ARROYO</t>
  </si>
  <si>
    <t>DINIA LOPEZ NUÑEZ</t>
  </si>
  <si>
    <t>RODJAN MIGUEL CARRILLO FONSECA</t>
  </si>
  <si>
    <t>KENYI MARIA JIMENEZ ARIAS</t>
  </si>
  <si>
    <t>FLORA MARIA VEGA RAMIREZ</t>
  </si>
  <si>
    <t>I.E.G.B. NUESTRA SEÑORA DE SION</t>
  </si>
  <si>
    <t>ZEIDY PATIÑO CHAVARRIA</t>
  </si>
  <si>
    <t>CINDY NATHALIA VILLALOBOS SANDI</t>
  </si>
  <si>
    <t>UNIDAD PEDAGOGICA ISLA CABALLO</t>
  </si>
  <si>
    <t>RICARDO RAMIREZ GATTGENS</t>
  </si>
  <si>
    <t>DANIELA CASTILLO GUTIERREZ</t>
  </si>
  <si>
    <t>KATHIA ELIZONDO MOLINA</t>
  </si>
  <si>
    <t>GRACIELA RODRIGUEZ ARTAVIA</t>
  </si>
  <si>
    <t>JAIRO FRANKLIN TAYLOR MATARRITA</t>
  </si>
  <si>
    <t>DIANA CAROLINA RODRIGUEZ MATARRITA</t>
  </si>
  <si>
    <t>LAURA RODRIGUEZ TRAÑA</t>
  </si>
  <si>
    <t>ZAIDA ORTEGA GARCIA</t>
  </si>
  <si>
    <t>GLENDA ESPINOZA CALDERON</t>
  </si>
  <si>
    <t>JUAN ANTONIO QUIROS CAMPOS</t>
  </si>
  <si>
    <t>ROXANA DUARTE BERMUDEZ</t>
  </si>
  <si>
    <t>DENIA MARIA MORA RAMIREZ</t>
  </si>
  <si>
    <t>MARIA JESUS JUAREZ MUÑOZ</t>
  </si>
  <si>
    <t>ANTHONY MACOTELO JUAREZ</t>
  </si>
  <si>
    <t>YARELYN MORA ROJAS</t>
  </si>
  <si>
    <t>YOBNAN GAMBOA ZUÑIGA</t>
  </si>
  <si>
    <t>ANA YENCY ALVARADO SOLANO</t>
  </si>
  <si>
    <t>SARA GONZALEZ FERNANDEZ</t>
  </si>
  <si>
    <t>WILLY FERNANDEZ MONTOYA</t>
  </si>
  <si>
    <t>JACKELINE BADILLA ELIZONDO</t>
  </si>
  <si>
    <t>RITA UGALDE RIVERA</t>
  </si>
  <si>
    <t>UNIDAD PEDAGOGICA DR. RAFAEL ANGEL CALDERON GUARDIA</t>
  </si>
  <si>
    <t>OLGA PATRICIA MONCADA LEDEMA</t>
  </si>
  <si>
    <t>RICARDO FLORES REYES</t>
  </si>
  <si>
    <t>RAQUEL ENRIQUEZ CAMARENO</t>
  </si>
  <si>
    <t>VITIA ZUÑIGA MONTES</t>
  </si>
  <si>
    <t>GREYSIS ARRIETA DIAZ</t>
  </si>
  <si>
    <t>ANA YANCI ALVARADO ENRIQUEZ</t>
  </si>
  <si>
    <t>SANDRA CORDERO CESPEDES</t>
  </si>
  <si>
    <t>YESENIA PATRICIA MURILLO ARGUEDAS</t>
  </si>
  <si>
    <t>MARIA GABRIELA CALDERON CORTES</t>
  </si>
  <si>
    <t>IDALIE VENEGAS PORRAS</t>
  </si>
  <si>
    <t>YAHAIRA MORAGA OBANDO</t>
  </si>
  <si>
    <t>MARIANELLA BARRERA JIRON</t>
  </si>
  <si>
    <t>KARLA ALEJANDRA CASCANTE UREÑA</t>
  </si>
  <si>
    <t>CAROLINA RECIO MIRANDA</t>
  </si>
  <si>
    <t>LISANDRO ESTEBAN MARIN NARANJO</t>
  </si>
  <si>
    <t>DENIS LOPEZ GONZALEZ</t>
  </si>
  <si>
    <t>LORENA JIMENEZ ELIZONDO</t>
  </si>
  <si>
    <t>ISABEL LOPEZ OBREGON</t>
  </si>
  <si>
    <t>27870893/22006027</t>
  </si>
  <si>
    <t>GABRIELA CARVAJAL CHAVES</t>
  </si>
  <si>
    <t>EMMANUEL CAMBRONERO FERNANDEZ</t>
  </si>
  <si>
    <t>RAUL HERNANDEZ CORDOBA</t>
  </si>
  <si>
    <t>ANA YENSI QUIROS PEREZ</t>
  </si>
  <si>
    <t>SEIDY ARIAS DIAZ</t>
  </si>
  <si>
    <t>YAEL GONZALEZ CORTES</t>
  </si>
  <si>
    <t>MAYRA GABRIELA CALVO SANCHEZ</t>
  </si>
  <si>
    <t>OSVALDO MORA HIDALGO</t>
  </si>
  <si>
    <t>CARLOS LUIS QUIROS RAMIREZ</t>
  </si>
  <si>
    <t>GEINER GRANADOS DURAN</t>
  </si>
  <si>
    <t>CINTHYA MORA SOLIS</t>
  </si>
  <si>
    <t>NOEMY LOURDES SANDI JIMENEZ</t>
  </si>
  <si>
    <t>GLADYS LOPEZ FERNANDEZ</t>
  </si>
  <si>
    <t>MAURICIO CORDOBA CHAVES</t>
  </si>
  <si>
    <t>TANNNIA PAMELA GONZALEZ JIMENEZ</t>
  </si>
  <si>
    <t>RIGOBERTO ROMAN GONZALEZ</t>
  </si>
  <si>
    <t>MARCO TULIO CASTILLO AGÜERO</t>
  </si>
  <si>
    <t>JOSE LAZARO ORTIZ</t>
  </si>
  <si>
    <t>ADEMAR UGALDE ESPINOZA</t>
  </si>
  <si>
    <t>DERLYN CHAVES ALVARADO</t>
  </si>
  <si>
    <t>ROSANGEA AGUILAR MADRIGAL</t>
  </si>
  <si>
    <t>MARIO PORTILLO MORALES</t>
  </si>
  <si>
    <t>OLMAN ALBAN SALAZAR UREÑA</t>
  </si>
  <si>
    <t>RONNY SEQUEIRA GALLO</t>
  </si>
  <si>
    <t>YANY PEREZ CAMPOS</t>
  </si>
  <si>
    <t>RONULFO SALAZAR ARROYO</t>
  </si>
  <si>
    <t>27881127/60053442</t>
  </si>
  <si>
    <t>MAILYN PATRICIA SEQUEIRA ROSALES</t>
  </si>
  <si>
    <t>SUSAN MADRIGAL SANCHEZ</t>
  </si>
  <si>
    <t>HEYLIN ARGUEDAS LOPEZ</t>
  </si>
  <si>
    <t>JUDITH BADILLA RODRIGUEZ</t>
  </si>
  <si>
    <t>JEFFRY ACUÑA VILLACHICA</t>
  </si>
  <si>
    <t>RONALD TORRES ORTIZ</t>
  </si>
  <si>
    <t>ROSALBA JIMENEZ CISNEROS</t>
  </si>
  <si>
    <t>RANDALL LOPEZ CERDAS</t>
  </si>
  <si>
    <t>YARIELA HERRERA VALERIO</t>
  </si>
  <si>
    <t>JOSE LUIS AZOFEIFA MORA</t>
  </si>
  <si>
    <t>GABRIELA ELIZONDO TORRES</t>
  </si>
  <si>
    <t>ANGEA MURILLO BENAVIDES</t>
  </si>
  <si>
    <t>REBECA LEZAMA PORRAS</t>
  </si>
  <si>
    <t>MAINOR GUTIERREZ GONZALEZ</t>
  </si>
  <si>
    <t>PEGGI MEJIA PANIAGUA</t>
  </si>
  <si>
    <t>MARCOS HENRY ESPINOZA GARCIA</t>
  </si>
  <si>
    <t>KATTIA VILLALOBOS VALDEZ</t>
  </si>
  <si>
    <t>XINIA OREAMUNO ORTEGA</t>
  </si>
  <si>
    <t>DINEY NUÑEZ FERNANDEZ</t>
  </si>
  <si>
    <t>ARACELLY CAMPOS SANTAMARIA</t>
  </si>
  <si>
    <t>22001154/88413109</t>
  </si>
  <si>
    <t>ALEJANDRO GAMBOA MENA</t>
  </si>
  <si>
    <t>SINDY ARAYA RAMIREZ</t>
  </si>
  <si>
    <t>RUBEN NARANJO RAMOS</t>
  </si>
  <si>
    <t>MACDONALD PEREZ BARQUERO</t>
  </si>
  <si>
    <t>MARIA ELIZABETH BEITA BEITA</t>
  </si>
  <si>
    <t>GEINER MARIN LEIVA</t>
  </si>
  <si>
    <t>MARIBEL MORA HIDALGO</t>
  </si>
  <si>
    <t>ANDREA PEREZ SIBAJA</t>
  </si>
  <si>
    <t>ENRIQUE ESPINOZA ATENCIO</t>
  </si>
  <si>
    <t>ISABEL CAMPOS MORA</t>
  </si>
  <si>
    <t>ROSIBEL ARAYA ROJAS</t>
  </si>
  <si>
    <t>0904</t>
  </si>
  <si>
    <t>LA LIRA</t>
  </si>
  <si>
    <t>YENDRY PORRAS NUÑEZ</t>
  </si>
  <si>
    <t>ANA REBECA CABRACA CABRACA</t>
  </si>
  <si>
    <t>TAMARA OBANDO HIDALGO</t>
  </si>
  <si>
    <t>ALLAN HERNANDEZ AGUERO</t>
  </si>
  <si>
    <t>LILLIANA PATRICIA CARRANZA NARANJO</t>
  </si>
  <si>
    <t>ARCELIO GARCIA MORALES</t>
  </si>
  <si>
    <t>ANA LUCIA GARCIA HIDALGO</t>
  </si>
  <si>
    <t>RAFAEL ANGEL QUIROS VILLALOBOS</t>
  </si>
  <si>
    <t>STEFFANNY MARIA RUIZ PEREZ</t>
  </si>
  <si>
    <t>KATTIA SALAZAR ARROYO</t>
  </si>
  <si>
    <t>CAROLINA LAYAN HERNANDEZ</t>
  </si>
  <si>
    <t>FRANCINI ARAUZ CABRERA</t>
  </si>
  <si>
    <t>JENNY CASTRO CHACON</t>
  </si>
  <si>
    <t>ALEX CASAL BERMUDEZ</t>
  </si>
  <si>
    <t>XINIA MAYELA CASTRO CHACON</t>
  </si>
  <si>
    <t>YANORI GRANADOS ESPINOZA</t>
  </si>
  <si>
    <t>HERENIA ARAUZ VARGAS</t>
  </si>
  <si>
    <t>WILMER SOLANO LOAIZA</t>
  </si>
  <si>
    <t>JOSHARA CLAYTON DAVIS</t>
  </si>
  <si>
    <t>LEICELL ARCE CAMPOS</t>
  </si>
  <si>
    <t>ROBERTA CAMERON MONTEQUIE</t>
  </si>
  <si>
    <t>JORGE ARRIETA VALDERRAMOS</t>
  </si>
  <si>
    <t>MARIA PATRICIA HERNANDEZ MOLINA</t>
  </si>
  <si>
    <t>ROSAURA BARQUERO SALAZAR</t>
  </si>
  <si>
    <t>DERLA UPHAN LINTON</t>
  </si>
  <si>
    <t>MARIA CRISTINA CASTILLO RUGAMA</t>
  </si>
  <si>
    <t>CLAUDIA CAROLINA VALLECILLO RAMIREZ</t>
  </si>
  <si>
    <t>KATIA VANESSA MARIN GUERRERO</t>
  </si>
  <si>
    <t>YETHSIRA WILSON CASH</t>
  </si>
  <si>
    <t>CINDY MAXWELL DAVIS</t>
  </si>
  <si>
    <t>ELADIO CORDERO AGÜERO</t>
  </si>
  <si>
    <t>LORENA REYES ZUÑIGA</t>
  </si>
  <si>
    <t>SARA EMILIA NUÑEZ SANABRIA</t>
  </si>
  <si>
    <t>NANCY MORA VILLEGAS</t>
  </si>
  <si>
    <t>LIDIA CHAVES HERRERA</t>
  </si>
  <si>
    <t>JESSIKA AVENDAÑO CARRANZA</t>
  </si>
  <si>
    <t>MIRNA ZAPATA CHAVES</t>
  </si>
  <si>
    <t>ALEXANDRA PÉREZ MONGE</t>
  </si>
  <si>
    <t>DOUGLAS DIAZ VALVERDE</t>
  </si>
  <si>
    <t>SADIE MICHEL REID</t>
  </si>
  <si>
    <t>IVANNIA SERRANO ZUÑIGA</t>
  </si>
  <si>
    <t>BETTY HERNANDEZ TORRES</t>
  </si>
  <si>
    <t>BIELKA SHEYLA MORALES SEGURA</t>
  </si>
  <si>
    <t>XICINIA DE LOS ANGELES RODRIGUEZ CORDERO</t>
  </si>
  <si>
    <t>SHIRLEY HIDALGO VILLEGAS</t>
  </si>
  <si>
    <t>MICHAEL ROBERTO DINARTE GUIDO</t>
  </si>
  <si>
    <t>JANNIK RICARDO BARRANTES RIVAS</t>
  </si>
  <si>
    <t>MARITZA GAITAN GARCIA</t>
  </si>
  <si>
    <t>ZUREY MELISSA MC KENZIE MEZA</t>
  </si>
  <si>
    <t>ILMA VARGAS SANCHEZ</t>
  </si>
  <si>
    <t>CARMEN GUADAMUZ AVENDAÑO</t>
  </si>
  <si>
    <t>MARLON BARRANTES BROWN</t>
  </si>
  <si>
    <t>ORLING BRENES BERMUDEZ</t>
  </si>
  <si>
    <t>GUILLERMO WALESS CAMBEL</t>
  </si>
  <si>
    <t>UNIDAD PEDAGOGICA RIO CUBA</t>
  </si>
  <si>
    <t>OMAR EDUARDO SANCHEZ ACUÑA</t>
  </si>
  <si>
    <t>SHKYNA TORRENTES LOPEZ</t>
  </si>
  <si>
    <t>NELSI JULISSA GOMEZ SOLORZANO</t>
  </si>
  <si>
    <t>YESENIA BADILLA CARDENAS</t>
  </si>
  <si>
    <t>MARIO HERNANDEZ RAMIREZ</t>
  </si>
  <si>
    <t>FLOR MARIA RAMIREZ NUÑEZ</t>
  </si>
  <si>
    <t>SAN FRANCISCO DE CAÑO SECO</t>
  </si>
  <si>
    <t>YENDI MUÑOZ ORTIZ</t>
  </si>
  <si>
    <t>GABRIELA SALAZAR QUESADA</t>
  </si>
  <si>
    <t>CAROLINA DURAN RUIZ</t>
  </si>
  <si>
    <t>MAUREN CATALINA SOLANO BARRANTES</t>
  </si>
  <si>
    <t>GENER JIMENEZ CHAVARRIA</t>
  </si>
  <si>
    <t>VICTOR GOMEZ GARCIA</t>
  </si>
  <si>
    <t>ELENA MARIA BERMUDEZ VARGAS</t>
  </si>
  <si>
    <t>LUIS ENRIQUE CALVO GARCIA</t>
  </si>
  <si>
    <t>MARIA MILADY SERRANO CAMPOS</t>
  </si>
  <si>
    <t>NOEMY RIVERA BEITA</t>
  </si>
  <si>
    <t>KARLA ABARCA HERNANDEZ</t>
  </si>
  <si>
    <t>MARIAM DANIELA VALVERDE VALVERDE</t>
  </si>
  <si>
    <t>CRISTIAN DIAZ VILLARREAL</t>
  </si>
  <si>
    <t>MARIA DE LOS ANGELES VENEGAS AGUILAR</t>
  </si>
  <si>
    <t>YAMILET PIÑAR PERAZA</t>
  </si>
  <si>
    <t>ALEJANDRO MARCHENA MUÑIZ</t>
  </si>
  <si>
    <t>JACQUELINE TELLEZ VARGAS</t>
  </si>
  <si>
    <t>EDGAR MONTIEL MONGE</t>
  </si>
  <si>
    <t>MARIA ELENA JIRON MORA</t>
  </si>
  <si>
    <t>LIDIETH VICTOR GARRO</t>
  </si>
  <si>
    <t>SIGIFREDO HERNANDEZ VILLALOBOS</t>
  </si>
  <si>
    <t>SOFIA RODRIGUEZ RODRIGUEZ</t>
  </si>
  <si>
    <t>UNIDAD PEDAGOGICA CUATRO REINAS</t>
  </si>
  <si>
    <t>GLORIANA HERRERA SANCHO</t>
  </si>
  <si>
    <t>YEILYN MARIA ARCE ESQUIVEL</t>
  </si>
  <si>
    <t>YENCY MIRANDA AGUIRRE</t>
  </si>
  <si>
    <t>SILVIA GARCIA NAVARRO</t>
  </si>
  <si>
    <t>LEONOR VICTOR SANCGEZ</t>
  </si>
  <si>
    <t>LLINETH FRANCINY ARRIETA RUIZ</t>
  </si>
  <si>
    <t>SUSANA CASTRO CAMPOS</t>
  </si>
  <si>
    <t>UNIDAD PEDAGOGICA LA VALENCIA</t>
  </si>
  <si>
    <t>MAUREEN PRISCILA FALLAS ARGUEDAS</t>
  </si>
  <si>
    <t>GONZALO ENRIQUE NARVAEZ BLANCO</t>
  </si>
  <si>
    <t>MARIEL ALFARO CORRALES</t>
  </si>
  <si>
    <t>ANA LUCIA MADRIGAL TREJOS</t>
  </si>
  <si>
    <t>ETHEL CORTES VARELA</t>
  </si>
  <si>
    <t>KINNDLY ACEVEDO DELGADILLO</t>
  </si>
  <si>
    <t>JORGE ARTURO BOLIVAR ALVAREZ</t>
  </si>
  <si>
    <t>I.E.G.B. LIMON 2000</t>
  </si>
  <si>
    <t>ELIETH STEPHANIE VAZQUEZ MALPICA</t>
  </si>
  <si>
    <t>MANUEL EDUARDO CHAVES SANCHEZ</t>
  </si>
  <si>
    <t>KIMBERLY ANGELI BONILLA NOGUERA</t>
  </si>
  <si>
    <t>KAREN ARROYO PORRAS</t>
  </si>
  <si>
    <t>YENORI LORIA RAMIREZ</t>
  </si>
  <si>
    <t>SHERRY KARINA SANCHEZ ALVAREZ</t>
  </si>
  <si>
    <t>MARIO ALONSO RAMIREZ MORA</t>
  </si>
  <si>
    <t>MASILVIA ARROYO VARGAS</t>
  </si>
  <si>
    <t>EMMANUEL BARBOZA GONZALEZ</t>
  </si>
  <si>
    <t>JUAN CARLOS VILLALOBOS GUZMAN</t>
  </si>
  <si>
    <t>ROCIO SALAZAR SALAZAR</t>
  </si>
  <si>
    <t>MARIA ODILIE PADILLA VILLALOBOS</t>
  </si>
  <si>
    <t>INGRID MARIA ENRIQUEZ OBANDO</t>
  </si>
  <si>
    <t>ROSIBEL SANCHEZ ZAMORA</t>
  </si>
  <si>
    <t>MAGALY JIMENEZ MENDEZ</t>
  </si>
  <si>
    <t>NEILYN ORDOÑEZ SOLANO</t>
  </si>
  <si>
    <t>CARLOTA CESPEDES RODRIGUEZ</t>
  </si>
  <si>
    <t>JOSHUA VILLALOBOS SANCHO</t>
  </si>
  <si>
    <t>FULVIO ESPINOZA SEQUEIRA</t>
  </si>
  <si>
    <t>ELBER CHINCHILLA GARCIA</t>
  </si>
  <si>
    <t>NATALIA LOPEZ BRICEÑO</t>
  </si>
  <si>
    <t>KORINA VALVERDE CEDEÑO</t>
  </si>
  <si>
    <t>SARITA INES MARIN CORDOBA</t>
  </si>
  <si>
    <t>KEILA MORALES BARQUERO</t>
  </si>
  <si>
    <t>GUIDO ALBERTO NAVARRO CASCANTE</t>
  </si>
  <si>
    <t>JUAN GABRIEL MONGE FLORES</t>
  </si>
  <si>
    <t>ANDY CARRANZA PORRAS</t>
  </si>
  <si>
    <t>MEYLIN ESPINOZA TOLEDO</t>
  </si>
  <si>
    <t>GAUDY RODRIGUEZ NOVOA</t>
  </si>
  <si>
    <t>KARLA PATRICIA CAMPOS ABADIA</t>
  </si>
  <si>
    <t>MARIELA LEIVA HERRERA</t>
  </si>
  <si>
    <t>KEINA CALDERON PEREZ</t>
  </si>
  <si>
    <t>OLDEMAR GUTIERREZ MAYORGA</t>
  </si>
  <si>
    <t>ALBA ROSA SEGURA MORALES</t>
  </si>
  <si>
    <t>YEIMY LOPEZ GUTIERREZ</t>
  </si>
  <si>
    <t>LISBETH MENA HERNANDEZ</t>
  </si>
  <si>
    <t>NITZA RODRIGUEZ ALANIZ</t>
  </si>
  <si>
    <t>YESENIA VASQUEZ ALFARO</t>
  </si>
  <si>
    <t>REBECA MORALES CARVAJAL</t>
  </si>
  <si>
    <t>DELTA CR</t>
  </si>
  <si>
    <t>25519478/25916395</t>
  </si>
  <si>
    <t>LAURA SUAREZ BUSTOS</t>
  </si>
  <si>
    <t>FLORIBETH HERRERA AGUILAR</t>
  </si>
  <si>
    <t>ANA MAGALY CHINCHILLA BARRANTES</t>
  </si>
  <si>
    <t>LIGIA MARIA ARAGON DURAN</t>
  </si>
  <si>
    <t>VANESSA FIGUEROA CALDERON</t>
  </si>
  <si>
    <t>ARELLYS VANESSA MENDEZ MURILLO</t>
  </si>
  <si>
    <t>EMMA YARIANIS ARAUZ RODRIGUEZ</t>
  </si>
  <si>
    <t>UNIDAD PEDAGOGICA HOGAR DE NIÑOS TIA TERE</t>
  </si>
  <si>
    <t>KATTIA CHAVARRIA RUIZ</t>
  </si>
  <si>
    <t>JULIO CALVO GUIDO</t>
  </si>
  <si>
    <t>JULIO CESAR GOMEZ PIÑA</t>
  </si>
  <si>
    <t>MARLEN RODRIGUEZ VILLEGAS</t>
  </si>
  <si>
    <t>ANA LOLITA CASTILLO MURILLO</t>
  </si>
  <si>
    <t>RUTH DE LOS ANGELES ZAMORA RUIZ</t>
  </si>
  <si>
    <t>JUSTO TORRES LAYAN</t>
  </si>
  <si>
    <t>ZENEIDA HURTECHO MAYORGA</t>
  </si>
  <si>
    <t>MARILIN MEZA CAMPOS</t>
  </si>
  <si>
    <t>MARGARITA OBANDO MADRIZ</t>
  </si>
  <si>
    <t>YEREMY GONZALO FALLAS</t>
  </si>
  <si>
    <t>DINIA UGALDE PORRAS</t>
  </si>
  <si>
    <t>JOHANNA AZOFEIFA UMAÑA</t>
  </si>
  <si>
    <t>MARIA DEL CARMEN MONTOYA PICADO</t>
  </si>
  <si>
    <t>CLARIBEL GAMBOA ARAYA</t>
  </si>
  <si>
    <t>ZEBEDEO GARCIA HERRERA</t>
  </si>
  <si>
    <t>JEUDY GUTIERREZ MONTEZUMA</t>
  </si>
  <si>
    <t>MARIA FERNANDA CHACON MORA</t>
  </si>
  <si>
    <t>MARIA FERNANDA PORRAS JIMENEZ</t>
  </si>
  <si>
    <t>ESTEBAN VENEGAS NAVARRO</t>
  </si>
  <si>
    <t>MARIO BAÑEZ CAMACHO</t>
  </si>
  <si>
    <t>STEFANIE NUÑEZ OVARES</t>
  </si>
  <si>
    <t>FIDEL MURCIA AGUILAR</t>
  </si>
  <si>
    <t>ANDREA CRISTINA VARELA CHAVES</t>
  </si>
  <si>
    <t>ARLEENE PEREZ SANABRIA</t>
  </si>
  <si>
    <t>ZULAY PEREZ MORA</t>
  </si>
  <si>
    <t>ANA YANCI ACASTILLO CASTILLO</t>
  </si>
  <si>
    <t>YAZMIN GARCIA ARREDONDO</t>
  </si>
  <si>
    <t>KARLA CHINCHILLA PEREZ</t>
  </si>
  <si>
    <t>ALLAN ANTONIO GUTIERREZ MORA</t>
  </si>
  <si>
    <t>DIKEKLARIÑAK</t>
  </si>
  <si>
    <t>WILBER GERARDO UGALDE ELIZONDO</t>
  </si>
  <si>
    <t>HERIBERTO ARLEY VARGAS</t>
  </si>
  <si>
    <t>MARGARITA MORALES GAMBOA</t>
  </si>
  <si>
    <t>BRAYAN MENDEZ MONTERO</t>
  </si>
  <si>
    <t>SKA DIKÖL</t>
  </si>
  <si>
    <t>FARLIN DANIEL ZUÑIGA HIDALGO</t>
  </si>
  <si>
    <t>03229</t>
  </si>
  <si>
    <t>VITINIA SALAZAR ORTIZ</t>
  </si>
  <si>
    <t>BEKBATA</t>
  </si>
  <si>
    <t>ROBERTO MORALES FERNANDEZ</t>
  </si>
  <si>
    <t>ANA MARGARITA SANCHEZ MORALES</t>
  </si>
  <si>
    <t>KEILYN MORALES GONZALEZ</t>
  </si>
  <si>
    <t>MAYRA RODRIGUEZ CORTES</t>
  </si>
  <si>
    <t>MARCO MORA JIMENEZ</t>
  </si>
  <si>
    <t>-con Código Presupuestario o Servicio nuevo-</t>
  </si>
  <si>
    <t>Firma Director</t>
  </si>
  <si>
    <t>Ubicación (Provincia/Cantón/Distrito):</t>
  </si>
  <si>
    <t>Firma Supervisor</t>
  </si>
  <si>
    <t>Nombre Director (a):</t>
  </si>
  <si>
    <t>Nombre Supervisor (a):</t>
  </si>
  <si>
    <t>Sellos</t>
  </si>
  <si>
    <t>Teléfono Supervisión:</t>
  </si>
  <si>
    <t>A.EDAD</t>
  </si>
  <si>
    <t>Preescolar:</t>
  </si>
  <si>
    <t>Aula Edad:</t>
  </si>
  <si>
    <t>Aula Integrada:</t>
  </si>
  <si>
    <t>Proyectos Educación Abierta:</t>
  </si>
  <si>
    <t>-sin Código Presupuestario-</t>
  </si>
  <si>
    <t>A_EDAD</t>
  </si>
  <si>
    <t>ILONKA SCHOSINSKY VALLS</t>
  </si>
  <si>
    <t>PAOLA REDONDO SIERRA</t>
  </si>
  <si>
    <t>FRAY MARCO VINICIO UMAÑA JUAREZ</t>
  </si>
  <si>
    <t>PILAR CHINCHILLA VILLALOBOS</t>
  </si>
  <si>
    <t>ORLANDO DE LA O CASTAÑEDA</t>
  </si>
  <si>
    <t>NATALIE MATA TENCIO</t>
  </si>
  <si>
    <t>VICTORIA EMERITA VENEGAS CALDERON</t>
  </si>
  <si>
    <t>ROCIO MASIS PEREIRA</t>
  </si>
  <si>
    <t>MARIA MARTA CASTRO SUAREZ</t>
  </si>
  <si>
    <t>MARCO JIMENEZ FERNANDEZ</t>
  </si>
  <si>
    <t>KATIA GABRIELA ALFARO ZUÑIGA</t>
  </si>
  <si>
    <t>COLEGIO NUESTRA SEÑORA DEL PILAR</t>
  </si>
  <si>
    <t>ADRIANA SERRANO MUÑOZ</t>
  </si>
  <si>
    <t>22383245/22604227/22615368</t>
  </si>
  <si>
    <t>22375389/22378013</t>
  </si>
  <si>
    <t>GERARDO ALCIDES MATARRITA FONSECA</t>
  </si>
  <si>
    <t>ALLAN SOLANO SALAZAR</t>
  </si>
  <si>
    <t>OBED ENRIQUE JIMENEZ BORBON</t>
  </si>
  <si>
    <t>COLEGIO CIENTIFICO BILINGÜE REINA DE LOS ANGELES</t>
  </si>
  <si>
    <t>HELEN BOLAÑOS MORERA</t>
  </si>
  <si>
    <t>22853138/22852762</t>
  </si>
  <si>
    <t>PIUS GRAF STUDER</t>
  </si>
  <si>
    <t>ROINY DUARTE GAMBOA</t>
  </si>
  <si>
    <t>EBENEZER CENTRO EDUCATIVO ADVENTISTA DE LIBERIA</t>
  </si>
  <si>
    <t>LUIS ALEJANDRO CAMACHO RODRIGUEZ</t>
  </si>
  <si>
    <t>ELSIE MARIA RAMOS VARGAS</t>
  </si>
  <si>
    <t>MARIA MILAGROS RODRIGUEZ FUENTES</t>
  </si>
  <si>
    <t>CRISTHIAN JOSE SOLIS RAMIREZ</t>
  </si>
  <si>
    <t>CATALINA NAVARRO PIEDRA</t>
  </si>
  <si>
    <t>MARIA DE LOS ANGELES CARMONA MAXWELL</t>
  </si>
  <si>
    <t>NERY CORDOBA OBANDO</t>
  </si>
  <si>
    <t>ENY SANCHEZ SALAS-KARLA JIMENEZ</t>
  </si>
  <si>
    <t>INGRID MIRANDA BARRANTES</t>
  </si>
  <si>
    <t>JAIRO JUAREZ RAMIREZ</t>
  </si>
  <si>
    <t>BILINGÜE DEL SAGRADO CORAZON DE JESUS</t>
  </si>
  <si>
    <t>COLEGIO SAN BENEDICTO</t>
  </si>
  <si>
    <t>ALBERTO ROJAS BERNINI</t>
  </si>
  <si>
    <t>ADRIANA CALVO BARRANTES</t>
  </si>
  <si>
    <t>EMILY MARQUES</t>
  </si>
  <si>
    <t>SAPO DORADO</t>
  </si>
  <si>
    <t>CINDY VANESSA ABARCA ELVIR</t>
  </si>
  <si>
    <t>VANESSA ARIAS RETANA</t>
  </si>
  <si>
    <t>22607806/88449225</t>
  </si>
  <si>
    <t>DIVINO NIÑO -HEREDIA-</t>
  </si>
  <si>
    <t>CENTRO DE DESARROLLO INTEGRAL PARA EL NIÑO Y LA NIÑA CEDEIN</t>
  </si>
  <si>
    <t>IRMA MARIA HERRERA VARGAS</t>
  </si>
  <si>
    <t>GUADALUPE PIEDRA QUIROS</t>
  </si>
  <si>
    <t>SOR MAGDALENA CASTRO MURILLO</t>
  </si>
  <si>
    <t>KIWI LEARNING CENTRE AND FRANZ LISZT SCHULE</t>
  </si>
  <si>
    <t>LORETTA SOLIS BADILLA</t>
  </si>
  <si>
    <t>MARTIN GONZALEZ ROMERO</t>
  </si>
  <si>
    <t>SHARON CASTRO ROJAS</t>
  </si>
  <si>
    <t>MARIA FEIA CAMPOS MENDEZ</t>
  </si>
  <si>
    <t>COLINAS DEL ESTE, QUEPOS</t>
  </si>
  <si>
    <t>MARY ANN RAQUEL VILLALOBOS MORALES</t>
  </si>
  <si>
    <t>KAROL SALMERON RODRIGUEZ</t>
  </si>
  <si>
    <t>JOAQUIN ANTONIO MUÑOZ ORTIZ</t>
  </si>
  <si>
    <t>04377</t>
  </si>
  <si>
    <t>MONTESSORI SCHOOL SWEET KIDS</t>
  </si>
  <si>
    <t>WENDY ROSA SALAZAR CAMPOS</t>
  </si>
  <si>
    <t>CALLE COPALCHI</t>
  </si>
  <si>
    <t>NINOSKA ANGULO TAPIA</t>
  </si>
  <si>
    <t>ADRIANA CECILIA MONGE QUIROS</t>
  </si>
  <si>
    <t>04406</t>
  </si>
  <si>
    <t>MOVIMIENTO EDUCATIVO TAMARINDO</t>
  </si>
  <si>
    <t>MARIA AUXILIADORA LOPEZ PORRAS</t>
  </si>
  <si>
    <t>04407</t>
  </si>
  <si>
    <t>CS PRIMARIA</t>
  </si>
  <si>
    <t>KATIANA MADRIGAL BARRANTES</t>
  </si>
  <si>
    <t>04408</t>
  </si>
  <si>
    <t>CENTRO EDUCATIVO ADONAI</t>
  </si>
  <si>
    <t>BEATRIZ NUÑEZ BOLAÑOS</t>
  </si>
  <si>
    <t>04409</t>
  </si>
  <si>
    <t>GREENWOODS SCHOOL</t>
  </si>
  <si>
    <t>Madres</t>
  </si>
  <si>
    <t>Padres</t>
  </si>
  <si>
    <t>Cantidad de Hijos</t>
  </si>
  <si>
    <t>Teléfono contacto Director (a):</t>
  </si>
  <si>
    <t>Teléfono de la Institución -1:</t>
  </si>
  <si>
    <t>Teléfono de la Institución -2:</t>
  </si>
  <si>
    <t>Fenciclidina</t>
  </si>
  <si>
    <t>CUADRO 16</t>
  </si>
  <si>
    <t>CUADRO 17</t>
  </si>
  <si>
    <t>II Periodo</t>
  </si>
  <si>
    <t>I Periodo</t>
  </si>
  <si>
    <t>EDUCACIÓN ABIERTA</t>
  </si>
  <si>
    <t>Sextorsión</t>
  </si>
  <si>
    <t>Movimientos de Matrícula</t>
  </si>
  <si>
    <t>(No incluir los estudiantes Excluidos por motivos de trabajo)</t>
  </si>
  <si>
    <t>1/  Incluir a las personas estudiantes que permanecen en el centro educativo al finalizar el curso lectivo, y que estudian y trabajan (ambas). Esta situación puede presentarse en cualquier momento del curso lectivo.</t>
  </si>
  <si>
    <t>CENSO ESCOLAR 2025 -- INFORME FINAL</t>
  </si>
  <si>
    <t>JENNIFER AYMERICH BOLAÑOS</t>
  </si>
  <si>
    <t>MARIANA SEGURA BERMUDEZ</t>
  </si>
  <si>
    <t>JUAN CARLOS LEIVA CASTILLO</t>
  </si>
  <si>
    <t>GEORGINA JARA LE MAIRE</t>
  </si>
  <si>
    <t>CAROLINA ROJAS MATA</t>
  </si>
  <si>
    <t>GUADALUPE AVILA ARGUETA</t>
  </si>
  <si>
    <t>EDUARDO GOÑI VARGAS</t>
  </si>
  <si>
    <t>ANDREA MONGE RAMIREZ</t>
  </si>
  <si>
    <t>BOLIVAR VILLANUEVA VILLALOBOS</t>
  </si>
  <si>
    <t>ELIZABETH ZUÑIGA CERVANTES</t>
  </si>
  <si>
    <t>24380824 Ext.131</t>
  </si>
  <si>
    <t>ERIKA RIVERA CASTILLO</t>
  </si>
  <si>
    <t>JORLENY SANCHEZ VEGA</t>
  </si>
  <si>
    <t>YORLENY SANCHEZ VEGA</t>
  </si>
  <si>
    <t>HARRY MORALES AVILES</t>
  </si>
  <si>
    <t>DEIVIN JOSE RODRIGUEZ RAMIREZ</t>
  </si>
  <si>
    <t>HNA. DAMARIS ARAYA CHAVARRIA</t>
  </si>
  <si>
    <t>EDUARDO AHUMADA JAÑA</t>
  </si>
  <si>
    <t>SOR YENI ASTRID REAMIREZ MORALES</t>
  </si>
  <si>
    <t>JOHN WILLIAM YOUNG</t>
  </si>
  <si>
    <t>NELSON SANCHEZ CASTRO</t>
  </si>
  <si>
    <t>HEREDIA / BELEN / LA ASUNCION</t>
  </si>
  <si>
    <t>DAISY QUESADA GOMEZ</t>
  </si>
  <si>
    <t>KATERINE MAYELA RAMIREZ GONZALEZ</t>
  </si>
  <si>
    <t>COLEGIO BILINGÜE YURUSTI</t>
  </si>
  <si>
    <t>22442900 Ext.1120</t>
  </si>
  <si>
    <t>INGRID BOZA BLANCO</t>
  </si>
  <si>
    <t>BILINGÜE TRICOLOR</t>
  </si>
  <si>
    <t>DAVI SANCHEZ NETTO</t>
  </si>
  <si>
    <t>BILINGÜE INMACULADA DE JACO</t>
  </si>
  <si>
    <t>SAN JOSE / TIBAS / SAN JUAN</t>
  </si>
  <si>
    <t>CARMEN PATRICIA CASTILLA HUETE</t>
  </si>
  <si>
    <t>SAINT PETER'S PRIMARY</t>
  </si>
  <si>
    <t>NATALIA ARTAVIA ROMERO</t>
  </si>
  <si>
    <t>KATHERINE CALDERON JIMENEZ</t>
  </si>
  <si>
    <t>ALAJUELA / SAN CARLOS / AGUAS ZARCAS</t>
  </si>
  <si>
    <t>BENJAMIN RODRIGUEZ VEGA</t>
  </si>
  <si>
    <t>HEYNER PEREIRA CHAVES</t>
  </si>
  <si>
    <t>SHIRLEY VIRGINIA VASCONCELOS GONZALEZ</t>
  </si>
  <si>
    <t>LUIS FRANCISCO CORELLA ROJAS</t>
  </si>
  <si>
    <t>BALVANERA CAMPOS MONGE</t>
  </si>
  <si>
    <t>22400440 Ext.2043</t>
  </si>
  <si>
    <t>WILFREDO VARGAS CALDERON</t>
  </si>
  <si>
    <t>FREDDY CALDERON CERDAS</t>
  </si>
  <si>
    <t>CENTRO EDUCATIVO AGUSTINO</t>
  </si>
  <si>
    <t>LILIANA GUZMAN ALFARO</t>
  </si>
  <si>
    <t>MARIO LUNA CARVAJAL</t>
  </si>
  <si>
    <t>IVANNIA PATRICIA LEPIZ VALERIO</t>
  </si>
  <si>
    <t>PRISCILLA BOGARIN VILLALOBOS</t>
  </si>
  <si>
    <t>ROOSBELTH</t>
  </si>
  <si>
    <t>MARIELA ARAYA MENDOZA</t>
  </si>
  <si>
    <t>GUILLERMO FERNANDEZ CAVADA</t>
  </si>
  <si>
    <t>BILINGÜE SAN ESTEBAN</t>
  </si>
  <si>
    <t>22822636 Ext.21122113</t>
  </si>
  <si>
    <t>DAMARIS VILLALOBOS CHAVARRIA</t>
  </si>
  <si>
    <t>SUSANA CERDAS GAITAN</t>
  </si>
  <si>
    <t>CAROLINA FLORES MENDEZ</t>
  </si>
  <si>
    <t>SISTEMA EDUCATIVO CENIT</t>
  </si>
  <si>
    <t>MARLENE SALAZAR SOLORZANO</t>
  </si>
  <si>
    <t>ELIZA ANNAVI AGUILAR GARCIA</t>
  </si>
  <si>
    <t>IRIS VIRGINIA DEL CARMEN ARAYA UGALDE</t>
  </si>
  <si>
    <t>PAOLA CRISTINA RAMIREZ BRICEÑO</t>
  </si>
  <si>
    <t>JEIMMY CATLON SOLANO</t>
  </si>
  <si>
    <t>CHRISTIAN WHITE HERNANDEZ</t>
  </si>
  <si>
    <t>21005273 Ext.2113</t>
  </si>
  <si>
    <t>YINU'S</t>
  </si>
  <si>
    <t>IVETH ALVAREZ VILLALOBOS</t>
  </si>
  <si>
    <t>ANGIE MATA TENCIO</t>
  </si>
  <si>
    <t>HEINER MADRIGAL PICADO</t>
  </si>
  <si>
    <t>BILINGÜE SAN ANGEL</t>
  </si>
  <si>
    <t>MARY CRISS FLORES BARRANTES</t>
  </si>
  <si>
    <t>22165218 Ext.2329</t>
  </si>
  <si>
    <t>SIXTA MARGOT MIRANDA ROSALES</t>
  </si>
  <si>
    <t>ANA MARIA VEGA MONTERO</t>
  </si>
  <si>
    <t>CENTRO EDUCATIVO VAS CHRISTIAN SCHOOL</t>
  </si>
  <si>
    <t>24591100 Ext.42761</t>
  </si>
  <si>
    <t>COLEGIO TESORO DEL SABER</t>
  </si>
  <si>
    <t>ANA CRISTINA DURAN ROMAN</t>
  </si>
  <si>
    <t>04410</t>
  </si>
  <si>
    <t>CENTRO EDUCATIVO HEAVEN'S DREAM EDUCATION</t>
  </si>
  <si>
    <t>WENDY PICADO VAGLIO</t>
  </si>
  <si>
    <t>04411</t>
  </si>
  <si>
    <t>CENTRO EDUCATIVO HAPPY GARDEN</t>
  </si>
  <si>
    <t>LA GARITA NUEVA</t>
  </si>
  <si>
    <t>PATRICIA BERTARIONI BOLAÑOS</t>
  </si>
  <si>
    <t>04412</t>
  </si>
  <si>
    <t>CENTRO EDUCATIVO ACTIVE MINDS SCHOOL</t>
  </si>
  <si>
    <t>MARIA DEL ROCIO MORA VARELA</t>
  </si>
  <si>
    <t>04413</t>
  </si>
  <si>
    <t>PIRUETAS CENTRO EDUCATIVO Y GUARDERIA</t>
  </si>
  <si>
    <t>OROTINA CENTRO</t>
  </si>
  <si>
    <t>CAROLINA MURILLO ALFARO</t>
  </si>
  <si>
    <t>04414</t>
  </si>
  <si>
    <t>LA PAZ COMMUNITY SCHOOL-CARRILLO-</t>
  </si>
  <si>
    <t>RYAN DEAUSTIN</t>
  </si>
  <si>
    <t>04415</t>
  </si>
  <si>
    <t>CENTRO EDUCATIVO SAN ANDRES SCHOOL</t>
  </si>
  <si>
    <t>ANAYANSI VIQUEZ GARCIA</t>
  </si>
  <si>
    <t>04416</t>
  </si>
  <si>
    <t>CENTRO EDUCATIVO AMANI PRESCHOOL</t>
  </si>
  <si>
    <t>JULIA QUIROS ARGUEDAS</t>
  </si>
  <si>
    <t>04417</t>
  </si>
  <si>
    <t>CENTRO EDUCATIVO AZURVILLE SCHOOL</t>
  </si>
  <si>
    <t>YULIANA GOMEZ CASTRO</t>
  </si>
  <si>
    <t>04418</t>
  </si>
  <si>
    <t>DIVINO NIÑO SCIENTIFIC SCHOOL</t>
  </si>
  <si>
    <t>THARA VILLEGAS BONILLA</t>
  </si>
  <si>
    <t>Renombre este archivo Excel como se indica seguidamente:</t>
  </si>
  <si>
    <t>LICCI SPENCE PATTERSON</t>
  </si>
  <si>
    <t>ADRIANA PACHECO SIBAJA</t>
  </si>
  <si>
    <t>ROBERTO ESQUIVEL MENESESX</t>
  </si>
  <si>
    <t>24951100 Ext.32007</t>
  </si>
  <si>
    <t>SAN JOSE / TIBAS / CINCO ESQUINAS</t>
  </si>
  <si>
    <t>DIDIER ARRIETA GONZALEZ</t>
  </si>
  <si>
    <t>MAURO MENDOZA CHAVES</t>
  </si>
  <si>
    <t>JEANNETTE SIBAJA MIRANDA</t>
  </si>
  <si>
    <t>YESENIA GONZALEZ CALDERON</t>
  </si>
  <si>
    <t>KAREN CALDERON SOLANO</t>
  </si>
  <si>
    <t>MELANNY LEON MORA</t>
  </si>
  <si>
    <t>SIOMARA OVIEDO MORA</t>
  </si>
  <si>
    <t>DENISE MARCELA ARCIA ROJAS</t>
  </si>
  <si>
    <t>BERNARDITA FALLAS VARGAS</t>
  </si>
  <si>
    <t>FREDY CALDERON CERDAS</t>
  </si>
  <si>
    <t>KAROLINA ESTHER ASTUA FALLAS</t>
  </si>
  <si>
    <t>ALEJAJANDRA JIMENEZ GODOY</t>
  </si>
  <si>
    <t>SOTERO GONZALEZ BARQUERO</t>
  </si>
  <si>
    <t>KATTIA SUSANA GONZALEZ CASTRO</t>
  </si>
  <si>
    <t>LOPEZ MATEO</t>
  </si>
  <si>
    <t>22551257/22228978</t>
  </si>
  <si>
    <t>HILLARY NATALIA VILLAREBIA MOLINA</t>
  </si>
  <si>
    <t>IVANNIA LEON DELGADO</t>
  </si>
  <si>
    <t>PATRICIA ORTIZ VARGAS</t>
  </si>
  <si>
    <t>ARIANA YANELA VINDAS QUIROS</t>
  </si>
  <si>
    <t>ELIZABETH CHACON MADRIGAL</t>
  </si>
  <si>
    <t>DAVID GUTIEREZ ESPIINOZA</t>
  </si>
  <si>
    <t>FREDDY GERARDO GAMBOA VILLANAEA</t>
  </si>
  <si>
    <t>PATRICIA CORRALES VALVERDE</t>
  </si>
  <si>
    <t>LUZ ZENEIDA ARAYA MORALES</t>
  </si>
  <si>
    <t>FANNY RODRIGUEZ MORALES</t>
  </si>
  <si>
    <t>ANDREA MEOÑO MARIN</t>
  </si>
  <si>
    <t>BYANCA NAZARETH UREÑA CASTRO</t>
  </si>
  <si>
    <t>BRYAN LEANDRO PIEDRA VARGAS</t>
  </si>
  <si>
    <t>SAN JOSE / GOICOECHEA / SAN FRANCISCO</t>
  </si>
  <si>
    <t>ALEIDA MENA CORRALES</t>
  </si>
  <si>
    <t>JOSUE GERARDO UMAÑA SANCHEZ</t>
  </si>
  <si>
    <t>LUIS ANTONIO GDO.MORA SEGURA</t>
  </si>
  <si>
    <t>RONALD RODRIGEZ ALVAREZ</t>
  </si>
  <si>
    <t>CINTHYA CORRALES ALVARADO</t>
  </si>
  <si>
    <t>KARLA ROJAS MORALES</t>
  </si>
  <si>
    <t>KERLYN FALLAS GAMBOA</t>
  </si>
  <si>
    <t>JESSICA GAMBOA UREÑA</t>
  </si>
  <si>
    <t>DAMARIS ALFARO CARRILLO</t>
  </si>
  <si>
    <t>YAHAIRA VALVERDE GARRO</t>
  </si>
  <si>
    <t>MIKE ALEXANDER RAMOS SOLANO</t>
  </si>
  <si>
    <t>JENNIFER BOLAÑOS AYMERICH</t>
  </si>
  <si>
    <t>25242793/25240856</t>
  </si>
  <si>
    <t>ANA MARIA HIDALGO ROJAS</t>
  </si>
  <si>
    <t>CARLOS ARIEL RETANA MADRIGAL</t>
  </si>
  <si>
    <t>DENIS ARIAS HIDALGO</t>
  </si>
  <si>
    <t>DAVID HERRERA DELGADO</t>
  </si>
  <si>
    <t>JULIETA ESPINOZA ACUÑA</t>
  </si>
  <si>
    <t>KARLA ARTAVIA VARGAS</t>
  </si>
  <si>
    <t>JENNY MARIA MENA SANCHEZ</t>
  </si>
  <si>
    <t>IRENE CASTRO VILLAVICENCIO</t>
  </si>
  <si>
    <t>MONICA MASIS OTAROLA</t>
  </si>
  <si>
    <t>INGRID MARIA VINDAS QUIROS</t>
  </si>
  <si>
    <t>SAN JOSE / MORA / PIEDRAS NEGRAS</t>
  </si>
  <si>
    <t>SUSANA AMADOR CHAVARRIA</t>
  </si>
  <si>
    <t>KATHERINE QUIROS RODRIGUEZ</t>
  </si>
  <si>
    <t>24165218 Ext.2324</t>
  </si>
  <si>
    <t>GRETTELCASTRO ABARCA</t>
  </si>
  <si>
    <t>ZINDY MONTERO MADRIGAL</t>
  </si>
  <si>
    <t>24165218 Ext.2329</t>
  </si>
  <si>
    <t>ISRAEL ANDRES NUÑEZ REY</t>
  </si>
  <si>
    <t>KENNIA UREÑA MONGE</t>
  </si>
  <si>
    <t>YERELYN RAQUEL MATAMOROS CASCANTE</t>
  </si>
  <si>
    <t>PRISCILA ELIZONDO CARVAJAL</t>
  </si>
  <si>
    <t>ENDRINA RODRIGUEZ CRUZ</t>
  </si>
  <si>
    <t>YAHAIRA CHACON SOTO</t>
  </si>
  <si>
    <t>IVIS RETANA PORRAS</t>
  </si>
  <si>
    <t>XIOMARA GUADAMUZ AGÜERO</t>
  </si>
  <si>
    <t>EDUARDO ARIAS NUÑEZ</t>
  </si>
  <si>
    <t>EVELYN PADILLA CEDEÑO</t>
  </si>
  <si>
    <t>SELVIN FALLAS NUÑEZ</t>
  </si>
  <si>
    <t>CARMEN NAVARRO FALLAS</t>
  </si>
  <si>
    <t>MIEIDY PICADO JIMENEZ</t>
  </si>
  <si>
    <t>MARIA DE LOS ANGELES ESTRADA CHAVES</t>
  </si>
  <si>
    <t>MARIA ACOSTA VARGAS</t>
  </si>
  <si>
    <t>JESSICA ALVARADO FONSECA</t>
  </si>
  <si>
    <t>MARILU CAMPOS CHAVES</t>
  </si>
  <si>
    <t>ERICK CASTILLO CASTILLO</t>
  </si>
  <si>
    <t>04106</t>
  </si>
  <si>
    <t>DEIBY ANTONIO GAMBOA MENA</t>
  </si>
  <si>
    <t>JEAN CARLO ARIAS MORA</t>
  </si>
  <si>
    <t>WILLIAM DAVID ARIAS MONGE</t>
  </si>
  <si>
    <t>JACKELIN ARIAS JIMENEZ</t>
  </si>
  <si>
    <t>OSVALDO VARGAS CHAVES</t>
  </si>
  <si>
    <t>SUSAN SUAREZ GARCIA</t>
  </si>
  <si>
    <t>NIDIA CALDERON ROJAS</t>
  </si>
  <si>
    <t>STEPHANIE MORA GONZALEZ</t>
  </si>
  <si>
    <t>KENIA AVILES ESPINOZA</t>
  </si>
  <si>
    <t>JONATHAN DUARTE GARRO</t>
  </si>
  <si>
    <t>MAYRA AGÜERO FALLAS</t>
  </si>
  <si>
    <t>CARMEN MACHADO CISNEROS</t>
  </si>
  <si>
    <t>ERIKA CHAVARRIA BLANCO</t>
  </si>
  <si>
    <t>JESUS AVILA UMAÑA</t>
  </si>
  <si>
    <t>LUCIA CORDOBA CALDERON</t>
  </si>
  <si>
    <t>ADRITT SEQUEIRA NAVARRETE</t>
  </si>
  <si>
    <t>ROSSELIN BARAHONA VALVERDE</t>
  </si>
  <si>
    <t>RANDAL RIOS BEITA</t>
  </si>
  <si>
    <t>ERICKA MADRIGAL BERMUDEZ</t>
  </si>
  <si>
    <t>YAHAIRA PATRICIA GONZALEZ ROJAS</t>
  </si>
  <si>
    <t>KENDRY ITALIA MORALES HERNANDEZ</t>
  </si>
  <si>
    <t>MONICA NOELY FERNANDEZ GONZALEZ</t>
  </si>
  <si>
    <t>KATHERINE STACY ARCE FLORES</t>
  </si>
  <si>
    <t>MIGUEL ANGEL GONZALEZ ROJAS</t>
  </si>
  <si>
    <t>MARICELA HERNANDEZ HURTADO</t>
  </si>
  <si>
    <t>VERONICA SOLIS ARAYA</t>
  </si>
  <si>
    <t>GRABIEL EMILIO MORA MONGE</t>
  </si>
  <si>
    <t>GABRIEL EMILO MORA MONGE</t>
  </si>
  <si>
    <t>DENIS MAURICIO ESPINOZA ANCHIA</t>
  </si>
  <si>
    <t>NANCY CARVAJAL VILLARREAL</t>
  </si>
  <si>
    <t>GERALDYN MORA CASARES</t>
  </si>
  <si>
    <t>DANIEL CASTRO NAVARRO</t>
  </si>
  <si>
    <t>ELENA ALEJANDRA NAVARRO SANCHEZ</t>
  </si>
  <si>
    <t>HELLEM ARTAVIA MORA</t>
  </si>
  <si>
    <t>GREIVIN GOMEZ VENEGAS</t>
  </si>
  <si>
    <t>LIZ KELLEN ACOSTA ARAYA</t>
  </si>
  <si>
    <t>CESAR RODOLFO ORTIZ LEON</t>
  </si>
  <si>
    <t>LUCRECIA MAYELA AVILA DURAN</t>
  </si>
  <si>
    <t>JOHANNA ULATE JIMENEZ</t>
  </si>
  <si>
    <t>JAINE ESQUIVEL VILLEGAS</t>
  </si>
  <si>
    <t>EVELYN HUERTAS GARRO</t>
  </si>
  <si>
    <t>JOHANNA QUIROS ZUMBADO</t>
  </si>
  <si>
    <t>SHEILA MARILYN LEON NAVARRO</t>
  </si>
  <si>
    <t>ALAJUELA / POAS / SABANA REDONDA</t>
  </si>
  <si>
    <t>RUTH VARGAS CORTES</t>
  </si>
  <si>
    <t>ALAJUELA / OROTINA / HACIENDA VIEJA</t>
  </si>
  <si>
    <t>YORLENY SOLIS SOLORZANO</t>
  </si>
  <si>
    <t>YENDRY GONZALEZ SANCHEZ</t>
  </si>
  <si>
    <t>HEYNER PEREIRACHAVES</t>
  </si>
  <si>
    <t>ALICIA ISABEL HERRERA SALAS</t>
  </si>
  <si>
    <t>ROBERTO BEITA MUÑOZ</t>
  </si>
  <si>
    <t>YENITZA MARIA HERNANDEZ CUBERO</t>
  </si>
  <si>
    <t>ROBERTO MUÑOS BEITA</t>
  </si>
  <si>
    <t>ELIECER EDUARTE VILLALOBOS</t>
  </si>
  <si>
    <t>LUCY GOCHER CARAZO</t>
  </si>
  <si>
    <t>ANA PATRICIA MIRANDA SALAZAR</t>
  </si>
  <si>
    <t>IVANNIA ARAYA HERRERA</t>
  </si>
  <si>
    <t>CINDIA OVARES ARAYA</t>
  </si>
  <si>
    <t>GRETHEL MARIA MONTERO UMAÑA</t>
  </si>
  <si>
    <t>MARVIN ANTONIO QUESADA MONTOYA</t>
  </si>
  <si>
    <t>ALAJUELA / SAN RAMON / PIEDADES NORTE</t>
  </si>
  <si>
    <t>PIEDADES NORTE</t>
  </si>
  <si>
    <t>MARIA ALEXANDRA ULATE ESPINOZA</t>
  </si>
  <si>
    <t>GLENDA VEGA UREÑA</t>
  </si>
  <si>
    <t>IVANNIA BADILLA FERNANDEZ</t>
  </si>
  <si>
    <t>CINTIA MARIA SI BAJA CRUZ</t>
  </si>
  <si>
    <t>YEIMY CHACON ARAYA</t>
  </si>
  <si>
    <t>GLENDA LOBO GONZALEZ</t>
  </si>
  <si>
    <t>SIANY MARIA VASQUEZ PACHECO</t>
  </si>
  <si>
    <t>YASMIN ALVARADO ZUÑIGA</t>
  </si>
  <si>
    <t>ANA ESTER URPI LEDEZMA</t>
  </si>
  <si>
    <t>MIRLEY RAMIREZ CHAVES</t>
  </si>
  <si>
    <t>ANGIE GRANADOS URBINA</t>
  </si>
  <si>
    <t>ADRIAN FRANCISCO BLANCO ROJAS</t>
  </si>
  <si>
    <t>ROBERTO CESPEDES MORA</t>
  </si>
  <si>
    <t>ROBERTO CEDPEDES MORA</t>
  </si>
  <si>
    <t>JASON ALFARO ARAYA</t>
  </si>
  <si>
    <t>EDDIE ARAYA QUESADA</t>
  </si>
  <si>
    <t>ALAJUELA / SAN RAMON / PEÑAS BLANCAS</t>
  </si>
  <si>
    <t>MARGARITA MADRIGAL JIMENEZ</t>
  </si>
  <si>
    <t>RAFAEL MARIA HERNANDEZ UMAÑA</t>
  </si>
  <si>
    <t>GLORIA ELENA OPORTA GAGO</t>
  </si>
  <si>
    <t>YEUDY GRACIELA RODRIGUEZ RAMIREZ</t>
  </si>
  <si>
    <t>MARIA LUISA ARIAS ESQUIVEL</t>
  </si>
  <si>
    <t>PAULA ROSALES ESCALANTE</t>
  </si>
  <si>
    <t>CRISTIAN CHAVES CHACON</t>
  </si>
  <si>
    <t>MARIA AUX. RAMIREZ GONZALEZ</t>
  </si>
  <si>
    <t>GINETTE MARIA CHACON ROJAS</t>
  </si>
  <si>
    <t>MANUEL RODRIGUEZ SANDOVAL</t>
  </si>
  <si>
    <t>GABRIELA VILLALOBOS MIRANDA</t>
  </si>
  <si>
    <t>MILDRET ALFARO ESQUIVEL</t>
  </si>
  <si>
    <t>DEYBER MURILLO GAUADAMUZ</t>
  </si>
  <si>
    <t>TASHA REEBECA ALVAREZ BERMUDEZ</t>
  </si>
  <si>
    <t>ANA ESTHER LOPEZ ESPINOZA</t>
  </si>
  <si>
    <t>SEIDY ESPINOZA BRENES</t>
  </si>
  <si>
    <t>ROSALIA MARCHENA BRICEÑO</t>
  </si>
  <si>
    <t>SHARON TATIANA CASTRO RODRIGUEZ</t>
  </si>
  <si>
    <t>NOEMY TRUJILLO OLIVA</t>
  </si>
  <si>
    <t>NORMA MARIA RUEDA BEITA</t>
  </si>
  <si>
    <t>UNIDAD PEDAGOGICA SAN FRANCISCO</t>
  </si>
  <si>
    <t>EVELYN MENDEZ MUÑOZ</t>
  </si>
  <si>
    <t>YORLENY RODRIGUEZ ZAMORA</t>
  </si>
  <si>
    <t>NORLAN JOAQUIN RAMIREZ RODRIGUEZ</t>
  </si>
  <si>
    <t>MARLEN ADRIANA SALAS CHIROLDES</t>
  </si>
  <si>
    <t>SILVIA MARIA VALERIO MADRIGAL</t>
  </si>
  <si>
    <t>JOSE WILLIAM PEREZ NAVARRO</t>
  </si>
  <si>
    <t>BAYRON STEVEN ROJAS ALFARO</t>
  </si>
  <si>
    <t>NORBIN HERRERA CENTENO</t>
  </si>
  <si>
    <t>24591100. Ext.45641</t>
  </si>
  <si>
    <t>24591100 Ext.45641</t>
  </si>
  <si>
    <t>GEMA VASQUEZ HERNANDEZ</t>
  </si>
  <si>
    <t>MANUEL CATON TORRES</t>
  </si>
  <si>
    <t>CARMEN SALVATIERRA ALEMAN</t>
  </si>
  <si>
    <t>GABRIELA ROJAS BARRANTES</t>
  </si>
  <si>
    <t>FLORIBETH SALAZAR CHAVES</t>
  </si>
  <si>
    <t>EMILIA CABRERA GUTIERREZ</t>
  </si>
  <si>
    <t>ESPERANZA LOPEZ SEQUEIRA</t>
  </si>
  <si>
    <t>KARLA VANESSA CAMPOS QUESADA</t>
  </si>
  <si>
    <t>24591100 Ext.55716</t>
  </si>
  <si>
    <t>ALBERTO MATARRITA MELENDEZ</t>
  </si>
  <si>
    <t>GEINER PICHARDO GAITAN</t>
  </si>
  <si>
    <t>ANA CRISTINA CHAVES ROJAS</t>
  </si>
  <si>
    <t>KATHIA CARVAJAL MORALES</t>
  </si>
  <si>
    <t>KAREN VERONICA CASTRO ARRIETA</t>
  </si>
  <si>
    <t>TATIANA SALAS CASTRO</t>
  </si>
  <si>
    <t>CAROLINA MENA ROA</t>
  </si>
  <si>
    <t>JEANNETTE VASQUEZ CHACON</t>
  </si>
  <si>
    <t>ENIA GONZALEZ VILLEGAS</t>
  </si>
  <si>
    <t>CLARIBEL BEITA RODRIGUEZ</t>
  </si>
  <si>
    <t>JEIMY CATLON SOLANO</t>
  </si>
  <si>
    <t>ANA GRETTEL ARIAS VIQUEZ</t>
  </si>
  <si>
    <t>JEANNETH CESPEDES ROJAS</t>
  </si>
  <si>
    <t>LUIS ANGEL SOTO FERNANDEZ</t>
  </si>
  <si>
    <t>KATTIA CALVO CAMBRONERO</t>
  </si>
  <si>
    <t>OLGER BARRANTES SOLANO</t>
  </si>
  <si>
    <t>ASTRID BERENICE HERNANDEZ BLANCO</t>
  </si>
  <si>
    <t>FLORIBETH CARDENAS SOLANO</t>
  </si>
  <si>
    <t>PATRICIA MORA NUÑEZ</t>
  </si>
  <si>
    <t>JAZMIN RODRIGUEZ ALFARO</t>
  </si>
  <si>
    <t>BRENDA MADRIGAL RETANA</t>
  </si>
  <si>
    <t>MARIA ALEJANDRA ELIZONDO MENDEZ</t>
  </si>
  <si>
    <t>GRACIELA VEGA BADILLA</t>
  </si>
  <si>
    <t>CARTAGO / CARTAGO / DULCE NOMBRE</t>
  </si>
  <si>
    <t>KATHERINE GARITA SOLANO</t>
  </si>
  <si>
    <t>INGRID FERNANDEZ VARGAS</t>
  </si>
  <si>
    <t>LIDIA RUIZ CISNEROS</t>
  </si>
  <si>
    <t>VERONICAOBREGON LEIVA</t>
  </si>
  <si>
    <t>JEREMIAS BEJARANO SEGURA</t>
  </si>
  <si>
    <t>LUCIA VIVIANA SOLANO AGÜERO</t>
  </si>
  <si>
    <t>ANA GABRIELA CHAVES VALVERDE</t>
  </si>
  <si>
    <t>MARTIN RICARDO RIVERA MOLINA</t>
  </si>
  <si>
    <t>GABRIELA ARAYA SORIO</t>
  </si>
  <si>
    <t>LUIS ULLOA VALVERDE</t>
  </si>
  <si>
    <t>CHRISTIAN SOLANO SANCHEZ</t>
  </si>
  <si>
    <t>MARCO SANCHEZ ARTAVIA</t>
  </si>
  <si>
    <t>HAZEL GABRIELA SEGURA MORALES</t>
  </si>
  <si>
    <t>SONIA MORA QUIROS</t>
  </si>
  <si>
    <t>KARINA LORENA QUESADA ABARCA</t>
  </si>
  <si>
    <t>KATTIA GRACIELA MORALES ARIAS</t>
  </si>
  <si>
    <t>ISABEL VEGA MARTINEZ</t>
  </si>
  <si>
    <t>GLENDY GOMEZ CESPEDES</t>
  </si>
  <si>
    <t>JULIO CESAR LORIA MATA</t>
  </si>
  <si>
    <t>LILLIANA RAMIREZ SOLANO</t>
  </si>
  <si>
    <t>CARTAGO / LA UNION / DULCE NOMBRE</t>
  </si>
  <si>
    <t>KARLA ANDREA ALVARADO MUÑOZ</t>
  </si>
  <si>
    <t>ROXENIA CALDERON UREÑA</t>
  </si>
  <si>
    <t>EVELYN SALAZAR HERRERA</t>
  </si>
  <si>
    <t>24591100 Ext.4750247501</t>
  </si>
  <si>
    <t>CINDY CAMPOS HERNANDEZ</t>
  </si>
  <si>
    <t>25569186 Ext.105</t>
  </si>
  <si>
    <t>JORGE LUIS CAMPOS LEON</t>
  </si>
  <si>
    <t>NORMA JIMEMEZ BADILLA</t>
  </si>
  <si>
    <t>25567876 Ext.2</t>
  </si>
  <si>
    <t>RAFAEL ANGEL COTO BENAVIDES</t>
  </si>
  <si>
    <t>25567876 Ext.5</t>
  </si>
  <si>
    <t>LEDYS YAMILETH TORRES CAMPOS</t>
  </si>
  <si>
    <t>LEIDY MARTINEZ AGUILAR</t>
  </si>
  <si>
    <t>25577876 Ext.1</t>
  </si>
  <si>
    <t>GUISELLE QUIROS JIMENEZ</t>
  </si>
  <si>
    <t>24591100 Ext.47521</t>
  </si>
  <si>
    <t>KAREN SALVATIERRA SANCHEZ</t>
  </si>
  <si>
    <t>HELLEN GARRO GARITA</t>
  </si>
  <si>
    <t>ANALUISA ARAYA FUENTES</t>
  </si>
  <si>
    <t>ANA MENA ALVARADO</t>
  </si>
  <si>
    <t>KATIA SERRANO CALDERON</t>
  </si>
  <si>
    <t>KAREN NAVARRO VARGAS</t>
  </si>
  <si>
    <t>MARIA DEL MILAGRO SANCHES MORALES</t>
  </si>
  <si>
    <t>SABRINA HERNANDEZ CALVO</t>
  </si>
  <si>
    <t>LAURA NICOL DIAZ CRUZ</t>
  </si>
  <si>
    <t>LAURA ALVAREZ ALFARO</t>
  </si>
  <si>
    <t>YORLENY CORRALES RODRIGUEZ</t>
  </si>
  <si>
    <t>LIDIETH OTAROLA CAMBONERO</t>
  </si>
  <si>
    <t>ILEANA EUGENIA DELGADO SOLIS</t>
  </si>
  <si>
    <t>KATTIA ZAMORA ARGUEDAS</t>
  </si>
  <si>
    <t>ESTEBAN ALVAREZ VARGAS</t>
  </si>
  <si>
    <t>JULIANA HIDALGO ARIAS</t>
  </si>
  <si>
    <t>VIRGINIA CORDOBA MURILLO</t>
  </si>
  <si>
    <t>MARIANELLA ACOSTA ARCE</t>
  </si>
  <si>
    <t>ANA AGÜERO PARAJELES</t>
  </si>
  <si>
    <t>KAREN ALEXANDRA GAITAN VALVERDE</t>
  </si>
  <si>
    <t>KATTIA MEJIA ZARATE</t>
  </si>
  <si>
    <t>GILLA ELENA WRIGHT BARBOZA</t>
  </si>
  <si>
    <t>JOSE E. ARCE ZUÑIGA</t>
  </si>
  <si>
    <t>TERESITA GUZMAN VARGAS</t>
  </si>
  <si>
    <t>MARITZA GARCIA MAIRANDA</t>
  </si>
  <si>
    <t>CHRISTIAN ALBERTO ESQUIVEL SALAS</t>
  </si>
  <si>
    <t>24591100 Ext.46981</t>
  </si>
  <si>
    <t>EDUARDO GONZALEZ ARAGON</t>
  </si>
  <si>
    <t>MARIA CECILIA OBANDO GUTIERREZ</t>
  </si>
  <si>
    <t>ALICIA ACOSTA FERNANDEZ</t>
  </si>
  <si>
    <t>YANORY RODRIGUEZ SIBAJA</t>
  </si>
  <si>
    <t>ALCIDES ENRIQUEZ PANIAGUA</t>
  </si>
  <si>
    <t>03543</t>
  </si>
  <si>
    <t>CARLOS GARCIA DAVILA</t>
  </si>
  <si>
    <t>ALEJANDRA MENDEZ CHAVARRIA</t>
  </si>
  <si>
    <t>CINDY LORENA BRICEÑO OBANDO</t>
  </si>
  <si>
    <t>GAUDY MAGALLY ARROYO SEQUEIRA</t>
  </si>
  <si>
    <t>MARIA FERNANDA JIMENEZ MOYA</t>
  </si>
  <si>
    <t>MAINOR ARAGON MARTINEZ</t>
  </si>
  <si>
    <t>JOHANNA MARIA AMPIE GUZMAN</t>
  </si>
  <si>
    <t>FRANCISCO ERNESTO ESPINOZA BONICHE</t>
  </si>
  <si>
    <t>LEDY BARAHONA BOLIVAR</t>
  </si>
  <si>
    <t>DINA ISABEL GUZMAN MATINEZ</t>
  </si>
  <si>
    <t>JOHANNA AMPIE GUZMAN</t>
  </si>
  <si>
    <t>MARTA EUGENIA MATARRITA BALTODANO</t>
  </si>
  <si>
    <t>JOHANNA MARIA AMAPIE GUZMAN</t>
  </si>
  <si>
    <t>MARCOS MACOTELO DAVILA</t>
  </si>
  <si>
    <t>MARIBEL ROMERO ESTRADA</t>
  </si>
  <si>
    <t>GAUDY MORALES MONTERO</t>
  </si>
  <si>
    <t>LISETH BIVIANA LOAICIGA ZAMORA</t>
  </si>
  <si>
    <t>ELKY MARIA CAMARENO GUTIERREZ</t>
  </si>
  <si>
    <t>YAMILETH GONZALEZ CARMONA</t>
  </si>
  <si>
    <t>KAREN ROSALES PEREZ</t>
  </si>
  <si>
    <t>MARIA LUISA FIGUEROA MIRANDA</t>
  </si>
  <si>
    <t>MARICEL TORRES RUIZ</t>
  </si>
  <si>
    <t>IRIS ADRIANA MONCADA PEÑA</t>
  </si>
  <si>
    <t>ANDREA ALVARADO DIAZ</t>
  </si>
  <si>
    <t>INGRID VERONICCA GARCIA BALTODANO</t>
  </si>
  <si>
    <t>LUIS RODOLFO OROZCO JUAREZ</t>
  </si>
  <si>
    <t>GRETTEL RAMOS ESPINOZA</t>
  </si>
  <si>
    <t>ARLES VIALES BALTODANO</t>
  </si>
  <si>
    <t>DEILIN ESQUIVEL RODRIGUEZ</t>
  </si>
  <si>
    <t>GUANACASTE / NICOYA / QUEBRADA HONDA</t>
  </si>
  <si>
    <t>RUTH MYRIAMHERNANDEZ SOLORZANO</t>
  </si>
  <si>
    <t>MARIA SILMA SOLORZANO DIAZ</t>
  </si>
  <si>
    <t>26853425 Ext.1303</t>
  </si>
  <si>
    <t>FABRICIO VARGAS ALFARO</t>
  </si>
  <si>
    <t>ANA CECILIA VASQUEZ MOLIONA</t>
  </si>
  <si>
    <t>26852534 Ext.1303</t>
  </si>
  <si>
    <t>26853425 Ext.1301</t>
  </si>
  <si>
    <t>MARIA DE LOS ANGELES ACOSTA GOMEZ</t>
  </si>
  <si>
    <t>MAGALY DE LOS ANGELES PORRAS OBREGON</t>
  </si>
  <si>
    <t>GUANACASTE / HOJANCHA / PUERTO CARRILLO</t>
  </si>
  <si>
    <t>GEOVANNA OROZCO PICADO</t>
  </si>
  <si>
    <t>ALICE CANALES SOLANO</t>
  </si>
  <si>
    <t>JOSE GABRIEL GARCIA MONTIEL</t>
  </si>
  <si>
    <t>ANA LAURA VILLAFUERTE FONSECA</t>
  </si>
  <si>
    <t>JEANNETHE RODRIGUEZ MOLINA</t>
  </si>
  <si>
    <t>ABRAHAM FARAH MATA</t>
  </si>
  <si>
    <t>NAYID CUBERO NIETO</t>
  </si>
  <si>
    <t>CINDY MATARRITA ENR̀IQUEZ</t>
  </si>
  <si>
    <t>FRANNIA GOMEZ ESPINOZA</t>
  </si>
  <si>
    <t>KENDY DANISA LOPEZ LOPEZ</t>
  </si>
  <si>
    <t>VICTOR MANUEL NUÑEZ LOPEZ</t>
  </si>
  <si>
    <t>INCAPACITADA</t>
  </si>
  <si>
    <t>GUSTAVO MUÑOZ CASERES</t>
  </si>
  <si>
    <t>ALMA GEMA VILLEGAS GUEVARA</t>
  </si>
  <si>
    <t>ANA VIRGINIA BALTODANO ZUÑIGA</t>
  </si>
  <si>
    <t>JEYNER JAEN CARRERA</t>
  </si>
  <si>
    <t>MARIA ELENA ANGULO LEAL</t>
  </si>
  <si>
    <t>SARA MAYELA CANTILLO ALEMAN</t>
  </si>
  <si>
    <t>26800655 Ext.1437</t>
  </si>
  <si>
    <t>EMILY QUIROS CORREA</t>
  </si>
  <si>
    <t>SINDYS BARRANTES RODRIGUEZ</t>
  </si>
  <si>
    <t>MARIA NILA ORTEGA CHAVARRIA</t>
  </si>
  <si>
    <t>VIKY VILLARREAL CARRANZA</t>
  </si>
  <si>
    <t>FARIDE DE LOS ANGELES ENRIQUEZ ROSALES</t>
  </si>
  <si>
    <t>YORLENI REYES AGUIRRE</t>
  </si>
  <si>
    <t>LAUREN PORRAS VILLEGAS</t>
  </si>
  <si>
    <t>VIVANA MARTINEZ MARTINEZ</t>
  </si>
  <si>
    <t>MILTON OROZCO VELASQUEZ</t>
  </si>
  <si>
    <t>MAGALY PICADO CAHVES</t>
  </si>
  <si>
    <t>ROXANA DEL CARMEN LEON ALVARADO</t>
  </si>
  <si>
    <t>LILLIANA MOLINA MUÑOZ</t>
  </si>
  <si>
    <t>VALERIA MORALES UGALDE</t>
  </si>
  <si>
    <t>ROSA ANA SANCHO CARDENAS</t>
  </si>
  <si>
    <t>VERONICA LUCRECIA ZUÑIGA CHAVARRIA</t>
  </si>
  <si>
    <t>CESAR BARRANTES FERNANDEZ</t>
  </si>
  <si>
    <t>LEONOR ALEJANDRA MONGE SANCHEZ</t>
  </si>
  <si>
    <t>LAURA DANIELA SIRIAS CORTES</t>
  </si>
  <si>
    <t>EVELYN CHAVARRIA VASQUEZ</t>
  </si>
  <si>
    <t>CARMEN MARTA ABREU CORONADO</t>
  </si>
  <si>
    <t>EVELYN ORDOÑEZ MONCADA</t>
  </si>
  <si>
    <t>GRICELDA VARGAS SEGURA</t>
  </si>
  <si>
    <t>YORLENY LOPEZ ZAMORA</t>
  </si>
  <si>
    <t>LUIS GUSTAVO ARGUEDAS ROJAS</t>
  </si>
  <si>
    <t>LEONZO MEDINA ESPINOZA</t>
  </si>
  <si>
    <t>YULISSA LOANA SELIN GARCIA</t>
  </si>
  <si>
    <t>JENIFFER GUTIERREZ VARGAS</t>
  </si>
  <si>
    <t>HELLEN CHAVES CHAVES</t>
  </si>
  <si>
    <t>GUANACASTE / TILARAN / TIERRAS MORENAS</t>
  </si>
  <si>
    <t>LUIS GUILLERMO OBANDO CALVO</t>
  </si>
  <si>
    <t>GUANACASTE / TILARAN / QUEBRADA GRANDE</t>
  </si>
  <si>
    <t>ROBERTO SANDOVAL CHAVES</t>
  </si>
  <si>
    <t>JESSICA MARIA HERRERA RAMIREZ</t>
  </si>
  <si>
    <t>LUIS ENRIQUE LARA CAMARENO</t>
  </si>
  <si>
    <t>KIMBERLY MARIA CHAVES RODRIGUEZ</t>
  </si>
  <si>
    <t>LOURDES MARIA ARAYA MORERA</t>
  </si>
  <si>
    <t>MARTHA YORLENI CASCANTE ALVAREZ</t>
  </si>
  <si>
    <t>ALICIA BEATRIZ HERNANDEZ ESPINOZA</t>
  </si>
  <si>
    <t>ISABEL LORENA LEZCANO MONGE</t>
  </si>
  <si>
    <t>ANA CRISTINA PICADO GARITA</t>
  </si>
  <si>
    <t>24591100/ Ext.33203</t>
  </si>
  <si>
    <t>24591100 Ext.33206/44841</t>
  </si>
  <si>
    <t>26637268 Ext.1139</t>
  </si>
  <si>
    <t>24591100 Ext.33206</t>
  </si>
  <si>
    <t>GRETHEL CASTRO MATA</t>
  </si>
  <si>
    <t>24591199 Ext.33206/44841</t>
  </si>
  <si>
    <t>24591100 Ext.44841</t>
  </si>
  <si>
    <t>SHARON FONSECA CUBEO</t>
  </si>
  <si>
    <t>24591100 Ext.33206o44841</t>
  </si>
  <si>
    <t>JOSE FABIO PANIAGUA OBANDO</t>
  </si>
  <si>
    <t>GEISHI LIZETH JIMENEZ MORA</t>
  </si>
  <si>
    <t>JOAQUIN ALEJANDRO CESPEDES RAMOS</t>
  </si>
  <si>
    <t>JIYEIRA NUÑEZ MENDEZ</t>
  </si>
  <si>
    <t>CARLOS DANIEL LEON NARANJO</t>
  </si>
  <si>
    <t>GREIVIN CHAVARRIA BRIONES</t>
  </si>
  <si>
    <t>MEYBELEN CASTRO CASANOVA</t>
  </si>
  <si>
    <t>ANGEL ENRIQUEZ PARRA</t>
  </si>
  <si>
    <t>BYRON ALEXANDER PARRA PARRA</t>
  </si>
  <si>
    <t>ANGELINE SALAZAR GODINEZ</t>
  </si>
  <si>
    <t>GEINER RETANA TORRES</t>
  </si>
  <si>
    <t>KAREN PATRICIA ARROYO MIRANDA</t>
  </si>
  <si>
    <t>M° GABRIELA SANCHEZ CRUZ</t>
  </si>
  <si>
    <t>VIVIANA CORTES PEREZ</t>
  </si>
  <si>
    <t>ANA PATRICIA GONZALEZ MIRANDA</t>
  </si>
  <si>
    <t>JULISSA GARCIA LEAL</t>
  </si>
  <si>
    <t>WENDOLYN TATIANA VEGA SANDOVAL</t>
  </si>
  <si>
    <t>EVELIA BARQUERO NUNEZ</t>
  </si>
  <si>
    <t>YALITZA GOMEZ GOMEZ</t>
  </si>
  <si>
    <t>RODNY ROJAS CAMPOS</t>
  </si>
  <si>
    <t>NAYUDEL HERNANDEZ DEL VALLE</t>
  </si>
  <si>
    <t>RODNY ROAS CAMPOS</t>
  </si>
  <si>
    <t>ESMERALDA VANESSA CARVAJAL QUIJANO</t>
  </si>
  <si>
    <t>SEIDY BARRANTES RIOS</t>
  </si>
  <si>
    <t>MAURICIO ARIAS CARRANZA</t>
  </si>
  <si>
    <t>JENNIFER VALVERDE ARIAS</t>
  </si>
  <si>
    <t>ANAIS ROMAN GAMBOA</t>
  </si>
  <si>
    <t>HILDA FLORES RUBI</t>
  </si>
  <si>
    <t>LIZBETH ROJAS DIAZ</t>
  </si>
  <si>
    <t>IVANNIA PIEDRA VILLAREAL</t>
  </si>
  <si>
    <t>OFICIAL DE PARRITA</t>
  </si>
  <si>
    <t>GABRIELA BENAVIDES HERNANDEZ</t>
  </si>
  <si>
    <t>ANA ARIAS DIAZ</t>
  </si>
  <si>
    <t>04330</t>
  </si>
  <si>
    <t>GIOVANNI HENRICHS HIDALGO</t>
  </si>
  <si>
    <t>YAMILETH OBANDO JIMENEZ</t>
  </si>
  <si>
    <t>SANDRA ISABEL VELA ARIAS</t>
  </si>
  <si>
    <t>HAZEL VELASQUEZ CARVAJAL</t>
  </si>
  <si>
    <t>LINETH GLORIANA SANCHEZ CECILIANO</t>
  </si>
  <si>
    <t>MARTA EUGENIA MORALES MENDEZ</t>
  </si>
  <si>
    <t>ISABEL GOMEZ SOLERA</t>
  </si>
  <si>
    <t>FLORIBETH RODRIGUEZ CARRILLO</t>
  </si>
  <si>
    <t>JOSE BERNARDINO ROJAS MENDEZ</t>
  </si>
  <si>
    <t>SILVIA MARIA CASTRO CHACON</t>
  </si>
  <si>
    <t>KARINA ESPINOZA DIAZ</t>
  </si>
  <si>
    <t>MARIBEL CHEVEZ ARCE</t>
  </si>
  <si>
    <t>GISSELLE BADILLA GONZALEZ</t>
  </si>
  <si>
    <t>JUAN DE DIOS HIDALGO HIDALGO</t>
  </si>
  <si>
    <t>EVELYN JOHANNA ARGUEDAS QUESADA</t>
  </si>
  <si>
    <t>WILBER JOSE MARIN JIMENEZ</t>
  </si>
  <si>
    <t>KEILYN ANCHIA RETANA</t>
  </si>
  <si>
    <t>EMMANUEL SALAS HERNANDEZ</t>
  </si>
  <si>
    <t>MONICA VANESSA QUESADA MORA</t>
  </si>
  <si>
    <t>LISBETH QUESADA MORALES</t>
  </si>
  <si>
    <t>JUAN CARLOS ZAMORA MONTERO</t>
  </si>
  <si>
    <t>YORLENY GONZALEZ UREÑA</t>
  </si>
  <si>
    <t>VIRGINIA MARIA QUIEL RAMIREZ</t>
  </si>
  <si>
    <t>REBECA TORRES GOMEZ</t>
  </si>
  <si>
    <t>RODOLFO AQUILES VALVERDE OTOYA</t>
  </si>
  <si>
    <t>ALICIA ARAYA DURAN</t>
  </si>
  <si>
    <t>GRISELDY SOLORZANO ROJAS</t>
  </si>
  <si>
    <t>KENIA RODRIGUEZ RODRIGUEZ</t>
  </si>
  <si>
    <t>KATTIA ARAYA MONTERO</t>
  </si>
  <si>
    <t>KATHERINE JIMENEZ GOMEZ</t>
  </si>
  <si>
    <t>ALBERTO BEJARANO SALINAS</t>
  </si>
  <si>
    <t>JACQUELINE CEDEÑO SILES</t>
  </si>
  <si>
    <t>DINIA CLARETH MORALES MORALES</t>
  </si>
  <si>
    <t>DANELLIS LOPEZ DUARTE</t>
  </si>
  <si>
    <t>MARIA JEANNETTE ARAYA SALAS</t>
  </si>
  <si>
    <t>KATHIA SALAZAR ARROYO</t>
  </si>
  <si>
    <t>KATTIA SALAZAR AROOYO</t>
  </si>
  <si>
    <t>JAIME ALBERTO MORA LEIVA</t>
  </si>
  <si>
    <t>MARIA MORALES SALINAS</t>
  </si>
  <si>
    <t>EFRAIN DIAZ MATARRITA</t>
  </si>
  <si>
    <t>MELVIN ATENCIO PALACIOS</t>
  </si>
  <si>
    <t>BAYRON BATISTA VALVERDE</t>
  </si>
  <si>
    <t>YESENIA BRENES CONTRERAS</t>
  </si>
  <si>
    <t>ARLIN CHINCHILLA MORA</t>
  </si>
  <si>
    <t>DANIEL RODRIGUEZ SIBAJA</t>
  </si>
  <si>
    <t>HELLEN PORRAS HERNANDEZ</t>
  </si>
  <si>
    <t>FABRICIO VASQUEZ SALAZAR</t>
  </si>
  <si>
    <t>ILEANA MOLINA SIBAJA</t>
  </si>
  <si>
    <t>24951199 Ext.32007</t>
  </si>
  <si>
    <t>24591100 Ext.32007</t>
  </si>
  <si>
    <t>JOAT SANCHEZ PINEDA</t>
  </si>
  <si>
    <t>BARRIO LOS CANGREJOS</t>
  </si>
  <si>
    <t>BARRIO PUEBLO NUEVO</t>
  </si>
  <si>
    <t>LEISEL ARCE CAMPOS</t>
  </si>
  <si>
    <t>SHARISHA YAHAIARA ABRAS REID</t>
  </si>
  <si>
    <t>YOSELYN BARQUERO BERMUDEZ</t>
  </si>
  <si>
    <t>BARRIO CIENEGUITA</t>
  </si>
  <si>
    <t>GLORIA GARCIA AGÜERO</t>
  </si>
  <si>
    <t>ARGENIS JIMENEZ SANCHO</t>
  </si>
  <si>
    <t>MARTA ELENA CHACON MARTINEZ</t>
  </si>
  <si>
    <t>NANCY MONTERO VARELA</t>
  </si>
  <si>
    <t>MEYLLIN NAJERA ARAYA</t>
  </si>
  <si>
    <t>LEONARDO BADILLA VARAGS</t>
  </si>
  <si>
    <t>DEIDA RAMIREZ CAMPOS</t>
  </si>
  <si>
    <t>ANDREA PERAZA ROGADE</t>
  </si>
  <si>
    <t>IZA MARIEL GRIJALBA MOLINA</t>
  </si>
  <si>
    <t>ROXANA CESPEDES BADILLA</t>
  </si>
  <si>
    <t>SHARON ALBENDA SOLANO</t>
  </si>
  <si>
    <t>XINIA HERNANDEZ RAMIREZ</t>
  </si>
  <si>
    <t>SANDRA VANESSA SEINOR ROJAS</t>
  </si>
  <si>
    <t>BARRIO Mª AUXILIADORA</t>
  </si>
  <si>
    <t>YARLIN PORRAS CALDERON</t>
  </si>
  <si>
    <t>KARLA ARAYA MENDOZA</t>
  </si>
  <si>
    <t>DARLING ZUÑIGA SANTANA</t>
  </si>
  <si>
    <t>ADRIANA MENDOZA RODRIGUEZ</t>
  </si>
  <si>
    <t>LOURDES VANESSA ROSALES RAMIREZ</t>
  </si>
  <si>
    <t>WATSI-VOLIO</t>
  </si>
  <si>
    <t>NAIROBY NUÑEZ MARTINEZ</t>
  </si>
  <si>
    <t>JOHNNY ANTONIO MENDEZ URBINA</t>
  </si>
  <si>
    <t>YARENIS MEZA MORAGA</t>
  </si>
  <si>
    <t>JULISSA SOSA PORRAS</t>
  </si>
  <si>
    <t>YOSSELYN TASHIRA MITCHELL CRUZ</t>
  </si>
  <si>
    <t>CLARIBETH CESPEDES MADRIGAL</t>
  </si>
  <si>
    <t>DEIVI TELLEZ JIMENEZ</t>
  </si>
  <si>
    <t>DAMARIS GOMEZ MEDRANO</t>
  </si>
  <si>
    <t>CAROLINA SUYEN RETANA VARGAS</t>
  </si>
  <si>
    <t>MARIA ALICIA VALVERDE CARVAJAL</t>
  </si>
  <si>
    <t>WINSTON SANCHEZ MARIN</t>
  </si>
  <si>
    <t>VERONICA ARCE MORA</t>
  </si>
  <si>
    <t>24591100 Ext.42241</t>
  </si>
  <si>
    <t>FANNY GRANADOS GARCIA</t>
  </si>
  <si>
    <t>CANDY WARREN BORBON</t>
  </si>
  <si>
    <t>MARIA VILLARREAL MENA</t>
  </si>
  <si>
    <t>MAGALLY RODRIGUEZ MONGE</t>
  </si>
  <si>
    <t>FRANCISCO CHAVARRIA ALFARO</t>
  </si>
  <si>
    <t>YENDRI MARLEY HIDALGO CHINCHILLA</t>
  </si>
  <si>
    <t>MARLEN ARAYA BARRANTES</t>
  </si>
  <si>
    <t>CAROLINA GUILLEN SALAZAR</t>
  </si>
  <si>
    <t>MARIA VALERIA SALAZAR QUESADA</t>
  </si>
  <si>
    <t>ANDREA PERAZA ROGADA</t>
  </si>
  <si>
    <t>MIRNA CRUZ MORA</t>
  </si>
  <si>
    <t>BRICEIDA ALVARADO CASTILLERO</t>
  </si>
  <si>
    <t>LCDA: KEMBLY MARIA CRUZ MARCHENA</t>
  </si>
  <si>
    <t>JHAYR ALEJANDRO MORA ROJAS</t>
  </si>
  <si>
    <t>SANDRA NOEMY OBANDO GOMEZ</t>
  </si>
  <si>
    <t>24591100 Ext.41461</t>
  </si>
  <si>
    <t>ANTONIO KOSCHNY LEITON</t>
  </si>
  <si>
    <t>EVELYN FRANCINI BADILLA MORA</t>
  </si>
  <si>
    <t>GRACE SALAZAR TORUÑO</t>
  </si>
  <si>
    <t>CARLOS PRENDAS CARBALLO</t>
  </si>
  <si>
    <t>FABIOLA ROJAS HERNANDEZ</t>
  </si>
  <si>
    <t>ANA ELENA CORELLA UREÑA</t>
  </si>
  <si>
    <t>KARLA MONGE QUIROS</t>
  </si>
  <si>
    <t>ANGELICA RODRIGUEZ GONZALEZ</t>
  </si>
  <si>
    <t>MARCELA LEON EDUARTE</t>
  </si>
  <si>
    <t>ISABEL CRISTINA TORRES RAMIREZ</t>
  </si>
  <si>
    <t>MARCELA MARIA MARTINEZ UMAÑA</t>
  </si>
  <si>
    <t>CARLA VILLALOBOS ARAYA</t>
  </si>
  <si>
    <t>JOSE FELICIANO ORTIZ FIGUEROA</t>
  </si>
  <si>
    <t>MICHAEL JONATHAN GRANADOS CESPEDES</t>
  </si>
  <si>
    <t>JACQUELINE JIMENEZ OLIVARES</t>
  </si>
  <si>
    <t>MARIA ALEJANDRA CHACON ACUÑA</t>
  </si>
  <si>
    <t>JHOANNA MARIA AMPIE GUZMAN</t>
  </si>
  <si>
    <t>24900011 Ext.33206</t>
  </si>
  <si>
    <t>RAFAEL FLORES REYES</t>
  </si>
  <si>
    <t>SARAY CARVAJAL AGUILAR</t>
  </si>
  <si>
    <t>ANDREA CASCANTE ORDOÑEZ</t>
  </si>
  <si>
    <t>KEYLOR SANDI CHAVARRIA</t>
  </si>
  <si>
    <t>GEOVANNY MONTEZUMA RODRGUEZ</t>
  </si>
  <si>
    <t>JAVIER VILLAFUERTE SANCHEZ</t>
  </si>
  <si>
    <t>ADRIANA CRISTAL BADILLA OPORTA</t>
  </si>
  <si>
    <t>LUIS FERNANDO CHAVES VASQUEZ</t>
  </si>
  <si>
    <t>24591100 Ext.55992</t>
  </si>
  <si>
    <t>PAULA SEQUEIRA RIOS</t>
  </si>
  <si>
    <t>HAZEL SALAS CORRALES</t>
  </si>
  <si>
    <t>YOILYN FRANCINI PORRAS FALLAS</t>
  </si>
  <si>
    <t>MARIA ISABEL HERNANDEZ BALMACEDA</t>
  </si>
  <si>
    <t>KAREN MARIN SIRIAS</t>
  </si>
  <si>
    <t>NOLLY GUTIERREZ ZUÑIGA</t>
  </si>
  <si>
    <t>PAOLA ARIAS ZAMORA</t>
  </si>
  <si>
    <t>LETICIA MATARRITA MORENO</t>
  </si>
  <si>
    <t>MARIA DEL MILAGRO MURILLO HERRERA</t>
  </si>
  <si>
    <t>VANESSA SANCHO VARGAS</t>
  </si>
  <si>
    <t>YENDY MIRIETH SOTO SOTO</t>
  </si>
  <si>
    <t>RUDENCIO HERRERA MORALES</t>
  </si>
  <si>
    <t>ROBERTO ENRIQUE DUARTE DUARTE</t>
  </si>
  <si>
    <t>BARRIO PROYECTO PACUARE</t>
  </si>
  <si>
    <t>LLEDENCIRE GUZMAN AGÜERO</t>
  </si>
  <si>
    <t>ADRIAN ROJAS VILLALOBOS</t>
  </si>
  <si>
    <t>MILEYDI ARAYA LOPEZ</t>
  </si>
  <si>
    <t>ALEXA MARIELA FERNANDEZ ARAUZ</t>
  </si>
  <si>
    <t>ERINETH MARIA LEON BARQUERO</t>
  </si>
  <si>
    <t>ARELYS ARRIETA LARA</t>
  </si>
  <si>
    <t>CARLOS EDUARDO AMADOR TAISIGUE</t>
  </si>
  <si>
    <t>GENESIS JOSE ALFARO GONZALEZ</t>
  </si>
  <si>
    <t>KATHIA SEGURA MORA</t>
  </si>
  <si>
    <t>ZAIRA RODRIGUEZ DELGADO</t>
  </si>
  <si>
    <t>MARYI SEGURA MARTINEZ</t>
  </si>
  <si>
    <t>VANESSA CUBILLO ZUÑIGA</t>
  </si>
  <si>
    <t>SANDRA CUBILLO AVILA</t>
  </si>
  <si>
    <t>SILENE VARGAS MIRANDA</t>
  </si>
  <si>
    <t>24591100 Ext.65712</t>
  </si>
  <si>
    <t>24591100 Ext.65711</t>
  </si>
  <si>
    <t>OSBALDO CASTRO SEGURA</t>
  </si>
  <si>
    <t>26637268 Ext.1139/1140</t>
  </si>
  <si>
    <t>ALEXA MARTINEZ MORA</t>
  </si>
  <si>
    <t>YESSICA BARRANTES GOMEZ</t>
  </si>
  <si>
    <t>YARIELA BARRANTES VILLALOBOS</t>
  </si>
  <si>
    <t>JOHNNA MARIA AMPIE GUZMAN</t>
  </si>
  <si>
    <t>22822636/21005273 Ext.21122113</t>
  </si>
  <si>
    <t>SEIDY MEDINA SOLANO</t>
  </si>
  <si>
    <t>EMILETH RIVERA MOYA</t>
  </si>
  <si>
    <t>HNRY JAVIER SOTO MAYORGA</t>
  </si>
  <si>
    <t>RICARDO LEIVA MORA</t>
  </si>
  <si>
    <t>TULESI</t>
  </si>
  <si>
    <t>OSCAR QUIROS ZUÑIGA</t>
  </si>
  <si>
    <t>SHEILA GONZALEZ ABELLA</t>
  </si>
  <si>
    <t>SAN LUIS DE PATASTE</t>
  </si>
  <si>
    <t>CINDI ROCIO UVA FERNANDEZ</t>
  </si>
  <si>
    <t>HECTOR H. HERNANDEZ BOLIVAR</t>
  </si>
  <si>
    <t>KRISTEL DAYANA LOPEZ MORA</t>
  </si>
  <si>
    <t>CAROLINA JIMENEZ MADRIGAL</t>
  </si>
  <si>
    <t>SANDRA VANNESA CRUZ DIAZ</t>
  </si>
  <si>
    <t>XINIA HERNANDEZ ZUÑIGA</t>
  </si>
  <si>
    <t>LOURDES RAMIREZ ORTIZ</t>
  </si>
  <si>
    <t>RIO PEJE, NIMARI TÄWÄ</t>
  </si>
  <si>
    <t>ADRIANA BOZA RAMIREZ</t>
  </si>
  <si>
    <t>SONOA GUTIERREZ FLORES</t>
  </si>
  <si>
    <t>HUGUETTE VELLUTI BOLAÑOS</t>
  </si>
  <si>
    <t>WENDY YOLANDA LEIVA MORA</t>
  </si>
  <si>
    <t>EUGENIO MORA ACEVEDO</t>
  </si>
  <si>
    <t>MARLEN YAJAIRA SOLANO VILLALTA</t>
  </si>
  <si>
    <t>ROSMERY CESPEDES FERNANDEZ</t>
  </si>
  <si>
    <t>HEINER MAURICIO ACOSTA CONTRERAS</t>
  </si>
  <si>
    <t>TONY ROJAS CORDERO</t>
  </si>
  <si>
    <t>ERIKA ARGUEDAS ORDOÑEZ</t>
  </si>
  <si>
    <t>HILDA MARIA ARROYO ZUÑIGA</t>
  </si>
  <si>
    <t>04336</t>
  </si>
  <si>
    <t>MARLEN PATRICIA ZUÑIGA LOAIZA</t>
  </si>
  <si>
    <t>LEONEL URIETA CARRILLO</t>
  </si>
  <si>
    <t>GERLIN LOPEZ VEGA</t>
  </si>
  <si>
    <t>CHRISTINE DAIANA LOBO CASANOVA</t>
  </si>
  <si>
    <t>LEONILDA HERNANDEZ CASTRILLO</t>
  </si>
  <si>
    <t>ELIAS GARCIA MENDOZA</t>
  </si>
  <si>
    <t>ANGELA SALAZAR BADILLA</t>
  </si>
  <si>
    <t>LEIDY PIMENTEL HERNANDEZ</t>
  </si>
  <si>
    <t>DELIA RIVERA BENAVIDES</t>
  </si>
  <si>
    <t>LILIAN CALDERON ROJAS</t>
  </si>
  <si>
    <t>KATTIA GUISELLE MORALES REYES</t>
  </si>
  <si>
    <t>PETER JOHNSON BAÑEZ REYES</t>
  </si>
  <si>
    <t>JOSUE ARMANDO AGUILAR JIMENEZ</t>
  </si>
  <si>
    <t>AMELIA ZUÑIGA FIGUEROA</t>
  </si>
  <si>
    <t>HNA. JUANA FRANCISCA VENTURA CALLEJAS</t>
  </si>
  <si>
    <t>KENNIA CAMPOS REYES</t>
  </si>
  <si>
    <t>CINTHYA DUBON SANABRIA</t>
  </si>
  <si>
    <t>MAIKOL SALAZAR CESPEDES</t>
  </si>
  <si>
    <t>HENRY MANUEL HERRERA GARCIA</t>
  </si>
  <si>
    <t>FELICIA SALAZAR SALAZAR</t>
  </si>
  <si>
    <t>TATIANA ARAYA FUENTES</t>
  </si>
  <si>
    <t>ANELIS ALVAREZ SANDOVAL</t>
  </si>
  <si>
    <t>CONVENTILLOS</t>
  </si>
  <si>
    <t>EVELYN PATRICIA SANCHEZ BOLAÑOS</t>
  </si>
  <si>
    <t>ISABEL YANORI PEÑA AGUIRRE</t>
  </si>
  <si>
    <t>JOSE ERIBERTO FISCHERAL LOPEZ</t>
  </si>
  <si>
    <t>SHEYLEN FIGUEROA MORALES</t>
  </si>
  <si>
    <t>RANDALL FERNANDEZ MORALES</t>
  </si>
  <si>
    <t>KEVIN MOSQUERA PEREZ</t>
  </si>
  <si>
    <t>GREIVIN YOVANIER VARGAS FERNANDEZ</t>
  </si>
  <si>
    <t>ANA MARIA GOMEZ CRUZ</t>
  </si>
  <si>
    <t>LISBETH CHACON SOTO</t>
  </si>
  <si>
    <t>STEFANNY JAZMIN ORTIZ ORTIZ</t>
  </si>
  <si>
    <t>YANGIS YECZI SALAZAR MORA</t>
  </si>
  <si>
    <t>ANGEL JONATHAN TORRES PEREZ</t>
  </si>
  <si>
    <t>LISSETH PORRAS UMAÑA</t>
  </si>
  <si>
    <t>JAIRO MURILLO ARAYA</t>
  </si>
  <si>
    <t>7033</t>
  </si>
  <si>
    <t>04419</t>
  </si>
  <si>
    <t>ZELEDON</t>
  </si>
  <si>
    <t>HANNIA JIMENEZ JIMENEZ</t>
  </si>
  <si>
    <t>Ver detalles en la Guía para el llenado del Censo Escolar 2025-Informe Final.</t>
  </si>
  <si>
    <t>Matrícula Inicial</t>
  </si>
  <si>
    <t>Matrícula Final</t>
  </si>
  <si>
    <t>Aprobados</t>
  </si>
  <si>
    <t>Aplazados</t>
  </si>
  <si>
    <t>Reprobados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</si>
  <si>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</si>
  <si>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</si>
  <si>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r>
      <t xml:space="preserve">ESTUDIANTES </t>
    </r>
    <r>
      <rPr>
        <b/>
        <u val="double"/>
        <sz val="14"/>
        <rFont val="Carlito"/>
        <family val="2"/>
      </rPr>
      <t>MENORES DE 18 AÑOS</t>
    </r>
    <r>
      <rPr>
        <b/>
        <sz val="14"/>
        <rFont val="Carlito"/>
        <family val="2"/>
      </rPr>
      <t xml:space="preserve"> QUE ESTUDIAN Y TRABAJAN </t>
    </r>
    <r>
      <rPr>
        <b/>
        <vertAlign val="superscript"/>
        <sz val="14"/>
        <rFont val="Carlito"/>
        <family val="2"/>
      </rPr>
      <t>1/</t>
    </r>
  </si>
  <si>
    <r>
      <t xml:space="preserve">Actividad Realizada
</t>
    </r>
    <r>
      <rPr>
        <b/>
        <i/>
        <sz val="11"/>
        <color indexed="8"/>
        <rFont val="Carlito"/>
        <family val="2"/>
      </rPr>
      <t xml:space="preserve">(Si un alumno o alumna realiza más de una actividad, por ejemplo Agricultura y Ganadería, 
registrarlo en cada una de las actividades)      </t>
    </r>
    <r>
      <rPr>
        <b/>
        <i/>
        <sz val="10"/>
        <color indexed="8"/>
        <rFont val="Carlito"/>
        <family val="2"/>
      </rPr>
      <t xml:space="preserve">                           </t>
    </r>
  </si>
  <si>
    <r>
      <t xml:space="preserve">1.  </t>
    </r>
    <r>
      <rPr>
        <sz val="11"/>
        <color indexed="8"/>
        <rFont val="Carlito"/>
        <family val="2"/>
      </rPr>
      <t>Actividades Domésticas (en el hogar -no formativas-)</t>
    </r>
  </si>
  <si>
    <r>
      <t xml:space="preserve">2.  </t>
    </r>
    <r>
      <rPr>
        <sz val="11"/>
        <color indexed="8"/>
        <rFont val="Carlito"/>
        <family val="2"/>
      </rPr>
      <t>Actividades Domésticas (en hogares de terceros)</t>
    </r>
  </si>
  <si>
    <r>
      <t xml:space="preserve">3. </t>
    </r>
    <r>
      <rPr>
        <sz val="11"/>
        <color indexed="8"/>
        <rFont val="Carlito"/>
        <family val="2"/>
      </rPr>
      <t xml:space="preserve"> Agricultura</t>
    </r>
  </si>
  <si>
    <r>
      <t xml:space="preserve">4.  </t>
    </r>
    <r>
      <rPr>
        <sz val="11"/>
        <color indexed="8"/>
        <rFont val="Carlito"/>
        <family val="2"/>
      </rPr>
      <t>Ganadería, Lecherías, Granjas Avícolas</t>
    </r>
  </si>
  <si>
    <r>
      <t xml:space="preserve">5.  </t>
    </r>
    <r>
      <rPr>
        <sz val="11"/>
        <color indexed="8"/>
        <rFont val="Carlito"/>
        <family val="2"/>
      </rPr>
      <t>Pesca y actividades asociadas (incluye extracción de moluscos)</t>
    </r>
  </si>
  <si>
    <r>
      <t xml:space="preserve">6.  </t>
    </r>
    <r>
      <rPr>
        <sz val="11"/>
        <color indexed="8"/>
        <rFont val="Carlito"/>
        <family val="2"/>
      </rPr>
      <t>Construcción</t>
    </r>
  </si>
  <si>
    <r>
      <t>7.</t>
    </r>
    <r>
      <rPr>
        <b/>
        <sz val="11"/>
        <color indexed="8"/>
        <rFont val="Carlito"/>
        <family val="2"/>
      </rPr>
      <t xml:space="preserve"> </t>
    </r>
    <r>
      <rPr>
        <sz val="11"/>
        <color indexed="8"/>
        <rFont val="Carlito"/>
        <family val="2"/>
      </rPr>
      <t>Ferias del agricultor</t>
    </r>
  </si>
  <si>
    <r>
      <t xml:space="preserve">8.  </t>
    </r>
    <r>
      <rPr>
        <sz val="11"/>
        <color indexed="8"/>
        <rFont val="Carlito"/>
        <family val="2"/>
      </rPr>
      <t>Aserraderos (</t>
    </r>
    <r>
      <rPr>
        <sz val="11"/>
        <color theme="1"/>
        <rFont val="Carlito"/>
        <family val="2"/>
      </rPr>
      <t>carga y descarga, limpieza general)</t>
    </r>
  </si>
  <si>
    <r>
      <t xml:space="preserve">9.  </t>
    </r>
    <r>
      <rPr>
        <sz val="11"/>
        <color indexed="8"/>
        <rFont val="Carlito"/>
        <family val="2"/>
      </rPr>
      <t>Minas y Canteras</t>
    </r>
  </si>
  <si>
    <r>
      <t xml:space="preserve">10.  </t>
    </r>
    <r>
      <rPr>
        <sz val="11"/>
        <color indexed="8"/>
        <rFont val="Carlito"/>
        <family val="2"/>
      </rPr>
      <t>Servicios</t>
    </r>
    <r>
      <rPr>
        <sz val="11"/>
        <color theme="1"/>
        <rFont val="Carlito"/>
        <family val="2"/>
      </rPr>
      <t xml:space="preserve"> (por ejemplo jardinería, niñeras y cuidadoras, mantenimiento de casas, recolector de chatarra)</t>
    </r>
  </si>
  <si>
    <r>
      <t>11.</t>
    </r>
    <r>
      <rPr>
        <b/>
        <sz val="11"/>
        <color indexed="8"/>
        <rFont val="Carlito"/>
        <family val="2"/>
      </rPr>
      <t xml:space="preserve"> </t>
    </r>
    <r>
      <rPr>
        <sz val="11"/>
        <color rgb="FF000000"/>
        <rFont val="Carlito"/>
        <family val="2"/>
      </rPr>
      <t xml:space="preserve">Restaurantes y sodas (incluye además </t>
    </r>
    <r>
      <rPr>
        <sz val="11"/>
        <color indexed="8"/>
        <rFont val="Carlito"/>
        <family val="2"/>
      </rPr>
      <t>lugares donde se expenden bebidas alcohólicas)</t>
    </r>
  </si>
  <si>
    <r>
      <t xml:space="preserve">12. </t>
    </r>
    <r>
      <rPr>
        <sz val="11"/>
        <color indexed="8"/>
        <rFont val="Carlito"/>
        <family val="2"/>
      </rPr>
      <t>Comercio</t>
    </r>
    <r>
      <rPr>
        <sz val="11"/>
        <color theme="1"/>
        <rFont val="Carlito"/>
        <family val="2"/>
      </rPr>
      <t xml:space="preserve"> (por ejemplo pulperías, supermercados, basares)</t>
    </r>
  </si>
  <si>
    <r>
      <t xml:space="preserve">13. </t>
    </r>
    <r>
      <rPr>
        <sz val="11"/>
        <color theme="1"/>
        <rFont val="Carlito"/>
        <family val="2"/>
      </rPr>
      <t>Actividades informales ( por ejemplo ventas en vía pública, por catálogo,  en redes sociales, repartidores)</t>
    </r>
  </si>
  <si>
    <r>
      <t xml:space="preserve">14. </t>
    </r>
    <r>
      <rPr>
        <sz val="11"/>
        <color theme="1"/>
        <rFont val="Carlito"/>
        <family val="2"/>
      </rPr>
      <t>Espectáculos públicos (por ejemplo comparsas, modelaje, cantantes, animadores)</t>
    </r>
  </si>
  <si>
    <r>
      <t>15.</t>
    </r>
    <r>
      <rPr>
        <b/>
        <sz val="11"/>
        <color indexed="8"/>
        <rFont val="Carlito"/>
        <family val="2"/>
      </rPr>
      <t xml:space="preserve"> </t>
    </r>
    <r>
      <rPr>
        <sz val="11"/>
        <rFont val="Carlito"/>
        <family val="2"/>
      </rPr>
      <t>Otras (especifíquelas seguidamente)</t>
    </r>
  </si>
  <si>
    <r>
      <t xml:space="preserve">ESTUDIANTES </t>
    </r>
    <r>
      <rPr>
        <b/>
        <u val="double"/>
        <sz val="14"/>
        <color theme="1"/>
        <rFont val="Carlito"/>
        <family val="2"/>
      </rPr>
      <t>MENORES DE 18 AÑOS</t>
    </r>
    <r>
      <rPr>
        <b/>
        <sz val="14"/>
        <color theme="1"/>
        <rFont val="Carlito"/>
        <family val="2"/>
      </rPr>
      <t xml:space="preserve"> QUE ESTUDIAN Y TRABAJAN</t>
    </r>
    <r>
      <rPr>
        <b/>
        <sz val="14"/>
        <color rgb="FFFF0000"/>
        <rFont val="Carlito"/>
        <family val="2"/>
      </rPr>
      <t xml:space="preserve">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</si>
  <si>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Incluir a las personas estudiantes </t>
    </r>
    <r>
      <rPr>
        <b/>
        <u/>
        <sz val="10"/>
        <color theme="1"/>
        <rFont val="Carlito"/>
        <family val="2"/>
      </rPr>
      <t>que 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trabajan</t>
    </r>
    <r>
      <rPr>
        <sz val="10"/>
        <color theme="1"/>
        <rFont val="Carlito"/>
        <family val="2"/>
      </rPr>
      <t xml:space="preserve"> (ambas). Esta situación puede presentarse en cualquier momento del curso lectivo.</t>
    </r>
  </si>
  <si>
    <r>
      <t xml:space="preserve">ESTUDIANTES EXCLUIDOS POR MOTIVOS DE TRABAJO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</si>
  <si>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</t>
    </r>
    <r>
      <rPr>
        <sz val="10"/>
        <color indexed="8"/>
        <rFont val="Carlito"/>
        <family val="2"/>
      </rPr>
      <t>De los reportados como Excluidos en el Cuadro 1, indique en éste cuadro, cuántos no concluyeron los estudios por motivos de trabajo.</t>
    </r>
  </si>
  <si>
    <r>
      <t xml:space="preserve">EN </t>
    </r>
    <r>
      <rPr>
        <b/>
        <u/>
        <sz val="14"/>
        <rFont val="Carlito"/>
        <family val="2"/>
      </rPr>
      <t>I Y II CICLOS, EN AULA INTEGRADA Y EN AULA EDAD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</si>
  <si>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</si>
  <si>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</si>
  <si>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</si>
  <si>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</si>
  <si>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</si>
  <si>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</si>
  <si>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14 años y la otra 17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16 años</t>
    </r>
    <r>
      <rPr>
        <i/>
        <sz val="10"/>
        <rFont val="Carlito"/>
        <family val="2"/>
      </rPr>
      <t>, se debe sumar el total de hijos de ambas madres e indicarlos en la misma fila (16 años).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</si>
  <si>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</si>
  <si>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</si>
  <si>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</si>
  <si>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</si>
  <si>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Alemán</t>
  </si>
  <si>
    <t>Portugués</t>
  </si>
  <si>
    <t>Mandarín</t>
  </si>
  <si>
    <t>Formación Tecnológica / Informática / Cómputo</t>
  </si>
  <si>
    <t>ABC mouse Aprende Inglés</t>
  </si>
  <si>
    <t>Proyecto Hummingbird</t>
  </si>
  <si>
    <t>ESTUDIANTES APROBADOS SEGÚN ASIGNATURA</t>
  </si>
  <si>
    <t>Cálculo = Matrícula Final - Aplazados - Reprobados</t>
  </si>
  <si>
    <t>Barbitúricos (pastillas para dormir)</t>
  </si>
  <si>
    <t>Derivados del Opio, tales como: morfina, heroína, codeína, fentanilo, oxicodona, tramadol, ketamina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</si>
  <si>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</si>
  <si>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</si>
  <si>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</si>
  <si>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</si>
  <si>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</si>
  <si>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</si>
  <si>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</si>
  <si>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</si>
  <si>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</si>
  <si>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r>
      <t>Kudos</t>
    </r>
    <r>
      <rPr>
        <vertAlign val="superscript"/>
        <sz val="11"/>
        <rFont val="Carlito"/>
        <family val="2"/>
      </rPr>
      <t xml:space="preserve"> 1/</t>
    </r>
  </si>
  <si>
    <t>CUADRO 12</t>
  </si>
  <si>
    <t>DATOS SOBRE PREVENCIÓN DE LA VIOLENCIA, ARMAS Y SUSPENSIONES</t>
  </si>
  <si>
    <t>DATOS SOBRE PROTOCOLOS</t>
  </si>
  <si>
    <t>CUADRO 18</t>
  </si>
  <si>
    <t>CUADRO 19</t>
  </si>
  <si>
    <t>I y II Ciclos de la EGBA</t>
  </si>
  <si>
    <t>III Ciclo de la EGBA</t>
  </si>
  <si>
    <t>PROGRAMAS DE EDUCACIÓN ABIERTA (Sedes o Proyectos)</t>
  </si>
  <si>
    <t>CUADRO 20</t>
  </si>
  <si>
    <r>
      <t>1</t>
    </r>
    <r>
      <rPr>
        <b/>
        <sz val="12"/>
        <color theme="1"/>
        <rFont val="Sylfaen"/>
        <family val="1"/>
      </rPr>
      <t>º</t>
    </r>
  </si>
  <si>
    <r>
      <t>2</t>
    </r>
    <r>
      <rPr>
        <b/>
        <sz val="12"/>
        <color theme="1"/>
        <rFont val="Sylfaen"/>
        <family val="1"/>
      </rPr>
      <t>º</t>
    </r>
  </si>
  <si>
    <r>
      <t>3</t>
    </r>
    <r>
      <rPr>
        <b/>
        <sz val="12"/>
        <color theme="1"/>
        <rFont val="Sylfaen"/>
        <family val="1"/>
      </rPr>
      <t>º</t>
    </r>
  </si>
  <si>
    <r>
      <t>4</t>
    </r>
    <r>
      <rPr>
        <b/>
        <sz val="12"/>
        <color theme="1"/>
        <rFont val="Sylfaen"/>
        <family val="1"/>
      </rPr>
      <t>º</t>
    </r>
  </si>
  <si>
    <r>
      <t>5</t>
    </r>
    <r>
      <rPr>
        <b/>
        <sz val="12"/>
        <color theme="1"/>
        <rFont val="Sylfaen"/>
        <family val="1"/>
      </rPr>
      <t>º</t>
    </r>
  </si>
  <si>
    <r>
      <t>6</t>
    </r>
    <r>
      <rPr>
        <b/>
        <sz val="12"/>
        <color theme="1"/>
        <rFont val="Sylfaen"/>
        <family val="1"/>
      </rPr>
      <t>º</t>
    </r>
  </si>
  <si>
    <r>
      <t>1</t>
    </r>
    <r>
      <rPr>
        <b/>
        <sz val="10"/>
        <color theme="1"/>
        <rFont val="Sylfaen"/>
        <family val="1"/>
      </rPr>
      <t>º</t>
    </r>
  </si>
  <si>
    <r>
      <t>2</t>
    </r>
    <r>
      <rPr>
        <b/>
        <sz val="10"/>
        <color theme="1"/>
        <rFont val="Sylfaen"/>
        <family val="1"/>
      </rPr>
      <t>º</t>
    </r>
  </si>
  <si>
    <r>
      <t>3</t>
    </r>
    <r>
      <rPr>
        <b/>
        <sz val="10"/>
        <color theme="1"/>
        <rFont val="Sylfaen"/>
        <family val="1"/>
      </rPr>
      <t>º</t>
    </r>
  </si>
  <si>
    <r>
      <t>4</t>
    </r>
    <r>
      <rPr>
        <b/>
        <sz val="10"/>
        <color theme="1"/>
        <rFont val="Sylfaen"/>
        <family val="1"/>
      </rPr>
      <t>º</t>
    </r>
  </si>
  <si>
    <r>
      <t>5</t>
    </r>
    <r>
      <rPr>
        <b/>
        <sz val="10"/>
        <color theme="1"/>
        <rFont val="Sylfaen"/>
        <family val="1"/>
      </rPr>
      <t>º</t>
    </r>
  </si>
  <si>
    <r>
      <t>6</t>
    </r>
    <r>
      <rPr>
        <b/>
        <sz val="10"/>
        <color theme="1"/>
        <rFont val="Sylfaen"/>
        <family val="1"/>
      </rPr>
      <t>º</t>
    </r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</si>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</sst>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10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FF0000"/>
      <name val="Source Sans Pro"/>
      <family val="2"/>
    </font>
    <font>
      <sz val="11"/>
      <color theme="1"/>
      <name val="Source Sans Pro"/>
      <family val="2"/>
    </font>
    <font>
      <b/>
      <sz val="11"/>
      <color rgb="FFFF0000"/>
      <name val="Source Sans Pro"/>
      <family val="2"/>
    </font>
    <font>
      <b/>
      <sz val="10"/>
      <color rgb="FFFF0000"/>
      <name val="Source Sans Pro"/>
      <family val="2"/>
    </font>
    <font>
      <b/>
      <sz val="11"/>
      <color theme="0"/>
      <name val="Source Sans Pro"/>
      <family val="2"/>
    </font>
    <font>
      <sz val="11"/>
      <color theme="0"/>
      <name val="Carlito"/>
      <family val="2"/>
    </font>
    <font>
      <b/>
      <sz val="14"/>
      <color theme="1"/>
      <name val="Carlito"/>
      <family val="2"/>
    </font>
    <font>
      <sz val="11"/>
      <color theme="1"/>
      <name val="Carlito"/>
      <family val="2"/>
    </font>
    <font>
      <b/>
      <sz val="12"/>
      <color rgb="FF000000"/>
      <name val="Carlito"/>
      <family val="2"/>
    </font>
    <font>
      <b/>
      <sz val="12"/>
      <color theme="1"/>
      <name val="Carlito"/>
      <family val="2"/>
    </font>
    <font>
      <b/>
      <sz val="11"/>
      <color theme="1"/>
      <name val="Carlito"/>
      <family val="2"/>
    </font>
    <font>
      <b/>
      <sz val="10"/>
      <color theme="1"/>
      <name val="Carlito"/>
      <family val="2"/>
    </font>
    <font>
      <sz val="10"/>
      <name val="Carlito"/>
      <family val="2"/>
    </font>
    <font>
      <b/>
      <sz val="11"/>
      <name val="Carlito"/>
      <family val="2"/>
    </font>
    <font>
      <b/>
      <sz val="10"/>
      <color theme="7" tint="-0.249977111117893"/>
      <name val="Carlito"/>
      <family val="2"/>
    </font>
    <font>
      <b/>
      <sz val="11"/>
      <color rgb="FFFF0000"/>
      <name val="Carlito"/>
      <family val="2"/>
    </font>
    <font>
      <b/>
      <i/>
      <sz val="12"/>
      <color theme="1"/>
      <name val="Carlito"/>
      <family val="2"/>
    </font>
    <font>
      <b/>
      <sz val="12"/>
      <color rgb="FFFF0000"/>
      <name val="Carlito"/>
      <family val="2"/>
    </font>
    <font>
      <sz val="12"/>
      <color theme="1"/>
      <name val="Carlito"/>
      <family val="2"/>
    </font>
    <font>
      <sz val="11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sz val="10"/>
      <color rgb="FFFF0000"/>
      <name val="Aptos"/>
      <family val="2"/>
    </font>
    <font>
      <b/>
      <sz val="14"/>
      <color theme="0"/>
      <name val="Carlito"/>
      <family val="2"/>
    </font>
    <font>
      <b/>
      <sz val="11"/>
      <color rgb="FF0060A8"/>
      <name val="Carlito"/>
      <family val="2"/>
    </font>
    <font>
      <b/>
      <sz val="13"/>
      <color theme="0"/>
      <name val="Carlito"/>
      <family val="2"/>
    </font>
    <font>
      <b/>
      <i/>
      <sz val="10"/>
      <color rgb="FF0060A8"/>
      <name val="Carlito"/>
      <family val="2"/>
    </font>
    <font>
      <b/>
      <sz val="11"/>
      <color theme="0"/>
      <name val="Carlito"/>
      <family val="2"/>
    </font>
    <font>
      <b/>
      <sz val="26"/>
      <name val="Carlito"/>
      <family val="2"/>
    </font>
    <font>
      <b/>
      <i/>
      <sz val="24"/>
      <color theme="1"/>
      <name val="Carlito"/>
      <family val="2"/>
    </font>
    <font>
      <i/>
      <sz val="20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i/>
      <sz val="10"/>
      <name val="Carlito"/>
      <family val="2"/>
    </font>
    <font>
      <b/>
      <sz val="20"/>
      <color theme="1"/>
      <name val="Carlito"/>
      <family val="2"/>
    </font>
    <font>
      <b/>
      <u/>
      <sz val="16"/>
      <color theme="1"/>
      <name val="Carlito"/>
      <family val="2"/>
    </font>
    <font>
      <b/>
      <i/>
      <sz val="18"/>
      <color theme="1"/>
      <name val="Carlito"/>
      <family val="2"/>
    </font>
    <font>
      <b/>
      <i/>
      <sz val="11"/>
      <color theme="1"/>
      <name val="Carlito"/>
      <family val="2"/>
    </font>
    <font>
      <vertAlign val="superscript"/>
      <sz val="11"/>
      <name val="Carlito"/>
      <family val="2"/>
    </font>
    <font>
      <b/>
      <sz val="10"/>
      <color rgb="FFFF0000"/>
      <name val="Carlito"/>
      <family val="2"/>
    </font>
    <font>
      <b/>
      <sz val="14"/>
      <name val="Carlito"/>
      <family val="2"/>
    </font>
    <font>
      <b/>
      <u val="double"/>
      <sz val="14"/>
      <name val="Carlito"/>
      <family val="2"/>
    </font>
    <font>
      <b/>
      <vertAlign val="superscript"/>
      <sz val="14"/>
      <name val="Carlito"/>
      <family val="2"/>
    </font>
    <font>
      <b/>
      <i/>
      <sz val="12"/>
      <name val="Carlito"/>
      <family val="2"/>
    </font>
    <font>
      <b/>
      <i/>
      <sz val="14"/>
      <color indexed="8"/>
      <name val="Carlito"/>
      <family val="2"/>
    </font>
    <font>
      <b/>
      <i/>
      <sz val="11"/>
      <color indexed="8"/>
      <name val="Carlito"/>
      <family val="2"/>
    </font>
    <font>
      <b/>
      <i/>
      <sz val="10"/>
      <color indexed="8"/>
      <name val="Carlito"/>
      <family val="2"/>
    </font>
    <font>
      <sz val="11"/>
      <color indexed="8"/>
      <name val="Carlito"/>
      <family val="2"/>
    </font>
    <font>
      <b/>
      <sz val="11"/>
      <color indexed="8"/>
      <name val="Carlito"/>
      <family val="2"/>
    </font>
    <font>
      <sz val="11"/>
      <color rgb="FF000000"/>
      <name val="Carlito"/>
      <family val="2"/>
    </font>
    <font>
      <sz val="10"/>
      <color theme="1"/>
      <name val="Carlito"/>
      <family val="2"/>
    </font>
    <font>
      <sz val="11"/>
      <color rgb="FFFF0000"/>
      <name val="Carlito"/>
      <family val="2"/>
    </font>
    <font>
      <b/>
      <u val="double"/>
      <sz val="14"/>
      <color theme="1"/>
      <name val="Carlito"/>
      <family val="2"/>
    </font>
    <font>
      <b/>
      <sz val="14"/>
      <color rgb="FFFF0000"/>
      <name val="Carlito"/>
      <family val="2"/>
    </font>
    <font>
      <b/>
      <vertAlign val="superscript"/>
      <sz val="14"/>
      <color theme="1"/>
      <name val="Carlito"/>
      <family val="2"/>
    </font>
    <font>
      <b/>
      <u/>
      <sz val="10"/>
      <color theme="1"/>
      <name val="Carlito"/>
      <family val="2"/>
    </font>
    <font>
      <b/>
      <i/>
      <sz val="11"/>
      <color rgb="FFFF0000"/>
      <name val="Carlito"/>
      <family val="2"/>
    </font>
    <font>
      <sz val="10"/>
      <color indexed="8"/>
      <name val="Carlito"/>
      <family val="2"/>
    </font>
    <font>
      <b/>
      <i/>
      <sz val="10"/>
      <color rgb="FFFF0000"/>
      <name val="Carlito"/>
      <family val="2"/>
    </font>
    <font>
      <b/>
      <u/>
      <sz val="14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b/>
      <sz val="16"/>
      <color rgb="FF000000"/>
      <name val="Carlito"/>
      <family val="2"/>
    </font>
    <font>
      <i/>
      <sz val="11"/>
      <color theme="1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sz val="12"/>
      <color theme="8" tint="-0.499984740745262"/>
      <name val="Carlito"/>
      <family val="2"/>
    </font>
    <font>
      <b/>
      <sz val="12"/>
      <color theme="7" tint="-0.249977111117893"/>
      <name val="Carlito"/>
      <family val="2"/>
    </font>
    <font>
      <b/>
      <sz val="12"/>
      <color rgb="FF7030A0"/>
      <name val="Carlito"/>
      <family val="2"/>
    </font>
    <font>
      <b/>
      <sz val="18"/>
      <name val="Carlito"/>
      <family val="2"/>
    </font>
    <font>
      <b/>
      <sz val="14"/>
      <color rgb="FF0070C0"/>
      <name val="Carlito"/>
      <family val="2"/>
    </font>
    <font>
      <b/>
      <i/>
      <sz val="10"/>
      <color rgb="FF002060"/>
      <name val="Carlito"/>
      <family val="2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87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ck">
        <color indexed="64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/>
      <right style="dotted">
        <color auto="1"/>
      </right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ck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ck">
        <color indexed="64"/>
      </left>
      <right/>
      <top style="thick">
        <color indexed="64"/>
      </top>
      <bottom style="dashDot">
        <color indexed="64"/>
      </bottom>
      <diagonal/>
    </border>
    <border>
      <left/>
      <right/>
      <top style="thick">
        <color indexed="64"/>
      </top>
      <bottom style="dashDot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 style="medium">
        <color indexed="64"/>
      </right>
      <top/>
      <bottom style="dotted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/>
      <diagonal/>
    </border>
    <border>
      <left style="thick">
        <color indexed="64"/>
      </left>
      <right style="medium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dotted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dotted">
        <color indexed="64"/>
      </left>
      <right/>
      <top style="thick">
        <color auto="1"/>
      </top>
      <bottom style="dotted">
        <color auto="1"/>
      </bottom>
      <diagonal/>
    </border>
    <border>
      <left/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ashDotDot">
        <color indexed="64"/>
      </top>
      <bottom style="thick">
        <color auto="1"/>
      </bottom>
      <diagonal/>
    </border>
    <border>
      <left style="medium">
        <color indexed="64"/>
      </left>
      <right/>
      <top style="dashDotDot">
        <color indexed="64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indexed="64"/>
      </top>
      <bottom style="thick">
        <color auto="1"/>
      </bottom>
      <diagonal/>
    </border>
    <border>
      <left/>
      <right/>
      <top style="dashDotDot">
        <color indexed="64"/>
      </top>
      <bottom style="thick">
        <color auto="1"/>
      </bottom>
      <diagonal/>
    </border>
    <border>
      <left style="double">
        <color indexed="64"/>
      </left>
      <right style="thick">
        <color indexed="64"/>
      </right>
      <top style="dashDotDot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6" fillId="0" borderId="0" applyNumberFormat="0" applyFill="0" applyBorder="0" applyAlignment="0" applyProtection="0"/>
    <xf numFmtId="0" fontId="7" fillId="0" borderId="101" applyNumberFormat="0" applyFill="0" applyAlignment="0" applyProtection="0"/>
    <xf numFmtId="0" fontId="8" fillId="0" borderId="102" applyNumberFormat="0" applyFill="0" applyAlignment="0" applyProtection="0"/>
    <xf numFmtId="0" fontId="9" fillId="0" borderId="10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104" applyNumberFormat="0" applyAlignment="0" applyProtection="0"/>
    <xf numFmtId="0" fontId="14" fillId="9" borderId="105" applyNumberFormat="0" applyAlignment="0" applyProtection="0"/>
    <xf numFmtId="0" fontId="15" fillId="9" borderId="104" applyNumberFormat="0" applyAlignment="0" applyProtection="0"/>
    <xf numFmtId="0" fontId="16" fillId="0" borderId="106" applyNumberFormat="0" applyFill="0" applyAlignment="0" applyProtection="0"/>
    <xf numFmtId="0" fontId="17" fillId="10" borderId="107" applyNumberFormat="0" applyAlignment="0" applyProtection="0"/>
    <xf numFmtId="0" fontId="1" fillId="0" borderId="0" applyNumberFormat="0" applyFill="0" applyBorder="0" applyAlignment="0" applyProtection="0"/>
    <xf numFmtId="0" fontId="5" fillId="11" borderId="108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10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0"/>
    <xf numFmtId="0" fontId="22" fillId="0" borderId="0"/>
  </cellStyleXfs>
  <cellXfs count="684">
    <xf numFmtId="0" fontId="0" fillId="0" borderId="0" xfId="0"/>
    <xf numFmtId="0" fontId="3" fillId="0" borderId="0" xfId="0" applyFont="1"/>
    <xf numFmtId="0" fontId="21" fillId="0" borderId="0" xfId="0" applyFont="1"/>
    <xf numFmtId="0" fontId="17" fillId="38" borderId="159" xfId="0" applyFont="1" applyFill="1" applyBorder="1" applyAlignment="1">
      <alignment wrapText="1"/>
    </xf>
    <xf numFmtId="0" fontId="17" fillId="38" borderId="159" xfId="0" applyFont="1" applyFill="1" applyBorder="1" applyAlignment="1">
      <alignment horizontal="left" wrapText="1"/>
    </xf>
    <xf numFmtId="0" fontId="25" fillId="0" borderId="0" xfId="0" applyFont="1"/>
    <xf numFmtId="1" fontId="26" fillId="0" borderId="0" xfId="0" applyNumberFormat="1" applyFont="1" applyAlignment="1">
      <alignment horizontal="center"/>
    </xf>
    <xf numFmtId="1" fontId="24" fillId="3" borderId="0" xfId="0" applyNumberFormat="1" applyFont="1" applyFill="1"/>
    <xf numFmtId="1" fontId="24" fillId="36" borderId="0" xfId="0" applyNumberFormat="1" applyFont="1" applyFill="1"/>
    <xf numFmtId="0" fontId="28" fillId="38" borderId="159" xfId="0" applyFont="1" applyFill="1" applyBorder="1" applyAlignment="1">
      <alignment wrapText="1"/>
    </xf>
    <xf numFmtId="0" fontId="28" fillId="38" borderId="159" xfId="0" applyFont="1" applyFill="1" applyBorder="1" applyAlignment="1">
      <alignment horizontal="left" wrapText="1"/>
    </xf>
    <xf numFmtId="0" fontId="24" fillId="0" borderId="0" xfId="0" applyFont="1"/>
    <xf numFmtId="1" fontId="25" fillId="0" borderId="0" xfId="0" applyNumberFormat="1" applyFont="1"/>
    <xf numFmtId="0" fontId="26" fillId="0" borderId="0" xfId="0" applyFont="1" applyAlignment="1">
      <alignment horizontal="center"/>
    </xf>
    <xf numFmtId="1" fontId="26" fillId="0" borderId="0" xfId="0" applyNumberFormat="1" applyFont="1"/>
    <xf numFmtId="1" fontId="27" fillId="0" borderId="0" xfId="0" applyNumberFormat="1" applyFont="1"/>
    <xf numFmtId="0" fontId="26" fillId="0" borderId="0" xfId="0" applyFont="1"/>
    <xf numFmtId="0" fontId="2" fillId="37" borderId="159" xfId="0" applyFont="1" applyFill="1" applyBorder="1" applyAlignment="1">
      <alignment horizontal="left" wrapText="1"/>
    </xf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 indent="11"/>
    </xf>
    <xf numFmtId="0" fontId="32" fillId="0" borderId="0" xfId="0" applyFont="1" applyAlignment="1">
      <alignment vertical="center"/>
    </xf>
    <xf numFmtId="0" fontId="31" fillId="0" borderId="0" xfId="0" applyFont="1"/>
    <xf numFmtId="0" fontId="30" fillId="0" borderId="0" xfId="0" applyFont="1"/>
    <xf numFmtId="0" fontId="35" fillId="0" borderId="34" xfId="0" applyFont="1" applyBorder="1" applyAlignment="1">
      <alignment horizontal="center" wrapText="1"/>
    </xf>
    <xf numFmtId="0" fontId="35" fillId="0" borderId="38" xfId="0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0" fontId="35" fillId="0" borderId="64" xfId="0" applyFont="1" applyBorder="1" applyAlignment="1">
      <alignment horizontal="center" wrapText="1"/>
    </xf>
    <xf numFmtId="0" fontId="35" fillId="0" borderId="58" xfId="0" applyFont="1" applyBorder="1" applyAlignment="1">
      <alignment horizontal="center" wrapText="1"/>
    </xf>
    <xf numFmtId="3" fontId="36" fillId="0" borderId="0" xfId="0" applyNumberFormat="1" applyFont="1" applyAlignment="1" applyProtection="1">
      <alignment horizontal="center" vertical="center" wrapText="1"/>
      <protection hidden="1"/>
    </xf>
    <xf numFmtId="3" fontId="36" fillId="0" borderId="44" xfId="0" applyNumberFormat="1" applyFont="1" applyBorder="1" applyAlignment="1" applyProtection="1">
      <alignment horizontal="center" vertical="center" wrapText="1"/>
      <protection hidden="1"/>
    </xf>
    <xf numFmtId="3" fontId="36" fillId="0" borderId="59" xfId="0" applyNumberFormat="1" applyFont="1" applyBorder="1" applyAlignment="1" applyProtection="1">
      <alignment horizontal="center" vertical="center" wrapText="1"/>
      <protection hidden="1"/>
    </xf>
    <xf numFmtId="3" fontId="36" fillId="0" borderId="93" xfId="0" applyNumberFormat="1" applyFont="1" applyBorder="1" applyAlignment="1" applyProtection="1">
      <alignment horizontal="center" vertical="center" wrapText="1"/>
      <protection hidden="1"/>
    </xf>
    <xf numFmtId="3" fontId="36" fillId="0" borderId="77" xfId="0" applyNumberFormat="1" applyFont="1" applyBorder="1" applyAlignment="1" applyProtection="1">
      <alignment horizontal="center" vertical="center" wrapText="1"/>
      <protection hidden="1"/>
    </xf>
    <xf numFmtId="3" fontId="36" fillId="0" borderId="92" xfId="0" applyNumberFormat="1" applyFont="1" applyBorder="1" applyAlignment="1" applyProtection="1">
      <alignment horizontal="center" vertical="center" wrapText="1"/>
      <protection hidden="1"/>
    </xf>
    <xf numFmtId="3" fontId="36" fillId="0" borderId="91" xfId="0" applyNumberFormat="1" applyFont="1" applyBorder="1" applyAlignment="1" applyProtection="1">
      <alignment horizontal="center" vertical="center" wrapText="1"/>
      <protection hidden="1"/>
    </xf>
    <xf numFmtId="3" fontId="36" fillId="0" borderId="26" xfId="0" applyNumberFormat="1" applyFont="1" applyBorder="1" applyAlignment="1" applyProtection="1">
      <alignment horizontal="center" vertical="center" wrapText="1"/>
      <protection hidden="1"/>
    </xf>
    <xf numFmtId="3" fontId="36" fillId="0" borderId="99" xfId="0" applyNumberFormat="1" applyFont="1" applyBorder="1" applyAlignment="1" applyProtection="1">
      <alignment horizontal="center" vertical="center" wrapText="1"/>
      <protection hidden="1"/>
    </xf>
    <xf numFmtId="3" fontId="36" fillId="0" borderId="37" xfId="0" applyNumberFormat="1" applyFont="1" applyBorder="1" applyAlignment="1" applyProtection="1">
      <alignment horizontal="center" vertical="center" wrapText="1"/>
      <protection hidden="1"/>
    </xf>
    <xf numFmtId="3" fontId="36" fillId="0" borderId="21" xfId="0" applyNumberFormat="1" applyFont="1" applyBorder="1" applyAlignment="1" applyProtection="1">
      <alignment horizontal="center" vertical="center" wrapText="1"/>
      <protection hidden="1"/>
    </xf>
    <xf numFmtId="3" fontId="36" fillId="0" borderId="62" xfId="0" applyNumberFormat="1" applyFont="1" applyBorder="1" applyAlignment="1" applyProtection="1">
      <alignment horizontal="center" vertical="center" wrapText="1"/>
      <protection hidden="1"/>
    </xf>
    <xf numFmtId="3" fontId="36" fillId="0" borderId="61" xfId="0" applyNumberFormat="1" applyFont="1" applyBorder="1" applyAlignment="1" applyProtection="1">
      <alignment horizontal="center" vertical="center" wrapText="1"/>
      <protection hidden="1"/>
    </xf>
    <xf numFmtId="3" fontId="36" fillId="0" borderId="23" xfId="0" applyNumberFormat="1" applyFont="1" applyBorder="1" applyAlignment="1" applyProtection="1">
      <alignment horizontal="center" vertical="center" wrapText="1"/>
      <protection hidden="1"/>
    </xf>
    <xf numFmtId="3" fontId="36" fillId="0" borderId="86" xfId="0" applyNumberFormat="1" applyFont="1" applyBorder="1" applyAlignment="1" applyProtection="1">
      <alignment horizontal="center" vertical="center" wrapText="1"/>
      <protection hidden="1"/>
    </xf>
    <xf numFmtId="0" fontId="34" fillId="0" borderId="23" xfId="0" applyFont="1" applyBorder="1" applyAlignment="1">
      <alignment horizontal="left" vertical="center" wrapText="1" indent="2"/>
    </xf>
    <xf numFmtId="3" fontId="36" fillId="0" borderId="50" xfId="0" applyNumberFormat="1" applyFont="1" applyBorder="1" applyAlignment="1" applyProtection="1">
      <alignment horizontal="center" vertical="center" wrapText="1"/>
      <protection hidden="1"/>
    </xf>
    <xf numFmtId="3" fontId="36" fillId="0" borderId="52" xfId="0" applyNumberFormat="1" applyFont="1" applyBorder="1" applyAlignment="1" applyProtection="1">
      <alignment horizontal="center" vertical="center" wrapText="1"/>
      <protection hidden="1"/>
    </xf>
    <xf numFmtId="3" fontId="36" fillId="0" borderId="74" xfId="0" applyNumberFormat="1" applyFont="1" applyBorder="1" applyAlignment="1" applyProtection="1">
      <alignment horizontal="center" vertical="center" wrapText="1"/>
      <protection hidden="1"/>
    </xf>
    <xf numFmtId="3" fontId="36" fillId="0" borderId="73" xfId="0" applyNumberFormat="1" applyFont="1" applyBorder="1" applyAlignment="1" applyProtection="1">
      <alignment horizontal="center" vertical="center" wrapText="1"/>
      <protection hidden="1"/>
    </xf>
    <xf numFmtId="3" fontId="36" fillId="0" borderId="48" xfId="0" applyNumberFormat="1" applyFont="1" applyBorder="1" applyAlignment="1" applyProtection="1">
      <alignment horizontal="center" vertical="center" wrapText="1"/>
      <protection hidden="1"/>
    </xf>
    <xf numFmtId="3" fontId="36" fillId="0" borderId="88" xfId="0" applyNumberFormat="1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>
      <alignment horizontal="left" vertical="center" wrapText="1" indent="2"/>
    </xf>
    <xf numFmtId="3" fontId="36" fillId="0" borderId="0" xfId="0" applyNumberFormat="1" applyFont="1" applyAlignment="1">
      <alignment horizontal="center" vertical="center" wrapText="1"/>
    </xf>
    <xf numFmtId="3" fontId="38" fillId="0" borderId="0" xfId="0" applyNumberFormat="1" applyFont="1" applyAlignment="1" applyProtection="1">
      <alignment horizontal="center" vertical="center" wrapText="1"/>
      <protection hidden="1"/>
    </xf>
    <xf numFmtId="3" fontId="39" fillId="0" borderId="0" xfId="0" applyNumberFormat="1" applyFont="1" applyAlignment="1" applyProtection="1">
      <alignment horizontal="center" vertical="center" wrapText="1"/>
      <protection hidden="1"/>
    </xf>
    <xf numFmtId="0" fontId="40" fillId="0" borderId="0" xfId="0" applyFont="1" applyAlignment="1">
      <alignment wrapText="1"/>
    </xf>
    <xf numFmtId="0" fontId="41" fillId="0" borderId="0" xfId="0" applyFont="1" applyAlignment="1" applyProtection="1">
      <alignment wrapText="1"/>
      <protection hidden="1"/>
    </xf>
    <xf numFmtId="0" fontId="42" fillId="0" borderId="0" xfId="0" applyFont="1"/>
    <xf numFmtId="0" fontId="34" fillId="0" borderId="0" xfId="0" applyFont="1"/>
    <xf numFmtId="0" fontId="41" fillId="0" borderId="0" xfId="0" applyFont="1" applyAlignment="1" applyProtection="1">
      <alignment horizontal="center" wrapText="1"/>
      <protection hidden="1"/>
    </xf>
    <xf numFmtId="0" fontId="33" fillId="0" borderId="5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>
      <alignment vertical="center"/>
    </xf>
    <xf numFmtId="0" fontId="29" fillId="0" borderId="0" xfId="0" applyFont="1" applyProtection="1">
      <protection hidden="1"/>
    </xf>
    <xf numFmtId="0" fontId="44" fillId="0" borderId="0" xfId="0" applyFont="1"/>
    <xf numFmtId="0" fontId="45" fillId="0" borderId="0" xfId="0" applyFont="1" applyAlignment="1">
      <alignment wrapText="1"/>
    </xf>
    <xf numFmtId="0" fontId="46" fillId="0" borderId="0" xfId="0" applyFont="1"/>
    <xf numFmtId="0" fontId="46" fillId="0" borderId="0" xfId="0" quotePrefix="1" applyFont="1"/>
    <xf numFmtId="0" fontId="0" fillId="0" borderId="176" xfId="0" applyBorder="1"/>
    <xf numFmtId="0" fontId="0" fillId="39" borderId="176" xfId="0" applyFill="1" applyBorder="1"/>
    <xf numFmtId="0" fontId="47" fillId="0" borderId="176" xfId="0" applyFont="1" applyBorder="1"/>
    <xf numFmtId="0" fontId="0" fillId="37" borderId="176" xfId="0" applyFill="1" applyBorder="1"/>
    <xf numFmtId="0" fontId="47" fillId="0" borderId="176" xfId="0" quotePrefix="1" applyFont="1" applyBorder="1" applyAlignment="1">
      <alignment horizontal="left"/>
    </xf>
    <xf numFmtId="0" fontId="47" fillId="0" borderId="176" xfId="0" applyFont="1" applyBorder="1" applyAlignment="1">
      <alignment horizontal="left"/>
    </xf>
    <xf numFmtId="0" fontId="47" fillId="0" borderId="176" xfId="0" applyFont="1" applyBorder="1" applyAlignment="1">
      <alignment horizontal="right"/>
    </xf>
    <xf numFmtId="0" fontId="47" fillId="37" borderId="176" xfId="0" applyFont="1" applyFill="1" applyBorder="1" applyAlignment="1">
      <alignment horizontal="left"/>
    </xf>
    <xf numFmtId="0" fontId="47" fillId="0" borderId="176" xfId="0" quotePrefix="1" applyFont="1" applyBorder="1"/>
    <xf numFmtId="0" fontId="51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 indent="1"/>
      <protection hidden="1"/>
    </xf>
    <xf numFmtId="49" fontId="56" fillId="40" borderId="21" xfId="0" applyNumberFormat="1" applyFont="1" applyFill="1" applyBorder="1" applyAlignment="1" applyProtection="1">
      <alignment horizontal="left" vertical="center"/>
      <protection locked="0"/>
    </xf>
    <xf numFmtId="0" fontId="57" fillId="0" borderId="0" xfId="0" applyFont="1" applyAlignment="1" applyProtection="1">
      <alignment vertical="center"/>
      <protection hidden="1"/>
    </xf>
    <xf numFmtId="0" fontId="56" fillId="40" borderId="21" xfId="0" applyFont="1" applyFill="1" applyBorder="1" applyAlignment="1" applyProtection="1">
      <alignment vertical="center" shrinkToFit="1"/>
      <protection locked="0"/>
    </xf>
    <xf numFmtId="0" fontId="56" fillId="0" borderId="21" xfId="0" applyFont="1" applyBorder="1" applyAlignment="1" applyProtection="1">
      <alignment horizontal="left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164" fontId="59" fillId="40" borderId="21" xfId="0" applyNumberFormat="1" applyFont="1" applyFill="1" applyBorder="1" applyAlignment="1" applyProtection="1">
      <alignment horizontal="left" vertical="center"/>
      <protection locked="0"/>
    </xf>
    <xf numFmtId="164" fontId="60" fillId="0" borderId="0" xfId="0" applyNumberFormat="1" applyFont="1" applyAlignment="1" applyProtection="1">
      <alignment horizontal="left" vertical="center"/>
      <protection hidden="1"/>
    </xf>
    <xf numFmtId="164" fontId="59" fillId="0" borderId="23" xfId="0" applyNumberFormat="1" applyFont="1" applyBorder="1" applyAlignment="1" applyProtection="1">
      <alignment horizontal="left" vertical="center"/>
      <protection hidden="1"/>
    </xf>
    <xf numFmtId="0" fontId="31" fillId="0" borderId="160" xfId="0" applyFont="1" applyBorder="1" applyAlignment="1" applyProtection="1">
      <alignment vertical="top"/>
      <protection hidden="1"/>
    </xf>
    <xf numFmtId="0" fontId="59" fillId="40" borderId="21" xfId="0" applyFont="1" applyFill="1" applyBorder="1" applyAlignment="1" applyProtection="1">
      <alignment vertical="center" shrinkToFit="1"/>
      <protection locked="0"/>
    </xf>
    <xf numFmtId="0" fontId="60" fillId="0" borderId="0" xfId="0" applyFont="1" applyAlignment="1" applyProtection="1">
      <alignment horizontal="left" vertical="center" shrinkToFit="1"/>
      <protection hidden="1"/>
    </xf>
    <xf numFmtId="0" fontId="59" fillId="0" borderId="0" xfId="0" applyFont="1" applyAlignment="1" applyProtection="1">
      <alignment horizontal="left" vertical="center"/>
      <protection hidden="1"/>
    </xf>
    <xf numFmtId="0" fontId="61" fillId="0" borderId="0" xfId="0" applyFont="1" applyAlignment="1" applyProtection="1">
      <alignment horizontal="right" vertical="center" indent="1"/>
      <protection hidden="1"/>
    </xf>
    <xf numFmtId="0" fontId="59" fillId="40" borderId="21" xfId="0" applyFont="1" applyFill="1" applyBorder="1" applyAlignment="1" applyProtection="1">
      <alignment vertical="center"/>
      <protection locked="0"/>
    </xf>
    <xf numFmtId="0" fontId="60" fillId="0" borderId="0" xfId="0" applyFont="1" applyAlignment="1" applyProtection="1">
      <alignment horizontal="left" vertical="center"/>
      <protection hidden="1"/>
    </xf>
    <xf numFmtId="49" fontId="59" fillId="40" borderId="21" xfId="0" applyNumberFormat="1" applyFont="1" applyFill="1" applyBorder="1" applyAlignment="1" applyProtection="1">
      <alignment vertical="center"/>
      <protection locked="0"/>
    </xf>
    <xf numFmtId="0" fontId="42" fillId="0" borderId="0" xfId="0" applyFont="1" applyProtection="1">
      <protection hidden="1"/>
    </xf>
    <xf numFmtId="0" fontId="59" fillId="4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/>
      <protection hidden="1"/>
    </xf>
    <xf numFmtId="164" fontId="60" fillId="0" borderId="0" xfId="0" applyNumberFormat="1" applyFont="1" applyAlignment="1" applyProtection="1">
      <alignment horizontal="left" vertical="center" shrinkToFit="1"/>
      <protection hidden="1"/>
    </xf>
    <xf numFmtId="0" fontId="31" fillId="0" borderId="0" xfId="0" applyFont="1" applyAlignment="1" applyProtection="1">
      <alignment horizontal="right" vertical="center" indent="1"/>
      <protection hidden="1"/>
    </xf>
    <xf numFmtId="0" fontId="52" fillId="0" borderId="0" xfId="0" applyFont="1" applyAlignment="1" applyProtection="1">
      <alignment horizontal="center"/>
      <protection hidden="1"/>
    </xf>
    <xf numFmtId="0" fontId="34" fillId="0" borderId="0" xfId="0" applyFont="1" applyProtection="1">
      <protection hidden="1"/>
    </xf>
    <xf numFmtId="0" fontId="62" fillId="0" borderId="0" xfId="0" applyFont="1" applyAlignment="1" applyProtection="1">
      <alignment vertical="center" wrapText="1"/>
      <protection hidden="1"/>
    </xf>
    <xf numFmtId="0" fontId="30" fillId="0" borderId="0" xfId="0" applyFont="1" applyAlignment="1">
      <alignment horizontal="left" indent="14"/>
    </xf>
    <xf numFmtId="0" fontId="63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65" fillId="0" borderId="0" xfId="0" applyFont="1" applyAlignment="1">
      <alignment horizontal="left" indent="14"/>
    </xf>
    <xf numFmtId="0" fontId="35" fillId="0" borderId="51" xfId="0" applyFont="1" applyBorder="1" applyAlignment="1">
      <alignment horizontal="center" wrapText="1"/>
    </xf>
    <xf numFmtId="0" fontId="33" fillId="0" borderId="6" xfId="0" applyFont="1" applyBorder="1" applyAlignment="1">
      <alignment horizontal="left" vertical="center" wrapText="1"/>
    </xf>
    <xf numFmtId="3" fontId="36" fillId="0" borderId="9" xfId="0" applyNumberFormat="1" applyFont="1" applyBorder="1" applyAlignment="1" applyProtection="1">
      <alignment horizontal="center" vertical="center" wrapText="1"/>
      <protection hidden="1"/>
    </xf>
    <xf numFmtId="3" fontId="36" fillId="0" borderId="41" xfId="0" applyNumberFormat="1" applyFont="1" applyBorder="1" applyAlignment="1" applyProtection="1">
      <alignment horizontal="center" vertical="center" wrapText="1"/>
      <protection hidden="1"/>
    </xf>
    <xf numFmtId="3" fontId="36" fillId="0" borderId="6" xfId="0" applyNumberFormat="1" applyFont="1" applyBorder="1" applyAlignment="1" applyProtection="1">
      <alignment horizontal="center" vertical="center" wrapText="1"/>
      <protection hidden="1"/>
    </xf>
    <xf numFmtId="3" fontId="36" fillId="0" borderId="66" xfId="0" applyNumberFormat="1" applyFont="1" applyBorder="1" applyAlignment="1" applyProtection="1">
      <alignment horizontal="center" vertical="center" wrapText="1"/>
      <protection hidden="1"/>
    </xf>
    <xf numFmtId="0" fontId="43" fillId="0" borderId="40" xfId="0" quotePrefix="1" applyFont="1" applyBorder="1" applyAlignment="1">
      <alignment horizontal="left" vertical="center" wrapText="1" indent="2"/>
    </xf>
    <xf numFmtId="3" fontId="36" fillId="0" borderId="75" xfId="0" applyNumberFormat="1" applyFont="1" applyBorder="1" applyAlignment="1" applyProtection="1">
      <alignment horizontal="center" vertical="center" wrapText="1"/>
      <protection hidden="1"/>
    </xf>
    <xf numFmtId="3" fontId="36" fillId="0" borderId="47" xfId="0" applyNumberFormat="1" applyFont="1" applyBorder="1" applyAlignment="1" applyProtection="1">
      <alignment horizontal="center" vertical="center" wrapText="1"/>
      <protection hidden="1"/>
    </xf>
    <xf numFmtId="3" fontId="36" fillId="0" borderId="7" xfId="0" applyNumberFormat="1" applyFont="1" applyBorder="1" applyAlignment="1" applyProtection="1">
      <alignment horizontal="center" vertical="center" wrapText="1"/>
      <protection hidden="1"/>
    </xf>
    <xf numFmtId="0" fontId="43" fillId="0" borderId="36" xfId="0" quotePrefix="1" applyFont="1" applyBorder="1" applyAlignment="1">
      <alignment horizontal="left" vertical="center" wrapText="1" indent="2"/>
    </xf>
    <xf numFmtId="0" fontId="43" fillId="0" borderId="163" xfId="0" quotePrefix="1" applyFont="1" applyBorder="1" applyAlignment="1">
      <alignment horizontal="left" vertical="center" wrapText="1" indent="2"/>
    </xf>
    <xf numFmtId="3" fontId="36" fillId="0" borderId="164" xfId="0" applyNumberFormat="1" applyFont="1" applyBorder="1" applyAlignment="1" applyProtection="1">
      <alignment horizontal="center" vertical="center" wrapText="1"/>
      <protection hidden="1"/>
    </xf>
    <xf numFmtId="3" fontId="36" fillId="0" borderId="165" xfId="0" applyNumberFormat="1" applyFont="1" applyBorder="1" applyAlignment="1" applyProtection="1">
      <alignment horizontal="center" vertical="center" wrapText="1"/>
      <protection hidden="1"/>
    </xf>
    <xf numFmtId="3" fontId="36" fillId="0" borderId="162" xfId="0" applyNumberFormat="1" applyFont="1" applyBorder="1" applyAlignment="1" applyProtection="1">
      <alignment horizontal="center" vertical="center" wrapText="1"/>
      <protection hidden="1"/>
    </xf>
    <xf numFmtId="3" fontId="36" fillId="0" borderId="166" xfId="0" applyNumberFormat="1" applyFont="1" applyBorder="1" applyAlignment="1" applyProtection="1">
      <alignment horizontal="center" vertical="center" wrapText="1"/>
      <protection hidden="1"/>
    </xf>
    <xf numFmtId="0" fontId="33" fillId="0" borderId="135" xfId="0" applyFont="1" applyBorder="1" applyAlignment="1">
      <alignment horizontal="left" vertical="center" wrapText="1"/>
    </xf>
    <xf numFmtId="3" fontId="36" fillId="0" borderId="111" xfId="0" applyNumberFormat="1" applyFont="1" applyBorder="1" applyAlignment="1" applyProtection="1">
      <alignment horizontal="center" vertical="center" wrapText="1"/>
      <protection hidden="1"/>
    </xf>
    <xf numFmtId="3" fontId="36" fillId="0" borderId="112" xfId="0" applyNumberFormat="1" applyFont="1" applyBorder="1" applyAlignment="1" applyProtection="1">
      <alignment horizontal="center" vertical="center" wrapText="1"/>
      <protection hidden="1"/>
    </xf>
    <xf numFmtId="3" fontId="36" fillId="0" borderId="110" xfId="0" applyNumberFormat="1" applyFont="1" applyBorder="1" applyAlignment="1" applyProtection="1">
      <alignment horizontal="center" vertical="center" wrapText="1"/>
      <protection hidden="1"/>
    </xf>
    <xf numFmtId="3" fontId="36" fillId="0" borderId="113" xfId="0" applyNumberFormat="1" applyFont="1" applyBorder="1" applyAlignment="1" applyProtection="1">
      <alignment horizontal="center" vertical="center" wrapText="1"/>
      <protection hidden="1"/>
    </xf>
    <xf numFmtId="3" fontId="36" fillId="0" borderId="114" xfId="0" applyNumberFormat="1" applyFont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left" vertical="center" indent="2"/>
      <protection hidden="1"/>
    </xf>
    <xf numFmtId="3" fontId="36" fillId="0" borderId="0" xfId="0" applyNumberFormat="1" applyFont="1" applyAlignment="1" applyProtection="1">
      <alignment horizontal="center" vertical="center" wrapText="1"/>
      <protection locked="0"/>
    </xf>
    <xf numFmtId="3" fontId="68" fillId="0" borderId="0" xfId="0" applyNumberFormat="1" applyFont="1" applyAlignment="1" applyProtection="1">
      <alignment horizontal="center" vertical="center" wrapText="1"/>
      <protection hidden="1"/>
    </xf>
    <xf numFmtId="0" fontId="33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4"/>
    </xf>
    <xf numFmtId="0" fontId="72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 indent="4"/>
    </xf>
    <xf numFmtId="0" fontId="33" fillId="0" borderId="13" xfId="0" applyFont="1" applyBorder="1" applyAlignment="1">
      <alignment horizontal="left" vertical="center" wrapText="1" indent="1"/>
    </xf>
    <xf numFmtId="0" fontId="34" fillId="0" borderId="89" xfId="0" applyFont="1" applyBorder="1" applyAlignment="1">
      <alignment horizontal="center" wrapText="1"/>
    </xf>
    <xf numFmtId="0" fontId="34" fillId="0" borderId="78" xfId="0" applyFont="1" applyBorder="1" applyAlignment="1">
      <alignment horizontal="center" wrapText="1"/>
    </xf>
    <xf numFmtId="0" fontId="34" fillId="0" borderId="12" xfId="0" applyFont="1" applyBorder="1" applyAlignment="1">
      <alignment horizontal="center" wrapText="1"/>
    </xf>
    <xf numFmtId="0" fontId="68" fillId="0" borderId="14" xfId="0" applyFont="1" applyBorder="1" applyAlignment="1" applyProtection="1">
      <alignment horizontal="center" wrapText="1"/>
      <protection hidden="1"/>
    </xf>
    <xf numFmtId="0" fontId="68" fillId="0" borderId="40" xfId="0" applyFont="1" applyBorder="1" applyAlignment="1" applyProtection="1">
      <alignment horizontal="center" vertical="center" wrapText="1"/>
      <protection hidden="1"/>
    </xf>
    <xf numFmtId="0" fontId="36" fillId="0" borderId="16" xfId="0" applyFont="1" applyBorder="1" applyAlignment="1" applyProtection="1">
      <alignment horizontal="center" vertical="center" wrapText="1"/>
      <protection hidden="1"/>
    </xf>
    <xf numFmtId="0" fontId="68" fillId="0" borderId="23" xfId="0" applyFont="1" applyBorder="1" applyAlignment="1" applyProtection="1">
      <alignment horizontal="center" wrapText="1"/>
      <protection hidden="1"/>
    </xf>
    <xf numFmtId="0" fontId="68" fillId="0" borderId="36" xfId="0" applyFont="1" applyBorder="1" applyAlignment="1" applyProtection="1">
      <alignment horizontal="center" vertical="center" wrapText="1"/>
      <protection hidden="1"/>
    </xf>
    <xf numFmtId="0" fontId="36" fillId="0" borderId="37" xfId="0" applyFont="1" applyBorder="1" applyAlignment="1" applyProtection="1">
      <alignment horizontal="center" vertical="center" wrapText="1"/>
      <protection hidden="1"/>
    </xf>
    <xf numFmtId="0" fontId="36" fillId="0" borderId="93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80" fillId="0" borderId="0" xfId="0" applyFont="1" applyProtection="1">
      <protection hidden="1"/>
    </xf>
    <xf numFmtId="0" fontId="39" fillId="0" borderId="0" xfId="0" applyFont="1" applyAlignment="1" applyProtection="1">
      <alignment horizontal="center" vertical="top" wrapText="1"/>
      <protection hidden="1"/>
    </xf>
    <xf numFmtId="0" fontId="34" fillId="0" borderId="0" xfId="0" applyFont="1" applyAlignment="1" applyProtection="1">
      <alignment horizontal="left" vertical="center" wrapText="1"/>
      <protection hidden="1"/>
    </xf>
    <xf numFmtId="0" fontId="34" fillId="0" borderId="0" xfId="0" applyFont="1" applyAlignment="1" applyProtection="1">
      <alignment horizontal="left"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>
      <alignment horizontal="left"/>
    </xf>
    <xf numFmtId="0" fontId="33" fillId="0" borderId="0" xfId="0" applyFont="1"/>
    <xf numFmtId="0" fontId="42" fillId="0" borderId="0" xfId="0" applyFont="1" applyAlignment="1">
      <alignment wrapText="1"/>
    </xf>
    <xf numFmtId="0" fontId="79" fillId="0" borderId="0" xfId="0" applyFont="1" applyAlignment="1">
      <alignment vertical="top" wrapText="1"/>
    </xf>
    <xf numFmtId="0" fontId="30" fillId="0" borderId="0" xfId="0" applyFont="1" applyAlignment="1">
      <alignment horizontal="left" vertical="center" indent="3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5" fillId="0" borderId="57" xfId="0" applyFont="1" applyBorder="1" applyAlignment="1">
      <alignment horizontal="center" wrapText="1"/>
    </xf>
    <xf numFmtId="0" fontId="35" fillId="0" borderId="63" xfId="0" applyFont="1" applyBorder="1" applyAlignment="1">
      <alignment horizontal="center" wrapText="1"/>
    </xf>
    <xf numFmtId="0" fontId="85" fillId="0" borderId="0" xfId="0" applyFont="1" applyAlignment="1">
      <alignment horizontal="center" vertical="center" wrapText="1"/>
    </xf>
    <xf numFmtId="0" fontId="85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87" fillId="0" borderId="0" xfId="0" applyFont="1" applyAlignment="1">
      <alignment horizontal="center" vertical="center" wrapText="1"/>
    </xf>
    <xf numFmtId="0" fontId="87" fillId="0" borderId="14" xfId="0" applyFont="1" applyBorder="1" applyAlignment="1">
      <alignment horizontal="center" vertical="center" wrapText="1"/>
    </xf>
    <xf numFmtId="0" fontId="69" fillId="0" borderId="0" xfId="0" applyFont="1" applyAlignment="1">
      <alignment horizontal="left"/>
    </xf>
    <xf numFmtId="0" fontId="69" fillId="0" borderId="0" xfId="0" applyFont="1" applyAlignment="1">
      <alignment horizontal="left" indent="2"/>
    </xf>
    <xf numFmtId="0" fontId="43" fillId="0" borderId="0" xfId="0" applyFont="1"/>
    <xf numFmtId="0" fontId="69" fillId="0" borderId="0" xfId="0" applyFont="1" applyAlignment="1">
      <alignment wrapText="1"/>
    </xf>
    <xf numFmtId="0" fontId="37" fillId="0" borderId="0" xfId="0" applyFont="1"/>
    <xf numFmtId="0" fontId="37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52" fillId="0" borderId="6" xfId="0" applyFont="1" applyBorder="1" applyAlignment="1">
      <alignment horizontal="center"/>
    </xf>
    <xf numFmtId="0" fontId="61" fillId="0" borderId="6" xfId="0" applyFont="1" applyBorder="1" applyAlignment="1">
      <alignment vertical="center"/>
    </xf>
    <xf numFmtId="0" fontId="36" fillId="2" borderId="84" xfId="0" applyFont="1" applyFill="1" applyBorder="1" applyAlignment="1" applyProtection="1">
      <alignment horizontal="center" vertical="center"/>
      <protection hidden="1"/>
    </xf>
    <xf numFmtId="0" fontId="36" fillId="2" borderId="41" xfId="0" applyFont="1" applyFill="1" applyBorder="1" applyAlignment="1" applyProtection="1">
      <alignment horizontal="center" vertical="center"/>
      <protection hidden="1"/>
    </xf>
    <xf numFmtId="0" fontId="36" fillId="2" borderId="6" xfId="0" applyFont="1" applyFill="1" applyBorder="1" applyAlignment="1" applyProtection="1">
      <alignment horizontal="center" vertical="center"/>
      <protection hidden="1"/>
    </xf>
    <xf numFmtId="0" fontId="52" fillId="0" borderId="31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36" fillId="2" borderId="87" xfId="0" applyFont="1" applyFill="1" applyBorder="1" applyAlignment="1" applyProtection="1">
      <alignment horizontal="center" vertical="center"/>
      <protection hidden="1"/>
    </xf>
    <xf numFmtId="0" fontId="36" fillId="2" borderId="44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Alignment="1" applyProtection="1">
      <alignment horizontal="center" vertical="center"/>
      <protection hidden="1"/>
    </xf>
    <xf numFmtId="0" fontId="91" fillId="0" borderId="23" xfId="0" applyFont="1" applyBorder="1" applyAlignment="1">
      <alignment horizontal="center" vertical="center"/>
    </xf>
    <xf numFmtId="0" fontId="91" fillId="0" borderId="48" xfId="0" applyFont="1" applyBorder="1" applyAlignment="1">
      <alignment horizontal="center" vertical="center"/>
    </xf>
    <xf numFmtId="0" fontId="36" fillId="0" borderId="0" xfId="0" applyFont="1" applyAlignment="1" applyProtection="1">
      <alignment horizontal="left" indent="2"/>
      <protection hidden="1"/>
    </xf>
    <xf numFmtId="0" fontId="37" fillId="0" borderId="0" xfId="0" applyFont="1" applyProtection="1">
      <protection hidden="1"/>
    </xf>
    <xf numFmtId="0" fontId="69" fillId="0" borderId="0" xfId="0" applyFont="1" applyAlignment="1">
      <alignment horizontal="left" wrapText="1" indent="2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indent="2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37" fillId="0" borderId="0" xfId="0" applyFont="1" applyAlignment="1">
      <alignment vertical="center" wrapText="1"/>
    </xf>
    <xf numFmtId="0" fontId="91" fillId="0" borderId="57" xfId="0" applyFont="1" applyBorder="1" applyAlignment="1">
      <alignment horizontal="center" vertical="center" wrapText="1"/>
    </xf>
    <xf numFmtId="0" fontId="91" fillId="0" borderId="45" xfId="0" applyFont="1" applyBorder="1" applyAlignment="1">
      <alignment horizontal="center" vertical="center" wrapText="1"/>
    </xf>
    <xf numFmtId="0" fontId="91" fillId="0" borderId="11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36" fillId="0" borderId="0" xfId="0" applyFont="1" applyAlignment="1">
      <alignment horizontal="left" indent="1"/>
    </xf>
    <xf numFmtId="0" fontId="37" fillId="0" borderId="0" xfId="0" applyFont="1" applyAlignment="1" applyProtection="1">
      <alignment horizontal="left"/>
      <protection hidden="1"/>
    </xf>
    <xf numFmtId="0" fontId="43" fillId="0" borderId="0" xfId="0" applyFont="1" applyProtection="1">
      <protection hidden="1"/>
    </xf>
    <xf numFmtId="0" fontId="36" fillId="0" borderId="21" xfId="0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/>
      <protection hidden="1"/>
    </xf>
    <xf numFmtId="0" fontId="30" fillId="0" borderId="0" xfId="0" applyFont="1" applyAlignment="1">
      <alignment horizontal="left" indent="8"/>
    </xf>
    <xf numFmtId="0" fontId="33" fillId="0" borderId="89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3" fontId="36" fillId="0" borderId="87" xfId="0" applyNumberFormat="1" applyFont="1" applyBorder="1" applyAlignment="1" applyProtection="1">
      <alignment horizontal="center" vertical="center" wrapText="1"/>
      <protection hidden="1"/>
    </xf>
    <xf numFmtId="3" fontId="31" fillId="0" borderId="0" xfId="0" applyNumberFormat="1" applyFont="1"/>
    <xf numFmtId="0" fontId="94" fillId="0" borderId="36" xfId="0" applyFont="1" applyBorder="1" applyAlignment="1">
      <alignment horizontal="left" vertical="center" wrapText="1" indent="2"/>
    </xf>
    <xf numFmtId="3" fontId="36" fillId="0" borderId="152" xfId="0" applyNumberFormat="1" applyFont="1" applyBorder="1" applyAlignment="1" applyProtection="1">
      <alignment horizontal="center" vertical="center" wrapText="1"/>
      <protection hidden="1"/>
    </xf>
    <xf numFmtId="0" fontId="94" fillId="0" borderId="118" xfId="0" applyFont="1" applyBorder="1" applyAlignment="1">
      <alignment horizontal="left" vertical="center" wrapText="1" indent="2"/>
    </xf>
    <xf numFmtId="3" fontId="36" fillId="0" borderId="153" xfId="0" applyNumberFormat="1" applyFont="1" applyBorder="1" applyAlignment="1" applyProtection="1">
      <alignment horizontal="center" vertical="center" wrapText="1"/>
      <protection hidden="1"/>
    </xf>
    <xf numFmtId="3" fontId="36" fillId="0" borderId="154" xfId="0" applyNumberFormat="1" applyFont="1" applyBorder="1" applyAlignment="1" applyProtection="1">
      <alignment horizontal="center" vertical="center" wrapText="1"/>
      <protection hidden="1"/>
    </xf>
    <xf numFmtId="3" fontId="36" fillId="0" borderId="90" xfId="0" applyNumberFormat="1" applyFont="1" applyBorder="1" applyAlignment="1" applyProtection="1">
      <alignment horizontal="center" vertical="center" wrapText="1"/>
      <protection hidden="1"/>
    </xf>
    <xf numFmtId="3" fontId="36" fillId="0" borderId="79" xfId="0" applyNumberFormat="1" applyFont="1" applyBorder="1" applyAlignment="1" applyProtection="1">
      <alignment horizontal="center" vertical="center" wrapText="1"/>
      <protection hidden="1"/>
    </xf>
    <xf numFmtId="3" fontId="36" fillId="0" borderId="30" xfId="0" applyNumberFormat="1" applyFont="1" applyBorder="1" applyAlignment="1" applyProtection="1">
      <alignment horizontal="center" vertical="center" wrapText="1"/>
      <protection hidden="1"/>
    </xf>
    <xf numFmtId="0" fontId="60" fillId="0" borderId="36" xfId="0" applyFont="1" applyBorder="1" applyAlignment="1">
      <alignment horizontal="left" vertical="center" wrapText="1" indent="2"/>
    </xf>
    <xf numFmtId="3" fontId="36" fillId="0" borderId="22" xfId="0" applyNumberFormat="1" applyFont="1" applyBorder="1" applyAlignment="1" applyProtection="1">
      <alignment horizontal="center" vertical="center" wrapText="1"/>
      <protection hidden="1"/>
    </xf>
    <xf numFmtId="0" fontId="31" fillId="0" borderId="123" xfId="0" applyFont="1" applyBorder="1" applyAlignment="1">
      <alignment horizontal="left" vertical="center" wrapText="1" indent="4"/>
    </xf>
    <xf numFmtId="3" fontId="36" fillId="0" borderId="155" xfId="0" applyNumberFormat="1" applyFont="1" applyBorder="1" applyAlignment="1" applyProtection="1">
      <alignment horizontal="center" vertical="center" wrapText="1"/>
      <protection hidden="1"/>
    </xf>
    <xf numFmtId="0" fontId="31" fillId="0" borderId="118" xfId="0" applyFont="1" applyBorder="1" applyAlignment="1">
      <alignment horizontal="left" vertical="center" wrapText="1" indent="4"/>
    </xf>
    <xf numFmtId="0" fontId="34" fillId="0" borderId="35" xfId="0" applyFont="1" applyBorder="1" applyAlignment="1">
      <alignment horizontal="left" vertical="center" wrapText="1"/>
    </xf>
    <xf numFmtId="0" fontId="60" fillId="0" borderId="127" xfId="0" applyFont="1" applyBorder="1" applyAlignment="1">
      <alignment horizontal="left" vertical="center" wrapText="1" indent="2"/>
    </xf>
    <xf numFmtId="3" fontId="36" fillId="0" borderId="156" xfId="0" applyNumberFormat="1" applyFont="1" applyBorder="1" applyAlignment="1" applyProtection="1">
      <alignment horizontal="center" vertical="center" wrapText="1"/>
      <protection hidden="1"/>
    </xf>
    <xf numFmtId="0" fontId="60" fillId="0" borderId="35" xfId="0" applyFont="1" applyBorder="1" applyAlignment="1">
      <alignment horizontal="left" vertical="center" wrapText="1" indent="2"/>
    </xf>
    <xf numFmtId="0" fontId="60" fillId="0" borderId="118" xfId="0" applyFont="1" applyBorder="1" applyAlignment="1">
      <alignment horizontal="left" vertical="center" wrapText="1" indent="2"/>
    </xf>
    <xf numFmtId="0" fontId="94" fillId="0" borderId="127" xfId="0" applyFont="1" applyBorder="1" applyAlignment="1">
      <alignment horizontal="left" vertical="center" wrapText="1" indent="2"/>
    </xf>
    <xf numFmtId="0" fontId="94" fillId="0" borderId="49" xfId="0" applyFont="1" applyBorder="1" applyAlignment="1">
      <alignment horizontal="left" vertical="center" wrapText="1" indent="2"/>
    </xf>
    <xf numFmtId="3" fontId="36" fillId="0" borderId="157" xfId="0" applyNumberFormat="1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>
      <alignment horizontal="justify"/>
    </xf>
    <xf numFmtId="0" fontId="33" fillId="0" borderId="0" xfId="0" applyFont="1" applyAlignment="1">
      <alignment horizontal="justify"/>
    </xf>
    <xf numFmtId="0" fontId="43" fillId="0" borderId="0" xfId="0" applyFont="1" applyAlignment="1" applyProtection="1">
      <alignment horizontal="left" vertical="center" indent="2"/>
      <protection hidden="1"/>
    </xf>
    <xf numFmtId="0" fontId="69" fillId="0" borderId="0" xfId="0" applyFont="1" applyAlignment="1" applyProtection="1">
      <alignment horizontal="left"/>
      <protection hidden="1"/>
    </xf>
    <xf numFmtId="0" fontId="69" fillId="0" borderId="0" xfId="0" applyFont="1" applyAlignment="1" applyProtection="1">
      <alignment horizontal="left" indent="4"/>
      <protection hidden="1"/>
    </xf>
    <xf numFmtId="0" fontId="69" fillId="0" borderId="0" xfId="0" applyFont="1" applyProtection="1">
      <protection hidden="1"/>
    </xf>
    <xf numFmtId="0" fontId="61" fillId="0" borderId="14" xfId="0" applyFont="1" applyBorder="1" applyAlignment="1" applyProtection="1">
      <alignment vertical="center" wrapText="1"/>
      <protection hidden="1"/>
    </xf>
    <xf numFmtId="0" fontId="43" fillId="0" borderId="0" xfId="0" applyFont="1" applyAlignment="1" applyProtection="1">
      <alignment vertical="center"/>
      <protection hidden="1"/>
    </xf>
    <xf numFmtId="0" fontId="91" fillId="0" borderId="168" xfId="0" applyFont="1" applyBorder="1" applyAlignment="1" applyProtection="1">
      <alignment horizontal="center" vertical="center" wrapText="1"/>
      <protection hidden="1"/>
    </xf>
    <xf numFmtId="0" fontId="91" fillId="0" borderId="169" xfId="0" applyFont="1" applyBorder="1" applyAlignment="1" applyProtection="1">
      <alignment horizontal="center" vertical="center" wrapText="1"/>
      <protection hidden="1"/>
    </xf>
    <xf numFmtId="3" fontId="36" fillId="0" borderId="84" xfId="0" applyNumberFormat="1" applyFont="1" applyBorder="1" applyAlignment="1" applyProtection="1">
      <alignment horizontal="center" vertical="center" wrapText="1"/>
      <protection hidden="1"/>
    </xf>
    <xf numFmtId="3" fontId="36" fillId="0" borderId="131" xfId="0" applyNumberFormat="1" applyFont="1" applyBorder="1" applyAlignment="1" applyProtection="1">
      <alignment horizontal="center" vertical="center" wrapText="1"/>
      <protection hidden="1"/>
    </xf>
    <xf numFmtId="3" fontId="36" fillId="0" borderId="170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>
      <alignment vertical="center"/>
    </xf>
    <xf numFmtId="0" fontId="43" fillId="0" borderId="0" xfId="0" applyFont="1" applyAlignment="1" applyProtection="1">
      <alignment vertical="top" wrapText="1"/>
      <protection hidden="1"/>
    </xf>
    <xf numFmtId="0" fontId="39" fillId="0" borderId="0" xfId="0" applyFont="1" applyAlignment="1">
      <alignment horizontal="center" vertical="center"/>
    </xf>
    <xf numFmtId="0" fontId="61" fillId="0" borderId="13" xfId="0" applyFont="1" applyBorder="1" applyAlignment="1" applyProtection="1">
      <alignment horizontal="left" vertical="center" wrapText="1" indent="1"/>
      <protection hidden="1"/>
    </xf>
    <xf numFmtId="0" fontId="61" fillId="0" borderId="173" xfId="0" applyFont="1" applyBorder="1" applyAlignment="1" applyProtection="1">
      <alignment horizontal="center" vertical="center" wrapText="1"/>
      <protection hidden="1"/>
    </xf>
    <xf numFmtId="3" fontId="36" fillId="0" borderId="174" xfId="0" applyNumberFormat="1" applyFont="1" applyBorder="1" applyAlignment="1" applyProtection="1">
      <alignment horizontal="center" vertical="center" wrapText="1"/>
      <protection hidden="1"/>
    </xf>
    <xf numFmtId="3" fontId="36" fillId="0" borderId="175" xfId="0" applyNumberFormat="1" applyFont="1" applyBorder="1" applyAlignment="1" applyProtection="1">
      <alignment horizontal="center" vertical="center" wrapText="1"/>
      <protection hidden="1"/>
    </xf>
    <xf numFmtId="0" fontId="37" fillId="0" borderId="143" xfId="0" applyFont="1" applyBorder="1" applyAlignment="1" applyProtection="1">
      <alignment vertical="center"/>
      <protection hidden="1"/>
    </xf>
    <xf numFmtId="3" fontId="36" fillId="0" borderId="8" xfId="0" applyNumberFormat="1" applyFont="1" applyBorder="1" applyAlignment="1" applyProtection="1">
      <alignment horizontal="center" vertical="center" wrapText="1"/>
      <protection hidden="1"/>
    </xf>
    <xf numFmtId="3" fontId="36" fillId="0" borderId="144" xfId="0" applyNumberFormat="1" applyFont="1" applyBorder="1" applyAlignment="1" applyProtection="1">
      <alignment horizontal="center" vertical="center" wrapText="1"/>
      <protection hidden="1"/>
    </xf>
    <xf numFmtId="0" fontId="43" fillId="0" borderId="145" xfId="0" applyFont="1" applyBorder="1" applyAlignment="1" applyProtection="1">
      <alignment horizontal="right" vertical="center"/>
      <protection hidden="1"/>
    </xf>
    <xf numFmtId="3" fontId="36" fillId="0" borderId="146" xfId="0" applyNumberFormat="1" applyFont="1" applyBorder="1" applyAlignment="1" applyProtection="1">
      <alignment horizontal="center" vertical="center" wrapText="1"/>
      <protection hidden="1"/>
    </xf>
    <xf numFmtId="0" fontId="43" fillId="0" borderId="147" xfId="0" applyFont="1" applyBorder="1" applyAlignment="1" applyProtection="1">
      <alignment horizontal="right" vertical="center"/>
      <protection hidden="1"/>
    </xf>
    <xf numFmtId="0" fontId="31" fillId="0" borderId="17" xfId="0" applyFont="1" applyBorder="1" applyAlignment="1" applyProtection="1">
      <alignment horizontal="center" vertical="center"/>
      <protection locked="0"/>
    </xf>
    <xf numFmtId="3" fontId="36" fillId="0" borderId="17" xfId="0" applyNumberFormat="1" applyFont="1" applyBorder="1" applyAlignment="1" applyProtection="1">
      <alignment horizontal="center" vertical="center" wrapText="1"/>
      <protection hidden="1"/>
    </xf>
    <xf numFmtId="3" fontId="36" fillId="0" borderId="148" xfId="0" applyNumberFormat="1" applyFont="1" applyBorder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vertical="center" wrapText="1"/>
      <protection hidden="1"/>
    </xf>
    <xf numFmtId="0" fontId="39" fillId="0" borderId="31" xfId="0" applyFont="1" applyBorder="1" applyAlignment="1">
      <alignment vertical="center"/>
    </xf>
    <xf numFmtId="0" fontId="30" fillId="0" borderId="0" xfId="0" applyFont="1" applyAlignment="1">
      <alignment horizontal="left" indent="16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91" fillId="0" borderId="0" xfId="0" applyFont="1" applyAlignment="1">
      <alignment vertical="center" wrapText="1"/>
    </xf>
    <xf numFmtId="0" fontId="97" fillId="0" borderId="0" xfId="0" applyFont="1" applyAlignment="1">
      <alignment vertical="center"/>
    </xf>
    <xf numFmtId="0" fontId="91" fillId="0" borderId="0" xfId="0" applyFont="1" applyAlignment="1" applyProtection="1">
      <alignment horizontal="center" vertical="center" wrapText="1"/>
      <protection locked="0"/>
    </xf>
    <xf numFmtId="3" fontId="36" fillId="0" borderId="16" xfId="0" applyNumberFormat="1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>
      <alignment horizontal="left" indent="13"/>
    </xf>
    <xf numFmtId="0" fontId="61" fillId="0" borderId="0" xfId="0" applyFont="1" applyAlignment="1">
      <alignment horizontal="left" vertical="center"/>
    </xf>
    <xf numFmtId="0" fontId="79" fillId="0" borderId="16" xfId="0" applyFont="1" applyBorder="1" applyAlignment="1" applyProtection="1">
      <alignment horizontal="center" vertical="center" wrapText="1"/>
      <protection hidden="1"/>
    </xf>
    <xf numFmtId="0" fontId="79" fillId="0" borderId="44" xfId="0" applyFont="1" applyBorder="1" applyAlignment="1" applyProtection="1">
      <alignment horizontal="center" vertical="center" wrapText="1"/>
      <protection hidden="1"/>
    </xf>
    <xf numFmtId="0" fontId="79" fillId="0" borderId="0" xfId="0" applyFont="1" applyAlignment="1" applyProtection="1">
      <alignment horizontal="center" vertical="center" wrapText="1"/>
      <protection hidden="1"/>
    </xf>
    <xf numFmtId="3" fontId="79" fillId="0" borderId="44" xfId="0" applyNumberFormat="1" applyFont="1" applyBorder="1" applyAlignment="1" applyProtection="1">
      <alignment horizontal="center" vertical="center" wrapText="1"/>
      <protection hidden="1"/>
    </xf>
    <xf numFmtId="0" fontId="79" fillId="0" borderId="65" xfId="0" applyFont="1" applyBorder="1" applyAlignment="1" applyProtection="1">
      <alignment horizontal="center" vertical="center" wrapText="1"/>
      <protection hidden="1"/>
    </xf>
    <xf numFmtId="0" fontId="60" fillId="0" borderId="23" xfId="0" applyFont="1" applyBorder="1" applyAlignment="1">
      <alignment horizontal="left" vertical="center" wrapText="1" indent="3"/>
    </xf>
    <xf numFmtId="0" fontId="60" fillId="0" borderId="115" xfId="0" applyFont="1" applyBorder="1" applyAlignment="1">
      <alignment horizontal="left" vertical="center" wrapText="1" indent="3"/>
    </xf>
    <xf numFmtId="3" fontId="36" fillId="0" borderId="119" xfId="0" applyNumberFormat="1" applyFont="1" applyBorder="1" applyAlignment="1" applyProtection="1">
      <alignment horizontal="center" vertical="center" wrapText="1"/>
      <protection hidden="1"/>
    </xf>
    <xf numFmtId="3" fontId="36" fillId="0" borderId="120" xfId="0" applyNumberFormat="1" applyFont="1" applyBorder="1" applyAlignment="1" applyProtection="1">
      <alignment horizontal="center" vertical="center" wrapText="1"/>
      <protection hidden="1"/>
    </xf>
    <xf numFmtId="3" fontId="36" fillId="0" borderId="115" xfId="0" applyNumberFormat="1" applyFont="1" applyBorder="1" applyAlignment="1" applyProtection="1">
      <alignment horizontal="center" vertical="center" wrapText="1"/>
      <protection hidden="1"/>
    </xf>
    <xf numFmtId="3" fontId="36" fillId="0" borderId="121" xfId="0" applyNumberFormat="1" applyFont="1" applyBorder="1" applyAlignment="1" applyProtection="1">
      <alignment horizontal="center" vertical="center" wrapText="1"/>
      <protection hidden="1"/>
    </xf>
    <xf numFmtId="3" fontId="36" fillId="0" borderId="117" xfId="0" applyNumberFormat="1" applyFont="1" applyBorder="1" applyAlignment="1" applyProtection="1">
      <alignment horizontal="center" vertical="center" wrapText="1"/>
      <protection hidden="1"/>
    </xf>
    <xf numFmtId="0" fontId="60" fillId="0" borderId="26" xfId="0" applyFont="1" applyBorder="1" applyAlignment="1">
      <alignment horizontal="left" vertical="center" indent="3"/>
    </xf>
    <xf numFmtId="3" fontId="36" fillId="0" borderId="34" xfId="0" applyNumberFormat="1" applyFont="1" applyBorder="1" applyAlignment="1" applyProtection="1">
      <alignment horizontal="center" vertical="center" wrapText="1"/>
      <protection hidden="1"/>
    </xf>
    <xf numFmtId="3" fontId="36" fillId="0" borderId="45" xfId="0" applyNumberFormat="1" applyFont="1" applyBorder="1" applyAlignment="1" applyProtection="1">
      <alignment horizontal="center" vertical="center" wrapText="1"/>
      <protection hidden="1"/>
    </xf>
    <xf numFmtId="3" fontId="36" fillId="0" borderId="11" xfId="0" applyNumberFormat="1" applyFont="1" applyBorder="1" applyAlignment="1" applyProtection="1">
      <alignment horizontal="center" vertical="center" wrapText="1"/>
      <protection hidden="1"/>
    </xf>
    <xf numFmtId="3" fontId="36" fillId="0" borderId="57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>
      <alignment horizontal="left"/>
    </xf>
    <xf numFmtId="0" fontId="30" fillId="0" borderId="0" xfId="0" applyFont="1" applyAlignment="1">
      <alignment horizontal="left" indent="7"/>
    </xf>
    <xf numFmtId="3" fontId="36" fillId="0" borderId="54" xfId="0" applyNumberFormat="1" applyFont="1" applyBorder="1" applyAlignment="1" applyProtection="1">
      <alignment horizontal="center" vertical="center" wrapText="1"/>
      <protection hidden="1"/>
    </xf>
    <xf numFmtId="3" fontId="36" fillId="0" borderId="116" xfId="0" applyNumberFormat="1" applyFont="1" applyBorder="1" applyAlignment="1" applyProtection="1">
      <alignment horizontal="center" vertical="center" wrapText="1"/>
      <protection hidden="1"/>
    </xf>
    <xf numFmtId="3" fontId="36" fillId="0" borderId="31" xfId="0" applyNumberFormat="1" applyFont="1" applyBorder="1" applyAlignment="1" applyProtection="1">
      <alignment horizontal="center" vertical="center" wrapText="1"/>
      <protection hidden="1"/>
    </xf>
    <xf numFmtId="0" fontId="79" fillId="0" borderId="14" xfId="0" applyFont="1" applyBorder="1" applyAlignment="1">
      <alignment horizontal="left" vertical="center" indent="1"/>
    </xf>
    <xf numFmtId="0" fontId="31" fillId="0" borderId="14" xfId="0" applyFont="1" applyBorder="1"/>
    <xf numFmtId="0" fontId="39" fillId="0" borderId="14" xfId="0" applyFont="1" applyBorder="1" applyAlignment="1">
      <alignment horizontal="left"/>
    </xf>
    <xf numFmtId="0" fontId="30" fillId="0" borderId="0" xfId="0" applyFont="1" applyAlignment="1">
      <alignment horizontal="left" indent="10"/>
    </xf>
    <xf numFmtId="0" fontId="30" fillId="0" borderId="0" xfId="0" applyFont="1" applyAlignment="1">
      <alignment horizontal="left" indent="19"/>
    </xf>
    <xf numFmtId="3" fontId="36" fillId="0" borderId="72" xfId="0" applyNumberFormat="1" applyFont="1" applyBorder="1" applyAlignment="1" applyProtection="1">
      <alignment horizontal="center" vertical="center" wrapText="1"/>
      <protection hidden="1"/>
    </xf>
    <xf numFmtId="3" fontId="36" fillId="0" borderId="76" xfId="0" applyNumberFormat="1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justify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left"/>
      <protection hidden="1"/>
    </xf>
    <xf numFmtId="0" fontId="98" fillId="0" borderId="31" xfId="0" applyFont="1" applyBorder="1" applyAlignment="1" applyProtection="1">
      <alignment vertical="center"/>
      <protection hidden="1"/>
    </xf>
    <xf numFmtId="0" fontId="99" fillId="0" borderId="31" xfId="0" applyFont="1" applyBorder="1" applyAlignment="1" applyProtection="1">
      <alignment vertical="center"/>
      <protection hidden="1"/>
    </xf>
    <xf numFmtId="0" fontId="31" fillId="0" borderId="0" xfId="0" applyFont="1" applyAlignment="1">
      <alignment horizontal="left" indent="16"/>
    </xf>
    <xf numFmtId="3" fontId="36" fillId="40" borderId="41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67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6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44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65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0" xfId="0" applyNumberFormat="1" applyFont="1" applyFill="1" applyAlignment="1" applyProtection="1">
      <alignment horizontal="center" vertical="center" wrapText="1"/>
      <protection locked="0"/>
    </xf>
    <xf numFmtId="3" fontId="36" fillId="40" borderId="21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62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23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161" xfId="0" quotePrefix="1" applyFont="1" applyBorder="1" applyAlignment="1">
      <alignment horizontal="left" vertical="center" wrapText="1" indent="2"/>
    </xf>
    <xf numFmtId="3" fontId="36" fillId="0" borderId="10" xfId="0" applyNumberFormat="1" applyFont="1" applyBorder="1" applyAlignment="1" applyProtection="1">
      <alignment horizontal="center" vertical="center" wrapText="1"/>
      <protection hidden="1"/>
    </xf>
    <xf numFmtId="3" fontId="36" fillId="0" borderId="42" xfId="0" applyNumberFormat="1" applyFont="1" applyBorder="1" applyAlignment="1" applyProtection="1">
      <alignment horizontal="center" vertical="center" wrapText="1"/>
      <protection hidden="1"/>
    </xf>
    <xf numFmtId="3" fontId="36" fillId="0" borderId="1" xfId="0" applyNumberFormat="1" applyFont="1" applyBorder="1" applyAlignment="1" applyProtection="1">
      <alignment horizontal="center" vertical="center" wrapText="1"/>
      <protection hidden="1"/>
    </xf>
    <xf numFmtId="3" fontId="36" fillId="0" borderId="68" xfId="0" applyNumberFormat="1" applyFont="1" applyBorder="1" applyAlignment="1" applyProtection="1">
      <alignment horizontal="center" vertical="center" wrapText="1"/>
      <protection hidden="1"/>
    </xf>
    <xf numFmtId="3" fontId="36" fillId="40" borderId="46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69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2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>
      <alignment horizontal="left" vertical="center" wrapText="1"/>
    </xf>
    <xf numFmtId="3" fontId="36" fillId="0" borderId="39" xfId="0" applyNumberFormat="1" applyFont="1" applyBorder="1" applyAlignment="1" applyProtection="1">
      <alignment horizontal="center" vertical="center" wrapText="1"/>
      <protection hidden="1"/>
    </xf>
    <xf numFmtId="3" fontId="36" fillId="0" borderId="43" xfId="0" applyNumberFormat="1" applyFont="1" applyBorder="1" applyAlignment="1" applyProtection="1">
      <alignment horizontal="center" vertical="center" wrapText="1"/>
      <protection hidden="1"/>
    </xf>
    <xf numFmtId="3" fontId="36" fillId="0" borderId="15" xfId="0" applyNumberFormat="1" applyFont="1" applyBorder="1" applyAlignment="1" applyProtection="1">
      <alignment horizontal="center" vertical="center" wrapText="1"/>
      <protection hidden="1"/>
    </xf>
    <xf numFmtId="3" fontId="36" fillId="0" borderId="70" xfId="0" applyNumberFormat="1" applyFont="1" applyBorder="1" applyAlignment="1" applyProtection="1">
      <alignment horizontal="center" vertical="center" wrapText="1"/>
      <protection hidden="1"/>
    </xf>
    <xf numFmtId="3" fontId="36" fillId="0" borderId="71" xfId="0" applyNumberFormat="1" applyFont="1" applyBorder="1" applyAlignment="1" applyProtection="1">
      <alignment horizontal="center" vertical="center" wrapText="1"/>
      <protection hidden="1"/>
    </xf>
    <xf numFmtId="3" fontId="36" fillId="40" borderId="47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72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7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45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63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indent="1"/>
      <protection hidden="1"/>
    </xf>
    <xf numFmtId="0" fontId="34" fillId="0" borderId="0" xfId="0" applyFont="1" applyAlignment="1" applyProtection="1">
      <alignment horizontal="right" vertical="center" indent="1"/>
      <protection hidden="1"/>
    </xf>
    <xf numFmtId="49" fontId="56" fillId="4" borderId="21" xfId="0" applyNumberFormat="1" applyFont="1" applyFill="1" applyBorder="1" applyAlignment="1" applyProtection="1">
      <alignment horizontal="left" vertical="center"/>
      <protection locked="0"/>
    </xf>
    <xf numFmtId="0" fontId="100" fillId="40" borderId="21" xfId="0" applyFont="1" applyFill="1" applyBorder="1" applyAlignment="1" applyProtection="1">
      <alignment vertical="center" wrapText="1" shrinkToFit="1"/>
      <protection locked="0"/>
    </xf>
    <xf numFmtId="49" fontId="59" fillId="40" borderId="21" xfId="0" applyNumberFormat="1" applyFont="1" applyFill="1" applyBorder="1" applyAlignment="1" applyProtection="1">
      <alignment horizontal="left" vertical="center"/>
      <protection locked="0"/>
    </xf>
    <xf numFmtId="0" fontId="59" fillId="4" borderId="21" xfId="0" applyFont="1" applyFill="1" applyBorder="1" applyAlignment="1" applyProtection="1">
      <alignment horizontal="left" vertical="center"/>
      <protection locked="0"/>
    </xf>
    <xf numFmtId="0" fontId="0" fillId="0" borderId="176" xfId="0" applyBorder="1" applyAlignment="1">
      <alignment horizontal="right"/>
    </xf>
    <xf numFmtId="3" fontId="36" fillId="40" borderId="77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52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95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96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97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25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22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80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23" xfId="0" applyFont="1" applyBorder="1" applyAlignment="1">
      <alignment horizontal="left" vertical="center" wrapText="1" indent="2"/>
    </xf>
    <xf numFmtId="0" fontId="43" fillId="0" borderId="48" xfId="0" applyFont="1" applyBorder="1" applyAlignment="1">
      <alignment horizontal="left" vertical="center" wrapText="1" indent="2"/>
    </xf>
    <xf numFmtId="0" fontId="31" fillId="0" borderId="23" xfId="0" applyFont="1" applyBorder="1" applyAlignment="1">
      <alignment horizontal="left" vertical="center" wrapText="1" indent="2"/>
    </xf>
    <xf numFmtId="0" fontId="43" fillId="0" borderId="26" xfId="0" applyFont="1" applyBorder="1" applyAlignment="1">
      <alignment horizontal="left" vertical="center" wrapText="1" indent="2"/>
    </xf>
    <xf numFmtId="3" fontId="36" fillId="0" borderId="82" xfId="0" applyNumberFormat="1" applyFont="1" applyBorder="1" applyAlignment="1" applyProtection="1">
      <alignment horizontal="center" vertical="center" wrapText="1"/>
      <protection hidden="1"/>
    </xf>
    <xf numFmtId="3" fontId="36" fillId="0" borderId="53" xfId="0" applyNumberFormat="1" applyFont="1" applyBorder="1" applyAlignment="1">
      <alignment horizontal="center" vertical="center" wrapText="1"/>
    </xf>
    <xf numFmtId="3" fontId="36" fillId="0" borderId="94" xfId="0" applyNumberFormat="1" applyFont="1" applyBorder="1" applyAlignment="1">
      <alignment horizontal="center" vertical="center" wrapText="1"/>
    </xf>
    <xf numFmtId="3" fontId="36" fillId="0" borderId="98" xfId="0" applyNumberFormat="1" applyFont="1" applyBorder="1" applyAlignment="1">
      <alignment horizontal="center" vertical="center" wrapTex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96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151" xfId="0" applyNumberFormat="1" applyFont="1" applyBorder="1" applyAlignment="1" applyProtection="1">
      <alignment horizontal="center" vertical="center" wrapText="1"/>
      <protection hidden="1"/>
    </xf>
    <xf numFmtId="3" fontId="36" fillId="0" borderId="44" xfId="0" applyNumberFormat="1" applyFont="1" applyBorder="1" applyAlignment="1">
      <alignment horizontal="center" vertical="center" wrapText="1"/>
    </xf>
    <xf numFmtId="3" fontId="36" fillId="0" borderId="79" xfId="0" applyNumberFormat="1" applyFont="1" applyBorder="1" applyAlignment="1">
      <alignment horizontal="center" vertical="center" wrapText="1"/>
    </xf>
    <xf numFmtId="3" fontId="36" fillId="0" borderId="177" xfId="0" applyNumberFormat="1" applyFont="1" applyBorder="1" applyAlignment="1">
      <alignment horizontal="center" vertical="center" wrapText="1"/>
    </xf>
    <xf numFmtId="3" fontId="36" fillId="0" borderId="30" xfId="0" applyNumberFormat="1" applyFont="1" applyBorder="1" applyAlignment="1">
      <alignment horizontal="center" vertical="center" wrapText="1"/>
    </xf>
    <xf numFmtId="0" fontId="43" fillId="0" borderId="33" xfId="0" applyFont="1" applyBorder="1" applyAlignment="1">
      <alignment horizontal="left" vertical="center" wrapText="1" indent="2"/>
    </xf>
    <xf numFmtId="0" fontId="31" fillId="0" borderId="33" xfId="0" applyFont="1" applyBorder="1" applyAlignment="1">
      <alignment horizontal="left" vertical="center" wrapText="1" indent="2"/>
    </xf>
    <xf numFmtId="0" fontId="31" fillId="0" borderId="36" xfId="0" applyFont="1" applyBorder="1" applyAlignment="1">
      <alignment horizontal="left" vertical="center" wrapText="1" indent="2"/>
    </xf>
    <xf numFmtId="0" fontId="31" fillId="0" borderId="3" xfId="0" applyFont="1" applyBorder="1" applyAlignment="1">
      <alignment horizontal="left" vertical="center" wrapText="1" indent="2"/>
    </xf>
    <xf numFmtId="0" fontId="31" fillId="0" borderId="7" xfId="0" applyFont="1" applyBorder="1" applyAlignment="1">
      <alignment horizontal="left" vertical="center" wrapText="1" indent="2"/>
    </xf>
    <xf numFmtId="0" fontId="31" fillId="0" borderId="48" xfId="0" applyFont="1" applyBorder="1" applyAlignment="1">
      <alignment horizontal="left" vertical="center" wrapText="1" indent="2"/>
    </xf>
    <xf numFmtId="3" fontId="36" fillId="40" borderId="53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98" xfId="0" applyNumberFormat="1" applyFont="1" applyFill="1" applyBorder="1" applyAlignment="1" applyProtection="1">
      <alignment horizontal="center" vertical="center" wrapText="1"/>
      <protection locked="0"/>
    </xf>
    <xf numFmtId="3" fontId="36" fillId="0" borderId="7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 indent="2"/>
    </xf>
    <xf numFmtId="3" fontId="36" fillId="0" borderId="65" xfId="0" applyNumberFormat="1" applyFont="1" applyBorder="1" applyAlignment="1" applyProtection="1">
      <alignment horizontal="center" vertical="center" wrapText="1"/>
      <protection hidden="1"/>
    </xf>
    <xf numFmtId="3" fontId="36" fillId="0" borderId="52" xfId="0" applyNumberFormat="1" applyFont="1" applyBorder="1" applyAlignment="1">
      <alignment horizontal="center" vertical="center" wrapText="1"/>
    </xf>
    <xf numFmtId="3" fontId="36" fillId="0" borderId="178" xfId="0" applyNumberFormat="1" applyFont="1" applyBorder="1" applyAlignment="1">
      <alignment horizontal="center" vertical="center" wrapText="1"/>
    </xf>
    <xf numFmtId="3" fontId="36" fillId="0" borderId="80" xfId="0" applyNumberFormat="1" applyFont="1" applyBorder="1" applyAlignment="1">
      <alignment horizontal="center" vertical="center" wrapText="1"/>
    </xf>
    <xf numFmtId="3" fontId="36" fillId="40" borderId="60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>
      <alignment horizontal="left" vertical="center" wrapText="1" indent="2"/>
    </xf>
    <xf numFmtId="3" fontId="36" fillId="40" borderId="79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51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31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92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26" xfId="0" applyNumberFormat="1" applyFont="1" applyFill="1" applyBorder="1" applyAlignment="1" applyProtection="1">
      <alignment horizontal="center" vertical="center" wrapText="1"/>
      <protection locked="0"/>
    </xf>
    <xf numFmtId="0" fontId="60" fillId="0" borderId="26" xfId="0" applyFont="1" applyBorder="1" applyAlignment="1">
      <alignment horizontal="left" vertical="center" wrapText="1" indent="3"/>
    </xf>
    <xf numFmtId="0" fontId="61" fillId="0" borderId="179" xfId="0" applyFont="1" applyBorder="1" applyAlignment="1">
      <alignment horizontal="left" vertical="center"/>
    </xf>
    <xf numFmtId="3" fontId="36" fillId="40" borderId="120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22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15" xfId="0" applyNumberFormat="1" applyFont="1" applyFill="1" applyBorder="1" applyAlignment="1" applyProtection="1">
      <alignment horizontal="center" vertical="center" wrapText="1"/>
      <protection locked="0"/>
    </xf>
    <xf numFmtId="0" fontId="91" fillId="40" borderId="21" xfId="0" applyFont="1" applyFill="1" applyBorder="1" applyAlignment="1" applyProtection="1">
      <alignment horizontal="center" vertical="center"/>
      <protection locked="0"/>
    </xf>
    <xf numFmtId="3" fontId="36" fillId="40" borderId="90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32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30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86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24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21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88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52" xfId="0" applyNumberFormat="1" applyFont="1" applyFill="1" applyBorder="1" applyAlignment="1" applyProtection="1">
      <alignment horizontal="center" vertical="center" wrapText="1"/>
      <protection locked="0" hidden="1"/>
    </xf>
    <xf numFmtId="0" fontId="60" fillId="0" borderId="36" xfId="0" applyFont="1" applyBorder="1" applyAlignment="1">
      <alignment horizontal="left" vertical="center" wrapText="1" indent="4"/>
    </xf>
    <xf numFmtId="0" fontId="60" fillId="0" borderId="81" xfId="0" applyFont="1" applyBorder="1" applyAlignment="1">
      <alignment horizontal="left" vertical="center" wrapText="1" indent="4"/>
    </xf>
    <xf numFmtId="3" fontId="36" fillId="40" borderId="99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48" xfId="0" applyNumberFormat="1" applyFont="1" applyFill="1" applyBorder="1" applyAlignment="1" applyProtection="1">
      <alignment horizontal="center" vertical="center" wrapText="1"/>
      <protection locked="0"/>
    </xf>
    <xf numFmtId="3" fontId="36" fillId="0" borderId="25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 indent="9"/>
    </xf>
    <xf numFmtId="0" fontId="43" fillId="0" borderId="36" xfId="0" applyFont="1" applyBorder="1" applyAlignment="1">
      <alignment horizontal="left" vertical="center" wrapText="1" indent="9"/>
    </xf>
    <xf numFmtId="0" fontId="43" fillId="0" borderId="36" xfId="0" applyFont="1" applyBorder="1" applyAlignment="1">
      <alignment horizontal="left" vertical="center" wrapText="1" indent="2"/>
    </xf>
    <xf numFmtId="0" fontId="31" fillId="0" borderId="123" xfId="0" applyFont="1" applyBorder="1" applyAlignment="1">
      <alignment horizontal="left" vertical="center" wrapText="1" indent="2"/>
    </xf>
    <xf numFmtId="0" fontId="31" fillId="40" borderId="21" xfId="0" applyFont="1" applyFill="1" applyBorder="1" applyAlignment="1" applyProtection="1">
      <alignment horizontal="center" vertical="center"/>
      <protection locked="0"/>
    </xf>
    <xf numFmtId="3" fontId="36" fillId="40" borderId="85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58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horizontal="left" vertical="center" wrapText="1" indent="1"/>
    </xf>
    <xf numFmtId="0" fontId="43" fillId="0" borderId="23" xfId="0" applyFont="1" applyBorder="1" applyAlignment="1">
      <alignment horizontal="left" vertical="center" wrapText="1" indent="1"/>
    </xf>
    <xf numFmtId="0" fontId="43" fillId="0" borderId="31" xfId="0" applyFont="1" applyBorder="1" applyAlignment="1">
      <alignment horizontal="left" vertical="center" wrapText="1" indent="1"/>
    </xf>
    <xf numFmtId="0" fontId="43" fillId="0" borderId="26" xfId="0" applyFont="1" applyBorder="1" applyAlignment="1">
      <alignment horizontal="left" vertical="center" wrapText="1" indent="1"/>
    </xf>
    <xf numFmtId="3" fontId="36" fillId="40" borderId="86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71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83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26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72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24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120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125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28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129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40" borderId="129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30" xfId="0" applyNumberFormat="1" applyFont="1" applyFill="1" applyBorder="1" applyAlignment="1" applyProtection="1">
      <alignment horizontal="center" vertical="center" wrapText="1"/>
      <protection locked="0"/>
    </xf>
    <xf numFmtId="0" fontId="36" fillId="40" borderId="21" xfId="0" applyFont="1" applyFill="1" applyBorder="1" applyAlignment="1" applyProtection="1">
      <alignment horizontal="center" vertical="center"/>
      <protection locked="0"/>
    </xf>
    <xf numFmtId="0" fontId="43" fillId="40" borderId="21" xfId="0" applyFont="1" applyFill="1" applyBorder="1" applyAlignment="1" applyProtection="1">
      <alignment horizontal="center" vertical="center"/>
      <protection locked="0"/>
    </xf>
    <xf numFmtId="0" fontId="43" fillId="40" borderId="117" xfId="0" applyFont="1" applyFill="1" applyBorder="1" applyAlignment="1" applyProtection="1">
      <alignment horizontal="center" vertical="center" wrapText="1"/>
      <protection locked="0"/>
    </xf>
    <xf numFmtId="0" fontId="43" fillId="40" borderId="79" xfId="0" applyFont="1" applyFill="1" applyBorder="1" applyAlignment="1" applyProtection="1">
      <alignment horizontal="center" vertical="center" wrapText="1"/>
      <protection locked="0"/>
    </xf>
    <xf numFmtId="0" fontId="43" fillId="40" borderId="30" xfId="0" applyFont="1" applyFill="1" applyBorder="1" applyAlignment="1" applyProtection="1">
      <alignment horizontal="center" vertical="center" wrapText="1"/>
      <protection locked="0"/>
    </xf>
    <xf numFmtId="0" fontId="43" fillId="40" borderId="21" xfId="0" applyFont="1" applyFill="1" applyBorder="1" applyAlignment="1" applyProtection="1">
      <alignment horizontal="center" vertical="center" wrapText="1"/>
      <protection locked="0"/>
    </xf>
    <xf numFmtId="0" fontId="43" fillId="40" borderId="22" xfId="0" applyFont="1" applyFill="1" applyBorder="1" applyAlignment="1" applyProtection="1">
      <alignment horizontal="center" vertical="center" wrapText="1"/>
      <protection locked="0"/>
    </xf>
    <xf numFmtId="0" fontId="43" fillId="40" borderId="45" xfId="0" applyFont="1" applyFill="1" applyBorder="1" applyAlignment="1" applyProtection="1">
      <alignment horizontal="center" vertical="center" wrapText="1"/>
      <protection locked="0"/>
    </xf>
    <xf numFmtId="0" fontId="43" fillId="40" borderId="126" xfId="0" applyFont="1" applyFill="1" applyBorder="1" applyAlignment="1" applyProtection="1">
      <alignment horizontal="center" vertical="center" wrapText="1"/>
      <protection locked="0"/>
    </xf>
    <xf numFmtId="0" fontId="43" fillId="40" borderId="137" xfId="0" applyFont="1" applyFill="1" applyBorder="1" applyAlignment="1" applyProtection="1">
      <alignment horizontal="center" vertical="center" wrapText="1"/>
      <protection locked="0"/>
    </xf>
    <xf numFmtId="0" fontId="36" fillId="40" borderId="90" xfId="0" applyFont="1" applyFill="1" applyBorder="1" applyAlignment="1" applyProtection="1">
      <alignment horizontal="center" vertical="center"/>
      <protection locked="0"/>
    </xf>
    <xf numFmtId="0" fontId="36" fillId="40" borderId="79" xfId="0" applyFont="1" applyFill="1" applyBorder="1" applyAlignment="1" applyProtection="1">
      <alignment horizontal="center" vertical="center"/>
      <protection locked="0"/>
    </xf>
    <xf numFmtId="0" fontId="36" fillId="40" borderId="31" xfId="0" applyFont="1" applyFill="1" applyBorder="1" applyAlignment="1" applyProtection="1">
      <alignment horizontal="center" vertical="center"/>
      <protection locked="0"/>
    </xf>
    <xf numFmtId="0" fontId="36" fillId="40" borderId="86" xfId="0" applyFont="1" applyFill="1" applyBorder="1" applyAlignment="1" applyProtection="1">
      <alignment horizontal="center" vertical="center"/>
      <protection locked="0"/>
    </xf>
    <xf numFmtId="0" fontId="36" fillId="40" borderId="23" xfId="0" applyFont="1" applyFill="1" applyBorder="1" applyAlignment="1" applyProtection="1">
      <alignment horizontal="center" vertical="center"/>
      <protection locked="0"/>
    </xf>
    <xf numFmtId="0" fontId="91" fillId="0" borderId="26" xfId="0" applyFont="1" applyBorder="1" applyAlignment="1">
      <alignment horizontal="center" vertical="center"/>
    </xf>
    <xf numFmtId="0" fontId="36" fillId="40" borderId="88" xfId="0" applyFont="1" applyFill="1" applyBorder="1" applyAlignment="1" applyProtection="1">
      <alignment horizontal="center" vertical="center"/>
      <protection locked="0"/>
    </xf>
    <xf numFmtId="0" fontId="36" fillId="40" borderId="52" xfId="0" applyFont="1" applyFill="1" applyBorder="1" applyAlignment="1" applyProtection="1">
      <alignment horizontal="center" vertical="center"/>
      <protection locked="0"/>
    </xf>
    <xf numFmtId="0" fontId="36" fillId="40" borderId="48" xfId="0" applyFont="1" applyFill="1" applyBorder="1" applyAlignment="1" applyProtection="1">
      <alignment horizontal="center" vertical="center"/>
      <protection locked="0"/>
    </xf>
    <xf numFmtId="0" fontId="43" fillId="0" borderId="36" xfId="0" applyFont="1" applyBorder="1" applyAlignment="1" applyProtection="1">
      <alignment horizontal="center" vertical="center" wrapText="1"/>
      <protection hidden="1"/>
    </xf>
    <xf numFmtId="0" fontId="43" fillId="0" borderId="11" xfId="0" applyFont="1" applyBorder="1" applyAlignment="1" applyProtection="1">
      <alignment horizontal="center" vertical="center" wrapText="1"/>
      <protection hidden="1"/>
    </xf>
    <xf numFmtId="0" fontId="43" fillId="0" borderId="48" xfId="0" applyFont="1" applyBorder="1" applyAlignment="1" applyProtection="1">
      <alignment horizontal="center" vertical="center" wrapText="1"/>
      <protection hidden="1"/>
    </xf>
    <xf numFmtId="0" fontId="36" fillId="0" borderId="23" xfId="0" applyFont="1" applyBorder="1" applyAlignment="1">
      <alignment horizontal="left" vertical="center" wrapText="1"/>
    </xf>
    <xf numFmtId="0" fontId="36" fillId="0" borderId="26" xfId="0" applyFont="1" applyBorder="1" applyAlignment="1">
      <alignment vertical="center" wrapText="1"/>
    </xf>
    <xf numFmtId="0" fontId="36" fillId="40" borderId="23" xfId="0" applyFont="1" applyFill="1" applyBorder="1" applyAlignment="1" applyProtection="1">
      <alignment horizontal="left" vertical="center" wrapText="1" shrinkToFit="1"/>
      <protection locked="0"/>
    </xf>
    <xf numFmtId="0" fontId="36" fillId="40" borderId="48" xfId="0" applyFont="1" applyFill="1" applyBorder="1" applyAlignment="1" applyProtection="1">
      <alignment horizontal="left" vertical="center" wrapText="1" shrinkToFit="1"/>
      <protection locked="0"/>
    </xf>
    <xf numFmtId="3" fontId="79" fillId="40" borderId="44" xfId="0" applyNumberFormat="1" applyFont="1" applyFill="1" applyBorder="1" applyAlignment="1" applyProtection="1">
      <alignment horizontal="center" vertical="center" wrapText="1"/>
      <protection locked="0"/>
    </xf>
    <xf numFmtId="3" fontId="79" fillId="40" borderId="65" xfId="0" applyNumberFormat="1" applyFont="1" applyFill="1" applyBorder="1" applyAlignment="1" applyProtection="1">
      <alignment horizontal="center" vertical="center" wrapText="1"/>
      <protection locked="0"/>
    </xf>
    <xf numFmtId="3" fontId="79" fillId="40" borderId="21" xfId="0" applyNumberFormat="1" applyFont="1" applyFill="1" applyBorder="1" applyAlignment="1" applyProtection="1">
      <alignment horizontal="center" vertical="center" wrapText="1"/>
      <protection locked="0"/>
    </xf>
    <xf numFmtId="3" fontId="79" fillId="40" borderId="62" xfId="0" applyNumberFormat="1" applyFont="1" applyFill="1" applyBorder="1" applyAlignment="1" applyProtection="1">
      <alignment horizontal="center" vertical="center" wrapText="1"/>
      <protection locked="0"/>
    </xf>
    <xf numFmtId="3" fontId="79" fillId="40" borderId="52" xfId="0" applyNumberFormat="1" applyFont="1" applyFill="1" applyBorder="1" applyAlignment="1" applyProtection="1">
      <alignment horizontal="center" vertical="center" wrapText="1"/>
      <protection locked="0"/>
    </xf>
    <xf numFmtId="3" fontId="79" fillId="40" borderId="74" xfId="0" applyNumberFormat="1" applyFont="1" applyFill="1" applyBorder="1" applyAlignment="1" applyProtection="1">
      <alignment horizontal="center" vertical="center" wrapText="1"/>
      <protection locked="0"/>
    </xf>
    <xf numFmtId="3" fontId="79" fillId="40" borderId="22" xfId="0" applyNumberFormat="1" applyFont="1" applyFill="1" applyBorder="1" applyAlignment="1" applyProtection="1">
      <alignment horizontal="center" vertical="center" wrapText="1"/>
      <protection locked="0"/>
    </xf>
    <xf numFmtId="3" fontId="79" fillId="40" borderId="8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>
      <alignment horizontal="left" vertical="center" indent="1"/>
    </xf>
    <xf numFmtId="0" fontId="31" fillId="0" borderId="48" xfId="0" applyFont="1" applyBorder="1" applyAlignment="1">
      <alignment horizontal="left" vertical="center" indent="1"/>
    </xf>
    <xf numFmtId="0" fontId="36" fillId="40" borderId="44" xfId="0" applyFont="1" applyFill="1" applyBorder="1" applyAlignment="1" applyProtection="1">
      <alignment horizontal="center" vertical="center" wrapText="1"/>
      <protection locked="0"/>
    </xf>
    <xf numFmtId="0" fontId="36" fillId="40" borderId="0" xfId="0" applyFont="1" applyFill="1" applyAlignment="1" applyProtection="1">
      <alignment horizontal="center" vertical="center" wrapText="1"/>
      <protection locked="0"/>
    </xf>
    <xf numFmtId="0" fontId="36" fillId="40" borderId="21" xfId="0" applyFont="1" applyFill="1" applyBorder="1" applyAlignment="1" applyProtection="1">
      <alignment horizontal="center" vertical="center" wrapText="1"/>
      <protection locked="0"/>
    </xf>
    <xf numFmtId="0" fontId="36" fillId="40" borderId="23" xfId="0" applyFont="1" applyFill="1" applyBorder="1" applyAlignment="1" applyProtection="1">
      <alignment horizontal="center" vertical="center" wrapText="1"/>
      <protection locked="0"/>
    </xf>
    <xf numFmtId="0" fontId="34" fillId="40" borderId="26" xfId="0" applyFont="1" applyFill="1" applyBorder="1" applyAlignment="1" applyProtection="1">
      <alignment horizontal="left" vertical="center" wrapText="1" indent="1"/>
      <protection locked="0"/>
    </xf>
    <xf numFmtId="0" fontId="36" fillId="40" borderId="77" xfId="0" applyFont="1" applyFill="1" applyBorder="1" applyAlignment="1" applyProtection="1">
      <alignment horizontal="center" vertical="center" wrapText="1"/>
      <protection locked="0"/>
    </xf>
    <xf numFmtId="0" fontId="36" fillId="40" borderId="26" xfId="0" applyFont="1" applyFill="1" applyBorder="1" applyAlignment="1" applyProtection="1">
      <alignment horizontal="center" vertical="center" wrapText="1"/>
      <protection locked="0"/>
    </xf>
    <xf numFmtId="0" fontId="43" fillId="0" borderId="49" xfId="0" quotePrefix="1" applyFont="1" applyBorder="1" applyAlignment="1">
      <alignment horizontal="left" vertical="center" wrapText="1" indent="2"/>
    </xf>
    <xf numFmtId="3" fontId="36" fillId="40" borderId="74" xfId="0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 applyAlignment="1" applyProtection="1">
      <alignment vertical="center"/>
      <protection hidden="1"/>
    </xf>
    <xf numFmtId="3" fontId="36" fillId="40" borderId="165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67" xfId="0" applyNumberFormat="1" applyFont="1" applyFill="1" applyBorder="1" applyAlignment="1" applyProtection="1">
      <alignment horizontal="center" vertical="center" wrapText="1"/>
      <protection locked="0"/>
    </xf>
    <xf numFmtId="3" fontId="36" fillId="40" borderId="162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35" xfId="0" quotePrefix="1" applyFont="1" applyBorder="1" applyAlignment="1">
      <alignment horizontal="left" vertical="center" wrapText="1" indent="2"/>
    </xf>
    <xf numFmtId="0" fontId="33" fillId="0" borderId="55" xfId="0" applyFont="1" applyBorder="1" applyAlignment="1">
      <alignment horizontal="center" vertical="center" wrapText="1"/>
    </xf>
    <xf numFmtId="0" fontId="33" fillId="0" borderId="180" xfId="0" applyFont="1" applyBorder="1" applyAlignment="1">
      <alignment horizontal="center" vertical="center" wrapText="1"/>
    </xf>
    <xf numFmtId="0" fontId="91" fillId="0" borderId="181" xfId="0" applyFont="1" applyBorder="1" applyAlignment="1" applyProtection="1">
      <alignment horizontal="center" vertical="center" wrapText="1"/>
      <protection hidden="1"/>
    </xf>
    <xf numFmtId="0" fontId="35" fillId="0" borderId="182" xfId="0" applyFont="1" applyBorder="1" applyAlignment="1">
      <alignment horizontal="center" vertical="center" wrapText="1"/>
    </xf>
    <xf numFmtId="0" fontId="35" fillId="0" borderId="183" xfId="0" applyFont="1" applyBorder="1" applyAlignment="1">
      <alignment horizontal="center" vertical="center" wrapText="1"/>
    </xf>
    <xf numFmtId="0" fontId="35" fillId="0" borderId="184" xfId="0" applyFont="1" applyBorder="1" applyAlignment="1">
      <alignment horizontal="center" vertical="center" wrapText="1"/>
    </xf>
    <xf numFmtId="0" fontId="91" fillId="0" borderId="185" xfId="0" applyFont="1" applyBorder="1" applyAlignment="1" applyProtection="1">
      <alignment horizontal="center" vertical="center" wrapText="1"/>
      <protection hidden="1"/>
    </xf>
    <xf numFmtId="3" fontId="36" fillId="0" borderId="186" xfId="0" applyNumberFormat="1" applyFont="1" applyBorder="1" applyAlignment="1" applyProtection="1">
      <alignment horizontal="center" vertical="center" wrapText="1"/>
      <protection hidden="1"/>
    </xf>
    <xf numFmtId="3" fontId="36" fillId="0" borderId="28" xfId="0" applyNumberFormat="1" applyFont="1" applyBorder="1" applyAlignment="1" applyProtection="1">
      <alignment horizontal="center" vertical="center" wrapText="1"/>
      <protection hidden="1"/>
    </xf>
    <xf numFmtId="0" fontId="33" fillId="0" borderId="100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61" fillId="0" borderId="6" xfId="0" applyFont="1" applyBorder="1" applyAlignment="1" applyProtection="1">
      <alignment horizontal="left" vertical="center" wrapText="1" indent="2"/>
      <protection hidden="1"/>
    </xf>
    <xf numFmtId="0" fontId="33" fillId="0" borderId="18" xfId="0" applyFont="1" applyBorder="1" applyAlignment="1">
      <alignment horizontal="left" vertical="center" wrapText="1"/>
    </xf>
    <xf numFmtId="0" fontId="80" fillId="0" borderId="0" xfId="0" applyFont="1"/>
    <xf numFmtId="3" fontId="29" fillId="0" borderId="0" xfId="0" applyNumberFormat="1" applyFont="1" applyProtection="1">
      <protection hidden="1"/>
    </xf>
    <xf numFmtId="0" fontId="69" fillId="0" borderId="0" xfId="0" applyFont="1" applyAlignment="1" applyProtection="1">
      <alignment horizontal="left" indent="2"/>
      <protection hidden="1"/>
    </xf>
    <xf numFmtId="0" fontId="69" fillId="0" borderId="0" xfId="0" applyFont="1" applyAlignment="1" applyProtection="1">
      <alignment wrapText="1"/>
      <protection hidden="1"/>
    </xf>
    <xf numFmtId="0" fontId="29" fillId="2" borderId="0" xfId="0" applyFont="1" applyFill="1" applyProtection="1">
      <protection hidden="1"/>
    </xf>
    <xf numFmtId="0" fontId="69" fillId="0" borderId="0" xfId="0" applyFont="1" applyAlignment="1" applyProtection="1">
      <alignment horizontal="left" wrapText="1" indent="2"/>
      <protection hidden="1"/>
    </xf>
    <xf numFmtId="0" fontId="30" fillId="0" borderId="0" xfId="0" applyFont="1" applyProtection="1">
      <protection hidden="1"/>
    </xf>
    <xf numFmtId="0" fontId="69" fillId="0" borderId="0" xfId="0" applyFont="1" applyAlignment="1" applyProtection="1">
      <alignment horizontal="center" wrapText="1"/>
      <protection hidden="1"/>
    </xf>
    <xf numFmtId="0" fontId="93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left" indent="2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vertical="center" wrapText="1"/>
      <protection hidden="1"/>
    </xf>
    <xf numFmtId="16" fontId="52" fillId="0" borderId="0" xfId="0" applyNumberFormat="1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left" vertical="center" wrapText="1" indent="4"/>
      <protection hidden="1"/>
    </xf>
    <xf numFmtId="0" fontId="36" fillId="0" borderId="0" xfId="0" applyFont="1" applyAlignment="1" applyProtection="1">
      <alignment horizontal="center" vertical="center"/>
      <protection locked="0" hidden="1"/>
    </xf>
    <xf numFmtId="0" fontId="68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91" fillId="0" borderId="0" xfId="0" applyFont="1" applyAlignment="1" applyProtection="1">
      <alignment horizontal="center" vertical="center"/>
      <protection hidden="1"/>
    </xf>
    <xf numFmtId="0" fontId="36" fillId="0" borderId="31" xfId="0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91" fillId="0" borderId="0" xfId="0" applyFont="1" applyAlignment="1" applyProtection="1">
      <alignment horizontal="center"/>
      <protection hidden="1"/>
    </xf>
    <xf numFmtId="0" fontId="91" fillId="0" borderId="0" xfId="0" applyFont="1" applyAlignment="1" applyProtection="1">
      <alignment horizontal="right" indent="1"/>
      <protection hidden="1"/>
    </xf>
    <xf numFmtId="0" fontId="43" fillId="0" borderId="90" xfId="0" applyFont="1" applyBorder="1" applyAlignment="1" applyProtection="1">
      <alignment horizontal="center" vertical="center" wrapText="1"/>
      <protection hidden="1"/>
    </xf>
    <xf numFmtId="0" fontId="43" fillId="0" borderId="83" xfId="0" applyFont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left" wrapText="1"/>
      <protection hidden="1"/>
    </xf>
    <xf numFmtId="3" fontId="79" fillId="0" borderId="138" xfId="0" applyNumberFormat="1" applyFont="1" applyBorder="1" applyAlignment="1" applyProtection="1">
      <alignment horizontal="center" vertical="center" wrapText="1"/>
      <protection hidden="1"/>
    </xf>
    <xf numFmtId="3" fontId="79" fillId="0" borderId="139" xfId="0" applyNumberFormat="1" applyFont="1" applyBorder="1" applyAlignment="1" applyProtection="1">
      <alignment horizontal="center" vertical="center" wrapText="1"/>
      <protection hidden="1"/>
    </xf>
    <xf numFmtId="3" fontId="79" fillId="0" borderId="18" xfId="0" applyNumberFormat="1" applyFont="1" applyBorder="1" applyAlignment="1" applyProtection="1">
      <alignment horizontal="center" vertical="center" wrapText="1"/>
      <protection hidden="1"/>
    </xf>
    <xf numFmtId="3" fontId="79" fillId="0" borderId="140" xfId="0" applyNumberFormat="1" applyFont="1" applyBorder="1" applyAlignment="1" applyProtection="1">
      <alignment horizontal="center" vertical="center" wrapText="1"/>
      <protection hidden="1"/>
    </xf>
    <xf numFmtId="3" fontId="79" fillId="0" borderId="141" xfId="0" applyNumberFormat="1" applyFont="1" applyBorder="1" applyAlignment="1" applyProtection="1">
      <alignment horizontal="center" vertical="center" wrapText="1"/>
      <protection hidden="1"/>
    </xf>
    <xf numFmtId="3" fontId="79" fillId="0" borderId="16" xfId="0" applyNumberFormat="1" applyFont="1" applyBorder="1" applyAlignment="1" applyProtection="1">
      <alignment horizontal="center" vertical="center" wrapText="1"/>
      <protection hidden="1"/>
    </xf>
    <xf numFmtId="3" fontId="79" fillId="0" borderId="0" xfId="0" applyNumberFormat="1" applyFont="1" applyAlignment="1" applyProtection="1">
      <alignment horizontal="center" vertical="center" wrapText="1"/>
      <protection hidden="1"/>
    </xf>
    <xf numFmtId="3" fontId="79" fillId="0" borderId="59" xfId="0" applyNumberFormat="1" applyFont="1" applyBorder="1" applyAlignment="1" applyProtection="1">
      <alignment horizontal="center" vertical="center" wrapText="1"/>
      <protection hidden="1"/>
    </xf>
    <xf numFmtId="3" fontId="79" fillId="0" borderId="142" xfId="0" applyNumberFormat="1" applyFont="1" applyBorder="1" applyAlignment="1" applyProtection="1">
      <alignment horizontal="center" vertical="center" wrapText="1"/>
      <protection hidden="1"/>
    </xf>
    <xf numFmtId="3" fontId="79" fillId="0" borderId="21" xfId="0" applyNumberFormat="1" applyFont="1" applyBorder="1" applyAlignment="1" applyProtection="1">
      <alignment horizontal="center" vertical="center" wrapText="1"/>
      <protection hidden="1"/>
    </xf>
    <xf numFmtId="3" fontId="79" fillId="0" borderId="23" xfId="0" applyNumberFormat="1" applyFont="1" applyBorder="1" applyAlignment="1" applyProtection="1">
      <alignment horizontal="center" vertical="center" wrapText="1"/>
      <protection hidden="1"/>
    </xf>
    <xf numFmtId="3" fontId="79" fillId="0" borderId="61" xfId="0" applyNumberFormat="1" applyFont="1" applyBorder="1" applyAlignment="1" applyProtection="1">
      <alignment horizontal="center" vertical="center" wrapText="1"/>
      <protection hidden="1"/>
    </xf>
    <xf numFmtId="3" fontId="79" fillId="0" borderId="37" xfId="0" applyNumberFormat="1" applyFont="1" applyBorder="1" applyAlignment="1" applyProtection="1">
      <alignment horizontal="center" vertical="center" wrapText="1"/>
      <protection hidden="1"/>
    </xf>
    <xf numFmtId="3" fontId="79" fillId="0" borderId="50" xfId="0" applyNumberFormat="1" applyFont="1" applyBorder="1" applyAlignment="1" applyProtection="1">
      <alignment horizontal="center" vertical="center" wrapText="1"/>
      <protection hidden="1"/>
    </xf>
    <xf numFmtId="3" fontId="79" fillId="0" borderId="52" xfId="0" applyNumberFormat="1" applyFont="1" applyBorder="1" applyAlignment="1" applyProtection="1">
      <alignment horizontal="center" vertical="center" wrapText="1"/>
      <protection hidden="1"/>
    </xf>
    <xf numFmtId="3" fontId="79" fillId="0" borderId="48" xfId="0" applyNumberFormat="1" applyFont="1" applyBorder="1" applyAlignment="1" applyProtection="1">
      <alignment horizontal="center" vertical="center" wrapText="1"/>
      <protection hidden="1"/>
    </xf>
    <xf numFmtId="3" fontId="79" fillId="0" borderId="73" xfId="0" applyNumberFormat="1" applyFont="1" applyBorder="1" applyAlignment="1" applyProtection="1">
      <alignment horizontal="center" vertical="center" wrapText="1"/>
      <protection hidden="1"/>
    </xf>
    <xf numFmtId="0" fontId="36" fillId="0" borderId="21" xfId="0" applyFont="1" applyBorder="1" applyAlignment="1" applyProtection="1">
      <alignment horizontal="center" vertical="center" wrapText="1"/>
      <protection hidden="1"/>
    </xf>
    <xf numFmtId="0" fontId="36" fillId="0" borderId="22" xfId="0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0" fontId="42" fillId="0" borderId="0" xfId="0" applyFont="1" applyAlignment="1" applyProtection="1">
      <alignment wrapText="1"/>
      <protection hidden="1"/>
    </xf>
    <xf numFmtId="0" fontId="62" fillId="0" borderId="77" xfId="0" applyFont="1" applyBorder="1" applyAlignment="1" applyProtection="1">
      <alignment horizontal="left" vertical="center" wrapText="1"/>
      <protection hidden="1"/>
    </xf>
    <xf numFmtId="0" fontId="62" fillId="0" borderId="44" xfId="0" applyFont="1" applyBorder="1" applyAlignment="1" applyProtection="1">
      <alignment horizontal="left" vertical="center" wrapText="1"/>
      <protection hidden="1"/>
    </xf>
    <xf numFmtId="0" fontId="62" fillId="0" borderId="79" xfId="0" applyFont="1" applyBorder="1" applyAlignment="1" applyProtection="1">
      <alignment horizontal="left" vertical="center" wrapText="1"/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0" fontId="49" fillId="0" borderId="31" xfId="0" applyFont="1" applyBorder="1" applyAlignment="1" applyProtection="1">
      <alignment horizontal="center" vertical="center" wrapText="1"/>
      <protection hidden="1"/>
    </xf>
    <xf numFmtId="0" fontId="48" fillId="41" borderId="77" xfId="0" applyFont="1" applyFill="1" applyBorder="1" applyAlignment="1" applyProtection="1">
      <alignment horizontal="center" vertical="center" wrapText="1" shrinkToFit="1"/>
      <protection hidden="1"/>
    </xf>
    <xf numFmtId="0" fontId="48" fillId="41" borderId="79" xfId="0" applyFont="1" applyFill="1" applyBorder="1" applyAlignment="1" applyProtection="1">
      <alignment horizontal="center" vertical="center" wrapText="1" shrinkToFit="1"/>
      <protection hidden="1"/>
    </xf>
    <xf numFmtId="0" fontId="53" fillId="0" borderId="0" xfId="0" applyFont="1" applyAlignment="1" applyProtection="1">
      <alignment horizont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5" fillId="0" borderId="0" xfId="0" quotePrefix="1" applyFont="1" applyAlignment="1" applyProtection="1">
      <alignment horizontal="center" vertical="center"/>
      <protection hidden="1"/>
    </xf>
    <xf numFmtId="0" fontId="62" fillId="0" borderId="25" xfId="0" applyFont="1" applyBorder="1" applyAlignment="1" applyProtection="1">
      <alignment horizontal="left" vertical="center" wrapText="1"/>
      <protection hidden="1"/>
    </xf>
    <xf numFmtId="0" fontId="62" fillId="0" borderId="26" xfId="0" applyFont="1" applyBorder="1" applyAlignment="1" applyProtection="1">
      <alignment horizontal="left" vertical="center" wrapText="1"/>
      <protection hidden="1"/>
    </xf>
    <xf numFmtId="0" fontId="62" fillId="0" borderId="27" xfId="0" applyFont="1" applyBorder="1" applyAlignment="1" applyProtection="1">
      <alignment horizontal="left" vertical="center" wrapText="1"/>
      <protection hidden="1"/>
    </xf>
    <xf numFmtId="0" fontId="62" fillId="0" borderId="28" xfId="0" applyFont="1" applyBorder="1" applyAlignment="1" applyProtection="1">
      <alignment horizontal="left" vertical="center" wrapText="1"/>
      <protection hidden="1"/>
    </xf>
    <xf numFmtId="0" fontId="62" fillId="0" borderId="0" xfId="0" applyFont="1" applyAlignment="1" applyProtection="1">
      <alignment horizontal="left" vertical="center" wrapText="1"/>
      <protection hidden="1"/>
    </xf>
    <xf numFmtId="0" fontId="62" fillId="0" borderId="29" xfId="0" applyFont="1" applyBorder="1" applyAlignment="1" applyProtection="1">
      <alignment horizontal="left" vertical="center" wrapText="1"/>
      <protection hidden="1"/>
    </xf>
    <xf numFmtId="0" fontId="62" fillId="0" borderId="30" xfId="0" applyFont="1" applyBorder="1" applyAlignment="1" applyProtection="1">
      <alignment horizontal="left" vertical="center" wrapText="1"/>
      <protection hidden="1"/>
    </xf>
    <xf numFmtId="0" fontId="62" fillId="0" borderId="31" xfId="0" applyFont="1" applyBorder="1" applyAlignment="1" applyProtection="1">
      <alignment horizontal="left" vertical="center" wrapText="1"/>
      <protection hidden="1"/>
    </xf>
    <xf numFmtId="0" fontId="62" fillId="0" borderId="32" xfId="0" applyFont="1" applyBorder="1" applyAlignment="1" applyProtection="1">
      <alignment horizontal="left" vertical="center" wrapText="1"/>
      <protection hidden="1"/>
    </xf>
    <xf numFmtId="0" fontId="50" fillId="41" borderId="77" xfId="0" applyFont="1" applyFill="1" applyBorder="1" applyAlignment="1" applyProtection="1">
      <alignment horizontal="center" vertical="center" wrapText="1" shrinkToFit="1"/>
      <protection hidden="1"/>
    </xf>
    <xf numFmtId="0" fontId="50" fillId="41" borderId="79" xfId="0" applyFont="1" applyFill="1" applyBorder="1" applyAlignment="1" applyProtection="1">
      <alignment horizontal="center" vertical="center" wrapText="1" shrinkToFit="1"/>
      <protection hidden="1"/>
    </xf>
    <xf numFmtId="0" fontId="31" fillId="40" borderId="25" xfId="0" applyFont="1" applyFill="1" applyBorder="1" applyAlignment="1" applyProtection="1">
      <alignment horizontal="left" vertical="top" wrapText="1"/>
      <protection locked="0"/>
    </xf>
    <xf numFmtId="0" fontId="31" fillId="40" borderId="26" xfId="0" applyFont="1" applyFill="1" applyBorder="1" applyAlignment="1" applyProtection="1">
      <alignment horizontal="left" vertical="top" wrapText="1"/>
      <protection locked="0"/>
    </xf>
    <xf numFmtId="0" fontId="31" fillId="40" borderId="27" xfId="0" applyFont="1" applyFill="1" applyBorder="1" applyAlignment="1" applyProtection="1">
      <alignment horizontal="left" vertical="top" wrapText="1"/>
      <protection locked="0"/>
    </xf>
    <xf numFmtId="0" fontId="31" fillId="40" borderId="28" xfId="0" applyFont="1" applyFill="1" applyBorder="1" applyAlignment="1" applyProtection="1">
      <alignment horizontal="left" vertical="top" wrapText="1"/>
      <protection locked="0"/>
    </xf>
    <xf numFmtId="0" fontId="31" fillId="40" borderId="0" xfId="0" applyFont="1" applyFill="1" applyAlignment="1" applyProtection="1">
      <alignment horizontal="left" vertical="top" wrapText="1"/>
      <protection locked="0"/>
    </xf>
    <xf numFmtId="0" fontId="31" fillId="40" borderId="29" xfId="0" applyFont="1" applyFill="1" applyBorder="1" applyAlignment="1" applyProtection="1">
      <alignment horizontal="left" vertical="top" wrapText="1"/>
      <protection locked="0"/>
    </xf>
    <xf numFmtId="0" fontId="31" fillId="40" borderId="30" xfId="0" applyFont="1" applyFill="1" applyBorder="1" applyAlignment="1" applyProtection="1">
      <alignment horizontal="left" vertical="top" wrapText="1"/>
      <protection locked="0"/>
    </xf>
    <xf numFmtId="0" fontId="31" fillId="40" borderId="31" xfId="0" applyFont="1" applyFill="1" applyBorder="1" applyAlignment="1" applyProtection="1">
      <alignment horizontal="left" vertical="top" wrapText="1"/>
      <protection locked="0"/>
    </xf>
    <xf numFmtId="0" fontId="31" fillId="40" borderId="32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Alignment="1" applyProtection="1">
      <alignment horizontal="center" vertical="center" wrapText="1"/>
      <protection hidden="1"/>
    </xf>
    <xf numFmtId="0" fontId="33" fillId="0" borderId="5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 indent="1"/>
    </xf>
    <xf numFmtId="0" fontId="33" fillId="0" borderId="3" xfId="0" applyFont="1" applyBorder="1" applyAlignment="1">
      <alignment horizontal="left" vertical="center" wrapText="1" indent="1"/>
    </xf>
    <xf numFmtId="0" fontId="33" fillId="0" borderId="4" xfId="0" applyFont="1" applyBorder="1" applyAlignment="1">
      <alignment horizontal="center" vertical="center" wrapText="1"/>
    </xf>
    <xf numFmtId="0" fontId="43" fillId="40" borderId="25" xfId="0" applyFont="1" applyFill="1" applyBorder="1" applyAlignment="1" applyProtection="1">
      <alignment horizontal="left" vertical="top" wrapText="1" shrinkToFit="1"/>
      <protection locked="0"/>
    </xf>
    <xf numFmtId="0" fontId="43" fillId="40" borderId="26" xfId="0" applyFont="1" applyFill="1" applyBorder="1" applyAlignment="1" applyProtection="1">
      <alignment horizontal="left" vertical="top" wrapText="1" shrinkToFit="1"/>
      <protection locked="0"/>
    </xf>
    <xf numFmtId="0" fontId="43" fillId="40" borderId="27" xfId="0" applyFont="1" applyFill="1" applyBorder="1" applyAlignment="1" applyProtection="1">
      <alignment horizontal="left" vertical="top" wrapText="1" shrinkToFit="1"/>
      <protection locked="0"/>
    </xf>
    <xf numFmtId="0" fontId="43" fillId="40" borderId="28" xfId="0" applyFont="1" applyFill="1" applyBorder="1" applyAlignment="1" applyProtection="1">
      <alignment horizontal="left" vertical="top" wrapText="1" shrinkToFit="1"/>
      <protection locked="0"/>
    </xf>
    <xf numFmtId="0" fontId="43" fillId="40" borderId="0" xfId="0" applyFont="1" applyFill="1" applyAlignment="1" applyProtection="1">
      <alignment horizontal="left" vertical="top" wrapText="1" shrinkToFit="1"/>
      <protection locked="0"/>
    </xf>
    <xf numFmtId="0" fontId="43" fillId="40" borderId="29" xfId="0" applyFont="1" applyFill="1" applyBorder="1" applyAlignment="1" applyProtection="1">
      <alignment horizontal="left" vertical="top" wrapText="1" shrinkToFit="1"/>
      <protection locked="0"/>
    </xf>
    <xf numFmtId="0" fontId="43" fillId="40" borderId="30" xfId="0" applyFont="1" applyFill="1" applyBorder="1" applyAlignment="1" applyProtection="1">
      <alignment horizontal="left" vertical="top" wrapText="1" shrinkToFit="1"/>
      <protection locked="0"/>
    </xf>
    <xf numFmtId="0" fontId="43" fillId="40" borderId="31" xfId="0" applyFont="1" applyFill="1" applyBorder="1" applyAlignment="1" applyProtection="1">
      <alignment horizontal="left" vertical="top" wrapText="1" shrinkToFit="1"/>
      <protection locked="0"/>
    </xf>
    <xf numFmtId="0" fontId="43" fillId="40" borderId="32" xfId="0" applyFont="1" applyFill="1" applyBorder="1" applyAlignment="1" applyProtection="1">
      <alignment horizontal="left" vertical="top" wrapText="1" shrinkToFit="1"/>
      <protection locked="0"/>
    </xf>
    <xf numFmtId="0" fontId="33" fillId="0" borderId="14" xfId="0" applyFont="1" applyBorder="1" applyAlignment="1">
      <alignment horizontal="left" vertical="center" wrapText="1" indent="1"/>
    </xf>
    <xf numFmtId="0" fontId="33" fillId="0" borderId="11" xfId="0" applyFont="1" applyBorder="1" applyAlignment="1">
      <alignment horizontal="left" vertical="center" wrapText="1" indent="1"/>
    </xf>
    <xf numFmtId="0" fontId="101" fillId="0" borderId="0" xfId="0" applyFont="1" applyAlignment="1">
      <alignment horizontal="center"/>
    </xf>
    <xf numFmtId="0" fontId="101" fillId="0" borderId="11" xfId="0" applyFont="1" applyBorder="1" applyAlignment="1">
      <alignment horizontal="center"/>
    </xf>
    <xf numFmtId="3" fontId="36" fillId="0" borderId="61" xfId="0" applyNumberFormat="1" applyFont="1" applyBorder="1" applyAlignment="1" applyProtection="1">
      <alignment horizontal="center" vertical="center" wrapText="1"/>
      <protection hidden="1"/>
    </xf>
    <xf numFmtId="3" fontId="36" fillId="0" borderId="23" xfId="0" applyNumberFormat="1" applyFont="1" applyBorder="1" applyAlignment="1" applyProtection="1">
      <alignment horizontal="center" vertical="center" wrapText="1"/>
      <protection hidden="1"/>
    </xf>
    <xf numFmtId="3" fontId="36" fillId="0" borderId="117" xfId="0" applyNumberFormat="1" applyFont="1" applyBorder="1" applyAlignment="1" applyProtection="1">
      <alignment horizontal="center" vertical="center" wrapText="1"/>
      <protection hidden="1"/>
    </xf>
    <xf numFmtId="3" fontId="36" fillId="0" borderId="31" xfId="0" applyNumberFormat="1" applyFont="1" applyBorder="1" applyAlignment="1" applyProtection="1">
      <alignment horizontal="center" vertical="center" wrapText="1"/>
      <protection hidden="1"/>
    </xf>
    <xf numFmtId="3" fontId="36" fillId="0" borderId="91" xfId="0" applyNumberFormat="1" applyFont="1" applyBorder="1" applyAlignment="1" applyProtection="1">
      <alignment horizontal="center" vertical="center" wrapText="1"/>
      <protection hidden="1"/>
    </xf>
    <xf numFmtId="3" fontId="36" fillId="0" borderId="26" xfId="0" applyNumberFormat="1" applyFont="1" applyBorder="1" applyAlignment="1" applyProtection="1">
      <alignment horizontal="center" vertical="center" wrapText="1"/>
      <protection hidden="1"/>
    </xf>
    <xf numFmtId="3" fontId="36" fillId="0" borderId="92" xfId="0" applyNumberFormat="1" applyFont="1" applyBorder="1" applyAlignment="1" applyProtection="1">
      <alignment horizontal="center" vertical="center" wrapText="1"/>
      <protection hidden="1"/>
    </xf>
    <xf numFmtId="0" fontId="61" fillId="0" borderId="14" xfId="0" applyFont="1" applyBorder="1" applyAlignment="1">
      <alignment horizontal="left" vertical="center" wrapText="1" indent="1"/>
    </xf>
    <xf numFmtId="0" fontId="61" fillId="0" borderId="11" xfId="0" applyFont="1" applyBorder="1" applyAlignment="1">
      <alignment horizontal="left" vertical="center" wrapText="1" indent="1"/>
    </xf>
    <xf numFmtId="0" fontId="34" fillId="0" borderId="0" xfId="0" applyFont="1" applyAlignment="1">
      <alignment horizontal="right"/>
    </xf>
    <xf numFmtId="0" fontId="43" fillId="40" borderId="25" xfId="0" applyFont="1" applyFill="1" applyBorder="1" applyAlignment="1" applyProtection="1">
      <alignment horizontal="left" vertical="top" wrapText="1"/>
      <protection locked="0"/>
    </xf>
    <xf numFmtId="0" fontId="43" fillId="40" borderId="26" xfId="0" applyFont="1" applyFill="1" applyBorder="1" applyAlignment="1" applyProtection="1">
      <alignment horizontal="left" vertical="top" wrapText="1"/>
      <protection locked="0"/>
    </xf>
    <xf numFmtId="0" fontId="43" fillId="40" borderId="27" xfId="0" applyFont="1" applyFill="1" applyBorder="1" applyAlignment="1" applyProtection="1">
      <alignment horizontal="left" vertical="top" wrapText="1"/>
      <protection locked="0"/>
    </xf>
    <xf numFmtId="0" fontId="43" fillId="40" borderId="28" xfId="0" applyFont="1" applyFill="1" applyBorder="1" applyAlignment="1" applyProtection="1">
      <alignment horizontal="left" vertical="top" wrapText="1"/>
      <protection locked="0"/>
    </xf>
    <xf numFmtId="0" fontId="43" fillId="40" borderId="0" xfId="0" applyFont="1" applyFill="1" applyAlignment="1" applyProtection="1">
      <alignment horizontal="left" vertical="top" wrapText="1"/>
      <protection locked="0"/>
    </xf>
    <xf numFmtId="0" fontId="43" fillId="40" borderId="29" xfId="0" applyFont="1" applyFill="1" applyBorder="1" applyAlignment="1" applyProtection="1">
      <alignment horizontal="left" vertical="top" wrapText="1"/>
      <protection locked="0"/>
    </xf>
    <xf numFmtId="0" fontId="43" fillId="40" borderId="30" xfId="0" applyFont="1" applyFill="1" applyBorder="1" applyAlignment="1" applyProtection="1">
      <alignment horizontal="left" vertical="top" wrapText="1"/>
      <protection locked="0"/>
    </xf>
    <xf numFmtId="0" fontId="43" fillId="40" borderId="31" xfId="0" applyFont="1" applyFill="1" applyBorder="1" applyAlignment="1" applyProtection="1">
      <alignment horizontal="left" vertical="top" wrapText="1"/>
      <protection locked="0"/>
    </xf>
    <xf numFmtId="0" fontId="43" fillId="40" borderId="32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 wrapText="1"/>
      <protection hidden="1"/>
    </xf>
    <xf numFmtId="0" fontId="61" fillId="0" borderId="2" xfId="0" applyFont="1" applyBorder="1" applyAlignment="1" applyProtection="1">
      <alignment horizontal="left" vertical="center" wrapText="1" indent="1"/>
      <protection hidden="1"/>
    </xf>
    <xf numFmtId="0" fontId="61" fillId="0" borderId="3" xfId="0" applyFont="1" applyBorder="1" applyAlignment="1" applyProtection="1">
      <alignment horizontal="left" vertical="center" wrapText="1" indent="1"/>
      <protection hidden="1"/>
    </xf>
    <xf numFmtId="0" fontId="61" fillId="0" borderId="54" xfId="0" applyFont="1" applyBorder="1" applyAlignment="1" applyProtection="1">
      <alignment horizontal="center" vertical="center" wrapText="1"/>
      <protection hidden="1"/>
    </xf>
    <xf numFmtId="0" fontId="61" fillId="0" borderId="14" xfId="0" applyFont="1" applyBorder="1" applyAlignment="1" applyProtection="1">
      <alignment horizontal="center" vertical="center" wrapText="1"/>
      <protection hidden="1"/>
    </xf>
    <xf numFmtId="0" fontId="61" fillId="0" borderId="149" xfId="0" applyFont="1" applyBorder="1" applyAlignment="1" applyProtection="1">
      <alignment horizontal="center" vertical="center" wrapText="1"/>
      <protection hidden="1"/>
    </xf>
    <xf numFmtId="0" fontId="61" fillId="0" borderId="150" xfId="0" applyFont="1" applyBorder="1" applyAlignment="1" applyProtection="1">
      <alignment horizontal="center" vertical="center" wrapText="1"/>
      <protection hidden="1"/>
    </xf>
    <xf numFmtId="0" fontId="39" fillId="0" borderId="14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62" fillId="0" borderId="0" xfId="0" applyFont="1" applyAlignment="1" applyProtection="1">
      <alignment horizontal="left" vertical="top" wrapText="1" indent="1"/>
      <protection hidden="1"/>
    </xf>
    <xf numFmtId="0" fontId="68" fillId="0" borderId="0" xfId="0" applyFont="1" applyAlignment="1" applyProtection="1">
      <alignment horizontal="center" vertical="top" wrapText="1"/>
      <protection hidden="1"/>
    </xf>
    <xf numFmtId="0" fontId="43" fillId="0" borderId="23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 indent="1"/>
    </xf>
    <xf numFmtId="0" fontId="37" fillId="0" borderId="11" xfId="0" applyFont="1" applyBorder="1" applyAlignment="1">
      <alignment horizontal="left" vertical="center" wrapText="1" indent="1"/>
    </xf>
    <xf numFmtId="0" fontId="43" fillId="0" borderId="48" xfId="0" applyFont="1" applyBorder="1" applyAlignment="1">
      <alignment horizontal="left" vertical="center" wrapText="1"/>
    </xf>
    <xf numFmtId="0" fontId="43" fillId="0" borderId="0" xfId="0" applyFont="1" applyAlignment="1">
      <alignment horizontal="left" wrapText="1"/>
    </xf>
    <xf numFmtId="0" fontId="37" fillId="0" borderId="132" xfId="0" applyFont="1" applyBorder="1" applyAlignment="1">
      <alignment horizontal="center" vertical="center" wrapText="1"/>
    </xf>
    <xf numFmtId="0" fontId="37" fillId="0" borderId="133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left" vertical="center" wrapText="1"/>
    </xf>
    <xf numFmtId="0" fontId="39" fillId="0" borderId="0" xfId="0" applyFont="1" applyAlignment="1" applyProtection="1">
      <alignment horizontal="right"/>
      <protection hidden="1"/>
    </xf>
    <xf numFmtId="0" fontId="36" fillId="0" borderId="0" xfId="0" applyFont="1" applyAlignment="1" applyProtection="1">
      <alignment horizontal="left" vertical="center" wrapText="1" indent="1"/>
      <protection hidden="1"/>
    </xf>
    <xf numFmtId="0" fontId="36" fillId="0" borderId="0" xfId="0" applyFont="1" applyAlignment="1" applyProtection="1">
      <alignment horizontal="left" wrapText="1" indent="2"/>
      <protection hidden="1"/>
    </xf>
    <xf numFmtId="0" fontId="37" fillId="0" borderId="14" xfId="0" applyFont="1" applyBorder="1" applyAlignment="1">
      <alignment horizontal="left" vertical="center" indent="1"/>
    </xf>
    <xf numFmtId="0" fontId="37" fillId="0" borderId="11" xfId="0" applyFont="1" applyBorder="1" applyAlignment="1">
      <alignment horizontal="left" vertical="center" indent="1"/>
    </xf>
    <xf numFmtId="0" fontId="37" fillId="0" borderId="82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79" fillId="40" borderId="25" xfId="0" applyFont="1" applyFill="1" applyBorder="1" applyAlignment="1" applyProtection="1">
      <alignment horizontal="left" vertical="top" wrapText="1"/>
      <protection locked="0"/>
    </xf>
    <xf numFmtId="0" fontId="79" fillId="40" borderId="26" xfId="0" applyFont="1" applyFill="1" applyBorder="1" applyAlignment="1" applyProtection="1">
      <alignment horizontal="left" vertical="top" wrapText="1"/>
      <protection locked="0"/>
    </xf>
    <xf numFmtId="0" fontId="79" fillId="40" borderId="27" xfId="0" applyFont="1" applyFill="1" applyBorder="1" applyAlignment="1" applyProtection="1">
      <alignment horizontal="left" vertical="top" wrapText="1"/>
      <protection locked="0"/>
    </xf>
    <xf numFmtId="0" fontId="79" fillId="40" borderId="28" xfId="0" applyFont="1" applyFill="1" applyBorder="1" applyAlignment="1" applyProtection="1">
      <alignment horizontal="left" vertical="top" wrapText="1"/>
      <protection locked="0"/>
    </xf>
    <xf numFmtId="0" fontId="79" fillId="40" borderId="0" xfId="0" applyFont="1" applyFill="1" applyAlignment="1" applyProtection="1">
      <alignment horizontal="left" vertical="top" wrapText="1"/>
      <protection locked="0"/>
    </xf>
    <xf numFmtId="0" fontId="79" fillId="40" borderId="29" xfId="0" applyFont="1" applyFill="1" applyBorder="1" applyAlignment="1" applyProtection="1">
      <alignment horizontal="left" vertical="top" wrapText="1"/>
      <protection locked="0"/>
    </xf>
    <xf numFmtId="0" fontId="79" fillId="40" borderId="30" xfId="0" applyFont="1" applyFill="1" applyBorder="1" applyAlignment="1" applyProtection="1">
      <alignment horizontal="left" vertical="top" wrapText="1"/>
      <protection locked="0"/>
    </xf>
    <xf numFmtId="0" fontId="79" fillId="40" borderId="31" xfId="0" applyFont="1" applyFill="1" applyBorder="1" applyAlignment="1" applyProtection="1">
      <alignment horizontal="left" vertical="top" wrapText="1"/>
      <protection locked="0"/>
    </xf>
    <xf numFmtId="0" fontId="79" fillId="40" borderId="32" xfId="0" applyFont="1" applyFill="1" applyBorder="1" applyAlignment="1" applyProtection="1">
      <alignment horizontal="left" vertical="top" wrapText="1"/>
      <protection locked="0"/>
    </xf>
    <xf numFmtId="3" fontId="79" fillId="0" borderId="136" xfId="0" applyNumberFormat="1" applyFont="1" applyBorder="1" applyAlignment="1">
      <alignment horizontal="center" vertical="center" wrapText="1"/>
    </xf>
    <xf numFmtId="3" fontId="79" fillId="0" borderId="85" xfId="0" applyNumberFormat="1" applyFont="1" applyBorder="1" applyAlignment="1">
      <alignment horizontal="center" vertical="center" wrapText="1"/>
    </xf>
    <xf numFmtId="3" fontId="79" fillId="0" borderId="134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 indent="1"/>
    </xf>
    <xf numFmtId="0" fontId="34" fillId="0" borderId="3" xfId="0" applyFont="1" applyBorder="1" applyAlignment="1">
      <alignment horizontal="left" vertical="center" wrapText="1" indent="1"/>
    </xf>
    <xf numFmtId="0" fontId="79" fillId="0" borderId="14" xfId="0" applyFont="1" applyBorder="1" applyAlignment="1">
      <alignment horizontal="left" vertical="top" wrapText="1" indent="1"/>
    </xf>
    <xf numFmtId="0" fontId="79" fillId="0" borderId="0" xfId="0" applyFont="1" applyAlignment="1">
      <alignment horizontal="left" vertical="top" wrapText="1" indent="1"/>
    </xf>
    <xf numFmtId="0" fontId="79" fillId="0" borderId="14" xfId="0" applyFont="1" applyBorder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 indent="1"/>
    </xf>
    <xf numFmtId="0" fontId="33" fillId="0" borderId="13" xfId="0" applyFont="1" applyBorder="1" applyAlignment="1">
      <alignment horizontal="left" vertical="center" wrapText="1" indent="1"/>
    </xf>
    <xf numFmtId="0" fontId="79" fillId="0" borderId="14" xfId="0" applyFont="1" applyBorder="1" applyAlignment="1" applyProtection="1">
      <alignment vertical="center" wrapText="1"/>
      <protection hidden="1"/>
    </xf>
    <xf numFmtId="0" fontId="66" fillId="0" borderId="55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66" fillId="0" borderId="56" xfId="0" applyFont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5" xr:uid="{04B848F3-0057-49A5-91D5-4F185B8CAAB8}"/>
    <cellStyle name="Normal 3" xfId="44" xr:uid="{B28DAE17-3EEB-4873-A69D-875DEE81C23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124"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theme="9" tint="0.59996337778862885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theme="9" tint="0.59996337778862885"/>
      </font>
    </dxf>
    <dxf>
      <font>
        <color rgb="FFFFFFCC"/>
      </font>
    </dxf>
    <dxf>
      <font>
        <color rgb="FFFFFFCC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4FF1544-C897-41EF-98F7-2A24487D8AD5}"/>
  </tableStyles>
  <colors>
    <mruColors>
      <color rgb="FF0060A8"/>
      <color rgb="FFFFFF99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703111</xdr:colOff>
      <xdr:row>7</xdr:row>
      <xdr:rowOff>38101</xdr:rowOff>
    </xdr:from>
    <xdr:to>
      <xdr:col>1</xdr:col>
      <xdr:colOff>661737</xdr:colOff>
      <xdr:row>13</xdr:row>
      <xdr:rowOff>1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703111" y="2083469"/>
          <a:ext cx="670494" cy="2007269"/>
          <a:chOff x="375984" y="2566742"/>
          <a:chExt cx="436420" cy="1206133"/>
        </a:xfrm>
      </xdr:grpSpPr>
      <xdr:sp macro="" textlink="">
        <xdr:nvSpPr>
          <xdr:cNvPr id="3" name="2 CuadroTexto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 txBox="1"/>
        </xdr:nvSpPr>
        <xdr:spPr>
          <a:xfrm>
            <a:off x="375984" y="2566742"/>
            <a:ext cx="434365" cy="120613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 anchorCtr="0"/>
          <a:lstStyle/>
          <a:p>
            <a:pPr algn="ctr"/>
            <a:r>
              <a:rPr lang="es-CR" sz="1000" b="1">
                <a:latin typeface="Carlito" panose="020F0502020204030204" pitchFamily="34" charset="0"/>
                <a:cs typeface="Carlito" panose="020F0502020204030204" pitchFamily="34" charset="0"/>
              </a:rPr>
              <a:t>Estado Nutricional</a:t>
            </a:r>
          </a:p>
        </xdr:txBody>
      </xdr:sp>
      <xdr:sp macro="" textlink="">
        <xdr:nvSpPr>
          <xdr:cNvPr id="4" name="AutoShape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/>
          </xdr:cNvSpPr>
        </xdr:nvSpPr>
        <xdr:spPr bwMode="auto">
          <a:xfrm>
            <a:off x="707801" y="2581275"/>
            <a:ext cx="104603" cy="1176908"/>
          </a:xfrm>
          <a:prstGeom prst="leftBrace">
            <a:avLst>
              <a:gd name="adj1" fmla="val 18280"/>
              <a:gd name="adj2" fmla="val 50588"/>
            </a:avLst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024%20debv%20-2-\Censo%20Escolar%202024--Informe%20FINAL\FORMULARIOS\Preescolar-Primaria\Escuela%20Nocturna--CE2024-Inf.Final.xlsx" TargetMode="External"/><Relationship Id="rId1" Type="http://schemas.openxmlformats.org/officeDocument/2006/relationships/externalLinkPath" Target="/2024%20debv%20-2-/Censo%20Escolar%202024--Informe%20FINAL/FORMULARIOS/Preescolar-Primaria/Escuela%20Nocturna--CE2024-Inf.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bicacion (2)"/>
      <sheetName val="Códigos Portada"/>
      <sheetName val="Portada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8-ant"/>
      <sheetName val="Cuadro 9"/>
      <sheetName val="Cuadro 10-1"/>
      <sheetName val="Cuadro 10-2"/>
      <sheetName val="Cuadro 10-3"/>
    </sheetNames>
    <sheetDataSet>
      <sheetData sheetId="0" refreshError="1"/>
      <sheetData sheetId="1">
        <row r="3">
          <cell r="A3" t="str">
            <v>ALBERTO MANUEL BRENES MORA</v>
          </cell>
          <cell r="B3" t="str">
            <v>4834</v>
          </cell>
          <cell r="C3" t="str">
            <v>00002</v>
          </cell>
          <cell r="D3" t="str">
            <v>SAN JOSE OESTE</v>
          </cell>
          <cell r="E3" t="str">
            <v>01</v>
          </cell>
          <cell r="F3" t="str">
            <v>1</v>
          </cell>
          <cell r="G3" t="str">
            <v>01</v>
          </cell>
          <cell r="H3" t="str">
            <v>02</v>
          </cell>
          <cell r="I3" t="str">
            <v>1-01-02</v>
          </cell>
          <cell r="J3" t="str">
            <v>SAN JOSE-SAN JOSE-MERCED</v>
          </cell>
          <cell r="K3" t="str">
            <v>SAN JOSE</v>
          </cell>
          <cell r="L3" t="str">
            <v>SAN JOSE</v>
          </cell>
          <cell r="M3" t="str">
            <v>MERCED</v>
          </cell>
          <cell r="N3" t="str">
            <v>BARRIO MEXICO</v>
          </cell>
          <cell r="O3" t="str">
            <v>PÚBLICA</v>
          </cell>
          <cell r="P3">
            <v>22229282</v>
          </cell>
          <cell r="Q3" t="str">
            <v>-</v>
          </cell>
        </row>
        <row r="4">
          <cell r="A4" t="str">
            <v>JESUS ROBLES MORALES</v>
          </cell>
          <cell r="B4" t="str">
            <v>4858</v>
          </cell>
          <cell r="C4" t="str">
            <v>00011</v>
          </cell>
          <cell r="D4" t="str">
            <v>CARTAGO</v>
          </cell>
          <cell r="E4" t="str">
            <v>01</v>
          </cell>
          <cell r="F4" t="str">
            <v>3</v>
          </cell>
          <cell r="G4" t="str">
            <v>01</v>
          </cell>
          <cell r="H4" t="str">
            <v>01</v>
          </cell>
          <cell r="I4" t="str">
            <v>3-01-01</v>
          </cell>
          <cell r="J4" t="str">
            <v>CARTAGO-CARTAGO-ORIENTAL</v>
          </cell>
          <cell r="K4" t="str">
            <v>CARTAGO</v>
          </cell>
          <cell r="L4" t="str">
            <v>CARTAGO</v>
          </cell>
          <cell r="M4" t="str">
            <v>ORIENTAL</v>
          </cell>
          <cell r="N4" t="str">
            <v>CENTRO</v>
          </cell>
          <cell r="O4" t="str">
            <v>PÚBLICA</v>
          </cell>
          <cell r="P4">
            <v>25525870</v>
          </cell>
          <cell r="Q4">
            <v>25525870</v>
          </cell>
        </row>
        <row r="5">
          <cell r="A5" t="str">
            <v>CAPACITACION OBRERA</v>
          </cell>
          <cell r="B5" t="str">
            <v>4865</v>
          </cell>
          <cell r="C5" t="str">
            <v>00013</v>
          </cell>
          <cell r="D5" t="str">
            <v>HEREDIA</v>
          </cell>
          <cell r="E5" t="str">
            <v>01</v>
          </cell>
          <cell r="F5" t="str">
            <v>4</v>
          </cell>
          <cell r="G5" t="str">
            <v>01</v>
          </cell>
          <cell r="H5" t="str">
            <v>01</v>
          </cell>
          <cell r="I5" t="str">
            <v>4-01-01</v>
          </cell>
          <cell r="J5" t="str">
            <v>HEREDIA-HEREDIA-HEREDIA</v>
          </cell>
          <cell r="K5" t="str">
            <v>HEREDIA</v>
          </cell>
          <cell r="L5" t="str">
            <v>HEREDIA</v>
          </cell>
          <cell r="M5" t="str">
            <v>HEREDIA</v>
          </cell>
          <cell r="N5" t="str">
            <v>BARRIO FATIMA</v>
          </cell>
          <cell r="O5" t="str">
            <v>PÚBLICA</v>
          </cell>
          <cell r="P5">
            <v>22373844</v>
          </cell>
          <cell r="Q5">
            <v>22373844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 t="str">
            <v>Sí</v>
          </cell>
        </row>
        <row r="2">
          <cell r="F2" t="str">
            <v>No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>
    <tabColor rgb="FFFFC000"/>
    <pageSetUpPr fitToPage="1"/>
  </sheetPr>
  <dimension ref="A1:E493"/>
  <sheetViews>
    <sheetView zoomScale="80" zoomScaleNormal="80" workbookViewId="0">
      <pane ySplit="1" topLeftCell="A434" activePane="bottomLeft" state="frozen"/>
      <selection activeCell="F4" sqref="F4:W4"/>
      <selection pane="bottomLeft" activeCell="F4" sqref="F4:W4"/>
    </sheetView>
  </sheetViews>
  <sheetFormatPr baseColWidth="10" defaultColWidth="11.42578125" defaultRowHeight="12" x14ac:dyDescent="0.2"/>
  <cols>
    <col min="1" max="1" width="7.7109375" style="2" customWidth="1"/>
    <col min="2" max="2" width="38.7109375" style="2" customWidth="1"/>
    <col min="3" max="3" width="7.5703125" style="2" customWidth="1"/>
    <col min="4" max="4" width="50" style="2" bestFit="1" customWidth="1"/>
    <col min="5" max="5" width="11.42578125" style="2"/>
    <col min="6" max="16384" width="11.42578125" style="1"/>
  </cols>
  <sheetData>
    <row r="1" spans="1:5" ht="15" x14ac:dyDescent="0.25">
      <c r="A1" s="64" t="s">
        <v>10106</v>
      </c>
      <c r="B1" s="65" t="s">
        <v>13743</v>
      </c>
      <c r="C1" s="65"/>
      <c r="D1" s="65" t="s">
        <v>13743</v>
      </c>
      <c r="E1" s="64" t="s">
        <v>10106</v>
      </c>
    </row>
    <row r="2" spans="1:5" ht="12.75" x14ac:dyDescent="0.2">
      <c r="A2" s="66">
        <v>10101</v>
      </c>
      <c r="B2" s="66" t="s">
        <v>13744</v>
      </c>
      <c r="C2" s="66"/>
      <c r="D2" s="66" t="s">
        <v>13744</v>
      </c>
      <c r="E2" s="66">
        <v>10101</v>
      </c>
    </row>
    <row r="3" spans="1:5" ht="12.75" x14ac:dyDescent="0.2">
      <c r="A3" s="66">
        <v>10102</v>
      </c>
      <c r="B3" s="66" t="s">
        <v>13745</v>
      </c>
      <c r="C3" s="66"/>
      <c r="D3" s="66" t="s">
        <v>13745</v>
      </c>
      <c r="E3" s="66">
        <v>10102</v>
      </c>
    </row>
    <row r="4" spans="1:5" ht="12.75" x14ac:dyDescent="0.2">
      <c r="A4" s="66">
        <v>10103</v>
      </c>
      <c r="B4" s="66" t="s">
        <v>13746</v>
      </c>
      <c r="C4" s="66"/>
      <c r="D4" s="66" t="s">
        <v>13746</v>
      </c>
      <c r="E4" s="66">
        <v>10103</v>
      </c>
    </row>
    <row r="5" spans="1:5" ht="12.75" x14ac:dyDescent="0.2">
      <c r="A5" s="66">
        <v>10104</v>
      </c>
      <c r="B5" s="66" t="s">
        <v>13747</v>
      </c>
      <c r="C5" s="66"/>
      <c r="D5" s="66" t="s">
        <v>13747</v>
      </c>
      <c r="E5" s="66">
        <v>10104</v>
      </c>
    </row>
    <row r="6" spans="1:5" ht="12.75" x14ac:dyDescent="0.2">
      <c r="A6" s="66">
        <v>10105</v>
      </c>
      <c r="B6" s="66" t="s">
        <v>13748</v>
      </c>
      <c r="C6" s="66"/>
      <c r="D6" s="66" t="s">
        <v>13748</v>
      </c>
      <c r="E6" s="66">
        <v>10105</v>
      </c>
    </row>
    <row r="7" spans="1:5" ht="12.75" x14ac:dyDescent="0.2">
      <c r="A7" s="66">
        <v>10106</v>
      </c>
      <c r="B7" s="66" t="s">
        <v>13749</v>
      </c>
      <c r="C7" s="66"/>
      <c r="D7" s="66" t="s">
        <v>13749</v>
      </c>
      <c r="E7" s="66">
        <v>10106</v>
      </c>
    </row>
    <row r="8" spans="1:5" ht="12.75" x14ac:dyDescent="0.2">
      <c r="A8" s="66">
        <v>10107</v>
      </c>
      <c r="B8" s="66" t="s">
        <v>13751</v>
      </c>
      <c r="C8" s="66"/>
      <c r="D8" s="66" t="s">
        <v>13751</v>
      </c>
      <c r="E8" s="66">
        <v>10107</v>
      </c>
    </row>
    <row r="9" spans="1:5" ht="12.75" x14ac:dyDescent="0.2">
      <c r="A9" s="66">
        <v>10108</v>
      </c>
      <c r="B9" s="66" t="s">
        <v>13753</v>
      </c>
      <c r="C9" s="66"/>
      <c r="D9" s="66" t="s">
        <v>13753</v>
      </c>
      <c r="E9" s="66">
        <v>10108</v>
      </c>
    </row>
    <row r="10" spans="1:5" ht="12.75" x14ac:dyDescent="0.2">
      <c r="A10" s="66">
        <v>10109</v>
      </c>
      <c r="B10" s="66" t="s">
        <v>13755</v>
      </c>
      <c r="C10" s="66"/>
      <c r="D10" s="66" t="s">
        <v>13755</v>
      </c>
      <c r="E10" s="66">
        <v>10109</v>
      </c>
    </row>
    <row r="11" spans="1:5" ht="12.75" x14ac:dyDescent="0.2">
      <c r="A11" s="66">
        <v>10110</v>
      </c>
      <c r="B11" s="66" t="s">
        <v>13757</v>
      </c>
      <c r="C11" s="66"/>
      <c r="D11" s="66" t="s">
        <v>13757</v>
      </c>
      <c r="E11" s="66">
        <v>10110</v>
      </c>
    </row>
    <row r="12" spans="1:5" ht="12.75" x14ac:dyDescent="0.2">
      <c r="A12" s="66">
        <v>10111</v>
      </c>
      <c r="B12" s="66" t="s">
        <v>13758</v>
      </c>
      <c r="C12" s="66"/>
      <c r="D12" s="66" t="s">
        <v>13758</v>
      </c>
      <c r="E12" s="66">
        <v>10111</v>
      </c>
    </row>
    <row r="13" spans="1:5" ht="12.75" x14ac:dyDescent="0.2">
      <c r="A13" s="66">
        <v>10201</v>
      </c>
      <c r="B13" s="66" t="s">
        <v>13752</v>
      </c>
      <c r="C13" s="66"/>
      <c r="D13" s="66" t="s">
        <v>13752</v>
      </c>
      <c r="E13" s="66">
        <v>10201</v>
      </c>
    </row>
    <row r="14" spans="1:5" ht="12.75" x14ac:dyDescent="0.2">
      <c r="A14" s="66">
        <v>10202</v>
      </c>
      <c r="B14" s="66" t="s">
        <v>13760</v>
      </c>
      <c r="C14" s="66"/>
      <c r="D14" s="66" t="s">
        <v>13760</v>
      </c>
      <c r="E14" s="66">
        <v>10202</v>
      </c>
    </row>
    <row r="15" spans="1:5" ht="12.75" x14ac:dyDescent="0.2">
      <c r="A15" s="66">
        <v>10203</v>
      </c>
      <c r="B15" s="66" t="s">
        <v>13762</v>
      </c>
      <c r="C15" s="66"/>
      <c r="D15" s="66" t="s">
        <v>13762</v>
      </c>
      <c r="E15" s="66">
        <v>10203</v>
      </c>
    </row>
    <row r="16" spans="1:5" ht="12.75" x14ac:dyDescent="0.2">
      <c r="A16" s="66">
        <v>10301</v>
      </c>
      <c r="B16" s="66" t="s">
        <v>13763</v>
      </c>
      <c r="C16" s="66"/>
      <c r="D16" s="66" t="s">
        <v>13763</v>
      </c>
      <c r="E16" s="66">
        <v>10301</v>
      </c>
    </row>
    <row r="17" spans="1:5" ht="12.75" x14ac:dyDescent="0.2">
      <c r="A17" s="66">
        <v>10302</v>
      </c>
      <c r="B17" s="66" t="s">
        <v>13764</v>
      </c>
      <c r="C17" s="66"/>
      <c r="D17" s="66" t="s">
        <v>13764</v>
      </c>
      <c r="E17" s="66">
        <v>10302</v>
      </c>
    </row>
    <row r="18" spans="1:5" ht="12.75" x14ac:dyDescent="0.2">
      <c r="A18" s="66">
        <v>10303</v>
      </c>
      <c r="B18" s="66" t="s">
        <v>13766</v>
      </c>
      <c r="C18" s="66"/>
      <c r="D18" s="66" t="s">
        <v>13766</v>
      </c>
      <c r="E18" s="66">
        <v>10303</v>
      </c>
    </row>
    <row r="19" spans="1:5" ht="12.75" x14ac:dyDescent="0.2">
      <c r="A19" s="66">
        <v>10304</v>
      </c>
      <c r="B19" s="66" t="s">
        <v>13767</v>
      </c>
      <c r="C19" s="66"/>
      <c r="D19" s="66" t="s">
        <v>13767</v>
      </c>
      <c r="E19" s="66">
        <v>10304</v>
      </c>
    </row>
    <row r="20" spans="1:5" ht="12.75" x14ac:dyDescent="0.2">
      <c r="A20" s="66">
        <v>10305</v>
      </c>
      <c r="B20" s="66" t="s">
        <v>13768</v>
      </c>
      <c r="C20" s="66"/>
      <c r="D20" s="66" t="s">
        <v>13768</v>
      </c>
      <c r="E20" s="66">
        <v>10305</v>
      </c>
    </row>
    <row r="21" spans="1:5" ht="12.75" x14ac:dyDescent="0.2">
      <c r="A21" s="66">
        <v>10306</v>
      </c>
      <c r="B21" s="66" t="s">
        <v>13769</v>
      </c>
      <c r="C21" s="66"/>
      <c r="D21" s="66" t="s">
        <v>13769</v>
      </c>
      <c r="E21" s="66">
        <v>10306</v>
      </c>
    </row>
    <row r="22" spans="1:5" ht="12.75" x14ac:dyDescent="0.2">
      <c r="A22" s="66">
        <v>10307</v>
      </c>
      <c r="B22" s="66" t="s">
        <v>13770</v>
      </c>
      <c r="C22" s="66"/>
      <c r="D22" s="66" t="s">
        <v>13770</v>
      </c>
      <c r="E22" s="66">
        <v>10307</v>
      </c>
    </row>
    <row r="23" spans="1:5" ht="12.75" x14ac:dyDescent="0.2">
      <c r="A23" s="66">
        <v>10308</v>
      </c>
      <c r="B23" s="66" t="s">
        <v>13772</v>
      </c>
      <c r="C23" s="66"/>
      <c r="D23" s="66" t="s">
        <v>13772</v>
      </c>
      <c r="E23" s="66">
        <v>10308</v>
      </c>
    </row>
    <row r="24" spans="1:5" ht="12.75" x14ac:dyDescent="0.2">
      <c r="A24" s="66">
        <v>10309</v>
      </c>
      <c r="B24" s="66" t="s">
        <v>13773</v>
      </c>
      <c r="C24" s="66"/>
      <c r="D24" s="66" t="s">
        <v>13773</v>
      </c>
      <c r="E24" s="66">
        <v>10309</v>
      </c>
    </row>
    <row r="25" spans="1:5" ht="12.75" x14ac:dyDescent="0.2">
      <c r="A25" s="66">
        <v>10310</v>
      </c>
      <c r="B25" s="66" t="s">
        <v>13775</v>
      </c>
      <c r="C25" s="66"/>
      <c r="D25" s="66" t="s">
        <v>13775</v>
      </c>
      <c r="E25" s="66">
        <v>10310</v>
      </c>
    </row>
    <row r="26" spans="1:5" ht="12.75" x14ac:dyDescent="0.2">
      <c r="A26" s="66">
        <v>10311</v>
      </c>
      <c r="B26" s="66" t="s">
        <v>13777</v>
      </c>
      <c r="C26" s="66"/>
      <c r="D26" s="66" t="s">
        <v>13777</v>
      </c>
      <c r="E26" s="66">
        <v>10311</v>
      </c>
    </row>
    <row r="27" spans="1:5" ht="12.75" x14ac:dyDescent="0.2">
      <c r="A27" s="66">
        <v>10312</v>
      </c>
      <c r="B27" s="66" t="s">
        <v>13778</v>
      </c>
      <c r="C27" s="66"/>
      <c r="D27" s="66" t="s">
        <v>13778</v>
      </c>
      <c r="E27" s="66">
        <v>10312</v>
      </c>
    </row>
    <row r="28" spans="1:5" ht="12.75" x14ac:dyDescent="0.2">
      <c r="A28" s="66">
        <v>10313</v>
      </c>
      <c r="B28" s="66" t="s">
        <v>13779</v>
      </c>
      <c r="C28" s="66"/>
      <c r="D28" s="66" t="s">
        <v>13779</v>
      </c>
      <c r="E28" s="66">
        <v>10313</v>
      </c>
    </row>
    <row r="29" spans="1:5" ht="12.75" x14ac:dyDescent="0.2">
      <c r="A29" s="66">
        <v>10401</v>
      </c>
      <c r="B29" s="66" t="s">
        <v>13771</v>
      </c>
      <c r="C29" s="66"/>
      <c r="D29" s="66" t="s">
        <v>13771</v>
      </c>
      <c r="E29" s="66">
        <v>10401</v>
      </c>
    </row>
    <row r="30" spans="1:5" ht="12.75" x14ac:dyDescent="0.2">
      <c r="A30" s="66">
        <v>10402</v>
      </c>
      <c r="B30" s="66" t="s">
        <v>13781</v>
      </c>
      <c r="C30" s="66"/>
      <c r="D30" s="66" t="s">
        <v>13781</v>
      </c>
      <c r="E30" s="66">
        <v>10402</v>
      </c>
    </row>
    <row r="31" spans="1:5" ht="12.75" x14ac:dyDescent="0.2">
      <c r="A31" s="66">
        <v>10403</v>
      </c>
      <c r="B31" s="66" t="s">
        <v>13782</v>
      </c>
      <c r="C31" s="66"/>
      <c r="D31" s="66" t="s">
        <v>13782</v>
      </c>
      <c r="E31" s="66">
        <v>10403</v>
      </c>
    </row>
    <row r="32" spans="1:5" ht="12.75" x14ac:dyDescent="0.2">
      <c r="A32" s="66">
        <v>10404</v>
      </c>
      <c r="B32" s="66" t="s">
        <v>13783</v>
      </c>
      <c r="C32" s="66"/>
      <c r="D32" s="66" t="s">
        <v>13783</v>
      </c>
      <c r="E32" s="66">
        <v>10404</v>
      </c>
    </row>
    <row r="33" spans="1:5" ht="12.75" x14ac:dyDescent="0.2">
      <c r="A33" s="66">
        <v>10405</v>
      </c>
      <c r="B33" s="66" t="s">
        <v>13784</v>
      </c>
      <c r="C33" s="66"/>
      <c r="D33" s="66" t="s">
        <v>13784</v>
      </c>
      <c r="E33" s="66">
        <v>10405</v>
      </c>
    </row>
    <row r="34" spans="1:5" ht="12.75" x14ac:dyDescent="0.2">
      <c r="A34" s="66">
        <v>10406</v>
      </c>
      <c r="B34" s="66" t="s">
        <v>13785</v>
      </c>
      <c r="C34" s="66"/>
      <c r="D34" s="66" t="s">
        <v>13785</v>
      </c>
      <c r="E34" s="66">
        <v>10406</v>
      </c>
    </row>
    <row r="35" spans="1:5" ht="12.75" x14ac:dyDescent="0.2">
      <c r="A35" s="66">
        <v>10407</v>
      </c>
      <c r="B35" s="66" t="s">
        <v>13787</v>
      </c>
      <c r="C35" s="66"/>
      <c r="D35" s="66" t="s">
        <v>13787</v>
      </c>
      <c r="E35" s="66">
        <v>10407</v>
      </c>
    </row>
    <row r="36" spans="1:5" ht="12.75" x14ac:dyDescent="0.2">
      <c r="A36" s="66">
        <v>10408</v>
      </c>
      <c r="B36" s="66" t="s">
        <v>13788</v>
      </c>
      <c r="C36" s="66"/>
      <c r="D36" s="66" t="s">
        <v>13788</v>
      </c>
      <c r="E36" s="66">
        <v>10408</v>
      </c>
    </row>
    <row r="37" spans="1:5" ht="12.75" x14ac:dyDescent="0.2">
      <c r="A37" s="66">
        <v>10409</v>
      </c>
      <c r="B37" s="66" t="s">
        <v>13790</v>
      </c>
      <c r="C37" s="66"/>
      <c r="D37" s="66" t="s">
        <v>13790</v>
      </c>
      <c r="E37" s="66">
        <v>10409</v>
      </c>
    </row>
    <row r="38" spans="1:5" ht="12.75" x14ac:dyDescent="0.2">
      <c r="A38" s="66">
        <v>10501</v>
      </c>
      <c r="B38" s="66" t="s">
        <v>13780</v>
      </c>
      <c r="C38" s="66"/>
      <c r="D38" s="66" t="s">
        <v>13780</v>
      </c>
      <c r="E38" s="66">
        <v>10501</v>
      </c>
    </row>
    <row r="39" spans="1:5" ht="12.75" x14ac:dyDescent="0.2">
      <c r="A39" s="66">
        <v>10502</v>
      </c>
      <c r="B39" s="66" t="s">
        <v>13791</v>
      </c>
      <c r="C39" s="66"/>
      <c r="D39" s="66" t="s">
        <v>13791</v>
      </c>
      <c r="E39" s="66">
        <v>10502</v>
      </c>
    </row>
    <row r="40" spans="1:5" ht="12.75" x14ac:dyDescent="0.2">
      <c r="A40" s="66">
        <v>10503</v>
      </c>
      <c r="B40" s="66" t="s">
        <v>13792</v>
      </c>
      <c r="C40" s="66"/>
      <c r="D40" s="66" t="s">
        <v>13792</v>
      </c>
      <c r="E40" s="66">
        <v>10503</v>
      </c>
    </row>
    <row r="41" spans="1:5" ht="12.75" x14ac:dyDescent="0.2">
      <c r="A41" s="66">
        <v>10601</v>
      </c>
      <c r="B41" s="66" t="s">
        <v>13789</v>
      </c>
      <c r="C41" s="66"/>
      <c r="D41" s="66" t="s">
        <v>13789</v>
      </c>
      <c r="E41" s="66">
        <v>10601</v>
      </c>
    </row>
    <row r="42" spans="1:5" ht="12.75" x14ac:dyDescent="0.2">
      <c r="A42" s="66">
        <v>10602</v>
      </c>
      <c r="B42" s="66" t="s">
        <v>13793</v>
      </c>
      <c r="C42" s="66"/>
      <c r="D42" s="66" t="s">
        <v>13793</v>
      </c>
      <c r="E42" s="66">
        <v>10602</v>
      </c>
    </row>
    <row r="43" spans="1:5" ht="12.75" x14ac:dyDescent="0.2">
      <c r="A43" s="66">
        <v>10603</v>
      </c>
      <c r="B43" s="66" t="s">
        <v>13795</v>
      </c>
      <c r="C43" s="66"/>
      <c r="D43" s="66" t="s">
        <v>13795</v>
      </c>
      <c r="E43" s="66">
        <v>10603</v>
      </c>
    </row>
    <row r="44" spans="1:5" ht="12.75" x14ac:dyDescent="0.2">
      <c r="A44" s="66">
        <v>10604</v>
      </c>
      <c r="B44" s="66" t="s">
        <v>13797</v>
      </c>
      <c r="C44" s="66"/>
      <c r="D44" s="66" t="s">
        <v>13797</v>
      </c>
      <c r="E44" s="66">
        <v>10604</v>
      </c>
    </row>
    <row r="45" spans="1:5" ht="12.75" x14ac:dyDescent="0.2">
      <c r="A45" s="66">
        <v>10605</v>
      </c>
      <c r="B45" s="66" t="s">
        <v>13798</v>
      </c>
      <c r="C45" s="66"/>
      <c r="D45" s="66" t="s">
        <v>13798</v>
      </c>
      <c r="E45" s="66">
        <v>10605</v>
      </c>
    </row>
    <row r="46" spans="1:5" ht="12.75" x14ac:dyDescent="0.2">
      <c r="A46" s="66">
        <v>10606</v>
      </c>
      <c r="B46" s="66" t="s">
        <v>13799</v>
      </c>
      <c r="C46" s="66"/>
      <c r="D46" s="66" t="s">
        <v>13799</v>
      </c>
      <c r="E46" s="66">
        <v>10606</v>
      </c>
    </row>
    <row r="47" spans="1:5" ht="12.75" x14ac:dyDescent="0.2">
      <c r="A47" s="66">
        <v>10607</v>
      </c>
      <c r="B47" s="66" t="s">
        <v>13801</v>
      </c>
      <c r="C47" s="66"/>
      <c r="D47" s="66" t="s">
        <v>13801</v>
      </c>
      <c r="E47" s="66">
        <v>10607</v>
      </c>
    </row>
    <row r="48" spans="1:5" ht="12.75" x14ac:dyDescent="0.2">
      <c r="A48" s="66">
        <v>10701</v>
      </c>
      <c r="B48" s="66" t="s">
        <v>13796</v>
      </c>
      <c r="C48" s="66"/>
      <c r="D48" s="66" t="s">
        <v>13796</v>
      </c>
      <c r="E48" s="66">
        <v>10701</v>
      </c>
    </row>
    <row r="49" spans="1:5" ht="12.75" x14ac:dyDescent="0.2">
      <c r="A49" s="66">
        <v>10702</v>
      </c>
      <c r="B49" s="66" t="s">
        <v>13802</v>
      </c>
      <c r="C49" s="66"/>
      <c r="D49" s="66" t="s">
        <v>13802</v>
      </c>
      <c r="E49" s="66">
        <v>10702</v>
      </c>
    </row>
    <row r="50" spans="1:5" ht="12.75" x14ac:dyDescent="0.2">
      <c r="A50" s="66">
        <v>10703</v>
      </c>
      <c r="B50" s="66" t="s">
        <v>13804</v>
      </c>
      <c r="C50" s="66"/>
      <c r="D50" s="66" t="s">
        <v>13804</v>
      </c>
      <c r="E50" s="66">
        <v>10703</v>
      </c>
    </row>
    <row r="51" spans="1:5" ht="12.75" x14ac:dyDescent="0.2">
      <c r="A51" s="66">
        <v>10704</v>
      </c>
      <c r="B51" s="66" t="s">
        <v>15296</v>
      </c>
      <c r="C51" s="66"/>
      <c r="D51" s="66" t="s">
        <v>15296</v>
      </c>
      <c r="E51" s="66">
        <v>10704</v>
      </c>
    </row>
    <row r="52" spans="1:5" ht="12.75" x14ac:dyDescent="0.2">
      <c r="A52" s="66">
        <v>10705</v>
      </c>
      <c r="B52" s="66" t="s">
        <v>13806</v>
      </c>
      <c r="C52" s="66"/>
      <c r="D52" s="66" t="s">
        <v>13806</v>
      </c>
      <c r="E52" s="66">
        <v>10705</v>
      </c>
    </row>
    <row r="53" spans="1:5" ht="12.75" x14ac:dyDescent="0.2">
      <c r="A53" s="66">
        <v>10706</v>
      </c>
      <c r="B53" s="66" t="s">
        <v>13808</v>
      </c>
      <c r="C53" s="66"/>
      <c r="D53" s="66" t="s">
        <v>13808</v>
      </c>
      <c r="E53" s="66">
        <v>10706</v>
      </c>
    </row>
    <row r="54" spans="1:5" ht="12.75" x14ac:dyDescent="0.2">
      <c r="A54" s="66">
        <v>10707</v>
      </c>
      <c r="B54" s="66" t="s">
        <v>13810</v>
      </c>
      <c r="C54" s="66"/>
      <c r="D54" s="66" t="s">
        <v>13810</v>
      </c>
      <c r="E54" s="66">
        <v>10707</v>
      </c>
    </row>
    <row r="55" spans="1:5" ht="12.75" x14ac:dyDescent="0.2">
      <c r="A55" s="66">
        <v>10801</v>
      </c>
      <c r="B55" s="66" t="s">
        <v>13803</v>
      </c>
      <c r="C55" s="66"/>
      <c r="D55" s="66" t="s">
        <v>13803</v>
      </c>
      <c r="E55" s="66">
        <v>10801</v>
      </c>
    </row>
    <row r="56" spans="1:5" ht="12.75" x14ac:dyDescent="0.2">
      <c r="A56" s="66">
        <v>10802</v>
      </c>
      <c r="B56" s="66" t="s">
        <v>15297</v>
      </c>
      <c r="C56" s="66"/>
      <c r="D56" s="66" t="s">
        <v>15297</v>
      </c>
      <c r="E56" s="66">
        <v>10802</v>
      </c>
    </row>
    <row r="57" spans="1:5" ht="12.75" x14ac:dyDescent="0.2">
      <c r="A57" s="66">
        <v>10803</v>
      </c>
      <c r="B57" s="66" t="s">
        <v>13812</v>
      </c>
      <c r="C57" s="66"/>
      <c r="D57" s="66" t="s">
        <v>13812</v>
      </c>
      <c r="E57" s="66">
        <v>10803</v>
      </c>
    </row>
    <row r="58" spans="1:5" ht="12.75" x14ac:dyDescent="0.2">
      <c r="A58" s="66">
        <v>10804</v>
      </c>
      <c r="B58" s="66" t="s">
        <v>13813</v>
      </c>
      <c r="C58" s="66"/>
      <c r="D58" s="66" t="s">
        <v>13813</v>
      </c>
      <c r="E58" s="66">
        <v>10804</v>
      </c>
    </row>
    <row r="59" spans="1:5" ht="12.75" x14ac:dyDescent="0.2">
      <c r="A59" s="66">
        <v>10805</v>
      </c>
      <c r="B59" s="66" t="s">
        <v>13814</v>
      </c>
      <c r="C59" s="66"/>
      <c r="D59" s="66" t="s">
        <v>13814</v>
      </c>
      <c r="E59" s="66">
        <v>10805</v>
      </c>
    </row>
    <row r="60" spans="1:5" ht="12.75" x14ac:dyDescent="0.2">
      <c r="A60" s="66">
        <v>10806</v>
      </c>
      <c r="B60" s="66" t="s">
        <v>13815</v>
      </c>
      <c r="C60" s="66"/>
      <c r="D60" s="66" t="s">
        <v>13815</v>
      </c>
      <c r="E60" s="66">
        <v>10806</v>
      </c>
    </row>
    <row r="61" spans="1:5" ht="12.75" x14ac:dyDescent="0.2">
      <c r="A61" s="66">
        <v>10807</v>
      </c>
      <c r="B61" s="66" t="s">
        <v>13817</v>
      </c>
      <c r="C61" s="66"/>
      <c r="D61" s="66" t="s">
        <v>13817</v>
      </c>
      <c r="E61" s="66">
        <v>10807</v>
      </c>
    </row>
    <row r="62" spans="1:5" ht="12.75" x14ac:dyDescent="0.2">
      <c r="A62" s="66">
        <v>10901</v>
      </c>
      <c r="B62" s="66" t="s">
        <v>13811</v>
      </c>
      <c r="C62" s="66"/>
      <c r="D62" s="66" t="s">
        <v>13811</v>
      </c>
      <c r="E62" s="66">
        <v>10901</v>
      </c>
    </row>
    <row r="63" spans="1:5" ht="12.75" x14ac:dyDescent="0.2">
      <c r="A63" s="66">
        <v>10902</v>
      </c>
      <c r="B63" s="66" t="s">
        <v>13819</v>
      </c>
      <c r="C63" s="66"/>
      <c r="D63" s="66" t="s">
        <v>13819</v>
      </c>
      <c r="E63" s="66">
        <v>10902</v>
      </c>
    </row>
    <row r="64" spans="1:5" ht="12.75" x14ac:dyDescent="0.2">
      <c r="A64" s="66">
        <v>10903</v>
      </c>
      <c r="B64" s="66" t="s">
        <v>13820</v>
      </c>
      <c r="C64" s="66"/>
      <c r="D64" s="66" t="s">
        <v>13820</v>
      </c>
      <c r="E64" s="66">
        <v>10903</v>
      </c>
    </row>
    <row r="65" spans="1:5" ht="12.75" x14ac:dyDescent="0.2">
      <c r="A65" s="66">
        <v>10904</v>
      </c>
      <c r="B65" s="66" t="s">
        <v>13821</v>
      </c>
      <c r="C65" s="66"/>
      <c r="D65" s="66" t="s">
        <v>13821</v>
      </c>
      <c r="E65" s="66">
        <v>10904</v>
      </c>
    </row>
    <row r="66" spans="1:5" ht="12.75" x14ac:dyDescent="0.2">
      <c r="A66" s="66">
        <v>10905</v>
      </c>
      <c r="B66" s="66" t="s">
        <v>13823</v>
      </c>
      <c r="C66" s="66"/>
      <c r="D66" s="66" t="s">
        <v>13823</v>
      </c>
      <c r="E66" s="66">
        <v>10905</v>
      </c>
    </row>
    <row r="67" spans="1:5" ht="12.75" x14ac:dyDescent="0.2">
      <c r="A67" s="66">
        <v>10906</v>
      </c>
      <c r="B67" s="66" t="s">
        <v>13824</v>
      </c>
      <c r="C67" s="66"/>
      <c r="D67" s="66" t="s">
        <v>13824</v>
      </c>
      <c r="E67" s="66">
        <v>10906</v>
      </c>
    </row>
    <row r="68" spans="1:5" ht="12.75" x14ac:dyDescent="0.2">
      <c r="A68" s="66">
        <v>11001</v>
      </c>
      <c r="B68" s="66" t="s">
        <v>13816</v>
      </c>
      <c r="C68" s="66"/>
      <c r="D68" s="66" t="s">
        <v>13816</v>
      </c>
      <c r="E68" s="66">
        <v>11001</v>
      </c>
    </row>
    <row r="69" spans="1:5" ht="12.75" x14ac:dyDescent="0.2">
      <c r="A69" s="66">
        <v>11002</v>
      </c>
      <c r="B69" s="66" t="s">
        <v>13826</v>
      </c>
      <c r="C69" s="66"/>
      <c r="D69" s="66" t="s">
        <v>13826</v>
      </c>
      <c r="E69" s="66">
        <v>11002</v>
      </c>
    </row>
    <row r="70" spans="1:5" ht="12.75" x14ac:dyDescent="0.2">
      <c r="A70" s="66">
        <v>11003</v>
      </c>
      <c r="B70" s="66" t="s">
        <v>13828</v>
      </c>
      <c r="C70" s="66"/>
      <c r="D70" s="66" t="s">
        <v>13828</v>
      </c>
      <c r="E70" s="66">
        <v>11003</v>
      </c>
    </row>
    <row r="71" spans="1:5" ht="12.75" x14ac:dyDescent="0.2">
      <c r="A71" s="66">
        <v>11004</v>
      </c>
      <c r="B71" s="66" t="s">
        <v>13830</v>
      </c>
      <c r="C71" s="66"/>
      <c r="D71" s="66" t="s">
        <v>13830</v>
      </c>
      <c r="E71" s="66">
        <v>11004</v>
      </c>
    </row>
    <row r="72" spans="1:5" ht="12.75" x14ac:dyDescent="0.2">
      <c r="A72" s="67">
        <v>11005</v>
      </c>
      <c r="B72" s="66" t="s">
        <v>13831</v>
      </c>
      <c r="C72" s="66"/>
      <c r="D72" s="66" t="s">
        <v>13831</v>
      </c>
      <c r="E72" s="67">
        <v>11005</v>
      </c>
    </row>
    <row r="73" spans="1:5" ht="12.75" x14ac:dyDescent="0.2">
      <c r="A73" s="66">
        <v>11101</v>
      </c>
      <c r="B73" s="66" t="s">
        <v>13822</v>
      </c>
      <c r="C73" s="66"/>
      <c r="D73" s="66" t="s">
        <v>13822</v>
      </c>
      <c r="E73" s="66">
        <v>11101</v>
      </c>
    </row>
    <row r="74" spans="1:5" ht="12.75" x14ac:dyDescent="0.2">
      <c r="A74" s="66">
        <v>11102</v>
      </c>
      <c r="B74" s="66" t="s">
        <v>13833</v>
      </c>
      <c r="C74" s="66"/>
      <c r="D74" s="66" t="s">
        <v>13833</v>
      </c>
      <c r="E74" s="66">
        <v>11102</v>
      </c>
    </row>
    <row r="75" spans="1:5" ht="12.75" x14ac:dyDescent="0.2">
      <c r="A75" s="66">
        <v>11103</v>
      </c>
      <c r="B75" s="66" t="s">
        <v>13834</v>
      </c>
      <c r="C75" s="66"/>
      <c r="D75" s="66" t="s">
        <v>13834</v>
      </c>
      <c r="E75" s="66">
        <v>11103</v>
      </c>
    </row>
    <row r="76" spans="1:5" ht="12.75" x14ac:dyDescent="0.2">
      <c r="A76" s="66">
        <v>11104</v>
      </c>
      <c r="B76" s="66" t="s">
        <v>13835</v>
      </c>
      <c r="C76" s="66"/>
      <c r="D76" s="66" t="s">
        <v>13835</v>
      </c>
      <c r="E76" s="66">
        <v>11104</v>
      </c>
    </row>
    <row r="77" spans="1:5" ht="12.75" x14ac:dyDescent="0.2">
      <c r="A77" s="66">
        <v>11105</v>
      </c>
      <c r="B77" s="66" t="s">
        <v>13836</v>
      </c>
      <c r="C77" s="66"/>
      <c r="D77" s="66" t="s">
        <v>13836</v>
      </c>
      <c r="E77" s="66">
        <v>11105</v>
      </c>
    </row>
    <row r="78" spans="1:5" ht="12.75" x14ac:dyDescent="0.2">
      <c r="A78" s="66">
        <v>11201</v>
      </c>
      <c r="B78" s="66" t="s">
        <v>13827</v>
      </c>
      <c r="C78" s="66"/>
      <c r="D78" s="66" t="s">
        <v>13827</v>
      </c>
      <c r="E78" s="66">
        <v>11201</v>
      </c>
    </row>
    <row r="79" spans="1:5" ht="12.75" x14ac:dyDescent="0.2">
      <c r="A79" s="66">
        <v>11202</v>
      </c>
      <c r="B79" s="66" t="s">
        <v>13838</v>
      </c>
      <c r="C79" s="66"/>
      <c r="D79" s="66" t="s">
        <v>13838</v>
      </c>
      <c r="E79" s="66">
        <v>11202</v>
      </c>
    </row>
    <row r="80" spans="1:5" ht="12.75" x14ac:dyDescent="0.2">
      <c r="A80" s="66">
        <v>11203</v>
      </c>
      <c r="B80" s="66" t="s">
        <v>13840</v>
      </c>
      <c r="C80" s="66"/>
      <c r="D80" s="66" t="s">
        <v>13840</v>
      </c>
      <c r="E80" s="66">
        <v>11203</v>
      </c>
    </row>
    <row r="81" spans="1:5" ht="12.75" x14ac:dyDescent="0.2">
      <c r="A81" s="66">
        <v>11204</v>
      </c>
      <c r="B81" s="66" t="s">
        <v>13842</v>
      </c>
      <c r="C81" s="66"/>
      <c r="D81" s="66" t="s">
        <v>13842</v>
      </c>
      <c r="E81" s="66">
        <v>11204</v>
      </c>
    </row>
    <row r="82" spans="1:5" ht="12.75" x14ac:dyDescent="0.2">
      <c r="A82" s="66">
        <v>11205</v>
      </c>
      <c r="B82" s="66" t="s">
        <v>13843</v>
      </c>
      <c r="C82" s="66"/>
      <c r="D82" s="66" t="s">
        <v>13843</v>
      </c>
      <c r="E82" s="66">
        <v>11205</v>
      </c>
    </row>
    <row r="83" spans="1:5" ht="12.75" x14ac:dyDescent="0.2">
      <c r="A83" s="66">
        <v>11301</v>
      </c>
      <c r="B83" s="66" t="s">
        <v>15298</v>
      </c>
      <c r="C83" s="66"/>
      <c r="D83" s="66" t="s">
        <v>15298</v>
      </c>
      <c r="E83" s="66">
        <v>11301</v>
      </c>
    </row>
    <row r="84" spans="1:5" ht="12.75" x14ac:dyDescent="0.2">
      <c r="A84" s="66">
        <v>11302</v>
      </c>
      <c r="B84" s="66" t="s">
        <v>15299</v>
      </c>
      <c r="C84" s="66"/>
      <c r="D84" s="66" t="s">
        <v>15299</v>
      </c>
      <c r="E84" s="66">
        <v>11302</v>
      </c>
    </row>
    <row r="85" spans="1:5" ht="12.75" x14ac:dyDescent="0.2">
      <c r="A85" s="66">
        <v>11303</v>
      </c>
      <c r="B85" s="66" t="s">
        <v>13846</v>
      </c>
      <c r="C85" s="66"/>
      <c r="D85" s="66" t="s">
        <v>13846</v>
      </c>
      <c r="E85" s="66">
        <v>11303</v>
      </c>
    </row>
    <row r="86" spans="1:5" ht="12.75" x14ac:dyDescent="0.2">
      <c r="A86" s="66">
        <v>11304</v>
      </c>
      <c r="B86" s="66" t="s">
        <v>13847</v>
      </c>
      <c r="C86" s="66"/>
      <c r="D86" s="66" t="s">
        <v>13847</v>
      </c>
      <c r="E86" s="66">
        <v>11304</v>
      </c>
    </row>
    <row r="87" spans="1:5" ht="12.75" x14ac:dyDescent="0.2">
      <c r="A87" s="66">
        <v>11305</v>
      </c>
      <c r="B87" s="66" t="s">
        <v>13848</v>
      </c>
      <c r="C87" s="66"/>
      <c r="D87" s="66" t="s">
        <v>13848</v>
      </c>
      <c r="E87" s="66">
        <v>11305</v>
      </c>
    </row>
    <row r="88" spans="1:5" ht="12.75" x14ac:dyDescent="0.2">
      <c r="A88" s="66">
        <v>11401</v>
      </c>
      <c r="B88" s="66" t="s">
        <v>13850</v>
      </c>
      <c r="C88" s="66"/>
      <c r="D88" s="66" t="s">
        <v>13850</v>
      </c>
      <c r="E88" s="66">
        <v>11401</v>
      </c>
    </row>
    <row r="89" spans="1:5" ht="12.75" x14ac:dyDescent="0.2">
      <c r="A89" s="66">
        <v>11402</v>
      </c>
      <c r="B89" s="66" t="s">
        <v>13851</v>
      </c>
      <c r="C89" s="66"/>
      <c r="D89" s="66" t="s">
        <v>13851</v>
      </c>
      <c r="E89" s="66">
        <v>11402</v>
      </c>
    </row>
    <row r="90" spans="1:5" ht="12.75" x14ac:dyDescent="0.2">
      <c r="A90" s="66">
        <v>11403</v>
      </c>
      <c r="B90" s="66" t="s">
        <v>13853</v>
      </c>
      <c r="C90" s="66"/>
      <c r="D90" s="66" t="s">
        <v>13853</v>
      </c>
      <c r="E90" s="66">
        <v>11403</v>
      </c>
    </row>
    <row r="91" spans="1:5" ht="12.75" x14ac:dyDescent="0.2">
      <c r="A91" s="66">
        <v>11501</v>
      </c>
      <c r="B91" s="66" t="s">
        <v>13855</v>
      </c>
      <c r="C91" s="66"/>
      <c r="D91" s="66" t="s">
        <v>13855</v>
      </c>
      <c r="E91" s="66">
        <v>11501</v>
      </c>
    </row>
    <row r="92" spans="1:5" ht="12.75" x14ac:dyDescent="0.2">
      <c r="A92" s="66">
        <v>11502</v>
      </c>
      <c r="B92" s="66" t="s">
        <v>13856</v>
      </c>
      <c r="C92" s="66"/>
      <c r="D92" s="66" t="s">
        <v>13856</v>
      </c>
      <c r="E92" s="66">
        <v>11502</v>
      </c>
    </row>
    <row r="93" spans="1:5" ht="12.75" x14ac:dyDescent="0.2">
      <c r="A93" s="66">
        <v>11503</v>
      </c>
      <c r="B93" s="66" t="s">
        <v>13857</v>
      </c>
      <c r="C93" s="66"/>
      <c r="D93" s="66" t="s">
        <v>13857</v>
      </c>
      <c r="E93" s="66">
        <v>11503</v>
      </c>
    </row>
    <row r="94" spans="1:5" ht="12.75" x14ac:dyDescent="0.2">
      <c r="A94" s="66">
        <v>11504</v>
      </c>
      <c r="B94" s="66" t="s">
        <v>13858</v>
      </c>
      <c r="C94" s="66"/>
      <c r="D94" s="66" t="s">
        <v>13858</v>
      </c>
      <c r="E94" s="66">
        <v>11504</v>
      </c>
    </row>
    <row r="95" spans="1:5" ht="12.75" x14ac:dyDescent="0.2">
      <c r="A95" s="66">
        <v>11601</v>
      </c>
      <c r="B95" s="66" t="s">
        <v>13860</v>
      </c>
      <c r="C95" s="66"/>
      <c r="D95" s="66" t="s">
        <v>13860</v>
      </c>
      <c r="E95" s="66">
        <v>11601</v>
      </c>
    </row>
    <row r="96" spans="1:5" ht="12.75" x14ac:dyDescent="0.2">
      <c r="A96" s="66">
        <v>11602</v>
      </c>
      <c r="B96" s="66" t="s">
        <v>13862</v>
      </c>
      <c r="C96" s="66"/>
      <c r="D96" s="66" t="s">
        <v>13862</v>
      </c>
      <c r="E96" s="66">
        <v>11602</v>
      </c>
    </row>
    <row r="97" spans="1:5" ht="12.75" x14ac:dyDescent="0.2">
      <c r="A97" s="66">
        <v>11603</v>
      </c>
      <c r="B97" s="66" t="s">
        <v>13863</v>
      </c>
      <c r="C97" s="66"/>
      <c r="D97" s="66" t="s">
        <v>13863</v>
      </c>
      <c r="E97" s="66">
        <v>11603</v>
      </c>
    </row>
    <row r="98" spans="1:5" ht="12.75" x14ac:dyDescent="0.2">
      <c r="A98" s="66">
        <v>11604</v>
      </c>
      <c r="B98" s="66" t="s">
        <v>13864</v>
      </c>
      <c r="C98" s="66"/>
      <c r="D98" s="66" t="s">
        <v>13864</v>
      </c>
      <c r="E98" s="66">
        <v>11604</v>
      </c>
    </row>
    <row r="99" spans="1:5" ht="12.75" x14ac:dyDescent="0.2">
      <c r="A99" s="66">
        <v>11605</v>
      </c>
      <c r="B99" s="66" t="s">
        <v>13865</v>
      </c>
      <c r="C99" s="66"/>
      <c r="D99" s="66" t="s">
        <v>13865</v>
      </c>
      <c r="E99" s="66">
        <v>11605</v>
      </c>
    </row>
    <row r="100" spans="1:5" ht="12.75" x14ac:dyDescent="0.2">
      <c r="A100" s="66">
        <v>11701</v>
      </c>
      <c r="B100" s="66" t="s">
        <v>13866</v>
      </c>
      <c r="C100" s="66"/>
      <c r="D100" s="66" t="s">
        <v>13866</v>
      </c>
      <c r="E100" s="66">
        <v>11701</v>
      </c>
    </row>
    <row r="101" spans="1:5" ht="12.75" x14ac:dyDescent="0.2">
      <c r="A101" s="66">
        <v>11702</v>
      </c>
      <c r="B101" s="66" t="s">
        <v>13868</v>
      </c>
      <c r="C101" s="66"/>
      <c r="D101" s="66" t="s">
        <v>13868</v>
      </c>
      <c r="E101" s="66">
        <v>11702</v>
      </c>
    </row>
    <row r="102" spans="1:5" ht="12.75" x14ac:dyDescent="0.2">
      <c r="A102" s="66">
        <v>11703</v>
      </c>
      <c r="B102" s="66" t="s">
        <v>13869</v>
      </c>
      <c r="C102" s="66"/>
      <c r="D102" s="66" t="s">
        <v>13869</v>
      </c>
      <c r="E102" s="66">
        <v>11703</v>
      </c>
    </row>
    <row r="103" spans="1:5" ht="12.75" x14ac:dyDescent="0.2">
      <c r="A103" s="66">
        <v>11801</v>
      </c>
      <c r="B103" s="66" t="s">
        <v>13870</v>
      </c>
      <c r="C103" s="66"/>
      <c r="D103" s="66" t="s">
        <v>13870</v>
      </c>
      <c r="E103" s="66">
        <v>11801</v>
      </c>
    </row>
    <row r="104" spans="1:5" ht="12.75" x14ac:dyDescent="0.2">
      <c r="A104" s="66">
        <v>11802</v>
      </c>
      <c r="B104" s="66" t="s">
        <v>13871</v>
      </c>
      <c r="C104" s="66"/>
      <c r="D104" s="66" t="s">
        <v>13871</v>
      </c>
      <c r="E104" s="66">
        <v>11802</v>
      </c>
    </row>
    <row r="105" spans="1:5" ht="12.75" x14ac:dyDescent="0.2">
      <c r="A105" s="66">
        <v>11803</v>
      </c>
      <c r="B105" s="66" t="s">
        <v>13872</v>
      </c>
      <c r="C105" s="66"/>
      <c r="D105" s="66" t="s">
        <v>13872</v>
      </c>
      <c r="E105" s="66">
        <v>11803</v>
      </c>
    </row>
    <row r="106" spans="1:5" ht="12.75" x14ac:dyDescent="0.2">
      <c r="A106" s="66">
        <v>11804</v>
      </c>
      <c r="B106" s="66" t="s">
        <v>13874</v>
      </c>
      <c r="C106" s="66"/>
      <c r="D106" s="66" t="s">
        <v>13874</v>
      </c>
      <c r="E106" s="66">
        <v>11804</v>
      </c>
    </row>
    <row r="107" spans="1:5" ht="12.75" x14ac:dyDescent="0.2">
      <c r="A107" s="66">
        <v>11901</v>
      </c>
      <c r="B107" s="66" t="s">
        <v>15300</v>
      </c>
      <c r="C107" s="66"/>
      <c r="D107" s="66" t="s">
        <v>15300</v>
      </c>
      <c r="E107" s="66">
        <v>11901</v>
      </c>
    </row>
    <row r="108" spans="1:5" ht="12.75" x14ac:dyDescent="0.2">
      <c r="A108" s="66">
        <v>11902</v>
      </c>
      <c r="B108" s="66" t="s">
        <v>15301</v>
      </c>
      <c r="C108" s="66"/>
      <c r="D108" s="66" t="s">
        <v>15301</v>
      </c>
      <c r="E108" s="66">
        <v>11902</v>
      </c>
    </row>
    <row r="109" spans="1:5" ht="12.75" x14ac:dyDescent="0.2">
      <c r="A109" s="66">
        <v>11903</v>
      </c>
      <c r="B109" s="66" t="s">
        <v>13875</v>
      </c>
      <c r="C109" s="66"/>
      <c r="D109" s="66" t="s">
        <v>13875</v>
      </c>
      <c r="E109" s="66">
        <v>11903</v>
      </c>
    </row>
    <row r="110" spans="1:5" ht="12.75" x14ac:dyDescent="0.2">
      <c r="A110" s="66">
        <v>11904</v>
      </c>
      <c r="B110" s="66" t="s">
        <v>13877</v>
      </c>
      <c r="C110" s="66"/>
      <c r="D110" s="66" t="s">
        <v>13877</v>
      </c>
      <c r="E110" s="66">
        <v>11904</v>
      </c>
    </row>
    <row r="111" spans="1:5" ht="12.75" x14ac:dyDescent="0.2">
      <c r="A111" s="66">
        <v>11905</v>
      </c>
      <c r="B111" s="66" t="s">
        <v>13878</v>
      </c>
      <c r="C111" s="66"/>
      <c r="D111" s="66" t="s">
        <v>13878</v>
      </c>
      <c r="E111" s="66">
        <v>11905</v>
      </c>
    </row>
    <row r="112" spans="1:5" ht="12.75" x14ac:dyDescent="0.2">
      <c r="A112" s="66">
        <v>11906</v>
      </c>
      <c r="B112" s="66" t="s">
        <v>13879</v>
      </c>
      <c r="C112" s="66"/>
      <c r="D112" s="66" t="s">
        <v>13879</v>
      </c>
      <c r="E112" s="66">
        <v>11906</v>
      </c>
    </row>
    <row r="113" spans="1:5" ht="12.75" x14ac:dyDescent="0.2">
      <c r="A113" s="66">
        <v>11907</v>
      </c>
      <c r="B113" s="66" t="s">
        <v>13881</v>
      </c>
      <c r="C113" s="66"/>
      <c r="D113" s="66" t="s">
        <v>13881</v>
      </c>
      <c r="E113" s="66">
        <v>11907</v>
      </c>
    </row>
    <row r="114" spans="1:5" ht="12.75" x14ac:dyDescent="0.2">
      <c r="A114" s="66">
        <v>11908</v>
      </c>
      <c r="B114" s="66" t="s">
        <v>13882</v>
      </c>
      <c r="C114" s="66"/>
      <c r="D114" s="66" t="s">
        <v>13882</v>
      </c>
      <c r="E114" s="66">
        <v>11908</v>
      </c>
    </row>
    <row r="115" spans="1:5" ht="12.75" x14ac:dyDescent="0.2">
      <c r="A115" s="66">
        <v>11909</v>
      </c>
      <c r="B115" s="66" t="s">
        <v>13883</v>
      </c>
      <c r="C115" s="66"/>
      <c r="D115" s="66" t="s">
        <v>13883</v>
      </c>
      <c r="E115" s="66">
        <v>11909</v>
      </c>
    </row>
    <row r="116" spans="1:5" ht="12.75" x14ac:dyDescent="0.2">
      <c r="A116" s="66">
        <v>11910</v>
      </c>
      <c r="B116" s="66" t="s">
        <v>13884</v>
      </c>
      <c r="C116" s="66"/>
      <c r="D116" s="66" t="s">
        <v>13884</v>
      </c>
      <c r="E116" s="66">
        <v>11910</v>
      </c>
    </row>
    <row r="117" spans="1:5" ht="12.75" x14ac:dyDescent="0.2">
      <c r="A117" s="66">
        <v>11911</v>
      </c>
      <c r="B117" s="66" t="s">
        <v>13885</v>
      </c>
      <c r="C117" s="66"/>
      <c r="D117" s="66" t="s">
        <v>13885</v>
      </c>
      <c r="E117" s="66">
        <v>11911</v>
      </c>
    </row>
    <row r="118" spans="1:5" ht="12.75" x14ac:dyDescent="0.2">
      <c r="A118" s="66">
        <v>11912</v>
      </c>
      <c r="B118" s="66" t="s">
        <v>13886</v>
      </c>
      <c r="C118" s="66"/>
      <c r="D118" s="66" t="s">
        <v>13886</v>
      </c>
      <c r="E118" s="66">
        <v>11912</v>
      </c>
    </row>
    <row r="119" spans="1:5" ht="12.75" x14ac:dyDescent="0.2">
      <c r="A119" s="66">
        <v>12001</v>
      </c>
      <c r="B119" s="66" t="s">
        <v>15302</v>
      </c>
      <c r="C119" s="66"/>
      <c r="D119" s="66" t="s">
        <v>15302</v>
      </c>
      <c r="E119" s="66">
        <v>12001</v>
      </c>
    </row>
    <row r="120" spans="1:5" ht="12.75" x14ac:dyDescent="0.2">
      <c r="A120" s="66">
        <v>12002</v>
      </c>
      <c r="B120" s="66" t="s">
        <v>15303</v>
      </c>
      <c r="C120" s="66"/>
      <c r="D120" s="66" t="s">
        <v>15303</v>
      </c>
      <c r="E120" s="66">
        <v>12002</v>
      </c>
    </row>
    <row r="121" spans="1:5" ht="12.75" x14ac:dyDescent="0.2">
      <c r="A121" s="66">
        <v>12003</v>
      </c>
      <c r="B121" s="66" t="s">
        <v>15304</v>
      </c>
      <c r="C121" s="66"/>
      <c r="D121" s="66" t="s">
        <v>15304</v>
      </c>
      <c r="E121" s="66">
        <v>12003</v>
      </c>
    </row>
    <row r="122" spans="1:5" ht="12.75" x14ac:dyDescent="0.2">
      <c r="A122" s="66">
        <v>12004</v>
      </c>
      <c r="B122" s="66" t="s">
        <v>15305</v>
      </c>
      <c r="C122" s="66"/>
      <c r="D122" s="66" t="s">
        <v>15305</v>
      </c>
      <c r="E122" s="66">
        <v>12004</v>
      </c>
    </row>
    <row r="123" spans="1:5" ht="12.75" x14ac:dyDescent="0.2">
      <c r="A123" s="66">
        <v>12005</v>
      </c>
      <c r="B123" s="66" t="s">
        <v>15306</v>
      </c>
      <c r="C123" s="66"/>
      <c r="D123" s="66" t="s">
        <v>15306</v>
      </c>
      <c r="E123" s="66">
        <v>12005</v>
      </c>
    </row>
    <row r="124" spans="1:5" ht="12.75" x14ac:dyDescent="0.2">
      <c r="A124" s="66">
        <v>12006</v>
      </c>
      <c r="B124" s="66" t="s">
        <v>15307</v>
      </c>
      <c r="C124" s="66"/>
      <c r="D124" s="66" t="s">
        <v>15307</v>
      </c>
      <c r="E124" s="66">
        <v>12006</v>
      </c>
    </row>
    <row r="125" spans="1:5" ht="12.75" x14ac:dyDescent="0.2">
      <c r="A125" s="66">
        <v>20101</v>
      </c>
      <c r="B125" s="66" t="s">
        <v>12887</v>
      </c>
      <c r="C125" s="66"/>
      <c r="D125" s="66" t="s">
        <v>12887</v>
      </c>
      <c r="E125" s="66">
        <v>20101</v>
      </c>
    </row>
    <row r="126" spans="1:5" ht="12.75" x14ac:dyDescent="0.2">
      <c r="A126" s="66">
        <v>20102</v>
      </c>
      <c r="B126" s="66" t="s">
        <v>13832</v>
      </c>
      <c r="C126" s="66"/>
      <c r="D126" s="66" t="s">
        <v>13832</v>
      </c>
      <c r="E126" s="66">
        <v>20102</v>
      </c>
    </row>
    <row r="127" spans="1:5" ht="12.75" x14ac:dyDescent="0.2">
      <c r="A127" s="66">
        <v>20103</v>
      </c>
      <c r="B127" s="66" t="s">
        <v>12951</v>
      </c>
      <c r="C127" s="66"/>
      <c r="D127" s="66" t="s">
        <v>12951</v>
      </c>
      <c r="E127" s="66">
        <v>20103</v>
      </c>
    </row>
    <row r="128" spans="1:5" ht="12.75" x14ac:dyDescent="0.2">
      <c r="A128" s="66">
        <v>20104</v>
      </c>
      <c r="B128" s="66" t="s">
        <v>12952</v>
      </c>
      <c r="C128" s="66"/>
      <c r="D128" s="66" t="s">
        <v>12952</v>
      </c>
      <c r="E128" s="66">
        <v>20104</v>
      </c>
    </row>
    <row r="129" spans="1:5" ht="12.75" x14ac:dyDescent="0.2">
      <c r="A129" s="66">
        <v>20105</v>
      </c>
      <c r="B129" s="66" t="s">
        <v>13888</v>
      </c>
      <c r="C129" s="66"/>
      <c r="D129" s="66" t="s">
        <v>13888</v>
      </c>
      <c r="E129" s="66">
        <v>20105</v>
      </c>
    </row>
    <row r="130" spans="1:5" ht="12.75" x14ac:dyDescent="0.2">
      <c r="A130" s="66">
        <v>20106</v>
      </c>
      <c r="B130" s="66" t="s">
        <v>12954</v>
      </c>
      <c r="C130" s="66"/>
      <c r="D130" s="66" t="s">
        <v>12954</v>
      </c>
      <c r="E130" s="66">
        <v>20106</v>
      </c>
    </row>
    <row r="131" spans="1:5" ht="12.75" x14ac:dyDescent="0.2">
      <c r="A131" s="66">
        <v>20107</v>
      </c>
      <c r="B131" s="66" t="s">
        <v>12956</v>
      </c>
      <c r="C131" s="66"/>
      <c r="D131" s="66" t="s">
        <v>12956</v>
      </c>
      <c r="E131" s="66">
        <v>20107</v>
      </c>
    </row>
    <row r="132" spans="1:5" ht="12.75" x14ac:dyDescent="0.2">
      <c r="A132" s="66">
        <v>20108</v>
      </c>
      <c r="B132" s="66" t="s">
        <v>12957</v>
      </c>
      <c r="C132" s="66"/>
      <c r="D132" s="66" t="s">
        <v>12957</v>
      </c>
      <c r="E132" s="66">
        <v>20108</v>
      </c>
    </row>
    <row r="133" spans="1:5" ht="12.75" x14ac:dyDescent="0.2">
      <c r="A133" s="66">
        <v>20109</v>
      </c>
      <c r="B133" s="66" t="s">
        <v>13890</v>
      </c>
      <c r="C133" s="66"/>
      <c r="D133" s="66" t="s">
        <v>13890</v>
      </c>
      <c r="E133" s="66">
        <v>20109</v>
      </c>
    </row>
    <row r="134" spans="1:5" ht="12.75" x14ac:dyDescent="0.2">
      <c r="A134" s="66">
        <v>20110</v>
      </c>
      <c r="B134" s="66" t="s">
        <v>12960</v>
      </c>
      <c r="C134" s="66"/>
      <c r="D134" s="66" t="s">
        <v>12960</v>
      </c>
      <c r="E134" s="66">
        <v>20110</v>
      </c>
    </row>
    <row r="135" spans="1:5" ht="12.75" x14ac:dyDescent="0.2">
      <c r="A135" s="66">
        <v>20111</v>
      </c>
      <c r="B135" s="66" t="s">
        <v>13891</v>
      </c>
      <c r="C135" s="66"/>
      <c r="D135" s="66" t="s">
        <v>13891</v>
      </c>
      <c r="E135" s="66">
        <v>20111</v>
      </c>
    </row>
    <row r="136" spans="1:5" ht="12.75" x14ac:dyDescent="0.2">
      <c r="A136" s="66">
        <v>20112</v>
      </c>
      <c r="B136" s="66" t="s">
        <v>12962</v>
      </c>
      <c r="C136" s="66"/>
      <c r="D136" s="66" t="s">
        <v>12962</v>
      </c>
      <c r="E136" s="66">
        <v>20112</v>
      </c>
    </row>
    <row r="137" spans="1:5" ht="12.75" x14ac:dyDescent="0.2">
      <c r="A137" s="66">
        <v>20113</v>
      </c>
      <c r="B137" s="66" t="s">
        <v>12964</v>
      </c>
      <c r="C137" s="66"/>
      <c r="D137" s="66" t="s">
        <v>12964</v>
      </c>
      <c r="E137" s="66">
        <v>20113</v>
      </c>
    </row>
    <row r="138" spans="1:5" ht="12.75" x14ac:dyDescent="0.2">
      <c r="A138" s="66">
        <v>20114</v>
      </c>
      <c r="B138" s="66" t="s">
        <v>13893</v>
      </c>
      <c r="C138" s="66"/>
      <c r="D138" s="66" t="s">
        <v>13893</v>
      </c>
      <c r="E138" s="66">
        <v>20114</v>
      </c>
    </row>
    <row r="139" spans="1:5" ht="12.75" x14ac:dyDescent="0.2">
      <c r="A139" s="66">
        <v>20201</v>
      </c>
      <c r="B139" s="66" t="s">
        <v>13754</v>
      </c>
      <c r="C139" s="66"/>
      <c r="D139" s="66" t="s">
        <v>13754</v>
      </c>
      <c r="E139" s="66">
        <v>20201</v>
      </c>
    </row>
    <row r="140" spans="1:5" ht="12.75" x14ac:dyDescent="0.2">
      <c r="A140" s="66">
        <v>20202</v>
      </c>
      <c r="B140" s="66" t="s">
        <v>13839</v>
      </c>
      <c r="C140" s="66"/>
      <c r="D140" s="66" t="s">
        <v>13839</v>
      </c>
      <c r="E140" s="66">
        <v>20202</v>
      </c>
    </row>
    <row r="141" spans="1:5" ht="12.75" x14ac:dyDescent="0.2">
      <c r="A141" s="66">
        <v>20203</v>
      </c>
      <c r="B141" s="66" t="s">
        <v>13895</v>
      </c>
      <c r="C141" s="66"/>
      <c r="D141" s="66" t="s">
        <v>13895</v>
      </c>
      <c r="E141" s="66">
        <v>20203</v>
      </c>
    </row>
    <row r="142" spans="1:5" ht="12.75" x14ac:dyDescent="0.2">
      <c r="A142" s="66">
        <v>20204</v>
      </c>
      <c r="B142" s="66" t="s">
        <v>15308</v>
      </c>
      <c r="C142" s="66"/>
      <c r="D142" s="66" t="s">
        <v>15308</v>
      </c>
      <c r="E142" s="66">
        <v>20204</v>
      </c>
    </row>
    <row r="143" spans="1:5" ht="12.75" x14ac:dyDescent="0.2">
      <c r="A143" s="66">
        <v>20205</v>
      </c>
      <c r="B143" s="66" t="s">
        <v>13896</v>
      </c>
      <c r="C143" s="66"/>
      <c r="D143" s="66" t="s">
        <v>13896</v>
      </c>
      <c r="E143" s="66">
        <v>20205</v>
      </c>
    </row>
    <row r="144" spans="1:5" ht="12.75" x14ac:dyDescent="0.2">
      <c r="A144" s="66">
        <v>20206</v>
      </c>
      <c r="B144" s="66" t="s">
        <v>13897</v>
      </c>
      <c r="C144" s="66"/>
      <c r="D144" s="66" t="s">
        <v>13897</v>
      </c>
      <c r="E144" s="66">
        <v>20206</v>
      </c>
    </row>
    <row r="145" spans="1:5" ht="12.75" x14ac:dyDescent="0.2">
      <c r="A145" s="66">
        <v>20207</v>
      </c>
      <c r="B145" s="66" t="s">
        <v>13898</v>
      </c>
      <c r="C145" s="66"/>
      <c r="D145" s="66" t="s">
        <v>13898</v>
      </c>
      <c r="E145" s="66">
        <v>20207</v>
      </c>
    </row>
    <row r="146" spans="1:5" ht="12.75" x14ac:dyDescent="0.2">
      <c r="A146" s="66">
        <v>20208</v>
      </c>
      <c r="B146" s="66" t="s">
        <v>13899</v>
      </c>
      <c r="C146" s="66"/>
      <c r="D146" s="66" t="s">
        <v>13899</v>
      </c>
      <c r="E146" s="66">
        <v>20208</v>
      </c>
    </row>
    <row r="147" spans="1:5" ht="12.75" x14ac:dyDescent="0.2">
      <c r="A147" s="66">
        <v>20209</v>
      </c>
      <c r="B147" s="66" t="s">
        <v>13901</v>
      </c>
      <c r="C147" s="66"/>
      <c r="D147" s="66" t="s">
        <v>13901</v>
      </c>
      <c r="E147" s="66">
        <v>20209</v>
      </c>
    </row>
    <row r="148" spans="1:5" ht="12.75" x14ac:dyDescent="0.2">
      <c r="A148" s="66">
        <v>20210</v>
      </c>
      <c r="B148" s="66" t="s">
        <v>13902</v>
      </c>
      <c r="C148" s="66"/>
      <c r="D148" s="66" t="s">
        <v>13902</v>
      </c>
      <c r="E148" s="66">
        <v>20210</v>
      </c>
    </row>
    <row r="149" spans="1:5" ht="12.75" x14ac:dyDescent="0.2">
      <c r="A149" s="66">
        <v>20211</v>
      </c>
      <c r="B149" s="66" t="s">
        <v>13903</v>
      </c>
      <c r="C149" s="66"/>
      <c r="D149" s="66" t="s">
        <v>13903</v>
      </c>
      <c r="E149" s="66">
        <v>20211</v>
      </c>
    </row>
    <row r="150" spans="1:5" ht="12.75" x14ac:dyDescent="0.2">
      <c r="A150" s="66">
        <v>20212</v>
      </c>
      <c r="B150" s="66" t="s">
        <v>13905</v>
      </c>
      <c r="C150" s="66"/>
      <c r="D150" s="66" t="s">
        <v>13905</v>
      </c>
      <c r="E150" s="66">
        <v>20212</v>
      </c>
    </row>
    <row r="151" spans="1:5" ht="12.75" x14ac:dyDescent="0.2">
      <c r="A151" s="66">
        <v>20213</v>
      </c>
      <c r="B151" s="66" t="s">
        <v>15309</v>
      </c>
      <c r="C151" s="66"/>
      <c r="D151" s="66" t="s">
        <v>15309</v>
      </c>
      <c r="E151" s="66">
        <v>20213</v>
      </c>
    </row>
    <row r="152" spans="1:5" ht="12.75" x14ac:dyDescent="0.2">
      <c r="A152" s="66">
        <v>20214</v>
      </c>
      <c r="B152" s="66" t="s">
        <v>13906</v>
      </c>
      <c r="C152" s="66"/>
      <c r="D152" s="66" t="s">
        <v>13906</v>
      </c>
      <c r="E152" s="66">
        <v>20214</v>
      </c>
    </row>
    <row r="153" spans="1:5" ht="12.75" x14ac:dyDescent="0.2">
      <c r="A153" s="66">
        <v>20301</v>
      </c>
      <c r="B153" s="66" t="s">
        <v>12894</v>
      </c>
      <c r="C153" s="66"/>
      <c r="D153" s="66" t="s">
        <v>12894</v>
      </c>
      <c r="E153" s="66">
        <v>20301</v>
      </c>
    </row>
    <row r="154" spans="1:5" ht="12.75" x14ac:dyDescent="0.2">
      <c r="A154" s="66">
        <v>20302</v>
      </c>
      <c r="B154" s="66" t="s">
        <v>12932</v>
      </c>
      <c r="C154" s="66"/>
      <c r="D154" s="66" t="s">
        <v>12932</v>
      </c>
      <c r="E154" s="66">
        <v>20302</v>
      </c>
    </row>
    <row r="155" spans="1:5" ht="12.75" x14ac:dyDescent="0.2">
      <c r="A155" s="66">
        <v>20303</v>
      </c>
      <c r="B155" s="66" t="s">
        <v>13907</v>
      </c>
      <c r="C155" s="66"/>
      <c r="D155" s="66" t="s">
        <v>13907</v>
      </c>
      <c r="E155" s="66">
        <v>20303</v>
      </c>
    </row>
    <row r="156" spans="1:5" ht="12.75" x14ac:dyDescent="0.2">
      <c r="A156" s="66">
        <v>20304</v>
      </c>
      <c r="B156" s="66" t="s">
        <v>12972</v>
      </c>
      <c r="C156" s="66"/>
      <c r="D156" s="66" t="s">
        <v>12972</v>
      </c>
      <c r="E156" s="66">
        <v>20304</v>
      </c>
    </row>
    <row r="157" spans="1:5" ht="12.75" x14ac:dyDescent="0.2">
      <c r="A157" s="66">
        <v>20305</v>
      </c>
      <c r="B157" s="66" t="s">
        <v>12973</v>
      </c>
      <c r="C157" s="66"/>
      <c r="D157" s="66" t="s">
        <v>12973</v>
      </c>
      <c r="E157" s="66">
        <v>20305</v>
      </c>
    </row>
    <row r="158" spans="1:5" ht="12.75" x14ac:dyDescent="0.2">
      <c r="A158" s="66">
        <v>20307</v>
      </c>
      <c r="B158" s="66" t="s">
        <v>12975</v>
      </c>
      <c r="C158" s="66"/>
      <c r="D158" s="66" t="s">
        <v>12975</v>
      </c>
      <c r="E158" s="66">
        <v>20307</v>
      </c>
    </row>
    <row r="159" spans="1:5" ht="12.75" x14ac:dyDescent="0.2">
      <c r="A159" s="66">
        <v>20308</v>
      </c>
      <c r="B159" s="66" t="s">
        <v>12977</v>
      </c>
      <c r="C159" s="66"/>
      <c r="D159" s="66" t="s">
        <v>12977</v>
      </c>
      <c r="E159" s="66">
        <v>20308</v>
      </c>
    </row>
    <row r="160" spans="1:5" ht="12.75" x14ac:dyDescent="0.2">
      <c r="A160" s="66">
        <v>20401</v>
      </c>
      <c r="B160" s="66" t="s">
        <v>12899</v>
      </c>
      <c r="C160" s="66"/>
      <c r="D160" s="66" t="s">
        <v>12899</v>
      </c>
      <c r="E160" s="66">
        <v>20401</v>
      </c>
    </row>
    <row r="161" spans="1:5" ht="12.75" x14ac:dyDescent="0.2">
      <c r="A161" s="66">
        <v>20402</v>
      </c>
      <c r="B161" s="66" t="s">
        <v>12935</v>
      </c>
      <c r="C161" s="66"/>
      <c r="D161" s="66" t="s">
        <v>12935</v>
      </c>
      <c r="E161" s="66">
        <v>20402</v>
      </c>
    </row>
    <row r="162" spans="1:5" ht="12.75" x14ac:dyDescent="0.2">
      <c r="A162" s="66">
        <v>20403</v>
      </c>
      <c r="B162" s="66" t="s">
        <v>13909</v>
      </c>
      <c r="C162" s="66"/>
      <c r="D162" s="66" t="s">
        <v>13909</v>
      </c>
      <c r="E162" s="66">
        <v>20403</v>
      </c>
    </row>
    <row r="163" spans="1:5" ht="12.75" x14ac:dyDescent="0.2">
      <c r="A163" s="66">
        <v>20404</v>
      </c>
      <c r="B163" s="66" t="s">
        <v>12980</v>
      </c>
      <c r="C163" s="66"/>
      <c r="D163" s="66" t="s">
        <v>12980</v>
      </c>
      <c r="E163" s="66">
        <v>20404</v>
      </c>
    </row>
    <row r="164" spans="1:5" ht="12.75" x14ac:dyDescent="0.2">
      <c r="A164" s="66">
        <v>20501</v>
      </c>
      <c r="B164" s="66" t="s">
        <v>12903</v>
      </c>
      <c r="C164" s="66"/>
      <c r="D164" s="66" t="s">
        <v>12903</v>
      </c>
      <c r="E164" s="66">
        <v>20501</v>
      </c>
    </row>
    <row r="165" spans="1:5" ht="12.75" x14ac:dyDescent="0.2">
      <c r="A165" s="66">
        <v>20502</v>
      </c>
      <c r="B165" s="66" t="s">
        <v>13867</v>
      </c>
      <c r="C165" s="66"/>
      <c r="D165" s="66" t="s">
        <v>13867</v>
      </c>
      <c r="E165" s="66">
        <v>20502</v>
      </c>
    </row>
    <row r="166" spans="1:5" ht="12.75" x14ac:dyDescent="0.2">
      <c r="A166" s="66">
        <v>20503</v>
      </c>
      <c r="B166" s="66" t="s">
        <v>12982</v>
      </c>
      <c r="C166" s="66"/>
      <c r="D166" s="66" t="s">
        <v>12982</v>
      </c>
      <c r="E166" s="66">
        <v>20503</v>
      </c>
    </row>
    <row r="167" spans="1:5" ht="12.75" x14ac:dyDescent="0.2">
      <c r="A167" s="66">
        <v>20504</v>
      </c>
      <c r="B167" s="66" t="s">
        <v>12984</v>
      </c>
      <c r="C167" s="66"/>
      <c r="D167" s="66" t="s">
        <v>12984</v>
      </c>
      <c r="E167" s="66">
        <v>20504</v>
      </c>
    </row>
    <row r="168" spans="1:5" ht="12.75" x14ac:dyDescent="0.2">
      <c r="A168" s="66">
        <v>20505</v>
      </c>
      <c r="B168" s="66" t="s">
        <v>13912</v>
      </c>
      <c r="C168" s="66"/>
      <c r="D168" s="66" t="s">
        <v>13912</v>
      </c>
      <c r="E168" s="66">
        <v>20505</v>
      </c>
    </row>
    <row r="169" spans="1:5" ht="12.75" x14ac:dyDescent="0.2">
      <c r="A169" s="66">
        <v>20506</v>
      </c>
      <c r="B169" s="66" t="s">
        <v>13913</v>
      </c>
      <c r="C169" s="66"/>
      <c r="D169" s="66" t="s">
        <v>13913</v>
      </c>
      <c r="E169" s="66">
        <v>20506</v>
      </c>
    </row>
    <row r="170" spans="1:5" ht="12.75" x14ac:dyDescent="0.2">
      <c r="A170" s="66">
        <v>20507</v>
      </c>
      <c r="B170" s="66" t="s">
        <v>12986</v>
      </c>
      <c r="C170" s="66"/>
      <c r="D170" s="66" t="s">
        <v>12986</v>
      </c>
      <c r="E170" s="66">
        <v>20507</v>
      </c>
    </row>
    <row r="171" spans="1:5" ht="12.75" x14ac:dyDescent="0.2">
      <c r="A171" s="66">
        <v>20508</v>
      </c>
      <c r="B171" s="66" t="s">
        <v>12988</v>
      </c>
      <c r="C171" s="66"/>
      <c r="D171" s="66" t="s">
        <v>12988</v>
      </c>
      <c r="E171" s="66">
        <v>20508</v>
      </c>
    </row>
    <row r="172" spans="1:5" ht="12.75" x14ac:dyDescent="0.2">
      <c r="A172" s="66">
        <v>20601</v>
      </c>
      <c r="B172" s="66" t="s">
        <v>12908</v>
      </c>
      <c r="C172" s="66"/>
      <c r="D172" s="66" t="s">
        <v>12908</v>
      </c>
      <c r="E172" s="66">
        <v>20601</v>
      </c>
    </row>
    <row r="173" spans="1:5" ht="12.75" x14ac:dyDescent="0.2">
      <c r="A173" s="66">
        <v>20602</v>
      </c>
      <c r="B173" s="66" t="s">
        <v>12941</v>
      </c>
      <c r="C173" s="66"/>
      <c r="D173" s="66" t="s">
        <v>12941</v>
      </c>
      <c r="E173" s="66">
        <v>20602</v>
      </c>
    </row>
    <row r="174" spans="1:5" ht="12.75" x14ac:dyDescent="0.2">
      <c r="A174" s="66">
        <v>20603</v>
      </c>
      <c r="B174" s="66" t="s">
        <v>13914</v>
      </c>
      <c r="C174" s="66"/>
      <c r="D174" s="66" t="s">
        <v>13914</v>
      </c>
      <c r="E174" s="66">
        <v>20603</v>
      </c>
    </row>
    <row r="175" spans="1:5" ht="12.75" x14ac:dyDescent="0.2">
      <c r="A175" s="66">
        <v>20604</v>
      </c>
      <c r="B175" s="66" t="s">
        <v>12993</v>
      </c>
      <c r="C175" s="66"/>
      <c r="D175" s="66" t="s">
        <v>12993</v>
      </c>
      <c r="E175" s="66">
        <v>20604</v>
      </c>
    </row>
    <row r="176" spans="1:5" ht="12.75" x14ac:dyDescent="0.2">
      <c r="A176" s="66">
        <v>20605</v>
      </c>
      <c r="B176" s="66" t="s">
        <v>13915</v>
      </c>
      <c r="C176" s="66"/>
      <c r="D176" s="66" t="s">
        <v>13915</v>
      </c>
      <c r="E176" s="66">
        <v>20605</v>
      </c>
    </row>
    <row r="177" spans="1:5" ht="12.75" x14ac:dyDescent="0.2">
      <c r="A177" s="66">
        <v>20606</v>
      </c>
      <c r="B177" s="66" t="s">
        <v>12994</v>
      </c>
      <c r="C177" s="66"/>
      <c r="D177" s="66" t="s">
        <v>12994</v>
      </c>
      <c r="E177" s="66">
        <v>20606</v>
      </c>
    </row>
    <row r="178" spans="1:5" ht="12.75" x14ac:dyDescent="0.2">
      <c r="A178" s="66">
        <v>20607</v>
      </c>
      <c r="B178" s="66" t="s">
        <v>15310</v>
      </c>
      <c r="C178" s="66"/>
      <c r="D178" s="66" t="s">
        <v>15310</v>
      </c>
      <c r="E178" s="66">
        <v>20607</v>
      </c>
    </row>
    <row r="179" spans="1:5" ht="12.75" x14ac:dyDescent="0.2">
      <c r="A179" s="66">
        <v>20608</v>
      </c>
      <c r="B179" s="66" t="s">
        <v>12996</v>
      </c>
      <c r="C179" s="66"/>
      <c r="D179" s="66" t="s">
        <v>12996</v>
      </c>
      <c r="E179" s="66">
        <v>20608</v>
      </c>
    </row>
    <row r="180" spans="1:5" ht="12.75" x14ac:dyDescent="0.2">
      <c r="A180" s="66">
        <v>20701</v>
      </c>
      <c r="B180" s="66" t="s">
        <v>12912</v>
      </c>
      <c r="C180" s="66"/>
      <c r="D180" s="66" t="s">
        <v>12912</v>
      </c>
      <c r="E180" s="66">
        <v>20701</v>
      </c>
    </row>
    <row r="181" spans="1:5" ht="12.75" x14ac:dyDescent="0.2">
      <c r="A181" s="66">
        <v>20702</v>
      </c>
      <c r="B181" s="66" t="s">
        <v>12944</v>
      </c>
      <c r="C181" s="66"/>
      <c r="D181" s="66" t="s">
        <v>12944</v>
      </c>
      <c r="E181" s="66">
        <v>20702</v>
      </c>
    </row>
    <row r="182" spans="1:5" ht="12.75" x14ac:dyDescent="0.2">
      <c r="A182" s="66">
        <v>20703</v>
      </c>
      <c r="B182" s="66" t="s">
        <v>12998</v>
      </c>
      <c r="C182" s="66"/>
      <c r="D182" s="66" t="s">
        <v>12998</v>
      </c>
      <c r="E182" s="66">
        <v>20703</v>
      </c>
    </row>
    <row r="183" spans="1:5" ht="12.75" x14ac:dyDescent="0.2">
      <c r="A183" s="66">
        <v>20704</v>
      </c>
      <c r="B183" s="66" t="s">
        <v>12999</v>
      </c>
      <c r="C183" s="66"/>
      <c r="D183" s="66" t="s">
        <v>12999</v>
      </c>
      <c r="E183" s="66">
        <v>20704</v>
      </c>
    </row>
    <row r="184" spans="1:5" ht="12.75" x14ac:dyDescent="0.2">
      <c r="A184" s="66">
        <v>20705</v>
      </c>
      <c r="B184" s="66" t="s">
        <v>13000</v>
      </c>
      <c r="C184" s="66"/>
      <c r="D184" s="66" t="s">
        <v>13000</v>
      </c>
      <c r="E184" s="66">
        <v>20705</v>
      </c>
    </row>
    <row r="185" spans="1:5" ht="12.75" x14ac:dyDescent="0.2">
      <c r="A185" s="66">
        <v>20706</v>
      </c>
      <c r="B185" s="66" t="s">
        <v>13918</v>
      </c>
      <c r="C185" s="66"/>
      <c r="D185" s="66" t="s">
        <v>13918</v>
      </c>
      <c r="E185" s="66">
        <v>20706</v>
      </c>
    </row>
    <row r="186" spans="1:5" ht="12.75" x14ac:dyDescent="0.2">
      <c r="A186" s="66">
        <v>20707</v>
      </c>
      <c r="B186" s="66" t="s">
        <v>13920</v>
      </c>
      <c r="C186" s="66"/>
      <c r="D186" s="66" t="s">
        <v>13920</v>
      </c>
      <c r="E186" s="66">
        <v>20707</v>
      </c>
    </row>
    <row r="187" spans="1:5" ht="12.75" x14ac:dyDescent="0.2">
      <c r="A187" s="66">
        <v>20801</v>
      </c>
      <c r="B187" s="66" t="s">
        <v>13805</v>
      </c>
      <c r="C187" s="66"/>
      <c r="D187" s="66" t="s">
        <v>13805</v>
      </c>
      <c r="E187" s="66">
        <v>20801</v>
      </c>
    </row>
    <row r="188" spans="1:5" ht="12.75" x14ac:dyDescent="0.2">
      <c r="A188" s="66">
        <v>20802</v>
      </c>
      <c r="B188" s="66" t="s">
        <v>13887</v>
      </c>
      <c r="C188" s="66"/>
      <c r="D188" s="66" t="s">
        <v>13887</v>
      </c>
      <c r="E188" s="66">
        <v>20802</v>
      </c>
    </row>
    <row r="189" spans="1:5" ht="12.75" x14ac:dyDescent="0.2">
      <c r="A189" s="66">
        <v>20803</v>
      </c>
      <c r="B189" s="66" t="s">
        <v>13922</v>
      </c>
      <c r="C189" s="66"/>
      <c r="D189" s="66" t="s">
        <v>13922</v>
      </c>
      <c r="E189" s="66">
        <v>20803</v>
      </c>
    </row>
    <row r="190" spans="1:5" ht="12.75" x14ac:dyDescent="0.2">
      <c r="A190" s="66">
        <v>20804</v>
      </c>
      <c r="B190" s="66" t="s">
        <v>13923</v>
      </c>
      <c r="C190" s="66"/>
      <c r="D190" s="66" t="s">
        <v>13923</v>
      </c>
      <c r="E190" s="66">
        <v>20804</v>
      </c>
    </row>
    <row r="191" spans="1:5" ht="12.75" x14ac:dyDescent="0.2">
      <c r="A191" s="66">
        <v>20805</v>
      </c>
      <c r="B191" s="66" t="s">
        <v>15311</v>
      </c>
      <c r="C191" s="66"/>
      <c r="D191" s="66" t="s">
        <v>15311</v>
      </c>
      <c r="E191" s="66">
        <v>20805</v>
      </c>
    </row>
    <row r="192" spans="1:5" ht="12.75" x14ac:dyDescent="0.2">
      <c r="A192" s="66">
        <v>20901</v>
      </c>
      <c r="B192" s="66" t="s">
        <v>12917</v>
      </c>
      <c r="C192" s="66"/>
      <c r="D192" s="66" t="s">
        <v>12917</v>
      </c>
      <c r="E192" s="66">
        <v>20901</v>
      </c>
    </row>
    <row r="193" spans="1:5" ht="12.75" x14ac:dyDescent="0.2">
      <c r="A193" s="66">
        <v>20902</v>
      </c>
      <c r="B193" s="66" t="s">
        <v>12950</v>
      </c>
      <c r="C193" s="66"/>
      <c r="D193" s="66" t="s">
        <v>12950</v>
      </c>
      <c r="E193" s="66">
        <v>20902</v>
      </c>
    </row>
    <row r="194" spans="1:5" ht="12.75" x14ac:dyDescent="0.2">
      <c r="A194" s="66">
        <v>20903</v>
      </c>
      <c r="B194" s="66" t="s">
        <v>15312</v>
      </c>
      <c r="C194" s="66"/>
      <c r="D194" s="66" t="s">
        <v>15312</v>
      </c>
      <c r="E194" s="66">
        <v>20903</v>
      </c>
    </row>
    <row r="195" spans="1:5" ht="12.75" x14ac:dyDescent="0.2">
      <c r="A195" s="66">
        <v>20904</v>
      </c>
      <c r="B195" s="66" t="s">
        <v>13005</v>
      </c>
      <c r="C195" s="66"/>
      <c r="D195" s="66" t="s">
        <v>13005</v>
      </c>
      <c r="E195" s="66">
        <v>20904</v>
      </c>
    </row>
    <row r="196" spans="1:5" ht="12.75" x14ac:dyDescent="0.2">
      <c r="A196" s="66">
        <v>20905</v>
      </c>
      <c r="B196" s="66" t="s">
        <v>13006</v>
      </c>
      <c r="C196" s="66"/>
      <c r="D196" s="66" t="s">
        <v>13006</v>
      </c>
      <c r="E196" s="66">
        <v>20905</v>
      </c>
    </row>
    <row r="197" spans="1:5" ht="12.75" x14ac:dyDescent="0.2">
      <c r="A197" s="66">
        <v>21001</v>
      </c>
      <c r="B197" s="66" t="s">
        <v>12921</v>
      </c>
      <c r="C197" s="66"/>
      <c r="D197" s="66" t="s">
        <v>12921</v>
      </c>
      <c r="E197" s="66">
        <v>21001</v>
      </c>
    </row>
    <row r="198" spans="1:5" ht="12.75" x14ac:dyDescent="0.2">
      <c r="A198" s="66">
        <v>21002</v>
      </c>
      <c r="B198" s="66" t="s">
        <v>12955</v>
      </c>
      <c r="C198" s="66"/>
      <c r="D198" s="66" t="s">
        <v>12955</v>
      </c>
      <c r="E198" s="66">
        <v>21002</v>
      </c>
    </row>
    <row r="199" spans="1:5" ht="12.75" x14ac:dyDescent="0.2">
      <c r="A199" s="66">
        <v>21003</v>
      </c>
      <c r="B199" s="66" t="s">
        <v>13008</v>
      </c>
      <c r="C199" s="66"/>
      <c r="D199" s="66" t="s">
        <v>13008</v>
      </c>
      <c r="E199" s="66">
        <v>21003</v>
      </c>
    </row>
    <row r="200" spans="1:5" ht="12.75" x14ac:dyDescent="0.2">
      <c r="A200" s="66">
        <v>21004</v>
      </c>
      <c r="B200" s="66" t="s">
        <v>15313</v>
      </c>
      <c r="C200" s="66"/>
      <c r="D200" s="66" t="s">
        <v>15313</v>
      </c>
      <c r="E200" s="66">
        <v>21004</v>
      </c>
    </row>
    <row r="201" spans="1:5" ht="12.75" x14ac:dyDescent="0.2">
      <c r="A201" s="66">
        <v>21005</v>
      </c>
      <c r="B201" s="66" t="s">
        <v>13010</v>
      </c>
      <c r="C201" s="66"/>
      <c r="D201" s="66" t="s">
        <v>13010</v>
      </c>
      <c r="E201" s="66">
        <v>21005</v>
      </c>
    </row>
    <row r="202" spans="1:5" ht="12.75" x14ac:dyDescent="0.2">
      <c r="A202" s="66">
        <v>21006</v>
      </c>
      <c r="B202" s="66" t="s">
        <v>13012</v>
      </c>
      <c r="C202" s="66"/>
      <c r="D202" s="66" t="s">
        <v>13012</v>
      </c>
      <c r="E202" s="66">
        <v>21006</v>
      </c>
    </row>
    <row r="203" spans="1:5" ht="12.75" x14ac:dyDescent="0.2">
      <c r="A203" s="66">
        <v>21007</v>
      </c>
      <c r="B203" s="66" t="s">
        <v>15314</v>
      </c>
      <c r="C203" s="66"/>
      <c r="D203" s="66" t="s">
        <v>15314</v>
      </c>
      <c r="E203" s="66">
        <v>21007</v>
      </c>
    </row>
    <row r="204" spans="1:5" ht="12.75" x14ac:dyDescent="0.2">
      <c r="A204" s="66">
        <v>21008</v>
      </c>
      <c r="B204" s="66" t="s">
        <v>13013</v>
      </c>
      <c r="C204" s="66"/>
      <c r="D204" s="66" t="s">
        <v>13013</v>
      </c>
      <c r="E204" s="66">
        <v>21008</v>
      </c>
    </row>
    <row r="205" spans="1:5" ht="12.75" x14ac:dyDescent="0.2">
      <c r="A205" s="66">
        <v>21009</v>
      </c>
      <c r="B205" s="66" t="s">
        <v>13014</v>
      </c>
      <c r="C205" s="66"/>
      <c r="D205" s="66" t="s">
        <v>13014</v>
      </c>
      <c r="E205" s="66">
        <v>21009</v>
      </c>
    </row>
    <row r="206" spans="1:5" ht="12.75" x14ac:dyDescent="0.2">
      <c r="A206" s="66">
        <v>21010</v>
      </c>
      <c r="B206" s="66" t="s">
        <v>13015</v>
      </c>
      <c r="C206" s="66"/>
      <c r="D206" s="66" t="s">
        <v>13015</v>
      </c>
      <c r="E206" s="66">
        <v>21010</v>
      </c>
    </row>
    <row r="207" spans="1:5" ht="12.75" x14ac:dyDescent="0.2">
      <c r="A207" s="66">
        <v>21011</v>
      </c>
      <c r="B207" s="66" t="s">
        <v>13016</v>
      </c>
      <c r="C207" s="66"/>
      <c r="D207" s="66" t="s">
        <v>13016</v>
      </c>
      <c r="E207" s="66">
        <v>21011</v>
      </c>
    </row>
    <row r="208" spans="1:5" ht="12.75" x14ac:dyDescent="0.2">
      <c r="A208" s="66">
        <v>21012</v>
      </c>
      <c r="B208" s="66" t="s">
        <v>13017</v>
      </c>
      <c r="C208" s="66"/>
      <c r="D208" s="66" t="s">
        <v>13017</v>
      </c>
      <c r="E208" s="66">
        <v>21012</v>
      </c>
    </row>
    <row r="209" spans="1:5" ht="12.75" x14ac:dyDescent="0.2">
      <c r="A209" s="66">
        <v>21013</v>
      </c>
      <c r="B209" s="66" t="s">
        <v>13018</v>
      </c>
      <c r="C209" s="66"/>
      <c r="D209" s="66" t="s">
        <v>13018</v>
      </c>
      <c r="E209" s="66">
        <v>21013</v>
      </c>
    </row>
    <row r="210" spans="1:5" ht="12.75" x14ac:dyDescent="0.2">
      <c r="A210" s="66">
        <v>21101</v>
      </c>
      <c r="B210" s="66" t="s">
        <v>12924</v>
      </c>
      <c r="C210" s="66"/>
      <c r="D210" s="66" t="s">
        <v>12924</v>
      </c>
      <c r="E210" s="66">
        <v>21101</v>
      </c>
    </row>
    <row r="211" spans="1:5" ht="12.75" x14ac:dyDescent="0.2">
      <c r="A211" s="66">
        <v>21102</v>
      </c>
      <c r="B211" s="66" t="s">
        <v>12961</v>
      </c>
      <c r="C211" s="66"/>
      <c r="D211" s="66" t="s">
        <v>12961</v>
      </c>
      <c r="E211" s="66">
        <v>21102</v>
      </c>
    </row>
    <row r="212" spans="1:5" ht="12.75" x14ac:dyDescent="0.2">
      <c r="A212" s="66">
        <v>21103</v>
      </c>
      <c r="B212" s="66" t="s">
        <v>15315</v>
      </c>
      <c r="C212" s="66"/>
      <c r="D212" s="66" t="s">
        <v>15315</v>
      </c>
      <c r="E212" s="66">
        <v>21103</v>
      </c>
    </row>
    <row r="213" spans="1:5" ht="12.75" x14ac:dyDescent="0.2">
      <c r="A213" s="66">
        <v>21104</v>
      </c>
      <c r="B213" s="66" t="s">
        <v>13022</v>
      </c>
      <c r="C213" s="66"/>
      <c r="D213" s="66" t="s">
        <v>13022</v>
      </c>
      <c r="E213" s="66">
        <v>21104</v>
      </c>
    </row>
    <row r="214" spans="1:5" ht="12.75" x14ac:dyDescent="0.2">
      <c r="A214" s="66">
        <v>21105</v>
      </c>
      <c r="B214" s="66" t="s">
        <v>13023</v>
      </c>
      <c r="C214" s="66"/>
      <c r="D214" s="66" t="s">
        <v>13023</v>
      </c>
      <c r="E214" s="66">
        <v>21105</v>
      </c>
    </row>
    <row r="215" spans="1:5" ht="12.75" x14ac:dyDescent="0.2">
      <c r="A215" s="66">
        <v>21106</v>
      </c>
      <c r="B215" s="66" t="s">
        <v>13024</v>
      </c>
      <c r="C215" s="66"/>
      <c r="D215" s="66" t="s">
        <v>13024</v>
      </c>
      <c r="E215" s="66">
        <v>21106</v>
      </c>
    </row>
    <row r="216" spans="1:5" ht="12.75" x14ac:dyDescent="0.2">
      <c r="A216" s="66">
        <v>21107</v>
      </c>
      <c r="B216" s="66" t="s">
        <v>13025</v>
      </c>
      <c r="C216" s="66"/>
      <c r="D216" s="66" t="s">
        <v>13025</v>
      </c>
      <c r="E216" s="66">
        <v>21107</v>
      </c>
    </row>
    <row r="217" spans="1:5" ht="12.75" x14ac:dyDescent="0.2">
      <c r="A217" s="66">
        <v>21201</v>
      </c>
      <c r="B217" s="66" t="s">
        <v>13829</v>
      </c>
      <c r="C217" s="66"/>
      <c r="D217" s="66" t="s">
        <v>13829</v>
      </c>
      <c r="E217" s="66">
        <v>21201</v>
      </c>
    </row>
    <row r="218" spans="1:5" ht="12.75" x14ac:dyDescent="0.2">
      <c r="A218" s="66">
        <v>21202</v>
      </c>
      <c r="B218" s="66" t="s">
        <v>13894</v>
      </c>
      <c r="C218" s="66"/>
      <c r="D218" s="66" t="s">
        <v>13894</v>
      </c>
      <c r="E218" s="66">
        <v>21202</v>
      </c>
    </row>
    <row r="219" spans="1:5" ht="12.75" x14ac:dyDescent="0.2">
      <c r="A219" s="66">
        <v>21203</v>
      </c>
      <c r="B219" s="66" t="s">
        <v>13925</v>
      </c>
      <c r="C219" s="66"/>
      <c r="D219" s="66" t="s">
        <v>13925</v>
      </c>
      <c r="E219" s="66">
        <v>21203</v>
      </c>
    </row>
    <row r="220" spans="1:5" ht="12.75" x14ac:dyDescent="0.2">
      <c r="A220" s="66">
        <v>21204</v>
      </c>
      <c r="B220" s="66" t="s">
        <v>13930</v>
      </c>
      <c r="C220" s="66"/>
      <c r="D220" s="66" t="s">
        <v>13930</v>
      </c>
      <c r="E220" s="66">
        <v>21204</v>
      </c>
    </row>
    <row r="221" spans="1:5" ht="12.75" x14ac:dyDescent="0.2">
      <c r="A221" s="66">
        <v>21205</v>
      </c>
      <c r="B221" s="66" t="s">
        <v>13931</v>
      </c>
      <c r="C221" s="66"/>
      <c r="D221" s="66" t="s">
        <v>13931</v>
      </c>
      <c r="E221" s="66">
        <v>21205</v>
      </c>
    </row>
    <row r="222" spans="1:5" ht="12.75" x14ac:dyDescent="0.2">
      <c r="A222" s="66">
        <v>21301</v>
      </c>
      <c r="B222" s="66" t="s">
        <v>13028</v>
      </c>
      <c r="C222" s="66"/>
      <c r="D222" s="66" t="s">
        <v>13028</v>
      </c>
      <c r="E222" s="66">
        <v>21301</v>
      </c>
    </row>
    <row r="223" spans="1:5" ht="12.75" x14ac:dyDescent="0.2">
      <c r="A223" s="66">
        <v>21302</v>
      </c>
      <c r="B223" s="66" t="s">
        <v>13029</v>
      </c>
      <c r="C223" s="66"/>
      <c r="D223" s="66" t="s">
        <v>13029</v>
      </c>
      <c r="E223" s="66">
        <v>21302</v>
      </c>
    </row>
    <row r="224" spans="1:5" ht="12.75" x14ac:dyDescent="0.2">
      <c r="A224" s="66">
        <v>21303</v>
      </c>
      <c r="B224" s="66" t="s">
        <v>15316</v>
      </c>
      <c r="C224" s="66"/>
      <c r="D224" s="66" t="s">
        <v>15316</v>
      </c>
      <c r="E224" s="66">
        <v>21303</v>
      </c>
    </row>
    <row r="225" spans="1:5" ht="12.75" x14ac:dyDescent="0.2">
      <c r="A225" s="66">
        <v>21304</v>
      </c>
      <c r="B225" s="66" t="s">
        <v>13032</v>
      </c>
      <c r="C225" s="66"/>
      <c r="D225" s="66" t="s">
        <v>13032</v>
      </c>
      <c r="E225" s="66">
        <v>21304</v>
      </c>
    </row>
    <row r="226" spans="1:5" ht="12.75" x14ac:dyDescent="0.2">
      <c r="A226" s="66">
        <v>21305</v>
      </c>
      <c r="B226" s="66" t="s">
        <v>13034</v>
      </c>
      <c r="C226" s="66"/>
      <c r="D226" s="66" t="s">
        <v>13034</v>
      </c>
      <c r="E226" s="66">
        <v>21305</v>
      </c>
    </row>
    <row r="227" spans="1:5" ht="12.75" x14ac:dyDescent="0.2">
      <c r="A227" s="66">
        <v>21306</v>
      </c>
      <c r="B227" s="66" t="s">
        <v>13933</v>
      </c>
      <c r="C227" s="66"/>
      <c r="D227" s="66" t="s">
        <v>13933</v>
      </c>
      <c r="E227" s="66">
        <v>21306</v>
      </c>
    </row>
    <row r="228" spans="1:5" ht="12.75" x14ac:dyDescent="0.2">
      <c r="A228" s="66">
        <v>21307</v>
      </c>
      <c r="B228" s="66" t="s">
        <v>13036</v>
      </c>
      <c r="C228" s="66"/>
      <c r="D228" s="66" t="s">
        <v>13036</v>
      </c>
      <c r="E228" s="66">
        <v>21307</v>
      </c>
    </row>
    <row r="229" spans="1:5" ht="12.75" x14ac:dyDescent="0.2">
      <c r="A229" s="66">
        <v>21308</v>
      </c>
      <c r="B229" s="66" t="s">
        <v>13037</v>
      </c>
      <c r="C229" s="66"/>
      <c r="D229" s="66" t="s">
        <v>13037</v>
      </c>
      <c r="E229" s="66">
        <v>21308</v>
      </c>
    </row>
    <row r="230" spans="1:5" ht="12.75" x14ac:dyDescent="0.2">
      <c r="A230" s="66">
        <v>21401</v>
      </c>
      <c r="B230" s="66" t="s">
        <v>13038</v>
      </c>
      <c r="C230" s="66"/>
      <c r="D230" s="66" t="s">
        <v>13038</v>
      </c>
      <c r="E230" s="66">
        <v>21401</v>
      </c>
    </row>
    <row r="231" spans="1:5" ht="12.75" x14ac:dyDescent="0.2">
      <c r="A231" s="67">
        <v>21402</v>
      </c>
      <c r="B231" s="66" t="s">
        <v>13039</v>
      </c>
      <c r="C231" s="66"/>
      <c r="D231" s="66" t="s">
        <v>13039</v>
      </c>
      <c r="E231" s="67">
        <v>21402</v>
      </c>
    </row>
    <row r="232" spans="1:5" ht="12.75" x14ac:dyDescent="0.2">
      <c r="A232" s="66">
        <v>21403</v>
      </c>
      <c r="B232" s="66" t="s">
        <v>13041</v>
      </c>
      <c r="C232" s="66"/>
      <c r="D232" s="66" t="s">
        <v>13041</v>
      </c>
      <c r="E232" s="66">
        <v>21403</v>
      </c>
    </row>
    <row r="233" spans="1:5" ht="12.75" x14ac:dyDescent="0.2">
      <c r="A233" s="66">
        <v>21404</v>
      </c>
      <c r="B233" s="66" t="s">
        <v>13042</v>
      </c>
      <c r="C233" s="66"/>
      <c r="D233" s="66" t="s">
        <v>13042</v>
      </c>
      <c r="E233" s="66">
        <v>21404</v>
      </c>
    </row>
    <row r="234" spans="1:5" ht="12.75" x14ac:dyDescent="0.2">
      <c r="A234" s="66">
        <v>21501</v>
      </c>
      <c r="B234" s="66" t="s">
        <v>13044</v>
      </c>
      <c r="C234" s="66"/>
      <c r="D234" s="66" t="s">
        <v>13044</v>
      </c>
      <c r="E234" s="66">
        <v>21501</v>
      </c>
    </row>
    <row r="235" spans="1:5" ht="12.75" x14ac:dyDescent="0.2">
      <c r="A235" s="66">
        <v>21502</v>
      </c>
      <c r="B235" s="66" t="s">
        <v>13045</v>
      </c>
      <c r="C235" s="66"/>
      <c r="D235" s="66" t="s">
        <v>13045</v>
      </c>
      <c r="E235" s="66">
        <v>21502</v>
      </c>
    </row>
    <row r="236" spans="1:5" ht="12.75" x14ac:dyDescent="0.2">
      <c r="A236" s="66">
        <v>21503</v>
      </c>
      <c r="B236" s="66" t="s">
        <v>13046</v>
      </c>
      <c r="C236" s="66"/>
      <c r="D236" s="66" t="s">
        <v>13046</v>
      </c>
      <c r="E236" s="66">
        <v>21503</v>
      </c>
    </row>
    <row r="237" spans="1:5" ht="12.75" x14ac:dyDescent="0.2">
      <c r="A237" s="66">
        <v>21504</v>
      </c>
      <c r="B237" s="66" t="s">
        <v>13047</v>
      </c>
      <c r="C237" s="66"/>
      <c r="D237" s="66" t="s">
        <v>13047</v>
      </c>
      <c r="E237" s="66">
        <v>21504</v>
      </c>
    </row>
    <row r="238" spans="1:5" ht="12.75" x14ac:dyDescent="0.2">
      <c r="A238" s="66">
        <v>21601</v>
      </c>
      <c r="B238" s="66" t="s">
        <v>13938</v>
      </c>
      <c r="C238" s="66"/>
      <c r="D238" s="66" t="s">
        <v>13938</v>
      </c>
      <c r="E238" s="66">
        <v>21601</v>
      </c>
    </row>
    <row r="239" spans="1:5" ht="12.75" x14ac:dyDescent="0.2">
      <c r="A239" s="66">
        <v>21602</v>
      </c>
      <c r="B239" s="66" t="s">
        <v>13939</v>
      </c>
      <c r="C239" s="66"/>
      <c r="D239" s="66" t="s">
        <v>13939</v>
      </c>
      <c r="E239" s="66">
        <v>21602</v>
      </c>
    </row>
    <row r="240" spans="1:5" ht="12.75" x14ac:dyDescent="0.2">
      <c r="A240" s="66">
        <v>21603</v>
      </c>
      <c r="B240" s="66" t="s">
        <v>13940</v>
      </c>
      <c r="C240" s="66"/>
      <c r="D240" s="66" t="s">
        <v>13940</v>
      </c>
      <c r="E240" s="66">
        <v>21603</v>
      </c>
    </row>
    <row r="241" spans="1:5" ht="12.75" x14ac:dyDescent="0.2">
      <c r="A241" s="66">
        <v>30101</v>
      </c>
      <c r="B241" s="66" t="s">
        <v>12888</v>
      </c>
      <c r="C241" s="66"/>
      <c r="D241" s="66" t="s">
        <v>12888</v>
      </c>
      <c r="E241" s="66">
        <v>30101</v>
      </c>
    </row>
    <row r="242" spans="1:5" ht="12.75" x14ac:dyDescent="0.2">
      <c r="A242" s="66">
        <v>30102</v>
      </c>
      <c r="B242" s="66" t="s">
        <v>12926</v>
      </c>
      <c r="C242" s="66"/>
      <c r="D242" s="66" t="s">
        <v>12926</v>
      </c>
      <c r="E242" s="66">
        <v>30102</v>
      </c>
    </row>
    <row r="243" spans="1:5" ht="12.75" x14ac:dyDescent="0.2">
      <c r="A243" s="66">
        <v>30103</v>
      </c>
      <c r="B243" s="66" t="s">
        <v>12965</v>
      </c>
      <c r="C243" s="66"/>
      <c r="D243" s="66" t="s">
        <v>12965</v>
      </c>
      <c r="E243" s="66">
        <v>30103</v>
      </c>
    </row>
    <row r="244" spans="1:5" ht="12.75" x14ac:dyDescent="0.2">
      <c r="A244" s="66">
        <v>30104</v>
      </c>
      <c r="B244" s="66" t="s">
        <v>13926</v>
      </c>
      <c r="C244" s="66"/>
      <c r="D244" s="66" t="s">
        <v>13926</v>
      </c>
      <c r="E244" s="66">
        <v>30104</v>
      </c>
    </row>
    <row r="245" spans="1:5" ht="12.75" x14ac:dyDescent="0.2">
      <c r="A245" s="66">
        <v>30105</v>
      </c>
      <c r="B245" s="66" t="s">
        <v>15317</v>
      </c>
      <c r="C245" s="66"/>
      <c r="D245" s="66" t="s">
        <v>15317</v>
      </c>
      <c r="E245" s="66">
        <v>30105</v>
      </c>
    </row>
    <row r="246" spans="1:5" ht="12.75" x14ac:dyDescent="0.2">
      <c r="A246" s="66">
        <v>30106</v>
      </c>
      <c r="B246" s="66" t="s">
        <v>15318</v>
      </c>
      <c r="C246" s="66"/>
      <c r="D246" s="66" t="s">
        <v>15318</v>
      </c>
      <c r="E246" s="66">
        <v>30106</v>
      </c>
    </row>
    <row r="247" spans="1:5" ht="12.75" x14ac:dyDescent="0.2">
      <c r="A247" s="66">
        <v>30107</v>
      </c>
      <c r="B247" s="66" t="s">
        <v>13052</v>
      </c>
      <c r="C247" s="66"/>
      <c r="D247" s="66" t="s">
        <v>13052</v>
      </c>
      <c r="E247" s="66">
        <v>30107</v>
      </c>
    </row>
    <row r="248" spans="1:5" ht="12.75" x14ac:dyDescent="0.2">
      <c r="A248" s="66">
        <v>30108</v>
      </c>
      <c r="B248" s="66" t="s">
        <v>13053</v>
      </c>
      <c r="C248" s="66"/>
      <c r="D248" s="66" t="s">
        <v>13053</v>
      </c>
      <c r="E248" s="66">
        <v>30108</v>
      </c>
    </row>
    <row r="249" spans="1:5" ht="12.75" x14ac:dyDescent="0.2">
      <c r="A249" s="66">
        <v>30109</v>
      </c>
      <c r="B249" s="66" t="s">
        <v>15319</v>
      </c>
      <c r="C249" s="66"/>
      <c r="D249" s="66" t="s">
        <v>15319</v>
      </c>
      <c r="E249" s="66">
        <v>30109</v>
      </c>
    </row>
    <row r="250" spans="1:5" ht="12.75" x14ac:dyDescent="0.2">
      <c r="A250" s="66">
        <v>30110</v>
      </c>
      <c r="B250" s="66" t="s">
        <v>13055</v>
      </c>
      <c r="C250" s="66"/>
      <c r="D250" s="66" t="s">
        <v>13055</v>
      </c>
      <c r="E250" s="66">
        <v>30110</v>
      </c>
    </row>
    <row r="251" spans="1:5" ht="12.75" x14ac:dyDescent="0.2">
      <c r="A251" s="66">
        <v>30111</v>
      </c>
      <c r="B251" s="66" t="s">
        <v>13056</v>
      </c>
      <c r="C251" s="66"/>
      <c r="D251" s="66" t="s">
        <v>13056</v>
      </c>
      <c r="E251" s="66">
        <v>30111</v>
      </c>
    </row>
    <row r="252" spans="1:5" ht="12.75" x14ac:dyDescent="0.2">
      <c r="A252" s="66">
        <v>30201</v>
      </c>
      <c r="B252" s="66" t="s">
        <v>13756</v>
      </c>
      <c r="C252" s="66"/>
      <c r="D252" s="66" t="s">
        <v>13756</v>
      </c>
      <c r="E252" s="66">
        <v>30201</v>
      </c>
    </row>
    <row r="253" spans="1:5" ht="12.75" x14ac:dyDescent="0.2">
      <c r="A253" s="66">
        <v>30202</v>
      </c>
      <c r="B253" s="66" t="s">
        <v>13841</v>
      </c>
      <c r="C253" s="66"/>
      <c r="D253" s="66" t="s">
        <v>13841</v>
      </c>
      <c r="E253" s="66">
        <v>30202</v>
      </c>
    </row>
    <row r="254" spans="1:5" ht="12.75" x14ac:dyDescent="0.2">
      <c r="A254" s="66">
        <v>30203</v>
      </c>
      <c r="B254" s="66" t="s">
        <v>13904</v>
      </c>
      <c r="C254" s="66"/>
      <c r="D254" s="66" t="s">
        <v>13904</v>
      </c>
      <c r="E254" s="66">
        <v>30203</v>
      </c>
    </row>
    <row r="255" spans="1:5" ht="12.75" x14ac:dyDescent="0.2">
      <c r="A255" s="66">
        <v>30204</v>
      </c>
      <c r="B255" s="66" t="s">
        <v>13928</v>
      </c>
      <c r="C255" s="66"/>
      <c r="D255" s="66" t="s">
        <v>13928</v>
      </c>
      <c r="E255" s="66">
        <v>30204</v>
      </c>
    </row>
    <row r="256" spans="1:5" ht="12.75" x14ac:dyDescent="0.2">
      <c r="A256" s="66">
        <v>30205</v>
      </c>
      <c r="B256" s="66" t="s">
        <v>13944</v>
      </c>
      <c r="C256" s="66"/>
      <c r="D256" s="66" t="s">
        <v>13944</v>
      </c>
      <c r="E256" s="66">
        <v>30205</v>
      </c>
    </row>
    <row r="257" spans="1:5" ht="12.75" x14ac:dyDescent="0.2">
      <c r="A257" s="66">
        <v>30206</v>
      </c>
      <c r="B257" s="66" t="s">
        <v>14584</v>
      </c>
      <c r="C257" s="66"/>
      <c r="D257" s="66" t="s">
        <v>14584</v>
      </c>
      <c r="E257" s="66">
        <v>30206</v>
      </c>
    </row>
    <row r="258" spans="1:5" ht="12.75" x14ac:dyDescent="0.2">
      <c r="A258" s="66">
        <v>30301</v>
      </c>
      <c r="B258" s="66" t="s">
        <v>13765</v>
      </c>
      <c r="C258" s="66"/>
      <c r="D258" s="66" t="s">
        <v>13765</v>
      </c>
      <c r="E258" s="66">
        <v>30301</v>
      </c>
    </row>
    <row r="259" spans="1:5" ht="12.75" x14ac:dyDescent="0.2">
      <c r="A259" s="66">
        <v>30302</v>
      </c>
      <c r="B259" s="66" t="s">
        <v>13849</v>
      </c>
      <c r="C259" s="66"/>
      <c r="D259" s="66" t="s">
        <v>13849</v>
      </c>
      <c r="E259" s="66">
        <v>30302</v>
      </c>
    </row>
    <row r="260" spans="1:5" ht="12.75" x14ac:dyDescent="0.2">
      <c r="A260" s="66">
        <v>30303</v>
      </c>
      <c r="B260" s="66" t="s">
        <v>13908</v>
      </c>
      <c r="C260" s="66"/>
      <c r="D260" s="66" t="s">
        <v>13908</v>
      </c>
      <c r="E260" s="66">
        <v>30303</v>
      </c>
    </row>
    <row r="261" spans="1:5" ht="12.75" x14ac:dyDescent="0.2">
      <c r="A261" s="66">
        <v>30304</v>
      </c>
      <c r="B261" s="66" t="s">
        <v>13932</v>
      </c>
      <c r="C261" s="66"/>
      <c r="D261" s="66" t="s">
        <v>13932</v>
      </c>
      <c r="E261" s="66">
        <v>30304</v>
      </c>
    </row>
    <row r="262" spans="1:5" ht="12.75" x14ac:dyDescent="0.2">
      <c r="A262" s="66">
        <v>30305</v>
      </c>
      <c r="B262" s="66" t="s">
        <v>13946</v>
      </c>
      <c r="C262" s="66"/>
      <c r="D262" s="66" t="s">
        <v>13946</v>
      </c>
      <c r="E262" s="66">
        <v>30305</v>
      </c>
    </row>
    <row r="263" spans="1:5" ht="12.75" x14ac:dyDescent="0.2">
      <c r="A263" s="66">
        <v>30306</v>
      </c>
      <c r="B263" s="66" t="s">
        <v>15320</v>
      </c>
      <c r="C263" s="66"/>
      <c r="D263" s="66" t="s">
        <v>15320</v>
      </c>
      <c r="E263" s="66">
        <v>30306</v>
      </c>
    </row>
    <row r="264" spans="1:5" ht="12.75" x14ac:dyDescent="0.2">
      <c r="A264" s="66">
        <v>30307</v>
      </c>
      <c r="B264" s="66" t="s">
        <v>13947</v>
      </c>
      <c r="C264" s="66"/>
      <c r="D264" s="66" t="s">
        <v>13947</v>
      </c>
      <c r="E264" s="66">
        <v>30307</v>
      </c>
    </row>
    <row r="265" spans="1:5" ht="12.75" x14ac:dyDescent="0.2">
      <c r="A265" s="66">
        <v>30308</v>
      </c>
      <c r="B265" s="66" t="s">
        <v>13948</v>
      </c>
      <c r="C265" s="66"/>
      <c r="D265" s="66" t="s">
        <v>13948</v>
      </c>
      <c r="E265" s="66">
        <v>30308</v>
      </c>
    </row>
    <row r="266" spans="1:5" ht="12.75" x14ac:dyDescent="0.2">
      <c r="A266" s="66">
        <v>30401</v>
      </c>
      <c r="B266" s="66" t="s">
        <v>13774</v>
      </c>
      <c r="C266" s="66"/>
      <c r="D266" s="66" t="s">
        <v>13774</v>
      </c>
      <c r="E266" s="66">
        <v>30401</v>
      </c>
    </row>
    <row r="267" spans="1:5" ht="12.75" x14ac:dyDescent="0.2">
      <c r="A267" s="66">
        <v>30402</v>
      </c>
      <c r="B267" s="66" t="s">
        <v>13859</v>
      </c>
      <c r="C267" s="66"/>
      <c r="D267" s="66" t="s">
        <v>13859</v>
      </c>
      <c r="E267" s="66">
        <v>30402</v>
      </c>
    </row>
    <row r="268" spans="1:5" ht="12.75" x14ac:dyDescent="0.2">
      <c r="A268" s="66">
        <v>30403</v>
      </c>
      <c r="B268" s="66" t="s">
        <v>13910</v>
      </c>
      <c r="C268" s="66"/>
      <c r="D268" s="66" t="s">
        <v>13910</v>
      </c>
      <c r="E268" s="66">
        <v>30403</v>
      </c>
    </row>
    <row r="269" spans="1:5" ht="12.75" x14ac:dyDescent="0.2">
      <c r="A269" s="66">
        <v>30404</v>
      </c>
      <c r="B269" s="66" t="s">
        <v>14583</v>
      </c>
      <c r="C269" s="66"/>
      <c r="D269" s="66" t="s">
        <v>14583</v>
      </c>
      <c r="E269" s="66">
        <v>30404</v>
      </c>
    </row>
    <row r="270" spans="1:5" ht="12.75" x14ac:dyDescent="0.2">
      <c r="A270" s="66">
        <v>30501</v>
      </c>
      <c r="B270" s="66" t="s">
        <v>12904</v>
      </c>
      <c r="C270" s="66"/>
      <c r="D270" s="66" t="s">
        <v>12904</v>
      </c>
      <c r="E270" s="66">
        <v>30501</v>
      </c>
    </row>
    <row r="271" spans="1:5" ht="12.75" x14ac:dyDescent="0.2">
      <c r="A271" s="66">
        <v>30502</v>
      </c>
      <c r="B271" s="66" t="s">
        <v>12937</v>
      </c>
      <c r="C271" s="66"/>
      <c r="D271" s="66" t="s">
        <v>12937</v>
      </c>
      <c r="E271" s="66">
        <v>30502</v>
      </c>
    </row>
    <row r="272" spans="1:5" ht="12.75" x14ac:dyDescent="0.2">
      <c r="A272" s="66">
        <v>30503</v>
      </c>
      <c r="B272" s="66" t="s">
        <v>12987</v>
      </c>
      <c r="C272" s="66"/>
      <c r="D272" s="66" t="s">
        <v>12987</v>
      </c>
      <c r="E272" s="66">
        <v>30503</v>
      </c>
    </row>
    <row r="273" spans="1:5" ht="12.75" x14ac:dyDescent="0.2">
      <c r="A273" s="66">
        <v>30504</v>
      </c>
      <c r="B273" s="66" t="s">
        <v>13043</v>
      </c>
      <c r="C273" s="66"/>
      <c r="D273" s="66" t="s">
        <v>13043</v>
      </c>
      <c r="E273" s="66">
        <v>30504</v>
      </c>
    </row>
    <row r="274" spans="1:5" ht="12.75" x14ac:dyDescent="0.2">
      <c r="A274" s="66">
        <v>30505</v>
      </c>
      <c r="B274" s="66" t="s">
        <v>13064</v>
      </c>
      <c r="C274" s="66"/>
      <c r="D274" s="66" t="s">
        <v>13064</v>
      </c>
      <c r="E274" s="66">
        <v>30505</v>
      </c>
    </row>
    <row r="275" spans="1:5" ht="12.75" x14ac:dyDescent="0.2">
      <c r="A275" s="66">
        <v>30506</v>
      </c>
      <c r="B275" s="66" t="s">
        <v>13065</v>
      </c>
      <c r="C275" s="66"/>
      <c r="D275" s="66" t="s">
        <v>13065</v>
      </c>
      <c r="E275" s="66">
        <v>30506</v>
      </c>
    </row>
    <row r="276" spans="1:5" ht="12.75" x14ac:dyDescent="0.2">
      <c r="A276" s="66">
        <v>30507</v>
      </c>
      <c r="B276" s="66" t="s">
        <v>13066</v>
      </c>
      <c r="C276" s="66"/>
      <c r="D276" s="66" t="s">
        <v>13066</v>
      </c>
      <c r="E276" s="66">
        <v>30507</v>
      </c>
    </row>
    <row r="277" spans="1:5" ht="12.75" x14ac:dyDescent="0.2">
      <c r="A277" s="66">
        <v>30508</v>
      </c>
      <c r="B277" s="66" t="s">
        <v>13067</v>
      </c>
      <c r="C277" s="66"/>
      <c r="D277" s="66" t="s">
        <v>13067</v>
      </c>
      <c r="E277" s="66">
        <v>30508</v>
      </c>
    </row>
    <row r="278" spans="1:5" ht="12.75" x14ac:dyDescent="0.2">
      <c r="A278" s="66">
        <v>30509</v>
      </c>
      <c r="B278" s="66" t="s">
        <v>13068</v>
      </c>
      <c r="C278" s="66"/>
      <c r="D278" s="66" t="s">
        <v>13068</v>
      </c>
      <c r="E278" s="66">
        <v>30509</v>
      </c>
    </row>
    <row r="279" spans="1:5" ht="12.75" x14ac:dyDescent="0.2">
      <c r="A279" s="66">
        <v>30510</v>
      </c>
      <c r="B279" s="66" t="s">
        <v>13069</v>
      </c>
      <c r="C279" s="66"/>
      <c r="D279" s="66" t="s">
        <v>13069</v>
      </c>
      <c r="E279" s="66">
        <v>30510</v>
      </c>
    </row>
    <row r="280" spans="1:5" ht="12.75" x14ac:dyDescent="0.2">
      <c r="A280" s="66">
        <v>30511</v>
      </c>
      <c r="B280" s="66" t="s">
        <v>13070</v>
      </c>
      <c r="C280" s="66"/>
      <c r="D280" s="66" t="s">
        <v>13070</v>
      </c>
      <c r="E280" s="66">
        <v>30511</v>
      </c>
    </row>
    <row r="281" spans="1:5" ht="12.75" x14ac:dyDescent="0.2">
      <c r="A281" s="66">
        <v>30512</v>
      </c>
      <c r="B281" s="66" t="s">
        <v>13954</v>
      </c>
      <c r="C281" s="66"/>
      <c r="D281" s="66" t="s">
        <v>13954</v>
      </c>
      <c r="E281" s="66">
        <v>30512</v>
      </c>
    </row>
    <row r="282" spans="1:5" ht="12.75" x14ac:dyDescent="0.2">
      <c r="A282" s="66">
        <v>30601</v>
      </c>
      <c r="B282" s="66" t="s">
        <v>12909</v>
      </c>
      <c r="C282" s="66"/>
      <c r="D282" s="66" t="s">
        <v>12909</v>
      </c>
      <c r="E282" s="66">
        <v>30601</v>
      </c>
    </row>
    <row r="283" spans="1:5" ht="12.75" x14ac:dyDescent="0.2">
      <c r="A283" s="66">
        <v>30602</v>
      </c>
      <c r="B283" s="66" t="s">
        <v>12942</v>
      </c>
      <c r="C283" s="66"/>
      <c r="D283" s="66" t="s">
        <v>12942</v>
      </c>
      <c r="E283" s="66">
        <v>30602</v>
      </c>
    </row>
    <row r="284" spans="1:5" ht="12.75" x14ac:dyDescent="0.2">
      <c r="A284" s="66">
        <v>30603</v>
      </c>
      <c r="B284" s="66" t="s">
        <v>12995</v>
      </c>
      <c r="C284" s="66"/>
      <c r="D284" s="66" t="s">
        <v>12995</v>
      </c>
      <c r="E284" s="66">
        <v>30603</v>
      </c>
    </row>
    <row r="285" spans="1:5" ht="12.75" x14ac:dyDescent="0.2">
      <c r="A285" s="66">
        <v>30701</v>
      </c>
      <c r="B285" s="66" t="s">
        <v>12913</v>
      </c>
      <c r="C285" s="66"/>
      <c r="D285" s="66" t="s">
        <v>12913</v>
      </c>
      <c r="E285" s="66">
        <v>30701</v>
      </c>
    </row>
    <row r="286" spans="1:5" ht="12.75" x14ac:dyDescent="0.2">
      <c r="A286" s="66">
        <v>30702</v>
      </c>
      <c r="B286" s="66" t="s">
        <v>12945</v>
      </c>
      <c r="C286" s="66"/>
      <c r="D286" s="66" t="s">
        <v>12945</v>
      </c>
      <c r="E286" s="66">
        <v>30702</v>
      </c>
    </row>
    <row r="287" spans="1:5" ht="12.75" x14ac:dyDescent="0.2">
      <c r="A287" s="66">
        <v>30703</v>
      </c>
      <c r="B287" s="66" t="s">
        <v>13001</v>
      </c>
      <c r="C287" s="66"/>
      <c r="D287" s="66" t="s">
        <v>13001</v>
      </c>
      <c r="E287" s="66">
        <v>30703</v>
      </c>
    </row>
    <row r="288" spans="1:5" ht="12.75" x14ac:dyDescent="0.2">
      <c r="A288" s="66">
        <v>30704</v>
      </c>
      <c r="B288" s="66" t="s">
        <v>13050</v>
      </c>
      <c r="C288" s="66"/>
      <c r="D288" s="66" t="s">
        <v>13050</v>
      </c>
      <c r="E288" s="66">
        <v>30704</v>
      </c>
    </row>
    <row r="289" spans="1:5" ht="12.75" x14ac:dyDescent="0.2">
      <c r="A289" s="66">
        <v>30705</v>
      </c>
      <c r="B289" s="66" t="s">
        <v>13073</v>
      </c>
      <c r="C289" s="66"/>
      <c r="D289" s="66" t="s">
        <v>13073</v>
      </c>
      <c r="E289" s="66">
        <v>30705</v>
      </c>
    </row>
    <row r="290" spans="1:5" ht="12.75" x14ac:dyDescent="0.2">
      <c r="A290" s="66">
        <v>30801</v>
      </c>
      <c r="B290" s="66" t="s">
        <v>15321</v>
      </c>
      <c r="C290" s="66"/>
      <c r="D290" s="66" t="s">
        <v>15321</v>
      </c>
      <c r="E290" s="66">
        <v>30801</v>
      </c>
    </row>
    <row r="291" spans="1:5" ht="12.75" x14ac:dyDescent="0.2">
      <c r="A291" s="66">
        <v>30802</v>
      </c>
      <c r="B291" s="66" t="s">
        <v>12947</v>
      </c>
      <c r="C291" s="66"/>
      <c r="D291" s="66" t="s">
        <v>12947</v>
      </c>
      <c r="E291" s="66">
        <v>30802</v>
      </c>
    </row>
    <row r="292" spans="1:5" ht="12.75" x14ac:dyDescent="0.2">
      <c r="A292" s="66">
        <v>30803</v>
      </c>
      <c r="B292" s="66" t="s">
        <v>13003</v>
      </c>
      <c r="C292" s="66"/>
      <c r="D292" s="66" t="s">
        <v>13003</v>
      </c>
      <c r="E292" s="66">
        <v>30803</v>
      </c>
    </row>
    <row r="293" spans="1:5" ht="12.75" x14ac:dyDescent="0.2">
      <c r="A293" s="66">
        <v>30804</v>
      </c>
      <c r="B293" s="66" t="s">
        <v>13054</v>
      </c>
      <c r="C293" s="66"/>
      <c r="D293" s="66" t="s">
        <v>13054</v>
      </c>
      <c r="E293" s="66">
        <v>30804</v>
      </c>
    </row>
    <row r="294" spans="1:5" ht="12.75" x14ac:dyDescent="0.2">
      <c r="A294" s="66">
        <v>40101</v>
      </c>
      <c r="B294" s="66" t="s">
        <v>12889</v>
      </c>
      <c r="C294" s="66"/>
      <c r="D294" s="66" t="s">
        <v>12889</v>
      </c>
      <c r="E294" s="66">
        <v>40101</v>
      </c>
    </row>
    <row r="295" spans="1:5" ht="12.75" x14ac:dyDescent="0.2">
      <c r="A295" s="66">
        <v>40102</v>
      </c>
      <c r="B295" s="66" t="s">
        <v>12927</v>
      </c>
      <c r="C295" s="66"/>
      <c r="D295" s="66" t="s">
        <v>12927</v>
      </c>
      <c r="E295" s="66">
        <v>40102</v>
      </c>
    </row>
    <row r="296" spans="1:5" ht="12.75" x14ac:dyDescent="0.2">
      <c r="A296" s="66">
        <v>40103</v>
      </c>
      <c r="B296" s="66" t="s">
        <v>12966</v>
      </c>
      <c r="C296" s="66"/>
      <c r="D296" s="66" t="s">
        <v>12966</v>
      </c>
      <c r="E296" s="66">
        <v>40103</v>
      </c>
    </row>
    <row r="297" spans="1:5" ht="12.75" x14ac:dyDescent="0.2">
      <c r="A297" s="66">
        <v>40104</v>
      </c>
      <c r="B297" s="66" t="s">
        <v>13019</v>
      </c>
      <c r="C297" s="66"/>
      <c r="D297" s="66" t="s">
        <v>13019</v>
      </c>
      <c r="E297" s="66">
        <v>40104</v>
      </c>
    </row>
    <row r="298" spans="1:5" ht="12.75" x14ac:dyDescent="0.2">
      <c r="A298" s="66">
        <v>40105</v>
      </c>
      <c r="B298" s="66" t="s">
        <v>13062</v>
      </c>
      <c r="C298" s="66"/>
      <c r="D298" s="66" t="s">
        <v>13062</v>
      </c>
      <c r="E298" s="66">
        <v>40105</v>
      </c>
    </row>
    <row r="299" spans="1:5" ht="12.75" x14ac:dyDescent="0.2">
      <c r="A299" s="66">
        <v>40201</v>
      </c>
      <c r="B299" s="66" t="s">
        <v>12892</v>
      </c>
      <c r="C299" s="66"/>
      <c r="D299" s="66" t="s">
        <v>12892</v>
      </c>
      <c r="E299" s="66">
        <v>40201</v>
      </c>
    </row>
    <row r="300" spans="1:5" ht="12.75" x14ac:dyDescent="0.2">
      <c r="A300" s="66">
        <v>40202</v>
      </c>
      <c r="B300" s="66" t="s">
        <v>12930</v>
      </c>
      <c r="C300" s="66"/>
      <c r="D300" s="66" t="s">
        <v>12930</v>
      </c>
      <c r="E300" s="66">
        <v>40202</v>
      </c>
    </row>
    <row r="301" spans="1:5" ht="12.75" x14ac:dyDescent="0.2">
      <c r="A301" s="66">
        <v>40203</v>
      </c>
      <c r="B301" s="66" t="s">
        <v>12969</v>
      </c>
      <c r="C301" s="66"/>
      <c r="D301" s="66" t="s">
        <v>12969</v>
      </c>
      <c r="E301" s="66">
        <v>40203</v>
      </c>
    </row>
    <row r="302" spans="1:5" ht="12.75" x14ac:dyDescent="0.2">
      <c r="A302" s="66">
        <v>40204</v>
      </c>
      <c r="B302" s="66" t="s">
        <v>13026</v>
      </c>
      <c r="C302" s="66"/>
      <c r="D302" s="66" t="s">
        <v>13026</v>
      </c>
      <c r="E302" s="66">
        <v>40204</v>
      </c>
    </row>
    <row r="303" spans="1:5" ht="12.75" x14ac:dyDescent="0.2">
      <c r="A303" s="66">
        <v>40205</v>
      </c>
      <c r="B303" s="66" t="s">
        <v>13950</v>
      </c>
      <c r="C303" s="66"/>
      <c r="D303" s="66" t="s">
        <v>13950</v>
      </c>
      <c r="E303" s="66">
        <v>40205</v>
      </c>
    </row>
    <row r="304" spans="1:5" ht="12.75" x14ac:dyDescent="0.2">
      <c r="A304" s="66">
        <v>40206</v>
      </c>
      <c r="B304" s="66" t="s">
        <v>13960</v>
      </c>
      <c r="C304" s="66"/>
      <c r="D304" s="66" t="s">
        <v>13960</v>
      </c>
      <c r="E304" s="66">
        <v>40206</v>
      </c>
    </row>
    <row r="305" spans="1:5" ht="12.75" x14ac:dyDescent="0.2">
      <c r="A305" s="66">
        <v>40207</v>
      </c>
      <c r="B305" s="66" t="s">
        <v>15322</v>
      </c>
      <c r="C305" s="66"/>
      <c r="D305" s="66" t="s">
        <v>15322</v>
      </c>
      <c r="E305" s="66">
        <v>40207</v>
      </c>
    </row>
    <row r="306" spans="1:5" ht="12.75" x14ac:dyDescent="0.2">
      <c r="A306" s="66">
        <v>40301</v>
      </c>
      <c r="B306" s="66" t="s">
        <v>12895</v>
      </c>
      <c r="C306" s="66"/>
      <c r="D306" s="66" t="s">
        <v>12895</v>
      </c>
      <c r="E306" s="66">
        <v>40301</v>
      </c>
    </row>
    <row r="307" spans="1:5" ht="12.75" x14ac:dyDescent="0.2">
      <c r="A307" s="66">
        <v>40302</v>
      </c>
      <c r="B307" s="66" t="s">
        <v>12933</v>
      </c>
      <c r="C307" s="66"/>
      <c r="D307" s="66" t="s">
        <v>12933</v>
      </c>
      <c r="E307" s="66">
        <v>40302</v>
      </c>
    </row>
    <row r="308" spans="1:5" ht="12.75" x14ac:dyDescent="0.2">
      <c r="A308" s="66">
        <v>40303</v>
      </c>
      <c r="B308" s="66" t="s">
        <v>12974</v>
      </c>
      <c r="C308" s="66"/>
      <c r="D308" s="66" t="s">
        <v>12974</v>
      </c>
      <c r="E308" s="66">
        <v>40303</v>
      </c>
    </row>
    <row r="309" spans="1:5" ht="12.75" x14ac:dyDescent="0.2">
      <c r="A309" s="66">
        <v>40304</v>
      </c>
      <c r="B309" s="66" t="s">
        <v>13030</v>
      </c>
      <c r="C309" s="66"/>
      <c r="D309" s="66" t="s">
        <v>13030</v>
      </c>
      <c r="E309" s="66">
        <v>40304</v>
      </c>
    </row>
    <row r="310" spans="1:5" ht="12.75" x14ac:dyDescent="0.2">
      <c r="A310" s="66">
        <v>40305</v>
      </c>
      <c r="B310" s="66" t="s">
        <v>13955</v>
      </c>
      <c r="C310" s="66"/>
      <c r="D310" s="66" t="s">
        <v>13955</v>
      </c>
      <c r="E310" s="66">
        <v>40305</v>
      </c>
    </row>
    <row r="311" spans="1:5" ht="12.75" x14ac:dyDescent="0.2">
      <c r="A311" s="66">
        <v>40306</v>
      </c>
      <c r="B311" s="66" t="s">
        <v>13078</v>
      </c>
      <c r="C311" s="66"/>
      <c r="D311" s="66" t="s">
        <v>13078</v>
      </c>
      <c r="E311" s="66">
        <v>40306</v>
      </c>
    </row>
    <row r="312" spans="1:5" ht="12.75" x14ac:dyDescent="0.2">
      <c r="A312" s="66">
        <v>40307</v>
      </c>
      <c r="B312" s="66" t="s">
        <v>13079</v>
      </c>
      <c r="C312" s="66"/>
      <c r="D312" s="66" t="s">
        <v>13079</v>
      </c>
      <c r="E312" s="66">
        <v>40307</v>
      </c>
    </row>
    <row r="313" spans="1:5" ht="12.75" x14ac:dyDescent="0.2">
      <c r="A313" s="66">
        <v>40308</v>
      </c>
      <c r="B313" s="66" t="s">
        <v>13962</v>
      </c>
      <c r="C313" s="66"/>
      <c r="D313" s="66" t="s">
        <v>13962</v>
      </c>
      <c r="E313" s="66">
        <v>40308</v>
      </c>
    </row>
    <row r="314" spans="1:5" ht="12.75" x14ac:dyDescent="0.2">
      <c r="A314" s="66">
        <v>40401</v>
      </c>
      <c r="B314" s="66" t="s">
        <v>13776</v>
      </c>
      <c r="C314" s="66"/>
      <c r="D314" s="66" t="s">
        <v>13776</v>
      </c>
      <c r="E314" s="66">
        <v>40401</v>
      </c>
    </row>
    <row r="315" spans="1:5" ht="12.75" x14ac:dyDescent="0.2">
      <c r="A315" s="66">
        <v>40402</v>
      </c>
      <c r="B315" s="66" t="s">
        <v>13861</v>
      </c>
      <c r="C315" s="66"/>
      <c r="D315" s="66" t="s">
        <v>13861</v>
      </c>
      <c r="E315" s="66">
        <v>40402</v>
      </c>
    </row>
    <row r="316" spans="1:5" ht="12.75" x14ac:dyDescent="0.2">
      <c r="A316" s="66">
        <v>40403</v>
      </c>
      <c r="B316" s="66" t="s">
        <v>13911</v>
      </c>
      <c r="C316" s="66"/>
      <c r="D316" s="66" t="s">
        <v>13911</v>
      </c>
      <c r="E316" s="66">
        <v>40403</v>
      </c>
    </row>
    <row r="317" spans="1:5" ht="12.75" x14ac:dyDescent="0.2">
      <c r="A317" s="66">
        <v>40404</v>
      </c>
      <c r="B317" s="66" t="s">
        <v>13934</v>
      </c>
      <c r="C317" s="66"/>
      <c r="D317" s="66" t="s">
        <v>13934</v>
      </c>
      <c r="E317" s="66">
        <v>40404</v>
      </c>
    </row>
    <row r="318" spans="1:5" ht="12.75" x14ac:dyDescent="0.2">
      <c r="A318" s="66">
        <v>40405</v>
      </c>
      <c r="B318" s="66" t="s">
        <v>13956</v>
      </c>
      <c r="C318" s="66"/>
      <c r="D318" s="66" t="s">
        <v>13956</v>
      </c>
      <c r="E318" s="66">
        <v>40405</v>
      </c>
    </row>
    <row r="319" spans="1:5" ht="12.75" x14ac:dyDescent="0.2">
      <c r="A319" s="66">
        <v>40406</v>
      </c>
      <c r="B319" s="66" t="s">
        <v>13963</v>
      </c>
      <c r="C319" s="66"/>
      <c r="D319" s="66" t="s">
        <v>13963</v>
      </c>
      <c r="E319" s="66">
        <v>40406</v>
      </c>
    </row>
    <row r="320" spans="1:5" ht="12.75" x14ac:dyDescent="0.2">
      <c r="A320" s="67">
        <v>40501</v>
      </c>
      <c r="B320" s="66" t="s">
        <v>12905</v>
      </c>
      <c r="C320" s="66"/>
      <c r="D320" s="66" t="s">
        <v>12905</v>
      </c>
      <c r="E320" s="67">
        <v>40501</v>
      </c>
    </row>
    <row r="321" spans="1:5" ht="12.75" x14ac:dyDescent="0.2">
      <c r="A321" s="66">
        <v>40502</v>
      </c>
      <c r="B321" s="66" t="s">
        <v>12938</v>
      </c>
      <c r="C321" s="66"/>
      <c r="D321" s="66" t="s">
        <v>12938</v>
      </c>
      <c r="E321" s="66">
        <v>40502</v>
      </c>
    </row>
    <row r="322" spans="1:5" ht="12.75" x14ac:dyDescent="0.2">
      <c r="A322" s="66">
        <v>40503</v>
      </c>
      <c r="B322" s="66" t="s">
        <v>12989</v>
      </c>
      <c r="C322" s="66"/>
      <c r="D322" s="66" t="s">
        <v>12989</v>
      </c>
      <c r="E322" s="66">
        <v>40503</v>
      </c>
    </row>
    <row r="323" spans="1:5" ht="12.75" x14ac:dyDescent="0.2">
      <c r="A323" s="66">
        <v>40504</v>
      </c>
      <c r="B323" s="66" t="s">
        <v>15323</v>
      </c>
      <c r="C323" s="66"/>
      <c r="D323" s="66" t="s">
        <v>15323</v>
      </c>
      <c r="E323" s="66">
        <v>40504</v>
      </c>
    </row>
    <row r="324" spans="1:5" ht="12.75" x14ac:dyDescent="0.2">
      <c r="A324" s="66">
        <v>40505</v>
      </c>
      <c r="B324" s="66" t="s">
        <v>13957</v>
      </c>
      <c r="C324" s="66"/>
      <c r="D324" s="66" t="s">
        <v>13957</v>
      </c>
      <c r="E324" s="66">
        <v>40505</v>
      </c>
    </row>
    <row r="325" spans="1:5" ht="12.75" x14ac:dyDescent="0.2">
      <c r="A325" s="66">
        <v>40601</v>
      </c>
      <c r="B325" s="66" t="s">
        <v>12910</v>
      </c>
      <c r="C325" s="66"/>
      <c r="D325" s="66" t="s">
        <v>12910</v>
      </c>
      <c r="E325" s="66">
        <v>40601</v>
      </c>
    </row>
    <row r="326" spans="1:5" ht="12.75" x14ac:dyDescent="0.2">
      <c r="A326" s="66">
        <v>40602</v>
      </c>
      <c r="B326" s="66" t="s">
        <v>13876</v>
      </c>
      <c r="C326" s="66"/>
      <c r="D326" s="66" t="s">
        <v>13876</v>
      </c>
      <c r="E326" s="66">
        <v>40602</v>
      </c>
    </row>
    <row r="327" spans="1:5" ht="12.75" x14ac:dyDescent="0.2">
      <c r="A327" s="66">
        <v>40603</v>
      </c>
      <c r="B327" s="66" t="s">
        <v>13916</v>
      </c>
      <c r="C327" s="66"/>
      <c r="D327" s="66" t="s">
        <v>13916</v>
      </c>
      <c r="E327" s="66">
        <v>40603</v>
      </c>
    </row>
    <row r="328" spans="1:5" ht="12.75" x14ac:dyDescent="0.2">
      <c r="A328" s="66">
        <v>40604</v>
      </c>
      <c r="B328" s="66" t="s">
        <v>13048</v>
      </c>
      <c r="C328" s="66"/>
      <c r="D328" s="66" t="s">
        <v>13048</v>
      </c>
      <c r="E328" s="66">
        <v>40604</v>
      </c>
    </row>
    <row r="329" spans="1:5" ht="12.75" x14ac:dyDescent="0.2">
      <c r="A329" s="66">
        <v>40701</v>
      </c>
      <c r="B329" s="66" t="s">
        <v>13800</v>
      </c>
      <c r="C329" s="66"/>
      <c r="D329" s="66" t="s">
        <v>13800</v>
      </c>
      <c r="E329" s="66">
        <v>40701</v>
      </c>
    </row>
    <row r="330" spans="1:5" ht="12.75" x14ac:dyDescent="0.2">
      <c r="A330" s="66">
        <v>40702</v>
      </c>
      <c r="B330" s="66" t="s">
        <v>15324</v>
      </c>
      <c r="C330" s="66"/>
      <c r="D330" s="66" t="s">
        <v>15324</v>
      </c>
      <c r="E330" s="66">
        <v>40702</v>
      </c>
    </row>
    <row r="331" spans="1:5" ht="12.75" x14ac:dyDescent="0.2">
      <c r="A331" s="66">
        <v>40703</v>
      </c>
      <c r="B331" s="66" t="s">
        <v>13919</v>
      </c>
      <c r="C331" s="66"/>
      <c r="D331" s="66" t="s">
        <v>13919</v>
      </c>
      <c r="E331" s="66">
        <v>40703</v>
      </c>
    </row>
    <row r="332" spans="1:5" ht="12.75" x14ac:dyDescent="0.2">
      <c r="A332" s="66">
        <v>40801</v>
      </c>
      <c r="B332" s="66" t="s">
        <v>13807</v>
      </c>
      <c r="C332" s="66"/>
      <c r="D332" s="66" t="s">
        <v>13807</v>
      </c>
      <c r="E332" s="66">
        <v>40801</v>
      </c>
    </row>
    <row r="333" spans="1:5" ht="12.75" x14ac:dyDescent="0.2">
      <c r="A333" s="66">
        <v>40802</v>
      </c>
      <c r="B333" s="66" t="s">
        <v>12948</v>
      </c>
      <c r="C333" s="66"/>
      <c r="D333" s="66" t="s">
        <v>12948</v>
      </c>
      <c r="E333" s="66">
        <v>40802</v>
      </c>
    </row>
    <row r="334" spans="1:5" ht="12.75" x14ac:dyDescent="0.2">
      <c r="A334" s="66">
        <v>40803</v>
      </c>
      <c r="B334" s="66" t="s">
        <v>13004</v>
      </c>
      <c r="C334" s="66"/>
      <c r="D334" s="66" t="s">
        <v>13004</v>
      </c>
      <c r="E334" s="66">
        <v>40803</v>
      </c>
    </row>
    <row r="335" spans="1:5" ht="12.75" x14ac:dyDescent="0.2">
      <c r="A335" s="66">
        <v>40901</v>
      </c>
      <c r="B335" s="66" t="s">
        <v>12918</v>
      </c>
      <c r="C335" s="66"/>
      <c r="D335" s="66" t="s">
        <v>12918</v>
      </c>
      <c r="E335" s="66">
        <v>40901</v>
      </c>
    </row>
    <row r="336" spans="1:5" ht="12.75" x14ac:dyDescent="0.2">
      <c r="A336" s="66">
        <v>40902</v>
      </c>
      <c r="B336" s="66" t="s">
        <v>15325</v>
      </c>
      <c r="C336" s="66"/>
      <c r="D336" s="66" t="s">
        <v>15325</v>
      </c>
      <c r="E336" s="66">
        <v>40902</v>
      </c>
    </row>
    <row r="337" spans="1:5" ht="12.75" x14ac:dyDescent="0.2">
      <c r="A337" s="66">
        <v>41001</v>
      </c>
      <c r="B337" s="66" t="s">
        <v>13818</v>
      </c>
      <c r="C337" s="66"/>
      <c r="D337" s="66" t="s">
        <v>13818</v>
      </c>
      <c r="E337" s="66">
        <v>41001</v>
      </c>
    </row>
    <row r="338" spans="1:5" ht="12.75" x14ac:dyDescent="0.2">
      <c r="A338" s="66">
        <v>41002</v>
      </c>
      <c r="B338" s="66" t="s">
        <v>13889</v>
      </c>
      <c r="C338" s="66"/>
      <c r="D338" s="66" t="s">
        <v>13889</v>
      </c>
      <c r="E338" s="66">
        <v>41002</v>
      </c>
    </row>
    <row r="339" spans="1:5" ht="12.75" x14ac:dyDescent="0.2">
      <c r="A339" s="66">
        <v>41003</v>
      </c>
      <c r="B339" s="66" t="s">
        <v>15326</v>
      </c>
      <c r="C339" s="66"/>
      <c r="D339" s="66" t="s">
        <v>15326</v>
      </c>
      <c r="E339" s="66">
        <v>41003</v>
      </c>
    </row>
    <row r="340" spans="1:5" ht="12.75" x14ac:dyDescent="0.2">
      <c r="A340" s="66">
        <v>41004</v>
      </c>
      <c r="B340" s="66" t="s">
        <v>13945</v>
      </c>
      <c r="C340" s="66"/>
      <c r="D340" s="66" t="s">
        <v>13945</v>
      </c>
      <c r="E340" s="66">
        <v>41004</v>
      </c>
    </row>
    <row r="341" spans="1:5" ht="12.75" x14ac:dyDescent="0.2">
      <c r="A341" s="66">
        <v>41005</v>
      </c>
      <c r="B341" s="66" t="s">
        <v>13961</v>
      </c>
      <c r="C341" s="66"/>
      <c r="D341" s="66" t="s">
        <v>13961</v>
      </c>
      <c r="E341" s="66">
        <v>41005</v>
      </c>
    </row>
    <row r="342" spans="1:5" ht="12.75" x14ac:dyDescent="0.2">
      <c r="A342" s="66">
        <v>50101</v>
      </c>
      <c r="B342" s="66" t="s">
        <v>12890</v>
      </c>
      <c r="C342" s="66"/>
      <c r="D342" s="66" t="s">
        <v>12890</v>
      </c>
      <c r="E342" s="66">
        <v>50101</v>
      </c>
    </row>
    <row r="343" spans="1:5" ht="12.75" x14ac:dyDescent="0.2">
      <c r="A343" s="66">
        <v>50102</v>
      </c>
      <c r="B343" s="66" t="s">
        <v>12928</v>
      </c>
      <c r="C343" s="66"/>
      <c r="D343" s="66" t="s">
        <v>12928</v>
      </c>
      <c r="E343" s="66">
        <v>50102</v>
      </c>
    </row>
    <row r="344" spans="1:5" ht="12.75" x14ac:dyDescent="0.2">
      <c r="A344" s="66">
        <v>50103</v>
      </c>
      <c r="B344" s="66" t="s">
        <v>12967</v>
      </c>
      <c r="C344" s="66"/>
      <c r="D344" s="66" t="s">
        <v>12967</v>
      </c>
      <c r="E344" s="66">
        <v>50103</v>
      </c>
    </row>
    <row r="345" spans="1:5" ht="12.75" x14ac:dyDescent="0.2">
      <c r="A345" s="66">
        <v>50104</v>
      </c>
      <c r="B345" s="66" t="s">
        <v>13020</v>
      </c>
      <c r="C345" s="66"/>
      <c r="D345" s="66" t="s">
        <v>13020</v>
      </c>
      <c r="E345" s="66">
        <v>50104</v>
      </c>
    </row>
    <row r="346" spans="1:5" ht="12.75" x14ac:dyDescent="0.2">
      <c r="A346" s="66">
        <v>50105</v>
      </c>
      <c r="B346" s="66" t="s">
        <v>13949</v>
      </c>
      <c r="C346" s="66"/>
      <c r="D346" s="66" t="s">
        <v>13949</v>
      </c>
      <c r="E346" s="66">
        <v>50105</v>
      </c>
    </row>
    <row r="347" spans="1:5" ht="12.75" x14ac:dyDescent="0.2">
      <c r="A347" s="66">
        <v>50201</v>
      </c>
      <c r="B347" s="66" t="s">
        <v>12893</v>
      </c>
      <c r="C347" s="66"/>
      <c r="D347" s="66" t="s">
        <v>12893</v>
      </c>
      <c r="E347" s="66">
        <v>50201</v>
      </c>
    </row>
    <row r="348" spans="1:5" ht="12.75" x14ac:dyDescent="0.2">
      <c r="A348" s="66">
        <v>50202</v>
      </c>
      <c r="B348" s="66" t="s">
        <v>13844</v>
      </c>
      <c r="C348" s="66"/>
      <c r="D348" s="66" t="s">
        <v>13844</v>
      </c>
      <c r="E348" s="66">
        <v>50202</v>
      </c>
    </row>
    <row r="349" spans="1:5" ht="12.75" x14ac:dyDescent="0.2">
      <c r="A349" s="66">
        <v>50203</v>
      </c>
      <c r="B349" s="66" t="s">
        <v>12970</v>
      </c>
      <c r="C349" s="66"/>
      <c r="D349" s="66" t="s">
        <v>12970</v>
      </c>
      <c r="E349" s="66">
        <v>50203</v>
      </c>
    </row>
    <row r="350" spans="1:5" ht="12.75" x14ac:dyDescent="0.2">
      <c r="A350" s="66">
        <v>50204</v>
      </c>
      <c r="B350" s="66" t="s">
        <v>15327</v>
      </c>
      <c r="C350" s="66"/>
      <c r="D350" s="66" t="s">
        <v>15327</v>
      </c>
      <c r="E350" s="66">
        <v>50204</v>
      </c>
    </row>
    <row r="351" spans="1:5" ht="12.75" x14ac:dyDescent="0.2">
      <c r="A351" s="66">
        <v>50205</v>
      </c>
      <c r="B351" s="66" t="s">
        <v>13951</v>
      </c>
      <c r="C351" s="66"/>
      <c r="D351" s="66" t="s">
        <v>13951</v>
      </c>
      <c r="E351" s="66">
        <v>50205</v>
      </c>
    </row>
    <row r="352" spans="1:5" ht="12.75" x14ac:dyDescent="0.2">
      <c r="A352" s="66">
        <v>50206</v>
      </c>
      <c r="B352" s="66" t="s">
        <v>13082</v>
      </c>
      <c r="C352" s="66"/>
      <c r="D352" s="66" t="s">
        <v>13082</v>
      </c>
      <c r="E352" s="66">
        <v>50206</v>
      </c>
    </row>
    <row r="353" spans="1:5" ht="12.75" x14ac:dyDescent="0.2">
      <c r="A353" s="66">
        <v>50207</v>
      </c>
      <c r="B353" s="66" t="s">
        <v>13967</v>
      </c>
      <c r="C353" s="66"/>
      <c r="D353" s="66" t="s">
        <v>13967</v>
      </c>
      <c r="E353" s="66">
        <v>50207</v>
      </c>
    </row>
    <row r="354" spans="1:5" ht="12.75" x14ac:dyDescent="0.2">
      <c r="A354" s="66">
        <v>50301</v>
      </c>
      <c r="B354" s="66" t="s">
        <v>12896</v>
      </c>
      <c r="C354" s="66"/>
      <c r="D354" s="66" t="s">
        <v>12896</v>
      </c>
      <c r="E354" s="66">
        <v>50301</v>
      </c>
    </row>
    <row r="355" spans="1:5" ht="12.75" x14ac:dyDescent="0.2">
      <c r="A355" s="66">
        <v>50302</v>
      </c>
      <c r="B355" s="66" t="s">
        <v>13852</v>
      </c>
      <c r="C355" s="66"/>
      <c r="D355" s="66" t="s">
        <v>13852</v>
      </c>
      <c r="E355" s="66">
        <v>50302</v>
      </c>
    </row>
    <row r="356" spans="1:5" ht="12.75" x14ac:dyDescent="0.2">
      <c r="A356" s="66">
        <v>50303</v>
      </c>
      <c r="B356" s="66" t="s">
        <v>12976</v>
      </c>
      <c r="C356" s="66"/>
      <c r="D356" s="66" t="s">
        <v>12976</v>
      </c>
      <c r="E356" s="66">
        <v>50303</v>
      </c>
    </row>
    <row r="357" spans="1:5" ht="12.75" x14ac:dyDescent="0.2">
      <c r="A357" s="66">
        <v>50304</v>
      </c>
      <c r="B357" s="66" t="s">
        <v>13031</v>
      </c>
      <c r="C357" s="66"/>
      <c r="D357" s="66" t="s">
        <v>13031</v>
      </c>
      <c r="E357" s="66">
        <v>50304</v>
      </c>
    </row>
    <row r="358" spans="1:5" ht="12.75" x14ac:dyDescent="0.2">
      <c r="A358" s="66">
        <v>50305</v>
      </c>
      <c r="B358" s="66" t="s">
        <v>13071</v>
      </c>
      <c r="C358" s="66"/>
      <c r="D358" s="66" t="s">
        <v>13071</v>
      </c>
      <c r="E358" s="66">
        <v>50305</v>
      </c>
    </row>
    <row r="359" spans="1:5" ht="12.75" x14ac:dyDescent="0.2">
      <c r="A359" s="66">
        <v>50306</v>
      </c>
      <c r="B359" s="66" t="s">
        <v>15328</v>
      </c>
      <c r="C359" s="66"/>
      <c r="D359" s="66" t="s">
        <v>15328</v>
      </c>
      <c r="E359" s="66">
        <v>50306</v>
      </c>
    </row>
    <row r="360" spans="1:5" ht="12.75" x14ac:dyDescent="0.2">
      <c r="A360" s="66">
        <v>50307</v>
      </c>
      <c r="B360" s="66" t="s">
        <v>13969</v>
      </c>
      <c r="C360" s="66"/>
      <c r="D360" s="66" t="s">
        <v>13969</v>
      </c>
      <c r="E360" s="66">
        <v>50307</v>
      </c>
    </row>
    <row r="361" spans="1:5" ht="12.75" x14ac:dyDescent="0.2">
      <c r="A361" s="66">
        <v>50308</v>
      </c>
      <c r="B361" s="66" t="s">
        <v>13087</v>
      </c>
      <c r="C361" s="66"/>
      <c r="D361" s="66" t="s">
        <v>13087</v>
      </c>
      <c r="E361" s="66">
        <v>50308</v>
      </c>
    </row>
    <row r="362" spans="1:5" ht="12.75" x14ac:dyDescent="0.2">
      <c r="A362" s="66">
        <v>50309</v>
      </c>
      <c r="B362" s="66" t="s">
        <v>13088</v>
      </c>
      <c r="C362" s="66"/>
      <c r="D362" s="66" t="s">
        <v>13088</v>
      </c>
      <c r="E362" s="66">
        <v>50309</v>
      </c>
    </row>
    <row r="363" spans="1:5" ht="12.75" x14ac:dyDescent="0.2">
      <c r="A363" s="66">
        <v>50401</v>
      </c>
      <c r="B363" s="66" t="s">
        <v>12900</v>
      </c>
      <c r="C363" s="66"/>
      <c r="D363" s="66" t="s">
        <v>12900</v>
      </c>
      <c r="E363" s="66">
        <v>50401</v>
      </c>
    </row>
    <row r="364" spans="1:5" ht="12.75" x14ac:dyDescent="0.2">
      <c r="A364" s="66">
        <v>50402</v>
      </c>
      <c r="B364" s="66" t="s">
        <v>15329</v>
      </c>
      <c r="C364" s="66"/>
      <c r="D364" s="66" t="s">
        <v>15329</v>
      </c>
      <c r="E364" s="66">
        <v>50402</v>
      </c>
    </row>
    <row r="365" spans="1:5" ht="12.75" x14ac:dyDescent="0.2">
      <c r="A365" s="66">
        <v>50403</v>
      </c>
      <c r="B365" s="66" t="s">
        <v>12981</v>
      </c>
      <c r="C365" s="66"/>
      <c r="D365" s="66" t="s">
        <v>12981</v>
      </c>
      <c r="E365" s="66">
        <v>50403</v>
      </c>
    </row>
    <row r="366" spans="1:5" ht="12.75" x14ac:dyDescent="0.2">
      <c r="A366" s="66">
        <v>50404</v>
      </c>
      <c r="B366" s="66" t="s">
        <v>13935</v>
      </c>
      <c r="C366" s="66"/>
      <c r="D366" s="66" t="s">
        <v>13935</v>
      </c>
      <c r="E366" s="66">
        <v>50404</v>
      </c>
    </row>
    <row r="367" spans="1:5" ht="12.75" x14ac:dyDescent="0.2">
      <c r="A367" s="66">
        <v>50501</v>
      </c>
      <c r="B367" s="66" t="s">
        <v>12906</v>
      </c>
      <c r="C367" s="66"/>
      <c r="D367" s="66" t="s">
        <v>12906</v>
      </c>
      <c r="E367" s="66">
        <v>50501</v>
      </c>
    </row>
    <row r="368" spans="1:5" ht="12.75" x14ac:dyDescent="0.2">
      <c r="A368" s="66">
        <v>50502</v>
      </c>
      <c r="B368" s="66" t="s">
        <v>12939</v>
      </c>
      <c r="C368" s="66"/>
      <c r="D368" s="66" t="s">
        <v>12939</v>
      </c>
      <c r="E368" s="66">
        <v>50502</v>
      </c>
    </row>
    <row r="369" spans="1:5" ht="12.75" x14ac:dyDescent="0.2">
      <c r="A369" s="66">
        <v>50503</v>
      </c>
      <c r="B369" s="66" t="s">
        <v>12990</v>
      </c>
      <c r="C369" s="66"/>
      <c r="D369" s="66" t="s">
        <v>12990</v>
      </c>
      <c r="E369" s="66">
        <v>50503</v>
      </c>
    </row>
    <row r="370" spans="1:5" ht="12.75" x14ac:dyDescent="0.2">
      <c r="A370" s="66">
        <v>50504</v>
      </c>
      <c r="B370" s="66" t="s">
        <v>13936</v>
      </c>
      <c r="C370" s="66"/>
      <c r="D370" s="66" t="s">
        <v>13936</v>
      </c>
      <c r="E370" s="66">
        <v>50504</v>
      </c>
    </row>
    <row r="371" spans="1:5" ht="12.75" x14ac:dyDescent="0.2">
      <c r="A371" s="66">
        <v>50601</v>
      </c>
      <c r="B371" s="66" t="s">
        <v>12911</v>
      </c>
      <c r="C371" s="66"/>
      <c r="D371" s="66" t="s">
        <v>12911</v>
      </c>
      <c r="E371" s="66">
        <v>50601</v>
      </c>
    </row>
    <row r="372" spans="1:5" ht="12.75" x14ac:dyDescent="0.2">
      <c r="A372" s="66">
        <v>50602</v>
      </c>
      <c r="B372" s="66" t="s">
        <v>12943</v>
      </c>
      <c r="C372" s="66"/>
      <c r="D372" s="66" t="s">
        <v>12943</v>
      </c>
      <c r="E372" s="66">
        <v>50602</v>
      </c>
    </row>
    <row r="373" spans="1:5" ht="12.75" x14ac:dyDescent="0.2">
      <c r="A373" s="66">
        <v>50603</v>
      </c>
      <c r="B373" s="66" t="s">
        <v>12997</v>
      </c>
      <c r="C373" s="66"/>
      <c r="D373" s="66" t="s">
        <v>12997</v>
      </c>
      <c r="E373" s="66">
        <v>50603</v>
      </c>
    </row>
    <row r="374" spans="1:5" ht="12.75" x14ac:dyDescent="0.2">
      <c r="A374" s="66">
        <v>50604</v>
      </c>
      <c r="B374" s="66" t="s">
        <v>13049</v>
      </c>
      <c r="C374" s="66"/>
      <c r="D374" s="66" t="s">
        <v>13049</v>
      </c>
      <c r="E374" s="66">
        <v>50604</v>
      </c>
    </row>
    <row r="375" spans="1:5" ht="12.75" x14ac:dyDescent="0.2">
      <c r="A375" s="66">
        <v>50605</v>
      </c>
      <c r="B375" s="66" t="s">
        <v>13075</v>
      </c>
      <c r="C375" s="66"/>
      <c r="D375" s="66" t="s">
        <v>13075</v>
      </c>
      <c r="E375" s="66">
        <v>50605</v>
      </c>
    </row>
    <row r="376" spans="1:5" ht="12.75" x14ac:dyDescent="0.2">
      <c r="A376" s="66">
        <v>50701</v>
      </c>
      <c r="B376" s="66" t="s">
        <v>12914</v>
      </c>
      <c r="C376" s="66"/>
      <c r="D376" s="66" t="s">
        <v>12914</v>
      </c>
      <c r="E376" s="66">
        <v>50701</v>
      </c>
    </row>
    <row r="377" spans="1:5" ht="12.75" x14ac:dyDescent="0.2">
      <c r="A377" s="66">
        <v>50702</v>
      </c>
      <c r="B377" s="66" t="s">
        <v>12946</v>
      </c>
      <c r="C377" s="66"/>
      <c r="D377" s="66" t="s">
        <v>12946</v>
      </c>
      <c r="E377" s="66">
        <v>50702</v>
      </c>
    </row>
    <row r="378" spans="1:5" ht="12.75" x14ac:dyDescent="0.2">
      <c r="A378" s="66">
        <v>50703</v>
      </c>
      <c r="B378" s="66" t="s">
        <v>13002</v>
      </c>
      <c r="C378" s="66"/>
      <c r="D378" s="66" t="s">
        <v>13002</v>
      </c>
      <c r="E378" s="66">
        <v>50703</v>
      </c>
    </row>
    <row r="379" spans="1:5" ht="12.75" x14ac:dyDescent="0.2">
      <c r="A379" s="66">
        <v>50704</v>
      </c>
      <c r="B379" s="66" t="s">
        <v>13051</v>
      </c>
      <c r="C379" s="66"/>
      <c r="D379" s="66" t="s">
        <v>13051</v>
      </c>
      <c r="E379" s="66">
        <v>50704</v>
      </c>
    </row>
    <row r="380" spans="1:5" ht="12.75" x14ac:dyDescent="0.2">
      <c r="A380" s="66">
        <v>50801</v>
      </c>
      <c r="B380" s="66" t="s">
        <v>13809</v>
      </c>
      <c r="C380" s="66"/>
      <c r="D380" s="66" t="s">
        <v>13809</v>
      </c>
      <c r="E380" s="66">
        <v>50801</v>
      </c>
    </row>
    <row r="381" spans="1:5" ht="12.75" x14ac:dyDescent="0.2">
      <c r="A381" s="66">
        <v>50802</v>
      </c>
      <c r="B381" s="66" t="s">
        <v>15330</v>
      </c>
      <c r="C381" s="66"/>
      <c r="D381" s="66" t="s">
        <v>15330</v>
      </c>
      <c r="E381" s="66">
        <v>50802</v>
      </c>
    </row>
    <row r="382" spans="1:5" ht="12.75" x14ac:dyDescent="0.2">
      <c r="A382" s="66">
        <v>50803</v>
      </c>
      <c r="B382" s="66" t="s">
        <v>13924</v>
      </c>
      <c r="C382" s="66"/>
      <c r="D382" s="66" t="s">
        <v>13924</v>
      </c>
      <c r="E382" s="66">
        <v>50803</v>
      </c>
    </row>
    <row r="383" spans="1:5" ht="12.75" x14ac:dyDescent="0.2">
      <c r="A383" s="66">
        <v>50804</v>
      </c>
      <c r="B383" s="66" t="s">
        <v>13943</v>
      </c>
      <c r="C383" s="66"/>
      <c r="D383" s="66" t="s">
        <v>13943</v>
      </c>
      <c r="E383" s="66">
        <v>50804</v>
      </c>
    </row>
    <row r="384" spans="1:5" ht="12.75" x14ac:dyDescent="0.2">
      <c r="A384" s="66">
        <v>50805</v>
      </c>
      <c r="B384" s="66" t="s">
        <v>13959</v>
      </c>
      <c r="C384" s="66"/>
      <c r="D384" s="66" t="s">
        <v>13959</v>
      </c>
      <c r="E384" s="66">
        <v>50805</v>
      </c>
    </row>
    <row r="385" spans="1:5" ht="12.75" x14ac:dyDescent="0.2">
      <c r="A385" s="66">
        <v>50806</v>
      </c>
      <c r="B385" s="66" t="s">
        <v>15331</v>
      </c>
      <c r="C385" s="66"/>
      <c r="D385" s="66" t="s">
        <v>15331</v>
      </c>
      <c r="E385" s="66">
        <v>50806</v>
      </c>
    </row>
    <row r="386" spans="1:5" ht="12.75" x14ac:dyDescent="0.2">
      <c r="A386" s="66">
        <v>50807</v>
      </c>
      <c r="B386" s="66" t="s">
        <v>13972</v>
      </c>
      <c r="C386" s="66"/>
      <c r="D386" s="66" t="s">
        <v>13972</v>
      </c>
      <c r="E386" s="66">
        <v>50807</v>
      </c>
    </row>
    <row r="387" spans="1:5" ht="12.75" x14ac:dyDescent="0.2">
      <c r="A387" s="66">
        <v>50808</v>
      </c>
      <c r="B387" s="66" t="s">
        <v>13973</v>
      </c>
      <c r="C387" s="66"/>
      <c r="D387" s="66" t="s">
        <v>13973</v>
      </c>
      <c r="E387" s="66">
        <v>50808</v>
      </c>
    </row>
    <row r="388" spans="1:5" ht="12.75" x14ac:dyDescent="0.2">
      <c r="A388" s="66">
        <v>50901</v>
      </c>
      <c r="B388" s="66" t="s">
        <v>12919</v>
      </c>
      <c r="C388" s="66"/>
      <c r="D388" s="66" t="s">
        <v>12919</v>
      </c>
      <c r="E388" s="66">
        <v>50901</v>
      </c>
    </row>
    <row r="389" spans="1:5" ht="12.75" x14ac:dyDescent="0.2">
      <c r="A389" s="66">
        <v>50902</v>
      </c>
      <c r="B389" s="66" t="s">
        <v>12953</v>
      </c>
      <c r="C389" s="66"/>
      <c r="D389" s="66" t="s">
        <v>12953</v>
      </c>
      <c r="E389" s="66">
        <v>50902</v>
      </c>
    </row>
    <row r="390" spans="1:5" ht="12.75" x14ac:dyDescent="0.2">
      <c r="A390" s="66">
        <v>50903</v>
      </c>
      <c r="B390" s="66" t="s">
        <v>13007</v>
      </c>
      <c r="C390" s="66"/>
      <c r="D390" s="66" t="s">
        <v>13007</v>
      </c>
      <c r="E390" s="66">
        <v>50903</v>
      </c>
    </row>
    <row r="391" spans="1:5" ht="12.75" x14ac:dyDescent="0.2">
      <c r="A391" s="66">
        <v>50904</v>
      </c>
      <c r="B391" s="66" t="s">
        <v>13058</v>
      </c>
      <c r="C391" s="66"/>
      <c r="D391" s="66" t="s">
        <v>13058</v>
      </c>
      <c r="E391" s="66">
        <v>50904</v>
      </c>
    </row>
    <row r="392" spans="1:5" ht="12.75" x14ac:dyDescent="0.2">
      <c r="A392" s="66">
        <v>50905</v>
      </c>
      <c r="B392" s="66" t="s">
        <v>13077</v>
      </c>
      <c r="C392" s="66"/>
      <c r="D392" s="66" t="s">
        <v>13077</v>
      </c>
      <c r="E392" s="66">
        <v>50905</v>
      </c>
    </row>
    <row r="393" spans="1:5" ht="12.75" x14ac:dyDescent="0.2">
      <c r="A393" s="66">
        <v>50906</v>
      </c>
      <c r="B393" s="66" t="s">
        <v>13085</v>
      </c>
      <c r="C393" s="66"/>
      <c r="D393" s="66" t="s">
        <v>13085</v>
      </c>
      <c r="E393" s="66">
        <v>50906</v>
      </c>
    </row>
    <row r="394" spans="1:5" ht="12.75" x14ac:dyDescent="0.2">
      <c r="A394" s="66">
        <v>51001</v>
      </c>
      <c r="B394" s="66" t="s">
        <v>12922</v>
      </c>
      <c r="C394" s="66"/>
      <c r="D394" s="66" t="s">
        <v>12922</v>
      </c>
      <c r="E394" s="66">
        <v>51001</v>
      </c>
    </row>
    <row r="395" spans="1:5" ht="12.75" x14ac:dyDescent="0.2">
      <c r="A395" s="66">
        <v>51002</v>
      </c>
      <c r="B395" s="66" t="s">
        <v>12958</v>
      </c>
      <c r="C395" s="66"/>
      <c r="D395" s="66" t="s">
        <v>12958</v>
      </c>
      <c r="E395" s="66">
        <v>51002</v>
      </c>
    </row>
    <row r="396" spans="1:5" ht="12.75" x14ac:dyDescent="0.2">
      <c r="A396" s="66">
        <v>51003</v>
      </c>
      <c r="B396" s="66" t="s">
        <v>13009</v>
      </c>
      <c r="C396" s="66"/>
      <c r="D396" s="66" t="s">
        <v>13009</v>
      </c>
      <c r="E396" s="66">
        <v>51003</v>
      </c>
    </row>
    <row r="397" spans="1:5" ht="12.75" x14ac:dyDescent="0.2">
      <c r="A397" s="66">
        <v>51004</v>
      </c>
      <c r="B397" s="66" t="s">
        <v>13059</v>
      </c>
      <c r="C397" s="66"/>
      <c r="D397" s="66" t="s">
        <v>13059</v>
      </c>
      <c r="E397" s="66">
        <v>51004</v>
      </c>
    </row>
    <row r="398" spans="1:5" ht="12.75" x14ac:dyDescent="0.2">
      <c r="A398" s="66">
        <v>51101</v>
      </c>
      <c r="B398" s="66" t="s">
        <v>12925</v>
      </c>
      <c r="C398" s="66"/>
      <c r="D398" s="66" t="s">
        <v>12925</v>
      </c>
      <c r="E398" s="66">
        <v>51101</v>
      </c>
    </row>
    <row r="399" spans="1:5" ht="12.75" x14ac:dyDescent="0.2">
      <c r="A399" s="66">
        <v>51102</v>
      </c>
      <c r="B399" s="66" t="s">
        <v>12963</v>
      </c>
      <c r="C399" s="66"/>
      <c r="D399" s="66" t="s">
        <v>12963</v>
      </c>
      <c r="E399" s="66">
        <v>51102</v>
      </c>
    </row>
    <row r="400" spans="1:5" ht="12.75" x14ac:dyDescent="0.2">
      <c r="A400" s="66">
        <v>51103</v>
      </c>
      <c r="B400" s="66" t="s">
        <v>15332</v>
      </c>
      <c r="C400" s="66"/>
      <c r="D400" s="66" t="s">
        <v>15332</v>
      </c>
      <c r="E400" s="66">
        <v>51103</v>
      </c>
    </row>
    <row r="401" spans="1:5" ht="12.75" x14ac:dyDescent="0.2">
      <c r="A401" s="66">
        <v>51104</v>
      </c>
      <c r="B401" s="66" t="s">
        <v>13061</v>
      </c>
      <c r="C401" s="66"/>
      <c r="D401" s="66" t="s">
        <v>13061</v>
      </c>
      <c r="E401" s="66">
        <v>51104</v>
      </c>
    </row>
    <row r="402" spans="1:5" ht="12.75" x14ac:dyDescent="0.2">
      <c r="A402" s="66">
        <v>51105</v>
      </c>
      <c r="B402" s="66" t="s">
        <v>13080</v>
      </c>
      <c r="C402" s="66"/>
      <c r="D402" s="66" t="s">
        <v>13080</v>
      </c>
      <c r="E402" s="66">
        <v>51105</v>
      </c>
    </row>
    <row r="403" spans="1:5" ht="12.75" x14ac:dyDescent="0.2">
      <c r="A403" s="66">
        <v>60101</v>
      </c>
      <c r="B403" s="66" t="s">
        <v>12891</v>
      </c>
      <c r="C403" s="66"/>
      <c r="D403" s="66" t="s">
        <v>12891</v>
      </c>
      <c r="E403" s="66">
        <v>60101</v>
      </c>
    </row>
    <row r="404" spans="1:5" ht="12.75" x14ac:dyDescent="0.2">
      <c r="A404" s="66">
        <v>60102</v>
      </c>
      <c r="B404" s="66" t="s">
        <v>12929</v>
      </c>
      <c r="C404" s="66"/>
      <c r="D404" s="66" t="s">
        <v>12929</v>
      </c>
      <c r="E404" s="66">
        <v>60102</v>
      </c>
    </row>
    <row r="405" spans="1:5" ht="12.75" x14ac:dyDescent="0.2">
      <c r="A405" s="66">
        <v>60103</v>
      </c>
      <c r="B405" s="66" t="s">
        <v>12968</v>
      </c>
      <c r="C405" s="66"/>
      <c r="D405" s="66" t="s">
        <v>12968</v>
      </c>
      <c r="E405" s="66">
        <v>60103</v>
      </c>
    </row>
    <row r="406" spans="1:5" ht="12.75" x14ac:dyDescent="0.2">
      <c r="A406" s="66">
        <v>60104</v>
      </c>
      <c r="B406" s="66" t="s">
        <v>13021</v>
      </c>
      <c r="C406" s="66"/>
      <c r="D406" s="66" t="s">
        <v>13021</v>
      </c>
      <c r="E406" s="66">
        <v>60104</v>
      </c>
    </row>
    <row r="407" spans="1:5" ht="12.75" x14ac:dyDescent="0.2">
      <c r="A407" s="66">
        <v>60105</v>
      </c>
      <c r="B407" s="66" t="s">
        <v>13063</v>
      </c>
      <c r="C407" s="66"/>
      <c r="D407" s="66" t="s">
        <v>13063</v>
      </c>
      <c r="E407" s="66">
        <v>60105</v>
      </c>
    </row>
    <row r="408" spans="1:5" ht="12.75" x14ac:dyDescent="0.2">
      <c r="A408" s="66">
        <v>60106</v>
      </c>
      <c r="B408" s="66" t="s">
        <v>13081</v>
      </c>
      <c r="C408" s="66"/>
      <c r="D408" s="66" t="s">
        <v>13081</v>
      </c>
      <c r="E408" s="66">
        <v>60106</v>
      </c>
    </row>
    <row r="409" spans="1:5" ht="12.75" x14ac:dyDescent="0.2">
      <c r="A409" s="66">
        <v>60107</v>
      </c>
      <c r="B409" s="66" t="s">
        <v>13086</v>
      </c>
      <c r="C409" s="66"/>
      <c r="D409" s="66" t="s">
        <v>13086</v>
      </c>
      <c r="E409" s="66">
        <v>60107</v>
      </c>
    </row>
    <row r="410" spans="1:5" ht="12.75" x14ac:dyDescent="0.2">
      <c r="A410" s="66">
        <v>60108</v>
      </c>
      <c r="B410" s="66" t="s">
        <v>13089</v>
      </c>
      <c r="C410" s="66"/>
      <c r="D410" s="66" t="s">
        <v>13089</v>
      </c>
      <c r="E410" s="66">
        <v>60108</v>
      </c>
    </row>
    <row r="411" spans="1:5" ht="12.75" x14ac:dyDescent="0.2">
      <c r="A411" s="66">
        <v>60110</v>
      </c>
      <c r="B411" s="66" t="s">
        <v>13092</v>
      </c>
      <c r="C411" s="66"/>
      <c r="D411" s="66" t="s">
        <v>13092</v>
      </c>
      <c r="E411" s="66">
        <v>60110</v>
      </c>
    </row>
    <row r="412" spans="1:5" ht="12.75" x14ac:dyDescent="0.2">
      <c r="A412" s="66">
        <v>60111</v>
      </c>
      <c r="B412" s="66" t="s">
        <v>13974</v>
      </c>
      <c r="C412" s="66"/>
      <c r="D412" s="66" t="s">
        <v>13974</v>
      </c>
      <c r="E412" s="66">
        <v>60111</v>
      </c>
    </row>
    <row r="413" spans="1:5" ht="12.75" x14ac:dyDescent="0.2">
      <c r="A413" s="66">
        <v>60112</v>
      </c>
      <c r="B413" s="66" t="s">
        <v>13093</v>
      </c>
      <c r="C413" s="66"/>
      <c r="D413" s="66" t="s">
        <v>13093</v>
      </c>
      <c r="E413" s="66">
        <v>60112</v>
      </c>
    </row>
    <row r="414" spans="1:5" ht="12.75" x14ac:dyDescent="0.2">
      <c r="A414" s="66">
        <v>60113</v>
      </c>
      <c r="B414" s="66" t="s">
        <v>13094</v>
      </c>
      <c r="C414" s="66"/>
      <c r="D414" s="66" t="s">
        <v>13094</v>
      </c>
      <c r="E414" s="66">
        <v>60113</v>
      </c>
    </row>
    <row r="415" spans="1:5" ht="12.75" x14ac:dyDescent="0.2">
      <c r="A415" s="66">
        <v>60114</v>
      </c>
      <c r="B415" s="66" t="s">
        <v>13095</v>
      </c>
      <c r="C415" s="66"/>
      <c r="D415" s="66" t="s">
        <v>13095</v>
      </c>
      <c r="E415" s="66">
        <v>60114</v>
      </c>
    </row>
    <row r="416" spans="1:5" ht="12.75" x14ac:dyDescent="0.2">
      <c r="A416" s="66">
        <v>60115</v>
      </c>
      <c r="B416" s="66" t="s">
        <v>13096</v>
      </c>
      <c r="C416" s="66"/>
      <c r="D416" s="66" t="s">
        <v>13096</v>
      </c>
      <c r="E416" s="66">
        <v>60115</v>
      </c>
    </row>
    <row r="417" spans="1:5" ht="12.75" x14ac:dyDescent="0.2">
      <c r="A417" s="66">
        <v>60116</v>
      </c>
      <c r="B417" s="66" t="s">
        <v>13097</v>
      </c>
      <c r="C417" s="66"/>
      <c r="D417" s="66" t="s">
        <v>13097</v>
      </c>
      <c r="E417" s="66">
        <v>60116</v>
      </c>
    </row>
    <row r="418" spans="1:5" ht="12.75" x14ac:dyDescent="0.2">
      <c r="A418" s="66">
        <v>60201</v>
      </c>
      <c r="B418" s="66" t="s">
        <v>13759</v>
      </c>
      <c r="C418" s="66"/>
      <c r="D418" s="66" t="s">
        <v>13759</v>
      </c>
      <c r="E418" s="66">
        <v>60201</v>
      </c>
    </row>
    <row r="419" spans="1:5" ht="12.75" x14ac:dyDescent="0.2">
      <c r="A419" s="66">
        <v>60202</v>
      </c>
      <c r="B419" s="66" t="s">
        <v>12931</v>
      </c>
      <c r="C419" s="66"/>
      <c r="D419" s="66" t="s">
        <v>12931</v>
      </c>
      <c r="E419" s="66">
        <v>60202</v>
      </c>
    </row>
    <row r="420" spans="1:5" ht="12.75" x14ac:dyDescent="0.2">
      <c r="A420" s="66">
        <v>60203</v>
      </c>
      <c r="B420" s="66" t="s">
        <v>12971</v>
      </c>
      <c r="C420" s="66"/>
      <c r="D420" s="66" t="s">
        <v>12971</v>
      </c>
      <c r="E420" s="66">
        <v>60203</v>
      </c>
    </row>
    <row r="421" spans="1:5" ht="12.75" x14ac:dyDescent="0.2">
      <c r="A421" s="66">
        <v>60204</v>
      </c>
      <c r="B421" s="66" t="s">
        <v>13027</v>
      </c>
      <c r="C421" s="66"/>
      <c r="D421" s="66" t="s">
        <v>13027</v>
      </c>
      <c r="E421" s="66">
        <v>60204</v>
      </c>
    </row>
    <row r="422" spans="1:5" ht="12.75" x14ac:dyDescent="0.2">
      <c r="A422" s="66">
        <v>60205</v>
      </c>
      <c r="B422" s="66" t="s">
        <v>13952</v>
      </c>
      <c r="C422" s="66"/>
      <c r="D422" s="66" t="s">
        <v>13952</v>
      </c>
      <c r="E422" s="66">
        <v>60205</v>
      </c>
    </row>
    <row r="423" spans="1:5" ht="12.75" x14ac:dyDescent="0.2">
      <c r="A423" s="66">
        <v>60206</v>
      </c>
      <c r="B423" s="66" t="s">
        <v>13083</v>
      </c>
      <c r="C423" s="66"/>
      <c r="D423" s="66" t="s">
        <v>13083</v>
      </c>
      <c r="E423" s="66">
        <v>60206</v>
      </c>
    </row>
    <row r="424" spans="1:5" ht="12.75" x14ac:dyDescent="0.2">
      <c r="A424" s="66">
        <v>60301</v>
      </c>
      <c r="B424" s="66" t="s">
        <v>12897</v>
      </c>
      <c r="C424" s="66"/>
      <c r="D424" s="66" t="s">
        <v>12897</v>
      </c>
      <c r="E424" s="66">
        <v>60301</v>
      </c>
    </row>
    <row r="425" spans="1:5" ht="12.75" x14ac:dyDescent="0.2">
      <c r="A425" s="66">
        <v>60302</v>
      </c>
      <c r="B425" s="66" t="s">
        <v>13854</v>
      </c>
      <c r="C425" s="66"/>
      <c r="D425" s="66" t="s">
        <v>13854</v>
      </c>
      <c r="E425" s="66">
        <v>60302</v>
      </c>
    </row>
    <row r="426" spans="1:5" ht="12.75" x14ac:dyDescent="0.2">
      <c r="A426" s="66">
        <v>60303</v>
      </c>
      <c r="B426" s="66" t="s">
        <v>12978</v>
      </c>
      <c r="C426" s="66"/>
      <c r="D426" s="66" t="s">
        <v>12978</v>
      </c>
      <c r="E426" s="66">
        <v>60303</v>
      </c>
    </row>
    <row r="427" spans="1:5" ht="12.75" x14ac:dyDescent="0.2">
      <c r="A427" s="66">
        <v>60304</v>
      </c>
      <c r="B427" s="66" t="s">
        <v>13033</v>
      </c>
      <c r="C427" s="66"/>
      <c r="D427" s="66" t="s">
        <v>13033</v>
      </c>
      <c r="E427" s="66">
        <v>60304</v>
      </c>
    </row>
    <row r="428" spans="1:5" ht="12.75" x14ac:dyDescent="0.2">
      <c r="A428" s="66">
        <v>60305</v>
      </c>
      <c r="B428" s="66" t="s">
        <v>13072</v>
      </c>
      <c r="C428" s="66"/>
      <c r="D428" s="66" t="s">
        <v>13072</v>
      </c>
      <c r="E428" s="66">
        <v>60305</v>
      </c>
    </row>
    <row r="429" spans="1:5" ht="12.75" x14ac:dyDescent="0.2">
      <c r="A429" s="66">
        <v>60306</v>
      </c>
      <c r="B429" s="66" t="s">
        <v>13084</v>
      </c>
      <c r="C429" s="66"/>
      <c r="D429" s="66" t="s">
        <v>13084</v>
      </c>
      <c r="E429" s="66">
        <v>60306</v>
      </c>
    </row>
    <row r="430" spans="1:5" ht="12.75" x14ac:dyDescent="0.2">
      <c r="A430" s="66">
        <v>60307</v>
      </c>
      <c r="B430" s="66" t="s">
        <v>13970</v>
      </c>
      <c r="C430" s="66"/>
      <c r="D430" s="66" t="s">
        <v>13970</v>
      </c>
      <c r="E430" s="66">
        <v>60307</v>
      </c>
    </row>
    <row r="431" spans="1:5" ht="12.75" x14ac:dyDescent="0.2">
      <c r="A431" s="66">
        <v>60308</v>
      </c>
      <c r="B431" s="66" t="s">
        <v>13090</v>
      </c>
      <c r="C431" s="66"/>
      <c r="D431" s="66" t="s">
        <v>13090</v>
      </c>
      <c r="E431" s="66">
        <v>60308</v>
      </c>
    </row>
    <row r="432" spans="1:5" ht="12.75" x14ac:dyDescent="0.2">
      <c r="A432" s="66">
        <v>60309</v>
      </c>
      <c r="B432" s="66" t="s">
        <v>13091</v>
      </c>
      <c r="C432" s="66"/>
      <c r="D432" s="66" t="s">
        <v>13091</v>
      </c>
      <c r="E432" s="66">
        <v>60309</v>
      </c>
    </row>
    <row r="433" spans="1:5" ht="12.75" x14ac:dyDescent="0.2">
      <c r="A433" s="66">
        <v>60401</v>
      </c>
      <c r="B433" s="66" t="s">
        <v>12901</v>
      </c>
      <c r="C433" s="66"/>
      <c r="D433" s="66" t="s">
        <v>12901</v>
      </c>
      <c r="E433" s="66">
        <v>60401</v>
      </c>
    </row>
    <row r="434" spans="1:5" ht="12.75" x14ac:dyDescent="0.2">
      <c r="A434" s="66">
        <v>60402</v>
      </c>
      <c r="B434" s="66" t="s">
        <v>15333</v>
      </c>
      <c r="C434" s="66"/>
      <c r="D434" s="66" t="s">
        <v>15333</v>
      </c>
      <c r="E434" s="66">
        <v>60402</v>
      </c>
    </row>
    <row r="435" spans="1:5" ht="12.75" x14ac:dyDescent="0.2">
      <c r="A435" s="66">
        <v>60403</v>
      </c>
      <c r="B435" s="66" t="s">
        <v>12983</v>
      </c>
      <c r="C435" s="66"/>
      <c r="D435" s="66" t="s">
        <v>12983</v>
      </c>
      <c r="E435" s="66">
        <v>60403</v>
      </c>
    </row>
    <row r="436" spans="1:5" ht="12.75" x14ac:dyDescent="0.2">
      <c r="A436" s="66">
        <v>60501</v>
      </c>
      <c r="B436" s="66" t="s">
        <v>13786</v>
      </c>
      <c r="C436" s="66"/>
      <c r="D436" s="66" t="s">
        <v>13786</v>
      </c>
      <c r="E436" s="66">
        <v>60501</v>
      </c>
    </row>
    <row r="437" spans="1:5" ht="12.75" x14ac:dyDescent="0.2">
      <c r="A437" s="66">
        <v>60502</v>
      </c>
      <c r="B437" s="66" t="s">
        <v>12940</v>
      </c>
      <c r="C437" s="66"/>
      <c r="D437" s="66" t="s">
        <v>12940</v>
      </c>
      <c r="E437" s="66">
        <v>60502</v>
      </c>
    </row>
    <row r="438" spans="1:5" ht="12.75" x14ac:dyDescent="0.2">
      <c r="A438" s="66">
        <v>60503</v>
      </c>
      <c r="B438" s="66" t="s">
        <v>12991</v>
      </c>
      <c r="C438" s="66"/>
      <c r="D438" s="66" t="s">
        <v>12991</v>
      </c>
      <c r="E438" s="66">
        <v>60503</v>
      </c>
    </row>
    <row r="439" spans="1:5" ht="12.75" x14ac:dyDescent="0.2">
      <c r="A439" s="66">
        <v>60504</v>
      </c>
      <c r="B439" s="66" t="s">
        <v>13937</v>
      </c>
      <c r="C439" s="66"/>
      <c r="D439" s="66" t="s">
        <v>13937</v>
      </c>
      <c r="E439" s="66">
        <v>60504</v>
      </c>
    </row>
    <row r="440" spans="1:5" ht="12.75" x14ac:dyDescent="0.2">
      <c r="A440" s="66">
        <v>60505</v>
      </c>
      <c r="B440" s="66" t="s">
        <v>13074</v>
      </c>
      <c r="C440" s="66"/>
      <c r="D440" s="66" t="s">
        <v>13074</v>
      </c>
      <c r="E440" s="66">
        <v>60505</v>
      </c>
    </row>
    <row r="441" spans="1:5" ht="12.75" x14ac:dyDescent="0.2">
      <c r="A441" s="66">
        <v>60506</v>
      </c>
      <c r="B441" s="66" t="s">
        <v>13966</v>
      </c>
      <c r="C441" s="66"/>
      <c r="D441" s="66" t="s">
        <v>13966</v>
      </c>
      <c r="E441" s="66">
        <v>60506</v>
      </c>
    </row>
    <row r="442" spans="1:5" ht="12.75" x14ac:dyDescent="0.2">
      <c r="A442" s="66">
        <v>60601</v>
      </c>
      <c r="B442" s="66" t="s">
        <v>15334</v>
      </c>
      <c r="C442" s="66"/>
      <c r="D442" s="66" t="s">
        <v>15334</v>
      </c>
      <c r="E442" s="66">
        <v>60601</v>
      </c>
    </row>
    <row r="443" spans="1:5" ht="12.75" x14ac:dyDescent="0.2">
      <c r="A443" s="66">
        <v>60602</v>
      </c>
      <c r="B443" s="66" t="s">
        <v>15335</v>
      </c>
      <c r="C443" s="66"/>
      <c r="D443" s="66" t="s">
        <v>15335</v>
      </c>
      <c r="E443" s="66">
        <v>60602</v>
      </c>
    </row>
    <row r="444" spans="1:5" ht="12.75" x14ac:dyDescent="0.2">
      <c r="A444" s="66">
        <v>60603</v>
      </c>
      <c r="B444" s="66" t="s">
        <v>15336</v>
      </c>
      <c r="C444" s="66"/>
      <c r="D444" s="66" t="s">
        <v>15336</v>
      </c>
      <c r="E444" s="66">
        <v>60603</v>
      </c>
    </row>
    <row r="445" spans="1:5" ht="12.75" x14ac:dyDescent="0.2">
      <c r="A445" s="66">
        <v>60701</v>
      </c>
      <c r="B445" s="66" t="s">
        <v>12915</v>
      </c>
      <c r="C445" s="66"/>
      <c r="D445" s="66" t="s">
        <v>12915</v>
      </c>
      <c r="E445" s="66">
        <v>60701</v>
      </c>
    </row>
    <row r="446" spans="1:5" ht="12.75" x14ac:dyDescent="0.2">
      <c r="A446" s="66">
        <v>60703</v>
      </c>
      <c r="B446" s="66" t="s">
        <v>13921</v>
      </c>
      <c r="C446" s="66"/>
      <c r="D446" s="66" t="s">
        <v>13921</v>
      </c>
      <c r="E446" s="66">
        <v>60703</v>
      </c>
    </row>
    <row r="447" spans="1:5" ht="12.75" x14ac:dyDescent="0.2">
      <c r="A447" s="66">
        <v>60704</v>
      </c>
      <c r="B447" s="66" t="s">
        <v>13942</v>
      </c>
      <c r="C447" s="66"/>
      <c r="D447" s="66" t="s">
        <v>13942</v>
      </c>
      <c r="E447" s="66">
        <v>60704</v>
      </c>
    </row>
    <row r="448" spans="1:5" ht="12.75" x14ac:dyDescent="0.2">
      <c r="A448" s="66">
        <v>60801</v>
      </c>
      <c r="B448" s="66" t="s">
        <v>12916</v>
      </c>
      <c r="C448" s="66"/>
      <c r="D448" s="66" t="s">
        <v>12916</v>
      </c>
      <c r="E448" s="66">
        <v>60801</v>
      </c>
    </row>
    <row r="449" spans="1:5" ht="12.75" x14ac:dyDescent="0.2">
      <c r="A449" s="66">
        <v>60802</v>
      </c>
      <c r="B449" s="66" t="s">
        <v>12949</v>
      </c>
      <c r="C449" s="66"/>
      <c r="D449" s="66" t="s">
        <v>12949</v>
      </c>
      <c r="E449" s="66">
        <v>60802</v>
      </c>
    </row>
    <row r="450" spans="1:5" ht="12.75" x14ac:dyDescent="0.2">
      <c r="A450" s="66">
        <v>60803</v>
      </c>
      <c r="B450" s="66" t="s">
        <v>15337</v>
      </c>
      <c r="C450" s="66"/>
      <c r="D450" s="66" t="s">
        <v>15337</v>
      </c>
      <c r="E450" s="66">
        <v>60803</v>
      </c>
    </row>
    <row r="451" spans="1:5" ht="12.75" x14ac:dyDescent="0.2">
      <c r="A451" s="66">
        <v>60804</v>
      </c>
      <c r="B451" s="66" t="s">
        <v>13057</v>
      </c>
      <c r="C451" s="66"/>
      <c r="D451" s="66" t="s">
        <v>13057</v>
      </c>
      <c r="E451" s="66">
        <v>60804</v>
      </c>
    </row>
    <row r="452" spans="1:5" ht="12.75" x14ac:dyDescent="0.2">
      <c r="A452" s="66">
        <v>60805</v>
      </c>
      <c r="B452" s="66" t="s">
        <v>13076</v>
      </c>
      <c r="C452" s="66"/>
      <c r="D452" s="66" t="s">
        <v>13076</v>
      </c>
      <c r="E452" s="66">
        <v>60805</v>
      </c>
    </row>
    <row r="453" spans="1:5" ht="12.75" x14ac:dyDescent="0.2">
      <c r="A453" s="66">
        <v>60806</v>
      </c>
      <c r="B453" s="66" t="s">
        <v>15338</v>
      </c>
      <c r="C453" s="66"/>
      <c r="D453" s="66" t="s">
        <v>15338</v>
      </c>
      <c r="E453" s="66">
        <v>60806</v>
      </c>
    </row>
    <row r="454" spans="1:5" ht="12.75" x14ac:dyDescent="0.2">
      <c r="A454" s="66">
        <v>60901</v>
      </c>
      <c r="B454" s="66" t="s">
        <v>12920</v>
      </c>
      <c r="C454" s="66"/>
      <c r="D454" s="66" t="s">
        <v>12920</v>
      </c>
      <c r="E454" s="66">
        <v>60901</v>
      </c>
    </row>
    <row r="455" spans="1:5" ht="12.75" x14ac:dyDescent="0.2">
      <c r="A455" s="66">
        <v>61001</v>
      </c>
      <c r="B455" s="66" t="s">
        <v>12923</v>
      </c>
      <c r="C455" s="66"/>
      <c r="D455" s="66" t="s">
        <v>12923</v>
      </c>
      <c r="E455" s="66">
        <v>61001</v>
      </c>
    </row>
    <row r="456" spans="1:5" ht="12.75" x14ac:dyDescent="0.2">
      <c r="A456" s="66">
        <v>61002</v>
      </c>
      <c r="B456" s="66" t="s">
        <v>12959</v>
      </c>
      <c r="C456" s="66"/>
      <c r="D456" s="66" t="s">
        <v>12959</v>
      </c>
      <c r="E456" s="66">
        <v>61002</v>
      </c>
    </row>
    <row r="457" spans="1:5" ht="12.75" x14ac:dyDescent="0.2">
      <c r="A457" s="66">
        <v>61003</v>
      </c>
      <c r="B457" s="66" t="s">
        <v>13011</v>
      </c>
      <c r="C457" s="66"/>
      <c r="D457" s="66" t="s">
        <v>13011</v>
      </c>
      <c r="E457" s="66">
        <v>61003</v>
      </c>
    </row>
    <row r="458" spans="1:5" ht="12.75" x14ac:dyDescent="0.2">
      <c r="A458" s="66">
        <v>61004</v>
      </c>
      <c r="B458" s="66" t="s">
        <v>13060</v>
      </c>
      <c r="C458" s="66"/>
      <c r="D458" s="66" t="s">
        <v>13060</v>
      </c>
      <c r="E458" s="66">
        <v>61004</v>
      </c>
    </row>
    <row r="459" spans="1:5" ht="12.75" x14ac:dyDescent="0.2">
      <c r="A459" s="66">
        <v>61101</v>
      </c>
      <c r="B459" s="66" t="s">
        <v>13825</v>
      </c>
      <c r="C459" s="66"/>
      <c r="D459" s="66" t="s">
        <v>13825</v>
      </c>
      <c r="E459" s="66">
        <v>61101</v>
      </c>
    </row>
    <row r="460" spans="1:5" ht="12.75" x14ac:dyDescent="0.2">
      <c r="A460" s="66">
        <v>61102</v>
      </c>
      <c r="B460" s="66" t="s">
        <v>13892</v>
      </c>
      <c r="C460" s="66"/>
      <c r="D460" s="66" t="s">
        <v>13892</v>
      </c>
      <c r="E460" s="66">
        <v>61102</v>
      </c>
    </row>
    <row r="461" spans="1:5" ht="12.75" x14ac:dyDescent="0.2">
      <c r="A461" s="66">
        <v>61103</v>
      </c>
      <c r="B461" s="66" t="s">
        <v>14582</v>
      </c>
      <c r="C461" s="66"/>
      <c r="D461" s="66" t="s">
        <v>14582</v>
      </c>
      <c r="E461" s="66">
        <v>61103</v>
      </c>
    </row>
    <row r="462" spans="1:5" ht="12.75" x14ac:dyDescent="0.2">
      <c r="A462" s="66">
        <v>61201</v>
      </c>
      <c r="B462" s="66" t="s">
        <v>14581</v>
      </c>
      <c r="C462" s="66"/>
      <c r="D462" s="66" t="s">
        <v>14581</v>
      </c>
      <c r="E462" s="66">
        <v>61201</v>
      </c>
    </row>
    <row r="463" spans="1:5" ht="12.75" x14ac:dyDescent="0.2">
      <c r="A463" s="66">
        <v>61301</v>
      </c>
      <c r="B463" s="66" t="s">
        <v>14585</v>
      </c>
      <c r="C463" s="66"/>
      <c r="D463" s="66" t="s">
        <v>14585</v>
      </c>
      <c r="E463" s="66">
        <v>61301</v>
      </c>
    </row>
    <row r="464" spans="1:5" ht="12.75" x14ac:dyDescent="0.2">
      <c r="A464" s="66">
        <v>70101</v>
      </c>
      <c r="B464" s="66" t="s">
        <v>13750</v>
      </c>
      <c r="C464" s="66"/>
      <c r="D464" s="66" t="s">
        <v>13750</v>
      </c>
      <c r="E464" s="66">
        <v>70101</v>
      </c>
    </row>
    <row r="465" spans="1:5" ht="12.75" x14ac:dyDescent="0.2">
      <c r="A465" s="66">
        <v>70102</v>
      </c>
      <c r="B465" s="66" t="s">
        <v>13837</v>
      </c>
      <c r="C465" s="66"/>
      <c r="D465" s="66" t="s">
        <v>13837</v>
      </c>
      <c r="E465" s="66">
        <v>70102</v>
      </c>
    </row>
    <row r="466" spans="1:5" ht="12.75" x14ac:dyDescent="0.2">
      <c r="A466" s="66">
        <v>70103</v>
      </c>
      <c r="B466" s="66" t="s">
        <v>13900</v>
      </c>
      <c r="C466" s="66"/>
      <c r="D466" s="66" t="s">
        <v>13900</v>
      </c>
      <c r="E466" s="66">
        <v>70103</v>
      </c>
    </row>
    <row r="467" spans="1:5" ht="12.75" x14ac:dyDescent="0.2">
      <c r="A467" s="66">
        <v>70104</v>
      </c>
      <c r="B467" s="66" t="s">
        <v>13927</v>
      </c>
      <c r="C467" s="66"/>
      <c r="D467" s="66" t="s">
        <v>13927</v>
      </c>
      <c r="E467" s="66">
        <v>70104</v>
      </c>
    </row>
    <row r="468" spans="1:5" ht="12.75" x14ac:dyDescent="0.2">
      <c r="A468" s="66">
        <v>70201</v>
      </c>
      <c r="B468" s="66" t="s">
        <v>13761</v>
      </c>
      <c r="C468" s="66"/>
      <c r="D468" s="66" t="s">
        <v>13761</v>
      </c>
      <c r="E468" s="66">
        <v>70201</v>
      </c>
    </row>
    <row r="469" spans="1:5" ht="12.75" x14ac:dyDescent="0.2">
      <c r="A469" s="66">
        <v>70202</v>
      </c>
      <c r="B469" s="66" t="s">
        <v>13845</v>
      </c>
      <c r="C469" s="66"/>
      <c r="D469" s="66" t="s">
        <v>13845</v>
      </c>
      <c r="E469" s="66">
        <v>70202</v>
      </c>
    </row>
    <row r="470" spans="1:5" ht="12.75" x14ac:dyDescent="0.2">
      <c r="A470" s="66">
        <v>70203</v>
      </c>
      <c r="B470" s="66" t="s">
        <v>15339</v>
      </c>
      <c r="C470" s="66"/>
      <c r="D470" s="66" t="s">
        <v>15339</v>
      </c>
      <c r="E470" s="66">
        <v>70203</v>
      </c>
    </row>
    <row r="471" spans="1:5" ht="12.75" x14ac:dyDescent="0.2">
      <c r="A471" s="66">
        <v>70204</v>
      </c>
      <c r="B471" s="66" t="s">
        <v>13929</v>
      </c>
      <c r="C471" s="66"/>
      <c r="D471" s="66" t="s">
        <v>13929</v>
      </c>
      <c r="E471" s="66">
        <v>70204</v>
      </c>
    </row>
    <row r="472" spans="1:5" ht="12.75" x14ac:dyDescent="0.2">
      <c r="A472" s="66">
        <v>70205</v>
      </c>
      <c r="B472" s="66" t="s">
        <v>13953</v>
      </c>
      <c r="C472" s="66"/>
      <c r="D472" s="66" t="s">
        <v>13953</v>
      </c>
      <c r="E472" s="66">
        <v>70205</v>
      </c>
    </row>
    <row r="473" spans="1:5" ht="12.75" x14ac:dyDescent="0.2">
      <c r="A473" s="66">
        <v>70206</v>
      </c>
      <c r="B473" s="66" t="s">
        <v>13964</v>
      </c>
      <c r="C473" s="66"/>
      <c r="D473" s="66" t="s">
        <v>13964</v>
      </c>
      <c r="E473" s="66">
        <v>70206</v>
      </c>
    </row>
    <row r="474" spans="1:5" ht="12.75" x14ac:dyDescent="0.2">
      <c r="A474" s="66">
        <v>70207</v>
      </c>
      <c r="B474" s="66" t="s">
        <v>13968</v>
      </c>
      <c r="C474" s="66"/>
      <c r="D474" s="66" t="s">
        <v>13968</v>
      </c>
      <c r="E474" s="66">
        <v>70207</v>
      </c>
    </row>
    <row r="475" spans="1:5" ht="12.75" x14ac:dyDescent="0.2">
      <c r="A475" s="66">
        <v>70301</v>
      </c>
      <c r="B475" s="66" t="s">
        <v>12898</v>
      </c>
      <c r="C475" s="66"/>
      <c r="D475" s="66" t="s">
        <v>12898</v>
      </c>
      <c r="E475" s="66">
        <v>70301</v>
      </c>
    </row>
    <row r="476" spans="1:5" ht="12.75" x14ac:dyDescent="0.2">
      <c r="A476" s="66">
        <v>70302</v>
      </c>
      <c r="B476" s="66" t="s">
        <v>12934</v>
      </c>
      <c r="C476" s="66"/>
      <c r="D476" s="66" t="s">
        <v>12934</v>
      </c>
      <c r="E476" s="66">
        <v>70302</v>
      </c>
    </row>
    <row r="477" spans="1:5" ht="12.75" x14ac:dyDescent="0.2">
      <c r="A477" s="66">
        <v>70303</v>
      </c>
      <c r="B477" s="66" t="s">
        <v>12979</v>
      </c>
      <c r="C477" s="66"/>
      <c r="D477" s="66" t="s">
        <v>12979</v>
      </c>
      <c r="E477" s="66">
        <v>70303</v>
      </c>
    </row>
    <row r="478" spans="1:5" ht="12.75" x14ac:dyDescent="0.2">
      <c r="A478" s="66">
        <v>70304</v>
      </c>
      <c r="B478" s="66" t="s">
        <v>13035</v>
      </c>
      <c r="C478" s="66"/>
      <c r="D478" s="66" t="s">
        <v>13035</v>
      </c>
      <c r="E478" s="66">
        <v>70304</v>
      </c>
    </row>
    <row r="479" spans="1:5" ht="12.75" x14ac:dyDescent="0.2">
      <c r="A479" s="66">
        <v>70305</v>
      </c>
      <c r="B479" s="66" t="s">
        <v>15340</v>
      </c>
      <c r="C479" s="66"/>
      <c r="D479" s="66" t="s">
        <v>15340</v>
      </c>
      <c r="E479" s="66">
        <v>70305</v>
      </c>
    </row>
    <row r="480" spans="1:5" ht="12.75" x14ac:dyDescent="0.2">
      <c r="A480" s="66">
        <v>70306</v>
      </c>
      <c r="B480" s="66" t="s">
        <v>13965</v>
      </c>
      <c r="C480" s="66"/>
      <c r="D480" s="66" t="s">
        <v>13965</v>
      </c>
      <c r="E480" s="66">
        <v>70306</v>
      </c>
    </row>
    <row r="481" spans="1:5" ht="12.75" x14ac:dyDescent="0.2">
      <c r="A481" s="66">
        <v>70307</v>
      </c>
      <c r="B481" s="66" t="s">
        <v>13971</v>
      </c>
      <c r="C481" s="66"/>
      <c r="D481" s="66" t="s">
        <v>13971</v>
      </c>
      <c r="E481" s="66">
        <v>70307</v>
      </c>
    </row>
    <row r="482" spans="1:5" ht="12.75" x14ac:dyDescent="0.2">
      <c r="A482" s="66">
        <v>70401</v>
      </c>
      <c r="B482" s="66" t="s">
        <v>12902</v>
      </c>
      <c r="C482" s="66"/>
      <c r="D482" s="66" t="s">
        <v>12902</v>
      </c>
      <c r="E482" s="66">
        <v>70401</v>
      </c>
    </row>
    <row r="483" spans="1:5" ht="12.75" x14ac:dyDescent="0.2">
      <c r="A483" s="66">
        <v>70402</v>
      </c>
      <c r="B483" s="66" t="s">
        <v>12936</v>
      </c>
      <c r="C483" s="66"/>
      <c r="D483" s="66" t="s">
        <v>12936</v>
      </c>
      <c r="E483" s="66">
        <v>70402</v>
      </c>
    </row>
    <row r="484" spans="1:5" ht="12.75" x14ac:dyDescent="0.2">
      <c r="A484" s="66">
        <v>70403</v>
      </c>
      <c r="B484" s="66" t="s">
        <v>12985</v>
      </c>
      <c r="C484" s="66"/>
      <c r="D484" s="66" t="s">
        <v>12985</v>
      </c>
      <c r="E484" s="66">
        <v>70403</v>
      </c>
    </row>
    <row r="485" spans="1:5" ht="12.75" x14ac:dyDescent="0.2">
      <c r="A485" s="66">
        <v>70404</v>
      </c>
      <c r="B485" s="66" t="s">
        <v>13040</v>
      </c>
      <c r="C485" s="66"/>
      <c r="D485" s="66" t="s">
        <v>13040</v>
      </c>
      <c r="E485" s="66">
        <v>70404</v>
      </c>
    </row>
    <row r="486" spans="1:5" ht="12.75" x14ac:dyDescent="0.2">
      <c r="A486" s="66">
        <v>70501</v>
      </c>
      <c r="B486" s="66" t="s">
        <v>12907</v>
      </c>
      <c r="C486" s="66"/>
      <c r="D486" s="66" t="s">
        <v>12907</v>
      </c>
      <c r="E486" s="66">
        <v>70501</v>
      </c>
    </row>
    <row r="487" spans="1:5" ht="12.75" x14ac:dyDescent="0.2">
      <c r="A487" s="66">
        <v>70502</v>
      </c>
      <c r="B487" s="66" t="s">
        <v>13873</v>
      </c>
      <c r="C487" s="66"/>
      <c r="D487" s="66" t="s">
        <v>13873</v>
      </c>
      <c r="E487" s="66">
        <v>70502</v>
      </c>
    </row>
    <row r="488" spans="1:5" ht="12.75" x14ac:dyDescent="0.2">
      <c r="A488" s="66">
        <v>70503</v>
      </c>
      <c r="B488" s="66" t="s">
        <v>12992</v>
      </c>
      <c r="C488" s="66"/>
      <c r="D488" s="66" t="s">
        <v>12992</v>
      </c>
      <c r="E488" s="66">
        <v>70503</v>
      </c>
    </row>
    <row r="489" spans="1:5" ht="12.75" x14ac:dyDescent="0.2">
      <c r="A489" s="66">
        <v>70601</v>
      </c>
      <c r="B489" s="66" t="s">
        <v>13794</v>
      </c>
      <c r="C489" s="66"/>
      <c r="D489" s="66" t="s">
        <v>13794</v>
      </c>
      <c r="E489" s="66">
        <v>70601</v>
      </c>
    </row>
    <row r="490" spans="1:5" ht="12.75" x14ac:dyDescent="0.2">
      <c r="A490" s="66">
        <v>70602</v>
      </c>
      <c r="B490" s="66" t="s">
        <v>13880</v>
      </c>
      <c r="C490" s="66"/>
      <c r="D490" s="66" t="s">
        <v>13880</v>
      </c>
      <c r="E490" s="66">
        <v>70602</v>
      </c>
    </row>
    <row r="491" spans="1:5" ht="12.75" x14ac:dyDescent="0.2">
      <c r="A491" s="66">
        <v>70603</v>
      </c>
      <c r="B491" s="66" t="s">
        <v>13917</v>
      </c>
      <c r="C491" s="66"/>
      <c r="D491" s="66" t="s">
        <v>13917</v>
      </c>
      <c r="E491" s="66">
        <v>70603</v>
      </c>
    </row>
    <row r="492" spans="1:5" ht="12.75" x14ac:dyDescent="0.2">
      <c r="A492" s="66">
        <v>70604</v>
      </c>
      <c r="B492" s="66" t="s">
        <v>13941</v>
      </c>
      <c r="C492" s="66"/>
      <c r="D492" s="66" t="s">
        <v>13941</v>
      </c>
      <c r="E492" s="66">
        <v>70604</v>
      </c>
    </row>
    <row r="493" spans="1:5" ht="12.75" x14ac:dyDescent="0.2">
      <c r="A493" s="67">
        <v>70605</v>
      </c>
      <c r="B493" s="66" t="s">
        <v>13958</v>
      </c>
      <c r="C493" s="66"/>
      <c r="D493" s="66" t="s">
        <v>13958</v>
      </c>
      <c r="E493" s="67">
        <v>70605</v>
      </c>
    </row>
  </sheetData>
  <sheetProtection algorithmName="SHA-512" hashValue="HRu1bKVVbn1Ivpw90UFAemThaYNxBXkKyyG80QpCN1H3DvRPS0kI4N52BdgTzHV1cvRk+1rXoXXEVIP93uFqeA==" saltValue="U2i+1b7fvcVgLgUHy/n3ag==" spinCount="100000" sheet="1" objects="1" scenarios="1"/>
  <autoFilter ref="A1:E490" xr:uid="{00000000-0009-0000-0000-000000000000}"/>
  <printOptions horizontalCentered="1"/>
  <pageMargins left="0.19685039370078741" right="0.19685039370078741" top="0.59055118110236227" bottom="0.59055118110236227" header="0.31496062992125984" footer="0.15748031496062992"/>
  <pageSetup scale="10" orientation="landscape" r:id="rId1"/>
  <headerFooter>
    <oddHeader>&amp;L&amp;G</oddHeader>
    <oddFooter>&amp;R&amp;"Carlito,Negrita"I y II Ciclos&amp;"Carlito,Normal",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E10F-E68B-4D8C-8733-FEB8ABF02FA7}">
  <sheetPr codeName="Hoja25">
    <pageSetUpPr fitToPage="1"/>
  </sheetPr>
  <dimension ref="A1:W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140625" style="18" customWidth="1"/>
    <col min="2" max="2" width="45.140625" style="22" customWidth="1"/>
    <col min="3" max="5" width="6.5703125" style="22" customWidth="1"/>
    <col min="6" max="23" width="6.28515625" style="22" customWidth="1"/>
    <col min="24" max="16384" width="11.42578125" style="22"/>
  </cols>
  <sheetData>
    <row r="1" spans="1:23" ht="18.75" x14ac:dyDescent="0.3">
      <c r="A1" s="61">
        <v>1</v>
      </c>
      <c r="B1" s="19" t="s">
        <v>12346</v>
      </c>
      <c r="C1" s="304"/>
      <c r="D1" s="304"/>
      <c r="E1" s="304"/>
      <c r="F1" s="599" t="s">
        <v>17064</v>
      </c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/>
      <c r="V1" s="599"/>
      <c r="W1" s="599"/>
    </row>
    <row r="2" spans="1:23" ht="19.5" thickBot="1" x14ac:dyDescent="0.35">
      <c r="A2" s="61">
        <v>2</v>
      </c>
      <c r="B2" s="19" t="s">
        <v>17063</v>
      </c>
      <c r="C2" s="304"/>
      <c r="D2" s="304"/>
      <c r="E2" s="304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</row>
    <row r="3" spans="1:23" ht="27" customHeight="1" thickTop="1" x14ac:dyDescent="0.25">
      <c r="A3" s="61">
        <v>3</v>
      </c>
      <c r="B3" s="597" t="s">
        <v>20</v>
      </c>
      <c r="C3" s="587" t="s">
        <v>0</v>
      </c>
      <c r="D3" s="583"/>
      <c r="E3" s="584"/>
      <c r="F3" s="582" t="s">
        <v>17086</v>
      </c>
      <c r="G3" s="583"/>
      <c r="H3" s="584"/>
      <c r="I3" s="582" t="s">
        <v>17087</v>
      </c>
      <c r="J3" s="583"/>
      <c r="K3" s="584"/>
      <c r="L3" s="582" t="s">
        <v>17088</v>
      </c>
      <c r="M3" s="583"/>
      <c r="N3" s="584"/>
      <c r="O3" s="582" t="s">
        <v>17089</v>
      </c>
      <c r="P3" s="583"/>
      <c r="Q3" s="584"/>
      <c r="R3" s="582" t="s">
        <v>17090</v>
      </c>
      <c r="S3" s="583"/>
      <c r="T3" s="584"/>
      <c r="U3" s="582" t="s">
        <v>17091</v>
      </c>
      <c r="V3" s="583"/>
      <c r="W3" s="583"/>
    </row>
    <row r="4" spans="1:23" ht="30" customHeight="1" thickBot="1" x14ac:dyDescent="0.3">
      <c r="A4" s="61">
        <v>4</v>
      </c>
      <c r="B4" s="598"/>
      <c r="C4" s="24" t="s">
        <v>0</v>
      </c>
      <c r="D4" s="25" t="s">
        <v>29</v>
      </c>
      <c r="E4" s="26" t="s">
        <v>28</v>
      </c>
      <c r="F4" s="27" t="s">
        <v>0</v>
      </c>
      <c r="G4" s="25" t="s">
        <v>29</v>
      </c>
      <c r="H4" s="28" t="s">
        <v>28</v>
      </c>
      <c r="I4" s="26" t="s">
        <v>0</v>
      </c>
      <c r="J4" s="25" t="s">
        <v>29</v>
      </c>
      <c r="K4" s="26" t="s">
        <v>28</v>
      </c>
      <c r="L4" s="27" t="s">
        <v>0</v>
      </c>
      <c r="M4" s="25" t="s">
        <v>29</v>
      </c>
      <c r="N4" s="28" t="s">
        <v>28</v>
      </c>
      <c r="O4" s="26" t="s">
        <v>0</v>
      </c>
      <c r="P4" s="25" t="s">
        <v>29</v>
      </c>
      <c r="Q4" s="26" t="s">
        <v>28</v>
      </c>
      <c r="R4" s="27" t="s">
        <v>0</v>
      </c>
      <c r="S4" s="25" t="s">
        <v>29</v>
      </c>
      <c r="T4" s="28" t="s">
        <v>28</v>
      </c>
      <c r="U4" s="26" t="s">
        <v>0</v>
      </c>
      <c r="V4" s="25" t="s">
        <v>29</v>
      </c>
      <c r="W4" s="26" t="s">
        <v>28</v>
      </c>
    </row>
    <row r="5" spans="1:23" ht="24" customHeight="1" thickTop="1" x14ac:dyDescent="0.25">
      <c r="A5" s="61">
        <v>5</v>
      </c>
      <c r="B5" s="382" t="s">
        <v>21</v>
      </c>
      <c r="C5" s="275">
        <f t="shared" ref="C5:C27" si="0">D5+E5</f>
        <v>0</v>
      </c>
      <c r="D5" s="30">
        <f t="shared" ref="D5" si="1">G5+J5+M5+P5+S5+V5</f>
        <v>0</v>
      </c>
      <c r="E5" s="383">
        <f t="shared" ref="E5" si="2">+H5+K5+N5+Q5+T5+W5</f>
        <v>0</v>
      </c>
      <c r="F5" s="31">
        <f t="shared" ref="F5:F27" si="3">+G5+H5</f>
        <v>0</v>
      </c>
      <c r="G5" s="370">
        <f>+'Cuadro 2'!G6-'Cuadro 3'!G6-'Cuadro 4'!G6</f>
        <v>0</v>
      </c>
      <c r="H5" s="371">
        <f>+'Cuadro 2'!H6-'Cuadro 3'!H6-'Cuadro 4'!H6</f>
        <v>0</v>
      </c>
      <c r="I5" s="31">
        <f t="shared" ref="I5:I27" si="4">+J5+K5</f>
        <v>0</v>
      </c>
      <c r="J5" s="370">
        <f>+'Cuadro 2'!J6-'Cuadro 3'!J6-'Cuadro 4'!J6</f>
        <v>0</v>
      </c>
      <c r="K5" s="371">
        <f>+'Cuadro 2'!K6-'Cuadro 3'!K6-'Cuadro 4'!K6</f>
        <v>0</v>
      </c>
      <c r="L5" s="31">
        <f t="shared" ref="L5:L27" si="5">+M5+N5</f>
        <v>0</v>
      </c>
      <c r="M5" s="370">
        <f>+'Cuadro 2'!M6-'Cuadro 3'!M6-'Cuadro 4'!M6</f>
        <v>0</v>
      </c>
      <c r="N5" s="371">
        <f>+'Cuadro 2'!N6-'Cuadro 3'!N6-'Cuadro 4'!N6</f>
        <v>0</v>
      </c>
      <c r="O5" s="31">
        <f t="shared" ref="O5:O27" si="6">+P5+Q5</f>
        <v>0</v>
      </c>
      <c r="P5" s="370">
        <f>+'Cuadro 2'!P6-'Cuadro 3'!P6-'Cuadro 4'!P6</f>
        <v>0</v>
      </c>
      <c r="Q5" s="371">
        <f>+'Cuadro 2'!Q6-'Cuadro 3'!Q6-'Cuadro 4'!Q6</f>
        <v>0</v>
      </c>
      <c r="R5" s="31">
        <f t="shared" ref="R5:R27" si="7">+S5+T5</f>
        <v>0</v>
      </c>
      <c r="S5" s="370">
        <f>+'Cuadro 2'!S6-'Cuadro 3'!S6-'Cuadro 4'!S6</f>
        <v>0</v>
      </c>
      <c r="T5" s="371">
        <f>+'Cuadro 2'!T6-'Cuadro 3'!T6-'Cuadro 4'!T6</f>
        <v>0</v>
      </c>
      <c r="U5" s="31">
        <f t="shared" ref="U5:U27" si="8">+V5+W5</f>
        <v>0</v>
      </c>
      <c r="V5" s="370">
        <f>+'Cuadro 2'!V6-'Cuadro 3'!V6-'Cuadro 4'!V6</f>
        <v>0</v>
      </c>
      <c r="W5" s="385">
        <f>+'Cuadro 2'!W6-'Cuadro 3'!W6-'Cuadro 4'!W6</f>
        <v>0</v>
      </c>
    </row>
    <row r="6" spans="1:23" ht="24.75" customHeight="1" x14ac:dyDescent="0.25">
      <c r="A6" s="61">
        <v>6</v>
      </c>
      <c r="B6" s="359" t="s">
        <v>22</v>
      </c>
      <c r="C6" s="38">
        <f t="shared" si="0"/>
        <v>0</v>
      </c>
      <c r="D6" s="39">
        <f>G6+J6+M6+P6+S6+V6</f>
        <v>0</v>
      </c>
      <c r="E6" s="40">
        <f>+H6+K6+N6+Q6+T6+W6</f>
        <v>0</v>
      </c>
      <c r="F6" s="41">
        <f t="shared" si="3"/>
        <v>0</v>
      </c>
      <c r="G6" s="365">
        <f>+'Cuadro 2'!G7-'Cuadro 3'!G7-'Cuadro 4'!G7</f>
        <v>0</v>
      </c>
      <c r="H6" s="366">
        <f>+'Cuadro 2'!H7-'Cuadro 3'!H7-'Cuadro 4'!H7</f>
        <v>0</v>
      </c>
      <c r="I6" s="41">
        <f t="shared" si="4"/>
        <v>0</v>
      </c>
      <c r="J6" s="365">
        <f>+'Cuadro 2'!J7-'Cuadro 3'!J7-'Cuadro 4'!J7</f>
        <v>0</v>
      </c>
      <c r="K6" s="366">
        <f>+'Cuadro 2'!K7-'Cuadro 3'!K7-'Cuadro 4'!K7</f>
        <v>0</v>
      </c>
      <c r="L6" s="41">
        <f t="shared" si="5"/>
        <v>0</v>
      </c>
      <c r="M6" s="365">
        <f>+'Cuadro 2'!M7-'Cuadro 3'!M7-'Cuadro 4'!M7</f>
        <v>0</v>
      </c>
      <c r="N6" s="366">
        <f>+'Cuadro 2'!N7-'Cuadro 3'!N7-'Cuadro 4'!N7</f>
        <v>0</v>
      </c>
      <c r="O6" s="41">
        <f t="shared" si="6"/>
        <v>0</v>
      </c>
      <c r="P6" s="365">
        <f>+'Cuadro 2'!P7-'Cuadro 3'!P7-'Cuadro 4'!P7</f>
        <v>0</v>
      </c>
      <c r="Q6" s="366">
        <f>+'Cuadro 2'!Q7-'Cuadro 3'!Q7-'Cuadro 4'!Q7</f>
        <v>0</v>
      </c>
      <c r="R6" s="41">
        <f t="shared" si="7"/>
        <v>0</v>
      </c>
      <c r="S6" s="365">
        <f>+'Cuadro 2'!S7-'Cuadro 3'!S7-'Cuadro 4'!S7</f>
        <v>0</v>
      </c>
      <c r="T6" s="366">
        <f>+'Cuadro 2'!T7-'Cuadro 3'!T7-'Cuadro 4'!T7</f>
        <v>0</v>
      </c>
      <c r="U6" s="41">
        <f t="shared" si="8"/>
        <v>0</v>
      </c>
      <c r="V6" s="365">
        <f>+'Cuadro 2'!V7-'Cuadro 3'!V7-'Cuadro 4'!V7</f>
        <v>0</v>
      </c>
      <c r="W6" s="367">
        <f>+'Cuadro 2'!W7-'Cuadro 3'!W7-'Cuadro 4'!W7</f>
        <v>0</v>
      </c>
    </row>
    <row r="7" spans="1:23" ht="24.75" customHeight="1" x14ac:dyDescent="0.25">
      <c r="A7" s="61">
        <v>7</v>
      </c>
      <c r="B7" s="359" t="s">
        <v>23</v>
      </c>
      <c r="C7" s="38">
        <f t="shared" si="0"/>
        <v>0</v>
      </c>
      <c r="D7" s="39">
        <f t="shared" ref="D7:D27" si="9">G7+J7+M7+P7+S7+V7</f>
        <v>0</v>
      </c>
      <c r="E7" s="40">
        <f t="shared" ref="E7:E27" si="10">+H7+K7+N7+Q7+T7+W7</f>
        <v>0</v>
      </c>
      <c r="F7" s="41">
        <f t="shared" si="3"/>
        <v>0</v>
      </c>
      <c r="G7" s="365">
        <f>+'Cuadro 2'!G8-'Cuadro 3'!G8-'Cuadro 4'!G8</f>
        <v>0</v>
      </c>
      <c r="H7" s="366">
        <f>+'Cuadro 2'!H8-'Cuadro 3'!H8-'Cuadro 4'!H8</f>
        <v>0</v>
      </c>
      <c r="I7" s="41">
        <f t="shared" si="4"/>
        <v>0</v>
      </c>
      <c r="J7" s="365">
        <f>+'Cuadro 2'!J8-'Cuadro 3'!J8-'Cuadro 4'!J8</f>
        <v>0</v>
      </c>
      <c r="K7" s="366">
        <f>+'Cuadro 2'!K8-'Cuadro 3'!K8-'Cuadro 4'!K8</f>
        <v>0</v>
      </c>
      <c r="L7" s="41">
        <f t="shared" si="5"/>
        <v>0</v>
      </c>
      <c r="M7" s="365">
        <f>+'Cuadro 2'!M8-'Cuadro 3'!M8-'Cuadro 4'!M8</f>
        <v>0</v>
      </c>
      <c r="N7" s="366">
        <f>+'Cuadro 2'!N8-'Cuadro 3'!N8-'Cuadro 4'!N8</f>
        <v>0</v>
      </c>
      <c r="O7" s="41">
        <f t="shared" si="6"/>
        <v>0</v>
      </c>
      <c r="P7" s="365">
        <f>+'Cuadro 2'!P8-'Cuadro 3'!P8-'Cuadro 4'!P8</f>
        <v>0</v>
      </c>
      <c r="Q7" s="366">
        <f>+'Cuadro 2'!Q8-'Cuadro 3'!Q8-'Cuadro 4'!Q8</f>
        <v>0</v>
      </c>
      <c r="R7" s="41">
        <f t="shared" si="7"/>
        <v>0</v>
      </c>
      <c r="S7" s="365">
        <f>+'Cuadro 2'!S8-'Cuadro 3'!S8-'Cuadro 4'!S8</f>
        <v>0</v>
      </c>
      <c r="T7" s="366">
        <f>+'Cuadro 2'!T8-'Cuadro 3'!T8-'Cuadro 4'!T8</f>
        <v>0</v>
      </c>
      <c r="U7" s="41">
        <f t="shared" si="8"/>
        <v>0</v>
      </c>
      <c r="V7" s="365">
        <f>+'Cuadro 2'!V8-'Cuadro 3'!V8-'Cuadro 4'!V8</f>
        <v>0</v>
      </c>
      <c r="W7" s="367">
        <f>+'Cuadro 2'!W8-'Cuadro 3'!W8-'Cuadro 4'!W8</f>
        <v>0</v>
      </c>
    </row>
    <row r="8" spans="1:23" ht="24.75" customHeight="1" x14ac:dyDescent="0.25">
      <c r="A8" s="61">
        <v>8</v>
      </c>
      <c r="B8" s="357" t="s">
        <v>24</v>
      </c>
      <c r="C8" s="38">
        <f t="shared" si="0"/>
        <v>0</v>
      </c>
      <c r="D8" s="39">
        <f t="shared" si="9"/>
        <v>0</v>
      </c>
      <c r="E8" s="40">
        <f t="shared" si="10"/>
        <v>0</v>
      </c>
      <c r="F8" s="41">
        <f t="shared" si="3"/>
        <v>0</v>
      </c>
      <c r="G8" s="365">
        <f>+'Cuadro 2'!G9-'Cuadro 3'!G9-'Cuadro 4'!G9</f>
        <v>0</v>
      </c>
      <c r="H8" s="366">
        <f>+'Cuadro 2'!H9-'Cuadro 3'!H9-'Cuadro 4'!H9</f>
        <v>0</v>
      </c>
      <c r="I8" s="41">
        <f t="shared" si="4"/>
        <v>0</v>
      </c>
      <c r="J8" s="365">
        <f>+'Cuadro 2'!J9-'Cuadro 3'!J9-'Cuadro 4'!J9</f>
        <v>0</v>
      </c>
      <c r="K8" s="366">
        <f>+'Cuadro 2'!K9-'Cuadro 3'!K9-'Cuadro 4'!K9</f>
        <v>0</v>
      </c>
      <c r="L8" s="41">
        <f t="shared" si="5"/>
        <v>0</v>
      </c>
      <c r="M8" s="365">
        <f>+'Cuadro 2'!M9-'Cuadro 3'!M9-'Cuadro 4'!M9</f>
        <v>0</v>
      </c>
      <c r="N8" s="366">
        <f>+'Cuadro 2'!N9-'Cuadro 3'!N9-'Cuadro 4'!N9</f>
        <v>0</v>
      </c>
      <c r="O8" s="41">
        <f t="shared" si="6"/>
        <v>0</v>
      </c>
      <c r="P8" s="365">
        <f>+'Cuadro 2'!P9-'Cuadro 3'!P9-'Cuadro 4'!P9</f>
        <v>0</v>
      </c>
      <c r="Q8" s="366">
        <f>+'Cuadro 2'!Q9-'Cuadro 3'!Q9-'Cuadro 4'!Q9</f>
        <v>0</v>
      </c>
      <c r="R8" s="41">
        <f t="shared" si="7"/>
        <v>0</v>
      </c>
      <c r="S8" s="365">
        <f>+'Cuadro 2'!S9-'Cuadro 3'!S9-'Cuadro 4'!S9</f>
        <v>0</v>
      </c>
      <c r="T8" s="366">
        <f>+'Cuadro 2'!T9-'Cuadro 3'!T9-'Cuadro 4'!T9</f>
        <v>0</v>
      </c>
      <c r="U8" s="41">
        <f t="shared" si="8"/>
        <v>0</v>
      </c>
      <c r="V8" s="365">
        <f>+'Cuadro 2'!V9-'Cuadro 3'!V9-'Cuadro 4'!V9</f>
        <v>0</v>
      </c>
      <c r="W8" s="367">
        <f>+'Cuadro 2'!W9-'Cuadro 3'!W9-'Cuadro 4'!W9</f>
        <v>0</v>
      </c>
    </row>
    <row r="9" spans="1:23" ht="24.75" customHeight="1" x14ac:dyDescent="0.25">
      <c r="A9" s="61">
        <v>9</v>
      </c>
      <c r="B9" s="357" t="s">
        <v>18</v>
      </c>
      <c r="C9" s="38">
        <f t="shared" si="0"/>
        <v>0</v>
      </c>
      <c r="D9" s="39">
        <f t="shared" si="9"/>
        <v>0</v>
      </c>
      <c r="E9" s="40">
        <f t="shared" si="10"/>
        <v>0</v>
      </c>
      <c r="F9" s="41">
        <f t="shared" si="3"/>
        <v>0</v>
      </c>
      <c r="G9" s="365">
        <f>+'Cuadro 2'!G10-'Cuadro 3'!G10-'Cuadro 4'!G10</f>
        <v>0</v>
      </c>
      <c r="H9" s="366">
        <f>+'Cuadro 2'!H10-'Cuadro 3'!H10-'Cuadro 4'!H10</f>
        <v>0</v>
      </c>
      <c r="I9" s="41">
        <f t="shared" si="4"/>
        <v>0</v>
      </c>
      <c r="J9" s="365">
        <f>+'Cuadro 2'!J10-'Cuadro 3'!J10-'Cuadro 4'!J10</f>
        <v>0</v>
      </c>
      <c r="K9" s="366">
        <f>+'Cuadro 2'!K10-'Cuadro 3'!K10-'Cuadro 4'!K10</f>
        <v>0</v>
      </c>
      <c r="L9" s="41">
        <f t="shared" si="5"/>
        <v>0</v>
      </c>
      <c r="M9" s="365">
        <f>+'Cuadro 2'!M10-'Cuadro 3'!M10-'Cuadro 4'!M10</f>
        <v>0</v>
      </c>
      <c r="N9" s="366">
        <f>+'Cuadro 2'!N10-'Cuadro 3'!N10-'Cuadro 4'!N10</f>
        <v>0</v>
      </c>
      <c r="O9" s="41">
        <f t="shared" si="6"/>
        <v>0</v>
      </c>
      <c r="P9" s="365">
        <f>+'Cuadro 2'!P10-'Cuadro 3'!P10-'Cuadro 4'!P10</f>
        <v>0</v>
      </c>
      <c r="Q9" s="366">
        <f>+'Cuadro 2'!Q10-'Cuadro 3'!Q10-'Cuadro 4'!Q10</f>
        <v>0</v>
      </c>
      <c r="R9" s="41">
        <f t="shared" si="7"/>
        <v>0</v>
      </c>
      <c r="S9" s="365">
        <f>+'Cuadro 2'!S10-'Cuadro 3'!S10-'Cuadro 4'!S10</f>
        <v>0</v>
      </c>
      <c r="T9" s="366">
        <f>+'Cuadro 2'!T10-'Cuadro 3'!T10-'Cuadro 4'!T10</f>
        <v>0</v>
      </c>
      <c r="U9" s="41">
        <f t="shared" si="8"/>
        <v>0</v>
      </c>
      <c r="V9" s="365">
        <f>+'Cuadro 2'!V10-'Cuadro 3'!V10-'Cuadro 4'!V10</f>
        <v>0</v>
      </c>
      <c r="W9" s="367">
        <f>+'Cuadro 2'!W10-'Cuadro 3'!W10-'Cuadro 4'!W10</f>
        <v>0</v>
      </c>
    </row>
    <row r="10" spans="1:23" ht="24.75" customHeight="1" x14ac:dyDescent="0.25">
      <c r="A10" s="61">
        <v>10</v>
      </c>
      <c r="B10" s="357" t="s">
        <v>12352</v>
      </c>
      <c r="C10" s="38">
        <f t="shared" si="0"/>
        <v>0</v>
      </c>
      <c r="D10" s="39">
        <f t="shared" si="9"/>
        <v>0</v>
      </c>
      <c r="E10" s="40">
        <f t="shared" si="10"/>
        <v>0</v>
      </c>
      <c r="F10" s="41">
        <f t="shared" si="3"/>
        <v>0</v>
      </c>
      <c r="G10" s="365">
        <f>+'Cuadro 2'!G11-'Cuadro 3'!G11-'Cuadro 4'!G11</f>
        <v>0</v>
      </c>
      <c r="H10" s="366">
        <f>+'Cuadro 2'!H11-'Cuadro 3'!H11-'Cuadro 4'!H11</f>
        <v>0</v>
      </c>
      <c r="I10" s="41">
        <f t="shared" si="4"/>
        <v>0</v>
      </c>
      <c r="J10" s="365">
        <f>+'Cuadro 2'!J11-'Cuadro 3'!J11-'Cuadro 4'!J11</f>
        <v>0</v>
      </c>
      <c r="K10" s="366">
        <f>+'Cuadro 2'!K11-'Cuadro 3'!K11-'Cuadro 4'!K11</f>
        <v>0</v>
      </c>
      <c r="L10" s="41">
        <f t="shared" si="5"/>
        <v>0</v>
      </c>
      <c r="M10" s="365">
        <f>+'Cuadro 2'!M11-'Cuadro 3'!M11-'Cuadro 4'!M11</f>
        <v>0</v>
      </c>
      <c r="N10" s="366">
        <f>+'Cuadro 2'!N11-'Cuadro 3'!N11-'Cuadro 4'!N11</f>
        <v>0</v>
      </c>
      <c r="O10" s="41">
        <f t="shared" si="6"/>
        <v>0</v>
      </c>
      <c r="P10" s="365">
        <f>+'Cuadro 2'!P11-'Cuadro 3'!P11-'Cuadro 4'!P11</f>
        <v>0</v>
      </c>
      <c r="Q10" s="366">
        <f>+'Cuadro 2'!Q11-'Cuadro 3'!Q11-'Cuadro 4'!Q11</f>
        <v>0</v>
      </c>
      <c r="R10" s="41">
        <f t="shared" si="7"/>
        <v>0</v>
      </c>
      <c r="S10" s="365">
        <f>+'Cuadro 2'!S11-'Cuadro 3'!S11-'Cuadro 4'!S11</f>
        <v>0</v>
      </c>
      <c r="T10" s="366">
        <f>+'Cuadro 2'!T11-'Cuadro 3'!T11-'Cuadro 4'!T11</f>
        <v>0</v>
      </c>
      <c r="U10" s="41">
        <f t="shared" si="8"/>
        <v>0</v>
      </c>
      <c r="V10" s="365">
        <f>+'Cuadro 2'!V11-'Cuadro 3'!V11-'Cuadro 4'!V11</f>
        <v>0</v>
      </c>
      <c r="W10" s="367">
        <f>+'Cuadro 2'!W11-'Cuadro 3'!W11-'Cuadro 4'!W11</f>
        <v>0</v>
      </c>
    </row>
    <row r="11" spans="1:23" ht="24.75" customHeight="1" x14ac:dyDescent="0.25">
      <c r="A11" s="61">
        <v>11</v>
      </c>
      <c r="B11" s="357" t="s">
        <v>17061</v>
      </c>
      <c r="C11" s="38">
        <f t="shared" si="0"/>
        <v>0</v>
      </c>
      <c r="D11" s="39">
        <f t="shared" si="9"/>
        <v>0</v>
      </c>
      <c r="E11" s="40">
        <f t="shared" si="10"/>
        <v>0</v>
      </c>
      <c r="F11" s="41">
        <f t="shared" si="3"/>
        <v>0</v>
      </c>
      <c r="G11" s="365">
        <f>+'Cuadro 2'!G12-'Cuadro 3'!G12-'Cuadro 4'!G12</f>
        <v>0</v>
      </c>
      <c r="H11" s="366">
        <f>+'Cuadro 2'!H12-'Cuadro 3'!H12-'Cuadro 4'!H12</f>
        <v>0</v>
      </c>
      <c r="I11" s="41">
        <f t="shared" si="4"/>
        <v>0</v>
      </c>
      <c r="J11" s="365">
        <f>+'Cuadro 2'!J12-'Cuadro 3'!J12-'Cuadro 4'!J12</f>
        <v>0</v>
      </c>
      <c r="K11" s="366">
        <f>+'Cuadro 2'!K12-'Cuadro 3'!K12-'Cuadro 4'!K12</f>
        <v>0</v>
      </c>
      <c r="L11" s="41">
        <f t="shared" si="5"/>
        <v>0</v>
      </c>
      <c r="M11" s="365">
        <f>+'Cuadro 2'!M12-'Cuadro 3'!M12-'Cuadro 4'!M12</f>
        <v>0</v>
      </c>
      <c r="N11" s="366">
        <f>+'Cuadro 2'!N12-'Cuadro 3'!N12-'Cuadro 4'!N12</f>
        <v>0</v>
      </c>
      <c r="O11" s="41">
        <f t="shared" si="6"/>
        <v>0</v>
      </c>
      <c r="P11" s="365">
        <f>+'Cuadro 2'!P12-'Cuadro 3'!P12-'Cuadro 4'!P12</f>
        <v>0</v>
      </c>
      <c r="Q11" s="366">
        <f>+'Cuadro 2'!Q12-'Cuadro 3'!Q12-'Cuadro 4'!Q12</f>
        <v>0</v>
      </c>
      <c r="R11" s="41">
        <f t="shared" si="7"/>
        <v>0</v>
      </c>
      <c r="S11" s="365">
        <f>+'Cuadro 2'!S12-'Cuadro 3'!S12-'Cuadro 4'!S12</f>
        <v>0</v>
      </c>
      <c r="T11" s="366">
        <f>+'Cuadro 2'!T12-'Cuadro 3'!T12-'Cuadro 4'!T12</f>
        <v>0</v>
      </c>
      <c r="U11" s="41">
        <f t="shared" si="8"/>
        <v>0</v>
      </c>
      <c r="V11" s="365">
        <f>+'Cuadro 2'!V12-'Cuadro 3'!V12-'Cuadro 4'!V12</f>
        <v>0</v>
      </c>
      <c r="W11" s="367">
        <f>+'Cuadro 2'!W12-'Cuadro 3'!W12-'Cuadro 4'!W12</f>
        <v>0</v>
      </c>
    </row>
    <row r="12" spans="1:23" ht="24.75" customHeight="1" x14ac:dyDescent="0.25">
      <c r="A12" s="61">
        <v>12</v>
      </c>
      <c r="B12" s="357" t="s">
        <v>17062</v>
      </c>
      <c r="C12" s="38">
        <f t="shared" si="0"/>
        <v>0</v>
      </c>
      <c r="D12" s="39">
        <f t="shared" si="9"/>
        <v>0</v>
      </c>
      <c r="E12" s="40">
        <f t="shared" si="10"/>
        <v>0</v>
      </c>
      <c r="F12" s="41">
        <f t="shared" si="3"/>
        <v>0</v>
      </c>
      <c r="G12" s="365">
        <f>+'Cuadro 2'!G13-'Cuadro 3'!G13-'Cuadro 4'!G13</f>
        <v>0</v>
      </c>
      <c r="H12" s="366">
        <f>+'Cuadro 2'!H13-'Cuadro 3'!H13-'Cuadro 4'!H13</f>
        <v>0</v>
      </c>
      <c r="I12" s="41">
        <f t="shared" si="4"/>
        <v>0</v>
      </c>
      <c r="J12" s="365">
        <f>+'Cuadro 2'!J13-'Cuadro 3'!J13-'Cuadro 4'!J13</f>
        <v>0</v>
      </c>
      <c r="K12" s="366">
        <f>+'Cuadro 2'!K13-'Cuadro 3'!K13-'Cuadro 4'!K13</f>
        <v>0</v>
      </c>
      <c r="L12" s="41">
        <f t="shared" si="5"/>
        <v>0</v>
      </c>
      <c r="M12" s="365">
        <f>+'Cuadro 2'!M13-'Cuadro 3'!M13-'Cuadro 4'!M13</f>
        <v>0</v>
      </c>
      <c r="N12" s="366">
        <f>+'Cuadro 2'!N13-'Cuadro 3'!N13-'Cuadro 4'!N13</f>
        <v>0</v>
      </c>
      <c r="O12" s="41">
        <f t="shared" si="6"/>
        <v>0</v>
      </c>
      <c r="P12" s="365">
        <f>+'Cuadro 2'!P13-'Cuadro 3'!P13-'Cuadro 4'!P13</f>
        <v>0</v>
      </c>
      <c r="Q12" s="366">
        <f>+'Cuadro 2'!Q13-'Cuadro 3'!Q13-'Cuadro 4'!Q13</f>
        <v>0</v>
      </c>
      <c r="R12" s="41">
        <f t="shared" si="7"/>
        <v>0</v>
      </c>
      <c r="S12" s="365">
        <f>+'Cuadro 2'!S13-'Cuadro 3'!S13-'Cuadro 4'!S13</f>
        <v>0</v>
      </c>
      <c r="T12" s="366">
        <f>+'Cuadro 2'!T13-'Cuadro 3'!T13-'Cuadro 4'!T13</f>
        <v>0</v>
      </c>
      <c r="U12" s="41">
        <f t="shared" si="8"/>
        <v>0</v>
      </c>
      <c r="V12" s="365">
        <f>+'Cuadro 2'!V13-'Cuadro 3'!V13-'Cuadro 4'!V13</f>
        <v>0</v>
      </c>
      <c r="W12" s="367">
        <f>+'Cuadro 2'!W13-'Cuadro 3'!W13-'Cuadro 4'!W13</f>
        <v>0</v>
      </c>
    </row>
    <row r="13" spans="1:23" ht="24.75" customHeight="1" x14ac:dyDescent="0.25">
      <c r="A13" s="61">
        <v>13</v>
      </c>
      <c r="B13" s="357" t="s">
        <v>19</v>
      </c>
      <c r="C13" s="38">
        <f t="shared" si="0"/>
        <v>0</v>
      </c>
      <c r="D13" s="39">
        <f t="shared" si="9"/>
        <v>0</v>
      </c>
      <c r="E13" s="40">
        <f t="shared" si="10"/>
        <v>0</v>
      </c>
      <c r="F13" s="41">
        <f t="shared" si="3"/>
        <v>0</v>
      </c>
      <c r="G13" s="365">
        <f>+'Cuadro 2'!G14-'Cuadro 3'!G14-'Cuadro 4'!G14</f>
        <v>0</v>
      </c>
      <c r="H13" s="366">
        <f>+'Cuadro 2'!H14-'Cuadro 3'!H14-'Cuadro 4'!H14</f>
        <v>0</v>
      </c>
      <c r="I13" s="41">
        <f t="shared" si="4"/>
        <v>0</v>
      </c>
      <c r="J13" s="365">
        <f>+'Cuadro 2'!J14-'Cuadro 3'!J14-'Cuadro 4'!J14</f>
        <v>0</v>
      </c>
      <c r="K13" s="366">
        <f>+'Cuadro 2'!K14-'Cuadro 3'!K14-'Cuadro 4'!K14</f>
        <v>0</v>
      </c>
      <c r="L13" s="41">
        <f t="shared" si="5"/>
        <v>0</v>
      </c>
      <c r="M13" s="365">
        <f>+'Cuadro 2'!M14-'Cuadro 3'!M14-'Cuadro 4'!M14</f>
        <v>0</v>
      </c>
      <c r="N13" s="366">
        <f>+'Cuadro 2'!N14-'Cuadro 3'!N14-'Cuadro 4'!N14</f>
        <v>0</v>
      </c>
      <c r="O13" s="41">
        <f t="shared" si="6"/>
        <v>0</v>
      </c>
      <c r="P13" s="365">
        <f>+'Cuadro 2'!P14-'Cuadro 3'!P14-'Cuadro 4'!P14</f>
        <v>0</v>
      </c>
      <c r="Q13" s="366">
        <f>+'Cuadro 2'!Q14-'Cuadro 3'!Q14-'Cuadro 4'!Q14</f>
        <v>0</v>
      </c>
      <c r="R13" s="41">
        <f t="shared" si="7"/>
        <v>0</v>
      </c>
      <c r="S13" s="365">
        <f>+'Cuadro 2'!S14-'Cuadro 3'!S14-'Cuadro 4'!S14</f>
        <v>0</v>
      </c>
      <c r="T13" s="366">
        <f>+'Cuadro 2'!T14-'Cuadro 3'!T14-'Cuadro 4'!T14</f>
        <v>0</v>
      </c>
      <c r="U13" s="41">
        <f t="shared" si="8"/>
        <v>0</v>
      </c>
      <c r="V13" s="365">
        <f>+'Cuadro 2'!V14-'Cuadro 3'!V14-'Cuadro 4'!V14</f>
        <v>0</v>
      </c>
      <c r="W13" s="367">
        <f>+'Cuadro 2'!W14-'Cuadro 3'!W14-'Cuadro 4'!W14</f>
        <v>0</v>
      </c>
    </row>
    <row r="14" spans="1:23" ht="24.75" customHeight="1" x14ac:dyDescent="0.25">
      <c r="A14" s="61">
        <v>14</v>
      </c>
      <c r="B14" s="357" t="s">
        <v>10248</v>
      </c>
      <c r="C14" s="38">
        <f t="shared" si="0"/>
        <v>0</v>
      </c>
      <c r="D14" s="39">
        <f t="shared" si="9"/>
        <v>0</v>
      </c>
      <c r="E14" s="40">
        <f t="shared" si="10"/>
        <v>0</v>
      </c>
      <c r="F14" s="41">
        <f t="shared" si="3"/>
        <v>0</v>
      </c>
      <c r="G14" s="365">
        <f>+'Cuadro 2'!G15-'Cuadro 3'!G15-'Cuadro 4'!G15</f>
        <v>0</v>
      </c>
      <c r="H14" s="366">
        <f>+'Cuadro 2'!H15-'Cuadro 3'!H15-'Cuadro 4'!H15</f>
        <v>0</v>
      </c>
      <c r="I14" s="41">
        <f t="shared" si="4"/>
        <v>0</v>
      </c>
      <c r="J14" s="365">
        <f>+'Cuadro 2'!J15-'Cuadro 3'!J15-'Cuadro 4'!J15</f>
        <v>0</v>
      </c>
      <c r="K14" s="366">
        <f>+'Cuadro 2'!K15-'Cuadro 3'!K15-'Cuadro 4'!K15</f>
        <v>0</v>
      </c>
      <c r="L14" s="41">
        <f t="shared" si="5"/>
        <v>0</v>
      </c>
      <c r="M14" s="365">
        <f>+'Cuadro 2'!M15-'Cuadro 3'!M15-'Cuadro 4'!M15</f>
        <v>0</v>
      </c>
      <c r="N14" s="366">
        <f>+'Cuadro 2'!N15-'Cuadro 3'!N15-'Cuadro 4'!N15</f>
        <v>0</v>
      </c>
      <c r="O14" s="41">
        <f t="shared" si="6"/>
        <v>0</v>
      </c>
      <c r="P14" s="365">
        <f>+'Cuadro 2'!P15-'Cuadro 3'!P15-'Cuadro 4'!P15</f>
        <v>0</v>
      </c>
      <c r="Q14" s="366">
        <f>+'Cuadro 2'!Q15-'Cuadro 3'!Q15-'Cuadro 4'!Q15</f>
        <v>0</v>
      </c>
      <c r="R14" s="41">
        <f t="shared" si="7"/>
        <v>0</v>
      </c>
      <c r="S14" s="365">
        <f>+'Cuadro 2'!S15-'Cuadro 3'!S15-'Cuadro 4'!S15</f>
        <v>0</v>
      </c>
      <c r="T14" s="366">
        <f>+'Cuadro 2'!T15-'Cuadro 3'!T15-'Cuadro 4'!T15</f>
        <v>0</v>
      </c>
      <c r="U14" s="41">
        <f t="shared" si="8"/>
        <v>0</v>
      </c>
      <c r="V14" s="365">
        <f>+'Cuadro 2'!V15-'Cuadro 3'!V15-'Cuadro 4'!V15</f>
        <v>0</v>
      </c>
      <c r="W14" s="367">
        <f>+'Cuadro 2'!W15-'Cuadro 3'!W15-'Cuadro 4'!W15</f>
        <v>0</v>
      </c>
    </row>
    <row r="15" spans="1:23" ht="24.75" customHeight="1" x14ac:dyDescent="0.25">
      <c r="A15" s="61">
        <v>15</v>
      </c>
      <c r="B15" s="357" t="s">
        <v>17057</v>
      </c>
      <c r="C15" s="38">
        <f t="shared" si="0"/>
        <v>0</v>
      </c>
      <c r="D15" s="39">
        <f t="shared" si="9"/>
        <v>0</v>
      </c>
      <c r="E15" s="40">
        <f t="shared" si="10"/>
        <v>0</v>
      </c>
      <c r="F15" s="41">
        <f t="shared" si="3"/>
        <v>0</v>
      </c>
      <c r="G15" s="365">
        <f>+'Cuadro 2'!G16-'Cuadro 3'!G16-'Cuadro 4'!G16</f>
        <v>0</v>
      </c>
      <c r="H15" s="366">
        <f>+'Cuadro 2'!H16-'Cuadro 3'!H16-'Cuadro 4'!H16</f>
        <v>0</v>
      </c>
      <c r="I15" s="41">
        <f t="shared" si="4"/>
        <v>0</v>
      </c>
      <c r="J15" s="365">
        <f>+'Cuadro 2'!J16-'Cuadro 3'!J16-'Cuadro 4'!J16</f>
        <v>0</v>
      </c>
      <c r="K15" s="366">
        <f>+'Cuadro 2'!K16-'Cuadro 3'!K16-'Cuadro 4'!K16</f>
        <v>0</v>
      </c>
      <c r="L15" s="41">
        <f t="shared" si="5"/>
        <v>0</v>
      </c>
      <c r="M15" s="365">
        <f>+'Cuadro 2'!M16-'Cuadro 3'!M16-'Cuadro 4'!M16</f>
        <v>0</v>
      </c>
      <c r="N15" s="366">
        <f>+'Cuadro 2'!N16-'Cuadro 3'!N16-'Cuadro 4'!N16</f>
        <v>0</v>
      </c>
      <c r="O15" s="41">
        <f t="shared" si="6"/>
        <v>0</v>
      </c>
      <c r="P15" s="365">
        <f>+'Cuadro 2'!P16-'Cuadro 3'!P16-'Cuadro 4'!P16</f>
        <v>0</v>
      </c>
      <c r="Q15" s="366">
        <f>+'Cuadro 2'!Q16-'Cuadro 3'!Q16-'Cuadro 4'!Q16</f>
        <v>0</v>
      </c>
      <c r="R15" s="41">
        <f t="shared" si="7"/>
        <v>0</v>
      </c>
      <c r="S15" s="365">
        <f>+'Cuadro 2'!S16-'Cuadro 3'!S16-'Cuadro 4'!S16</f>
        <v>0</v>
      </c>
      <c r="T15" s="366">
        <f>+'Cuadro 2'!T16-'Cuadro 3'!T16-'Cuadro 4'!T16</f>
        <v>0</v>
      </c>
      <c r="U15" s="41">
        <f t="shared" si="8"/>
        <v>0</v>
      </c>
      <c r="V15" s="365">
        <f>+'Cuadro 2'!V16-'Cuadro 3'!V16-'Cuadro 4'!V16</f>
        <v>0</v>
      </c>
      <c r="W15" s="367">
        <f>+'Cuadro 2'!W16-'Cuadro 3'!W16-'Cuadro 4'!W16</f>
        <v>0</v>
      </c>
    </row>
    <row r="16" spans="1:23" ht="24.75" customHeight="1" x14ac:dyDescent="0.25">
      <c r="A16" s="61">
        <v>16</v>
      </c>
      <c r="B16" s="357" t="s">
        <v>17058</v>
      </c>
      <c r="C16" s="38">
        <f t="shared" si="0"/>
        <v>0</v>
      </c>
      <c r="D16" s="39">
        <f t="shared" si="9"/>
        <v>0</v>
      </c>
      <c r="E16" s="40">
        <f t="shared" si="10"/>
        <v>0</v>
      </c>
      <c r="F16" s="41">
        <f t="shared" si="3"/>
        <v>0</v>
      </c>
      <c r="G16" s="365">
        <f>+'Cuadro 2'!G17-'Cuadro 3'!G17-'Cuadro 4'!G17</f>
        <v>0</v>
      </c>
      <c r="H16" s="366">
        <f>+'Cuadro 2'!H17-'Cuadro 3'!H17-'Cuadro 4'!H17</f>
        <v>0</v>
      </c>
      <c r="I16" s="41">
        <f t="shared" si="4"/>
        <v>0</v>
      </c>
      <c r="J16" s="365">
        <f>+'Cuadro 2'!J17-'Cuadro 3'!J17-'Cuadro 4'!J17</f>
        <v>0</v>
      </c>
      <c r="K16" s="366">
        <f>+'Cuadro 2'!K17-'Cuadro 3'!K17-'Cuadro 4'!K17</f>
        <v>0</v>
      </c>
      <c r="L16" s="41">
        <f t="shared" si="5"/>
        <v>0</v>
      </c>
      <c r="M16" s="365">
        <f>+'Cuadro 2'!M17-'Cuadro 3'!M17-'Cuadro 4'!M17</f>
        <v>0</v>
      </c>
      <c r="N16" s="366">
        <f>+'Cuadro 2'!N17-'Cuadro 3'!N17-'Cuadro 4'!N17</f>
        <v>0</v>
      </c>
      <c r="O16" s="41">
        <f t="shared" si="6"/>
        <v>0</v>
      </c>
      <c r="P16" s="365">
        <f>+'Cuadro 2'!P17-'Cuadro 3'!P17-'Cuadro 4'!P17</f>
        <v>0</v>
      </c>
      <c r="Q16" s="366">
        <f>+'Cuadro 2'!Q17-'Cuadro 3'!Q17-'Cuadro 4'!Q17</f>
        <v>0</v>
      </c>
      <c r="R16" s="41">
        <f t="shared" si="7"/>
        <v>0</v>
      </c>
      <c r="S16" s="365">
        <f>+'Cuadro 2'!S17-'Cuadro 3'!S17-'Cuadro 4'!S17</f>
        <v>0</v>
      </c>
      <c r="T16" s="366">
        <f>+'Cuadro 2'!T17-'Cuadro 3'!T17-'Cuadro 4'!T17</f>
        <v>0</v>
      </c>
      <c r="U16" s="41">
        <f t="shared" si="8"/>
        <v>0</v>
      </c>
      <c r="V16" s="365">
        <f>+'Cuadro 2'!V17-'Cuadro 3'!V17-'Cuadro 4'!V17</f>
        <v>0</v>
      </c>
      <c r="W16" s="367">
        <f>+'Cuadro 2'!W17-'Cuadro 3'!W17-'Cuadro 4'!W17</f>
        <v>0</v>
      </c>
    </row>
    <row r="17" spans="1:23" ht="24.75" customHeight="1" x14ac:dyDescent="0.25">
      <c r="A17" s="61">
        <v>17</v>
      </c>
      <c r="B17" s="357" t="s">
        <v>17059</v>
      </c>
      <c r="C17" s="38">
        <f t="shared" si="0"/>
        <v>0</v>
      </c>
      <c r="D17" s="39">
        <f t="shared" si="9"/>
        <v>0</v>
      </c>
      <c r="E17" s="40">
        <f t="shared" si="10"/>
        <v>0</v>
      </c>
      <c r="F17" s="41">
        <f t="shared" si="3"/>
        <v>0</v>
      </c>
      <c r="G17" s="365">
        <f>+'Cuadro 2'!G18-'Cuadro 3'!G18-'Cuadro 4'!G18</f>
        <v>0</v>
      </c>
      <c r="H17" s="366">
        <f>+'Cuadro 2'!H18-'Cuadro 3'!H18-'Cuadro 4'!H18</f>
        <v>0</v>
      </c>
      <c r="I17" s="41">
        <f t="shared" si="4"/>
        <v>0</v>
      </c>
      <c r="J17" s="365">
        <f>+'Cuadro 2'!J18-'Cuadro 3'!J18-'Cuadro 4'!J18</f>
        <v>0</v>
      </c>
      <c r="K17" s="366">
        <f>+'Cuadro 2'!K18-'Cuadro 3'!K18-'Cuadro 4'!K18</f>
        <v>0</v>
      </c>
      <c r="L17" s="41">
        <f t="shared" si="5"/>
        <v>0</v>
      </c>
      <c r="M17" s="365">
        <f>+'Cuadro 2'!M18-'Cuadro 3'!M18-'Cuadro 4'!M18</f>
        <v>0</v>
      </c>
      <c r="N17" s="366">
        <f>+'Cuadro 2'!N18-'Cuadro 3'!N18-'Cuadro 4'!N18</f>
        <v>0</v>
      </c>
      <c r="O17" s="41">
        <f t="shared" si="6"/>
        <v>0</v>
      </c>
      <c r="P17" s="365">
        <f>+'Cuadro 2'!P18-'Cuadro 3'!P18-'Cuadro 4'!P18</f>
        <v>0</v>
      </c>
      <c r="Q17" s="366">
        <f>+'Cuadro 2'!Q18-'Cuadro 3'!Q18-'Cuadro 4'!Q18</f>
        <v>0</v>
      </c>
      <c r="R17" s="41">
        <f t="shared" si="7"/>
        <v>0</v>
      </c>
      <c r="S17" s="365">
        <f>+'Cuadro 2'!S18-'Cuadro 3'!S18-'Cuadro 4'!S18</f>
        <v>0</v>
      </c>
      <c r="T17" s="366">
        <f>+'Cuadro 2'!T18-'Cuadro 3'!T18-'Cuadro 4'!T18</f>
        <v>0</v>
      </c>
      <c r="U17" s="41">
        <f t="shared" si="8"/>
        <v>0</v>
      </c>
      <c r="V17" s="365">
        <f>+'Cuadro 2'!V18-'Cuadro 3'!V18-'Cuadro 4'!V18</f>
        <v>0</v>
      </c>
      <c r="W17" s="367">
        <f>+'Cuadro 2'!W18-'Cuadro 3'!W18-'Cuadro 4'!W18</f>
        <v>0</v>
      </c>
    </row>
    <row r="18" spans="1:23" ht="24.75" customHeight="1" x14ac:dyDescent="0.25">
      <c r="A18" s="61">
        <v>18</v>
      </c>
      <c r="B18" s="357" t="s">
        <v>10249</v>
      </c>
      <c r="C18" s="38">
        <f t="shared" si="0"/>
        <v>0</v>
      </c>
      <c r="D18" s="39">
        <f t="shared" si="9"/>
        <v>0</v>
      </c>
      <c r="E18" s="40">
        <f t="shared" si="10"/>
        <v>0</v>
      </c>
      <c r="F18" s="41">
        <f t="shared" si="3"/>
        <v>0</v>
      </c>
      <c r="G18" s="365">
        <f>+'Cuadro 2'!G19-'Cuadro 3'!G19-'Cuadro 4'!G19</f>
        <v>0</v>
      </c>
      <c r="H18" s="366">
        <f>+'Cuadro 2'!H19-'Cuadro 3'!H19-'Cuadro 4'!H19</f>
        <v>0</v>
      </c>
      <c r="I18" s="41">
        <f t="shared" si="4"/>
        <v>0</v>
      </c>
      <c r="J18" s="365">
        <f>+'Cuadro 2'!J19-'Cuadro 3'!J19-'Cuadro 4'!J19</f>
        <v>0</v>
      </c>
      <c r="K18" s="366">
        <f>+'Cuadro 2'!K19-'Cuadro 3'!K19-'Cuadro 4'!K19</f>
        <v>0</v>
      </c>
      <c r="L18" s="41">
        <f t="shared" si="5"/>
        <v>0</v>
      </c>
      <c r="M18" s="365">
        <f>+'Cuadro 2'!M19-'Cuadro 3'!M19-'Cuadro 4'!M19</f>
        <v>0</v>
      </c>
      <c r="N18" s="366">
        <f>+'Cuadro 2'!N19-'Cuadro 3'!N19-'Cuadro 4'!N19</f>
        <v>0</v>
      </c>
      <c r="O18" s="41">
        <f t="shared" si="6"/>
        <v>0</v>
      </c>
      <c r="P18" s="365">
        <f>+'Cuadro 2'!P19-'Cuadro 3'!P19-'Cuadro 4'!P19</f>
        <v>0</v>
      </c>
      <c r="Q18" s="366">
        <f>+'Cuadro 2'!Q19-'Cuadro 3'!Q19-'Cuadro 4'!Q19</f>
        <v>0</v>
      </c>
      <c r="R18" s="41">
        <f t="shared" si="7"/>
        <v>0</v>
      </c>
      <c r="S18" s="365">
        <f>+'Cuadro 2'!S19-'Cuadro 3'!S19-'Cuadro 4'!S19</f>
        <v>0</v>
      </c>
      <c r="T18" s="366">
        <f>+'Cuadro 2'!T19-'Cuadro 3'!T19-'Cuadro 4'!T19</f>
        <v>0</v>
      </c>
      <c r="U18" s="41">
        <f t="shared" si="8"/>
        <v>0</v>
      </c>
      <c r="V18" s="365">
        <f>+'Cuadro 2'!V19-'Cuadro 3'!V19-'Cuadro 4'!V19</f>
        <v>0</v>
      </c>
      <c r="W18" s="367">
        <f>+'Cuadro 2'!W19-'Cuadro 3'!W19-'Cuadro 4'!W19</f>
        <v>0</v>
      </c>
    </row>
    <row r="19" spans="1:23" ht="24.75" customHeight="1" x14ac:dyDescent="0.25">
      <c r="A19" s="61">
        <v>19</v>
      </c>
      <c r="B19" s="357" t="s">
        <v>10250</v>
      </c>
      <c r="C19" s="38">
        <f t="shared" si="0"/>
        <v>0</v>
      </c>
      <c r="D19" s="39">
        <f t="shared" si="9"/>
        <v>0</v>
      </c>
      <c r="E19" s="40">
        <f t="shared" si="10"/>
        <v>0</v>
      </c>
      <c r="F19" s="41">
        <f t="shared" si="3"/>
        <v>0</v>
      </c>
      <c r="G19" s="365">
        <f>+'Cuadro 2'!G20-'Cuadro 3'!G20-'Cuadro 4'!G20</f>
        <v>0</v>
      </c>
      <c r="H19" s="366">
        <f>+'Cuadro 2'!H20-'Cuadro 3'!H20-'Cuadro 4'!H20</f>
        <v>0</v>
      </c>
      <c r="I19" s="41">
        <f t="shared" si="4"/>
        <v>0</v>
      </c>
      <c r="J19" s="365">
        <f>+'Cuadro 2'!J20-'Cuadro 3'!J20-'Cuadro 4'!J20</f>
        <v>0</v>
      </c>
      <c r="K19" s="366">
        <f>+'Cuadro 2'!K20-'Cuadro 3'!K20-'Cuadro 4'!K20</f>
        <v>0</v>
      </c>
      <c r="L19" s="41">
        <f t="shared" si="5"/>
        <v>0</v>
      </c>
      <c r="M19" s="365">
        <f>+'Cuadro 2'!M20-'Cuadro 3'!M20-'Cuadro 4'!M20</f>
        <v>0</v>
      </c>
      <c r="N19" s="366">
        <f>+'Cuadro 2'!N20-'Cuadro 3'!N20-'Cuadro 4'!N20</f>
        <v>0</v>
      </c>
      <c r="O19" s="41">
        <f t="shared" si="6"/>
        <v>0</v>
      </c>
      <c r="P19" s="365">
        <f>+'Cuadro 2'!P20-'Cuadro 3'!P20-'Cuadro 4'!P20</f>
        <v>0</v>
      </c>
      <c r="Q19" s="366">
        <f>+'Cuadro 2'!Q20-'Cuadro 3'!Q20-'Cuadro 4'!Q20</f>
        <v>0</v>
      </c>
      <c r="R19" s="41">
        <f t="shared" si="7"/>
        <v>0</v>
      </c>
      <c r="S19" s="365">
        <f>+'Cuadro 2'!S20-'Cuadro 3'!S20-'Cuadro 4'!S20</f>
        <v>0</v>
      </c>
      <c r="T19" s="366">
        <f>+'Cuadro 2'!T20-'Cuadro 3'!T20-'Cuadro 4'!T20</f>
        <v>0</v>
      </c>
      <c r="U19" s="41">
        <f t="shared" si="8"/>
        <v>0</v>
      </c>
      <c r="V19" s="365">
        <f>+'Cuadro 2'!V20-'Cuadro 3'!V20-'Cuadro 4'!V20</f>
        <v>0</v>
      </c>
      <c r="W19" s="367">
        <f>+'Cuadro 2'!W20-'Cuadro 3'!W20-'Cuadro 4'!W20</f>
        <v>0</v>
      </c>
    </row>
    <row r="20" spans="1:23" ht="24.75" customHeight="1" x14ac:dyDescent="0.25">
      <c r="A20" s="61">
        <v>20</v>
      </c>
      <c r="B20" s="357" t="s">
        <v>10251</v>
      </c>
      <c r="C20" s="38">
        <f t="shared" si="0"/>
        <v>0</v>
      </c>
      <c r="D20" s="39">
        <f t="shared" si="9"/>
        <v>0</v>
      </c>
      <c r="E20" s="40">
        <f t="shared" si="10"/>
        <v>0</v>
      </c>
      <c r="F20" s="41">
        <f t="shared" si="3"/>
        <v>0</v>
      </c>
      <c r="G20" s="365">
        <f>+'Cuadro 2'!G21-'Cuadro 3'!G21-'Cuadro 4'!G21</f>
        <v>0</v>
      </c>
      <c r="H20" s="366">
        <f>+'Cuadro 2'!H21-'Cuadro 3'!H21-'Cuadro 4'!H21</f>
        <v>0</v>
      </c>
      <c r="I20" s="41">
        <f t="shared" si="4"/>
        <v>0</v>
      </c>
      <c r="J20" s="365">
        <f>+'Cuadro 2'!J21-'Cuadro 3'!J21-'Cuadro 4'!J21</f>
        <v>0</v>
      </c>
      <c r="K20" s="366">
        <f>+'Cuadro 2'!K21-'Cuadro 3'!K21-'Cuadro 4'!K21</f>
        <v>0</v>
      </c>
      <c r="L20" s="41">
        <f t="shared" si="5"/>
        <v>0</v>
      </c>
      <c r="M20" s="365">
        <f>+'Cuadro 2'!M21-'Cuadro 3'!M21-'Cuadro 4'!M21</f>
        <v>0</v>
      </c>
      <c r="N20" s="366">
        <f>+'Cuadro 2'!N21-'Cuadro 3'!N21-'Cuadro 4'!N21</f>
        <v>0</v>
      </c>
      <c r="O20" s="41">
        <f t="shared" si="6"/>
        <v>0</v>
      </c>
      <c r="P20" s="365">
        <f>+'Cuadro 2'!P21-'Cuadro 3'!P21-'Cuadro 4'!P21</f>
        <v>0</v>
      </c>
      <c r="Q20" s="366">
        <f>+'Cuadro 2'!Q21-'Cuadro 3'!Q21-'Cuadro 4'!Q21</f>
        <v>0</v>
      </c>
      <c r="R20" s="41">
        <f t="shared" si="7"/>
        <v>0</v>
      </c>
      <c r="S20" s="365">
        <f>+'Cuadro 2'!S21-'Cuadro 3'!S21-'Cuadro 4'!S21</f>
        <v>0</v>
      </c>
      <c r="T20" s="366">
        <f>+'Cuadro 2'!T21-'Cuadro 3'!T21-'Cuadro 4'!T21</f>
        <v>0</v>
      </c>
      <c r="U20" s="41">
        <f t="shared" si="8"/>
        <v>0</v>
      </c>
      <c r="V20" s="365">
        <f>+'Cuadro 2'!V21-'Cuadro 3'!V21-'Cuadro 4'!V21</f>
        <v>0</v>
      </c>
      <c r="W20" s="367">
        <f>+'Cuadro 2'!W21-'Cuadro 3'!W21-'Cuadro 4'!W21</f>
        <v>0</v>
      </c>
    </row>
    <row r="21" spans="1:23" ht="24.75" customHeight="1" x14ac:dyDescent="0.25">
      <c r="A21" s="61">
        <v>21</v>
      </c>
      <c r="B21" s="357" t="s">
        <v>10252</v>
      </c>
      <c r="C21" s="38">
        <f t="shared" si="0"/>
        <v>0</v>
      </c>
      <c r="D21" s="39">
        <f t="shared" si="9"/>
        <v>0</v>
      </c>
      <c r="E21" s="40">
        <f t="shared" si="10"/>
        <v>0</v>
      </c>
      <c r="F21" s="41">
        <f t="shared" si="3"/>
        <v>0</v>
      </c>
      <c r="G21" s="365">
        <f>+'Cuadro 2'!G22-'Cuadro 3'!G22-'Cuadro 4'!G22</f>
        <v>0</v>
      </c>
      <c r="H21" s="366">
        <f>+'Cuadro 2'!H22-'Cuadro 3'!H22-'Cuadro 4'!H22</f>
        <v>0</v>
      </c>
      <c r="I21" s="41">
        <f t="shared" si="4"/>
        <v>0</v>
      </c>
      <c r="J21" s="365">
        <f>+'Cuadro 2'!J22-'Cuadro 3'!J22-'Cuadro 4'!J22</f>
        <v>0</v>
      </c>
      <c r="K21" s="366">
        <f>+'Cuadro 2'!K22-'Cuadro 3'!K22-'Cuadro 4'!K22</f>
        <v>0</v>
      </c>
      <c r="L21" s="41">
        <f t="shared" si="5"/>
        <v>0</v>
      </c>
      <c r="M21" s="365">
        <f>+'Cuadro 2'!M22-'Cuadro 3'!M22-'Cuadro 4'!M22</f>
        <v>0</v>
      </c>
      <c r="N21" s="366">
        <f>+'Cuadro 2'!N22-'Cuadro 3'!N22-'Cuadro 4'!N22</f>
        <v>0</v>
      </c>
      <c r="O21" s="41">
        <f t="shared" si="6"/>
        <v>0</v>
      </c>
      <c r="P21" s="365">
        <f>+'Cuadro 2'!P22-'Cuadro 3'!P22-'Cuadro 4'!P22</f>
        <v>0</v>
      </c>
      <c r="Q21" s="366">
        <f>+'Cuadro 2'!Q22-'Cuadro 3'!Q22-'Cuadro 4'!Q22</f>
        <v>0</v>
      </c>
      <c r="R21" s="41">
        <f t="shared" si="7"/>
        <v>0</v>
      </c>
      <c r="S21" s="365">
        <f>+'Cuadro 2'!S22-'Cuadro 3'!S22-'Cuadro 4'!S22</f>
        <v>0</v>
      </c>
      <c r="T21" s="366">
        <f>+'Cuadro 2'!T22-'Cuadro 3'!T22-'Cuadro 4'!T22</f>
        <v>0</v>
      </c>
      <c r="U21" s="41">
        <f t="shared" si="8"/>
        <v>0</v>
      </c>
      <c r="V21" s="365">
        <f>+'Cuadro 2'!V22-'Cuadro 3'!V22-'Cuadro 4'!V22</f>
        <v>0</v>
      </c>
      <c r="W21" s="367">
        <f>+'Cuadro 2'!W22-'Cuadro 3'!W22-'Cuadro 4'!W22</f>
        <v>0</v>
      </c>
    </row>
    <row r="22" spans="1:23" ht="24.75" customHeight="1" x14ac:dyDescent="0.25">
      <c r="A22" s="61">
        <v>22</v>
      </c>
      <c r="B22" s="359" t="s">
        <v>10253</v>
      </c>
      <c r="C22" s="38">
        <f t="shared" si="0"/>
        <v>0</v>
      </c>
      <c r="D22" s="39">
        <f t="shared" si="9"/>
        <v>0</v>
      </c>
      <c r="E22" s="40">
        <f t="shared" si="10"/>
        <v>0</v>
      </c>
      <c r="F22" s="41">
        <f t="shared" si="3"/>
        <v>0</v>
      </c>
      <c r="G22" s="365">
        <f>+'Cuadro 2'!G23-'Cuadro 3'!G23-'Cuadro 4'!G23</f>
        <v>0</v>
      </c>
      <c r="H22" s="366">
        <f>+'Cuadro 2'!H23-'Cuadro 3'!H23-'Cuadro 4'!H23</f>
        <v>0</v>
      </c>
      <c r="I22" s="41">
        <f t="shared" si="4"/>
        <v>0</v>
      </c>
      <c r="J22" s="365">
        <f>+'Cuadro 2'!J23-'Cuadro 3'!J23-'Cuadro 4'!J23</f>
        <v>0</v>
      </c>
      <c r="K22" s="366">
        <f>+'Cuadro 2'!K23-'Cuadro 3'!K23-'Cuadro 4'!K23</f>
        <v>0</v>
      </c>
      <c r="L22" s="41">
        <f t="shared" si="5"/>
        <v>0</v>
      </c>
      <c r="M22" s="365">
        <f>+'Cuadro 2'!M23-'Cuadro 3'!M23-'Cuadro 4'!M23</f>
        <v>0</v>
      </c>
      <c r="N22" s="366">
        <f>+'Cuadro 2'!N23-'Cuadro 3'!N23-'Cuadro 4'!N23</f>
        <v>0</v>
      </c>
      <c r="O22" s="41">
        <f t="shared" si="6"/>
        <v>0</v>
      </c>
      <c r="P22" s="365">
        <f>+'Cuadro 2'!P23-'Cuadro 3'!P23-'Cuadro 4'!P23</f>
        <v>0</v>
      </c>
      <c r="Q22" s="366">
        <f>+'Cuadro 2'!Q23-'Cuadro 3'!Q23-'Cuadro 4'!Q23</f>
        <v>0</v>
      </c>
      <c r="R22" s="41">
        <f t="shared" si="7"/>
        <v>0</v>
      </c>
      <c r="S22" s="365">
        <f>+'Cuadro 2'!S23-'Cuadro 3'!S23-'Cuadro 4'!S23</f>
        <v>0</v>
      </c>
      <c r="T22" s="366">
        <f>+'Cuadro 2'!T23-'Cuadro 3'!T23-'Cuadro 4'!T23</f>
        <v>0</v>
      </c>
      <c r="U22" s="41">
        <f t="shared" si="8"/>
        <v>0</v>
      </c>
      <c r="V22" s="365">
        <f>+'Cuadro 2'!V23-'Cuadro 3'!V23-'Cuadro 4'!V23</f>
        <v>0</v>
      </c>
      <c r="W22" s="367">
        <f>+'Cuadro 2'!W23-'Cuadro 3'!W23-'Cuadro 4'!W23</f>
        <v>0</v>
      </c>
    </row>
    <row r="23" spans="1:23" ht="24.75" customHeight="1" x14ac:dyDescent="0.25">
      <c r="A23" s="61">
        <v>23</v>
      </c>
      <c r="B23" s="359" t="s">
        <v>10254</v>
      </c>
      <c r="C23" s="38">
        <f t="shared" si="0"/>
        <v>0</v>
      </c>
      <c r="D23" s="39">
        <f t="shared" si="9"/>
        <v>0</v>
      </c>
      <c r="E23" s="40">
        <f t="shared" si="10"/>
        <v>0</v>
      </c>
      <c r="F23" s="41">
        <f t="shared" si="3"/>
        <v>0</v>
      </c>
      <c r="G23" s="365">
        <f>+'Cuadro 2'!G24-'Cuadro 3'!G24-'Cuadro 4'!G24</f>
        <v>0</v>
      </c>
      <c r="H23" s="366">
        <f>+'Cuadro 2'!H24-'Cuadro 3'!H24-'Cuadro 4'!H24</f>
        <v>0</v>
      </c>
      <c r="I23" s="41">
        <f t="shared" si="4"/>
        <v>0</v>
      </c>
      <c r="J23" s="365">
        <f>+'Cuadro 2'!J24-'Cuadro 3'!J24-'Cuadro 4'!J24</f>
        <v>0</v>
      </c>
      <c r="K23" s="366">
        <f>+'Cuadro 2'!K24-'Cuadro 3'!K24-'Cuadro 4'!K24</f>
        <v>0</v>
      </c>
      <c r="L23" s="41">
        <f t="shared" si="5"/>
        <v>0</v>
      </c>
      <c r="M23" s="365">
        <f>+'Cuadro 2'!M24-'Cuadro 3'!M24-'Cuadro 4'!M24</f>
        <v>0</v>
      </c>
      <c r="N23" s="366">
        <f>+'Cuadro 2'!N24-'Cuadro 3'!N24-'Cuadro 4'!N24</f>
        <v>0</v>
      </c>
      <c r="O23" s="41">
        <f t="shared" si="6"/>
        <v>0</v>
      </c>
      <c r="P23" s="365">
        <f>+'Cuadro 2'!P24-'Cuadro 3'!P24-'Cuadro 4'!P24</f>
        <v>0</v>
      </c>
      <c r="Q23" s="366">
        <f>+'Cuadro 2'!Q24-'Cuadro 3'!Q24-'Cuadro 4'!Q24</f>
        <v>0</v>
      </c>
      <c r="R23" s="41">
        <f t="shared" si="7"/>
        <v>0</v>
      </c>
      <c r="S23" s="365">
        <f>+'Cuadro 2'!S24-'Cuadro 3'!S24-'Cuadro 4'!S24</f>
        <v>0</v>
      </c>
      <c r="T23" s="366">
        <f>+'Cuadro 2'!T24-'Cuadro 3'!T24-'Cuadro 4'!T24</f>
        <v>0</v>
      </c>
      <c r="U23" s="41">
        <f t="shared" si="8"/>
        <v>0</v>
      </c>
      <c r="V23" s="365">
        <f>+'Cuadro 2'!V24-'Cuadro 3'!V24-'Cuadro 4'!V24</f>
        <v>0</v>
      </c>
      <c r="W23" s="367">
        <f>+'Cuadro 2'!W24-'Cuadro 3'!W24-'Cuadro 4'!W24</f>
        <v>0</v>
      </c>
    </row>
    <row r="24" spans="1:23" ht="24.75" customHeight="1" x14ac:dyDescent="0.25">
      <c r="A24" s="61">
        <v>24</v>
      </c>
      <c r="B24" s="359" t="s">
        <v>12353</v>
      </c>
      <c r="C24" s="38">
        <f t="shared" si="0"/>
        <v>0</v>
      </c>
      <c r="D24" s="39">
        <f t="shared" si="9"/>
        <v>0</v>
      </c>
      <c r="E24" s="40">
        <f t="shared" si="10"/>
        <v>0</v>
      </c>
      <c r="F24" s="41">
        <f t="shared" si="3"/>
        <v>0</v>
      </c>
      <c r="G24" s="365">
        <f>+'Cuadro 2'!G25-'Cuadro 3'!G25-'Cuadro 4'!G25</f>
        <v>0</v>
      </c>
      <c r="H24" s="366">
        <f>+'Cuadro 2'!H25-'Cuadro 3'!H25-'Cuadro 4'!H25</f>
        <v>0</v>
      </c>
      <c r="I24" s="41">
        <f t="shared" si="4"/>
        <v>0</v>
      </c>
      <c r="J24" s="365">
        <f>+'Cuadro 2'!J25-'Cuadro 3'!J25-'Cuadro 4'!J25</f>
        <v>0</v>
      </c>
      <c r="K24" s="366">
        <f>+'Cuadro 2'!K25-'Cuadro 3'!K25-'Cuadro 4'!K25</f>
        <v>0</v>
      </c>
      <c r="L24" s="41">
        <f t="shared" si="5"/>
        <v>0</v>
      </c>
      <c r="M24" s="365">
        <f>+'Cuadro 2'!M25-'Cuadro 3'!M25-'Cuadro 4'!M25</f>
        <v>0</v>
      </c>
      <c r="N24" s="366">
        <f>+'Cuadro 2'!N25-'Cuadro 3'!N25-'Cuadro 4'!N25</f>
        <v>0</v>
      </c>
      <c r="O24" s="41">
        <f t="shared" si="6"/>
        <v>0</v>
      </c>
      <c r="P24" s="365">
        <f>+'Cuadro 2'!P25-'Cuadro 3'!P25-'Cuadro 4'!P25</f>
        <v>0</v>
      </c>
      <c r="Q24" s="366">
        <f>+'Cuadro 2'!Q25-'Cuadro 3'!Q25-'Cuadro 4'!Q25</f>
        <v>0</v>
      </c>
      <c r="R24" s="41">
        <f t="shared" si="7"/>
        <v>0</v>
      </c>
      <c r="S24" s="365">
        <f>+'Cuadro 2'!S25-'Cuadro 3'!S25-'Cuadro 4'!S25</f>
        <v>0</v>
      </c>
      <c r="T24" s="366">
        <f>+'Cuadro 2'!T25-'Cuadro 3'!T25-'Cuadro 4'!T25</f>
        <v>0</v>
      </c>
      <c r="U24" s="41">
        <f t="shared" si="8"/>
        <v>0</v>
      </c>
      <c r="V24" s="365">
        <f>+'Cuadro 2'!V25-'Cuadro 3'!V25-'Cuadro 4'!V25</f>
        <v>0</v>
      </c>
      <c r="W24" s="367">
        <f>+'Cuadro 2'!W25-'Cuadro 3'!W25-'Cuadro 4'!W25</f>
        <v>0</v>
      </c>
    </row>
    <row r="25" spans="1:23" ht="24.75" customHeight="1" x14ac:dyDescent="0.25">
      <c r="A25" s="61">
        <v>25</v>
      </c>
      <c r="B25" s="359" t="s">
        <v>12354</v>
      </c>
      <c r="C25" s="38">
        <f t="shared" si="0"/>
        <v>0</v>
      </c>
      <c r="D25" s="39">
        <f t="shared" si="9"/>
        <v>0</v>
      </c>
      <c r="E25" s="40">
        <f t="shared" si="10"/>
        <v>0</v>
      </c>
      <c r="F25" s="41">
        <f t="shared" si="3"/>
        <v>0</v>
      </c>
      <c r="G25" s="365">
        <f>+'Cuadro 2'!G26-'Cuadro 3'!G26-'Cuadro 4'!G26</f>
        <v>0</v>
      </c>
      <c r="H25" s="366">
        <f>+'Cuadro 2'!H26-'Cuadro 3'!H26-'Cuadro 4'!H26</f>
        <v>0</v>
      </c>
      <c r="I25" s="41">
        <f t="shared" si="4"/>
        <v>0</v>
      </c>
      <c r="J25" s="365">
        <f>+'Cuadro 2'!J26-'Cuadro 3'!J26-'Cuadro 4'!J26</f>
        <v>0</v>
      </c>
      <c r="K25" s="366">
        <f>+'Cuadro 2'!K26-'Cuadro 3'!K26-'Cuadro 4'!K26</f>
        <v>0</v>
      </c>
      <c r="L25" s="41">
        <f t="shared" si="5"/>
        <v>0</v>
      </c>
      <c r="M25" s="365">
        <f>+'Cuadro 2'!M26-'Cuadro 3'!M26-'Cuadro 4'!M26</f>
        <v>0</v>
      </c>
      <c r="N25" s="366">
        <f>+'Cuadro 2'!N26-'Cuadro 3'!N26-'Cuadro 4'!N26</f>
        <v>0</v>
      </c>
      <c r="O25" s="41">
        <f t="shared" si="6"/>
        <v>0</v>
      </c>
      <c r="P25" s="365">
        <f>+'Cuadro 2'!P26-'Cuadro 3'!P26-'Cuadro 4'!P26</f>
        <v>0</v>
      </c>
      <c r="Q25" s="366">
        <f>+'Cuadro 2'!Q26-'Cuadro 3'!Q26-'Cuadro 4'!Q26</f>
        <v>0</v>
      </c>
      <c r="R25" s="41">
        <f t="shared" si="7"/>
        <v>0</v>
      </c>
      <c r="S25" s="365">
        <f>+'Cuadro 2'!S26-'Cuadro 3'!S26-'Cuadro 4'!S26</f>
        <v>0</v>
      </c>
      <c r="T25" s="366">
        <f>+'Cuadro 2'!T26-'Cuadro 3'!T26-'Cuadro 4'!T26</f>
        <v>0</v>
      </c>
      <c r="U25" s="41">
        <f t="shared" si="8"/>
        <v>0</v>
      </c>
      <c r="V25" s="365">
        <f>+'Cuadro 2'!V26-'Cuadro 3'!V26-'Cuadro 4'!V26</f>
        <v>0</v>
      </c>
      <c r="W25" s="367">
        <f>+'Cuadro 2'!W26-'Cuadro 3'!W26-'Cuadro 4'!W26</f>
        <v>0</v>
      </c>
    </row>
    <row r="26" spans="1:23" ht="24.75" customHeight="1" x14ac:dyDescent="0.25">
      <c r="A26" s="61">
        <v>26</v>
      </c>
      <c r="B26" s="359" t="s">
        <v>17060</v>
      </c>
      <c r="C26" s="38">
        <f t="shared" si="0"/>
        <v>0</v>
      </c>
      <c r="D26" s="39">
        <f t="shared" si="9"/>
        <v>0</v>
      </c>
      <c r="E26" s="40">
        <f t="shared" si="10"/>
        <v>0</v>
      </c>
      <c r="F26" s="41">
        <f t="shared" si="3"/>
        <v>0</v>
      </c>
      <c r="G26" s="365">
        <f>+'Cuadro 2'!G27-'Cuadro 3'!G27-'Cuadro 4'!G27</f>
        <v>0</v>
      </c>
      <c r="H26" s="366">
        <f>+'Cuadro 2'!H27-'Cuadro 3'!H27-'Cuadro 4'!H27</f>
        <v>0</v>
      </c>
      <c r="I26" s="41">
        <f t="shared" si="4"/>
        <v>0</v>
      </c>
      <c r="J26" s="365">
        <f>+'Cuadro 2'!J27-'Cuadro 3'!J27-'Cuadro 4'!J27</f>
        <v>0</v>
      </c>
      <c r="K26" s="366">
        <f>+'Cuadro 2'!K27-'Cuadro 3'!K27-'Cuadro 4'!K27</f>
        <v>0</v>
      </c>
      <c r="L26" s="41">
        <f t="shared" si="5"/>
        <v>0</v>
      </c>
      <c r="M26" s="365">
        <f>+'Cuadro 2'!M27-'Cuadro 3'!M27-'Cuadro 4'!M27</f>
        <v>0</v>
      </c>
      <c r="N26" s="366">
        <f>+'Cuadro 2'!N27-'Cuadro 3'!N27-'Cuadro 4'!N27</f>
        <v>0</v>
      </c>
      <c r="O26" s="41">
        <f t="shared" si="6"/>
        <v>0</v>
      </c>
      <c r="P26" s="365">
        <f>+'Cuadro 2'!P27-'Cuadro 3'!P27-'Cuadro 4'!P27</f>
        <v>0</v>
      </c>
      <c r="Q26" s="366">
        <f>+'Cuadro 2'!Q27-'Cuadro 3'!Q27-'Cuadro 4'!Q27</f>
        <v>0</v>
      </c>
      <c r="R26" s="41">
        <f t="shared" si="7"/>
        <v>0</v>
      </c>
      <c r="S26" s="365">
        <f>+'Cuadro 2'!S27-'Cuadro 3'!S27-'Cuadro 4'!S27</f>
        <v>0</v>
      </c>
      <c r="T26" s="366">
        <f>+'Cuadro 2'!T27-'Cuadro 3'!T27-'Cuadro 4'!T27</f>
        <v>0</v>
      </c>
      <c r="U26" s="41">
        <f t="shared" si="8"/>
        <v>0</v>
      </c>
      <c r="V26" s="365">
        <f>+'Cuadro 2'!V27-'Cuadro 3'!V27-'Cuadro 4'!V27</f>
        <v>0</v>
      </c>
      <c r="W26" s="367">
        <f>+'Cuadro 2'!W27-'Cuadro 3'!W27-'Cuadro 4'!W27</f>
        <v>0</v>
      </c>
    </row>
    <row r="27" spans="1:23" ht="24.75" customHeight="1" thickBot="1" x14ac:dyDescent="0.3">
      <c r="A27" s="61">
        <v>27</v>
      </c>
      <c r="B27" s="378" t="s">
        <v>10265</v>
      </c>
      <c r="C27" s="45">
        <f t="shared" si="0"/>
        <v>0</v>
      </c>
      <c r="D27" s="46">
        <f t="shared" si="9"/>
        <v>0</v>
      </c>
      <c r="E27" s="47">
        <f t="shared" si="10"/>
        <v>0</v>
      </c>
      <c r="F27" s="48">
        <f t="shared" si="3"/>
        <v>0</v>
      </c>
      <c r="G27" s="384">
        <f>'Cuadro 1'!G12-'Cuadro 3'!G28-'Cuadro 4'!G28</f>
        <v>0</v>
      </c>
      <c r="H27" s="384">
        <f>'Cuadro 1'!H12-'Cuadro 3'!H28-'Cuadro 4'!H28</f>
        <v>0</v>
      </c>
      <c r="I27" s="48">
        <f t="shared" si="4"/>
        <v>0</v>
      </c>
      <c r="J27" s="384">
        <f>'Cuadro 1'!J12-'Cuadro 3'!J28-'Cuadro 4'!J28</f>
        <v>0</v>
      </c>
      <c r="K27" s="384">
        <f>'Cuadro 1'!K12-'Cuadro 3'!K28-'Cuadro 4'!K28</f>
        <v>0</v>
      </c>
      <c r="L27" s="48">
        <f t="shared" si="5"/>
        <v>0</v>
      </c>
      <c r="M27" s="384">
        <f>'Cuadro 1'!M12-'Cuadro 3'!M28-'Cuadro 4'!M28</f>
        <v>0</v>
      </c>
      <c r="N27" s="384">
        <f>'Cuadro 1'!N12-'Cuadro 3'!N28-'Cuadro 4'!N28</f>
        <v>0</v>
      </c>
      <c r="O27" s="48">
        <f t="shared" si="6"/>
        <v>0</v>
      </c>
      <c r="P27" s="384">
        <f>'Cuadro 1'!P12-'Cuadro 3'!P28-'Cuadro 4'!P28</f>
        <v>0</v>
      </c>
      <c r="Q27" s="384">
        <f>'Cuadro 1'!Q12-'Cuadro 3'!Q28-'Cuadro 4'!Q28</f>
        <v>0</v>
      </c>
      <c r="R27" s="48">
        <f t="shared" si="7"/>
        <v>0</v>
      </c>
      <c r="S27" s="384">
        <f>'Cuadro 1'!S12-'Cuadro 3'!S28-'Cuadro 4'!S28</f>
        <v>0</v>
      </c>
      <c r="T27" s="384">
        <f>'Cuadro 1'!T12-'Cuadro 3'!T28-'Cuadro 4'!T28</f>
        <v>0</v>
      </c>
      <c r="U27" s="48">
        <f t="shared" si="8"/>
        <v>0</v>
      </c>
      <c r="V27" s="384">
        <f>'Cuadro 1'!V12-'Cuadro 3'!V28-'Cuadro 4'!V28</f>
        <v>0</v>
      </c>
      <c r="W27" s="386">
        <f>'Cuadro 1'!W12-'Cuadro 3'!W28-'Cuadro 4'!W28</f>
        <v>0</v>
      </c>
    </row>
    <row r="28" spans="1:23" ht="15.75" thickTop="1" x14ac:dyDescent="0.25">
      <c r="A28" s="61">
        <v>28</v>
      </c>
      <c r="B28" s="307"/>
      <c r="C28" s="308">
        <f>SUM(C4:C27)</f>
        <v>0</v>
      </c>
      <c r="D28" s="78"/>
      <c r="E28" s="78"/>
      <c r="F28" s="152" t="str">
        <f>IF(OR(F5&lt;0,F6&lt;0,F7&lt;0,F8&lt;0,F9&lt;0,F10&lt;0,F11&lt;0,F12&lt;0,F13&lt;0,F14&lt;0,F15&lt;0,F16&lt;0,F17&lt;0,F18&lt;0,F19&lt;0,F20&lt;0,F21&lt;0,F22&lt;0,F23&lt;0,F24&lt;0,F25&lt;0,F26&lt;0,F27&lt;0),"XX","")</f>
        <v/>
      </c>
      <c r="G28" s="152" t="str">
        <f t="shared" ref="G28:H28" si="11">IF(OR(G5&lt;0,G6&lt;0,G7&lt;0,G8&lt;0,G9&lt;0,G10&lt;0,G11&lt;0,G12&lt;0,G13&lt;0,G14&lt;0,G15&lt;0,G16&lt;0,G17&lt;0,G18&lt;0,G19&lt;0,G20&lt;0,G21&lt;0,G22&lt;0,G23&lt;0,G24&lt;0,G25&lt;0,G26&lt;0,G27&lt;0),"XX","")</f>
        <v/>
      </c>
      <c r="H28" s="152" t="str">
        <f t="shared" si="11"/>
        <v/>
      </c>
      <c r="I28" s="152" t="str">
        <f t="shared" ref="I28" si="12">IF(OR(I5&lt;0,I6&lt;0,I7&lt;0,I8&lt;0,I9&lt;0,I10&lt;0,I11&lt;0,I12&lt;0,I13&lt;0,I14&lt;0,I15&lt;0,I16&lt;0,I17&lt;0,I18&lt;0,I19&lt;0,I20&lt;0,I21&lt;0,I22&lt;0,I23&lt;0,I24&lt;0,I25&lt;0,I26&lt;0,I27&lt;0),"XX","")</f>
        <v/>
      </c>
      <c r="J28" s="152" t="str">
        <f t="shared" ref="J28" si="13">IF(OR(J5&lt;0,J6&lt;0,J7&lt;0,J8&lt;0,J9&lt;0,J10&lt;0,J11&lt;0,J12&lt;0,J13&lt;0,J14&lt;0,J15&lt;0,J16&lt;0,J17&lt;0,J18&lt;0,J19&lt;0,J20&lt;0,J21&lt;0,J22&lt;0,J23&lt;0,J24&lt;0,J25&lt;0,J26&lt;0,J27&lt;0),"XX","")</f>
        <v/>
      </c>
      <c r="K28" s="152" t="str">
        <f t="shared" ref="K28" si="14">IF(OR(K5&lt;0,K6&lt;0,K7&lt;0,K8&lt;0,K9&lt;0,K10&lt;0,K11&lt;0,K12&lt;0,K13&lt;0,K14&lt;0,K15&lt;0,K16&lt;0,K17&lt;0,K18&lt;0,K19&lt;0,K20&lt;0,K21&lt;0,K22&lt;0,K23&lt;0,K24&lt;0,K25&lt;0,K26&lt;0,K27&lt;0),"XX","")</f>
        <v/>
      </c>
      <c r="L28" s="152" t="str">
        <f t="shared" ref="L28" si="15">IF(OR(L5&lt;0,L6&lt;0,L7&lt;0,L8&lt;0,L9&lt;0,L10&lt;0,L11&lt;0,L12&lt;0,L13&lt;0,L14&lt;0,L15&lt;0,L16&lt;0,L17&lt;0,L18&lt;0,L19&lt;0,L20&lt;0,L21&lt;0,L22&lt;0,L23&lt;0,L24&lt;0,L25&lt;0,L26&lt;0,L27&lt;0),"XX","")</f>
        <v/>
      </c>
      <c r="M28" s="152" t="str">
        <f t="shared" ref="M28" si="16">IF(OR(M5&lt;0,M6&lt;0,M7&lt;0,M8&lt;0,M9&lt;0,M10&lt;0,M11&lt;0,M12&lt;0,M13&lt;0,M14&lt;0,M15&lt;0,M16&lt;0,M17&lt;0,M18&lt;0,M19&lt;0,M20&lt;0,M21&lt;0,M22&lt;0,M23&lt;0,M24&lt;0,M25&lt;0,M26&lt;0,M27&lt;0),"XX","")</f>
        <v/>
      </c>
      <c r="N28" s="152" t="str">
        <f t="shared" ref="N28" si="17">IF(OR(N5&lt;0,N6&lt;0,N7&lt;0,N8&lt;0,N9&lt;0,N10&lt;0,N11&lt;0,N12&lt;0,N13&lt;0,N14&lt;0,N15&lt;0,N16&lt;0,N17&lt;0,N18&lt;0,N19&lt;0,N20&lt;0,N21&lt;0,N22&lt;0,N23&lt;0,N24&lt;0,N25&lt;0,N26&lt;0,N27&lt;0),"XX","")</f>
        <v/>
      </c>
      <c r="O28" s="152" t="str">
        <f t="shared" ref="O28" si="18">IF(OR(O5&lt;0,O6&lt;0,O7&lt;0,O8&lt;0,O9&lt;0,O10&lt;0,O11&lt;0,O12&lt;0,O13&lt;0,O14&lt;0,O15&lt;0,O16&lt;0,O17&lt;0,O18&lt;0,O19&lt;0,O20&lt;0,O21&lt;0,O22&lt;0,O23&lt;0,O24&lt;0,O25&lt;0,O26&lt;0,O27&lt;0),"XX","")</f>
        <v/>
      </c>
      <c r="P28" s="152" t="str">
        <f t="shared" ref="P28" si="19">IF(OR(P5&lt;0,P6&lt;0,P7&lt;0,P8&lt;0,P9&lt;0,P10&lt;0,P11&lt;0,P12&lt;0,P13&lt;0,P14&lt;0,P15&lt;0,P16&lt;0,P17&lt;0,P18&lt;0,P19&lt;0,P20&lt;0,P21&lt;0,P22&lt;0,P23&lt;0,P24&lt;0,P25&lt;0,P26&lt;0,P27&lt;0),"XX","")</f>
        <v/>
      </c>
      <c r="Q28" s="152" t="str">
        <f t="shared" ref="Q28" si="20">IF(OR(Q5&lt;0,Q6&lt;0,Q7&lt;0,Q8&lt;0,Q9&lt;0,Q10&lt;0,Q11&lt;0,Q12&lt;0,Q13&lt;0,Q14&lt;0,Q15&lt;0,Q16&lt;0,Q17&lt;0,Q18&lt;0,Q19&lt;0,Q20&lt;0,Q21&lt;0,Q22&lt;0,Q23&lt;0,Q24&lt;0,Q25&lt;0,Q26&lt;0,Q27&lt;0),"XX","")</f>
        <v/>
      </c>
      <c r="R28" s="152" t="str">
        <f t="shared" ref="R28" si="21">IF(OR(R5&lt;0,R6&lt;0,R7&lt;0,R8&lt;0,R9&lt;0,R10&lt;0,R11&lt;0,R12&lt;0,R13&lt;0,R14&lt;0,R15&lt;0,R16&lt;0,R17&lt;0,R18&lt;0,R19&lt;0,R20&lt;0,R21&lt;0,R22&lt;0,R23&lt;0,R24&lt;0,R25&lt;0,R26&lt;0,R27&lt;0),"XX","")</f>
        <v/>
      </c>
      <c r="S28" s="152" t="str">
        <f t="shared" ref="S28" si="22">IF(OR(S5&lt;0,S6&lt;0,S7&lt;0,S8&lt;0,S9&lt;0,S10&lt;0,S11&lt;0,S12&lt;0,S13&lt;0,S14&lt;0,S15&lt;0,S16&lt;0,S17&lt;0,S18&lt;0,S19&lt;0,S20&lt;0,S21&lt;0,S22&lt;0,S23&lt;0,S24&lt;0,S25&lt;0,S26&lt;0,S27&lt;0),"XX","")</f>
        <v/>
      </c>
      <c r="T28" s="152" t="str">
        <f t="shared" ref="T28" si="23">IF(OR(T5&lt;0,T6&lt;0,T7&lt;0,T8&lt;0,T9&lt;0,T10&lt;0,T11&lt;0,T12&lt;0,T13&lt;0,T14&lt;0,T15&lt;0,T16&lt;0,T17&lt;0,T18&lt;0,T19&lt;0,T20&lt;0,T21&lt;0,T22&lt;0,T23&lt;0,T24&lt;0,T25&lt;0,T26&lt;0,T27&lt;0),"XX","")</f>
        <v/>
      </c>
      <c r="U28" s="152" t="str">
        <f t="shared" ref="U28" si="24">IF(OR(U5&lt;0,U6&lt;0,U7&lt;0,U8&lt;0,U9&lt;0,U10&lt;0,U11&lt;0,U12&lt;0,U13&lt;0,U14&lt;0,U15&lt;0,U16&lt;0,U17&lt;0,U18&lt;0,U19&lt;0,U20&lt;0,U21&lt;0,U22&lt;0,U23&lt;0,U24&lt;0,U25&lt;0,U26&lt;0,U27&lt;0),"XX","")</f>
        <v/>
      </c>
      <c r="V28" s="152" t="str">
        <f t="shared" ref="V28" si="25">IF(OR(V5&lt;0,V6&lt;0,V7&lt;0,V8&lt;0,V9&lt;0,V10&lt;0,V11&lt;0,V12&lt;0,V13&lt;0,V14&lt;0,V15&lt;0,V16&lt;0,V17&lt;0,V18&lt;0,V19&lt;0,V20&lt;0,V21&lt;0,V22&lt;0,V23&lt;0,V24&lt;0,V25&lt;0,V26&lt;0,V27&lt;0),"XX","")</f>
        <v/>
      </c>
      <c r="W28" s="152" t="str">
        <f t="shared" ref="W28" si="26">IF(OR(W5&lt;0,W6&lt;0,W7&lt;0,W8&lt;0,W9&lt;0,W10&lt;0,W11&lt;0,W12&lt;0,W13&lt;0,W14&lt;0,W15&lt;0,W16&lt;0,W17&lt;0,W18&lt;0,W19&lt;0,W20&lt;0,W21&lt;0,W22&lt;0,W23&lt;0,W24&lt;0,W25&lt;0,W26&lt;0,W27&lt;0),"XX","")</f>
        <v/>
      </c>
    </row>
    <row r="29" spans="1:23" ht="24.75" customHeight="1" x14ac:dyDescent="0.25">
      <c r="A29" s="61">
        <v>29</v>
      </c>
      <c r="B29" s="581"/>
      <c r="C29" s="581"/>
      <c r="D29" s="581"/>
      <c r="E29" s="581" t="str">
        <f>IF(OR(G28="XX",H28="XX",J28="XX",K28="XX",M28="XX",N28="XX",P28="XX",Q28="XX",S28="XX",T28="XX",V28="XX",W28="XX"),"¡VERIFICAR!, la cifra digitada en alguna de las asignaturas del Cuadro 3 o del Cuadro 4 es mayor a lo digitado en el Cuadro 2.","")</f>
        <v/>
      </c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</row>
    <row r="30" spans="1:23" ht="15" customHeight="1" x14ac:dyDescent="0.25">
      <c r="A30" s="61">
        <v>30</v>
      </c>
      <c r="B30" s="58" t="s">
        <v>10247</v>
      </c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</row>
    <row r="31" spans="1:23" ht="17.25" customHeight="1" x14ac:dyDescent="0.25">
      <c r="A31" s="61">
        <v>31</v>
      </c>
      <c r="B31" s="572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4"/>
    </row>
    <row r="32" spans="1:23" ht="17.25" customHeight="1" x14ac:dyDescent="0.25">
      <c r="B32" s="575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  <c r="S32" s="576"/>
      <c r="T32" s="576"/>
      <c r="U32" s="576"/>
      <c r="V32" s="576"/>
      <c r="W32" s="577"/>
    </row>
    <row r="33" spans="2:23" ht="17.25" customHeight="1" x14ac:dyDescent="0.25">
      <c r="B33" s="575"/>
      <c r="C33" s="576"/>
      <c r="D33" s="576"/>
      <c r="E33" s="576"/>
      <c r="F33" s="576"/>
      <c r="G33" s="576"/>
      <c r="H33" s="576"/>
      <c r="I33" s="576"/>
      <c r="J33" s="576"/>
      <c r="K33" s="576"/>
      <c r="L33" s="576"/>
      <c r="M33" s="576"/>
      <c r="N33" s="576"/>
      <c r="O33" s="576"/>
      <c r="P33" s="576"/>
      <c r="Q33" s="576"/>
      <c r="R33" s="576"/>
      <c r="S33" s="576"/>
      <c r="T33" s="576"/>
      <c r="U33" s="576"/>
      <c r="V33" s="576"/>
      <c r="W33" s="577"/>
    </row>
    <row r="34" spans="2:23" ht="17.25" customHeight="1" x14ac:dyDescent="0.25">
      <c r="B34" s="575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6"/>
      <c r="V34" s="576"/>
      <c r="W34" s="577"/>
    </row>
    <row r="35" spans="2:23" ht="17.25" customHeight="1" x14ac:dyDescent="0.25">
      <c r="B35" s="578"/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80"/>
    </row>
    <row r="36" spans="2:23" ht="17.25" customHeight="1" x14ac:dyDescent="0.25"/>
  </sheetData>
  <sheetProtection algorithmName="SHA-512" hashValue="p2cN72ccSzzgaNCIcIMPve+LBSdvmh5g+t3b//DaYlvBGKkyC62dOs7h2PxsSPdDXUCcV6KTZ/8paSgft0HtWg==" saltValue="B2IHcQhP/GF3jvUhXQgucQ==" spinCount="100000" sheet="1" objects="1" scenarios="1"/>
  <mergeCells count="12">
    <mergeCell ref="F1:W2"/>
    <mergeCell ref="R3:T3"/>
    <mergeCell ref="U3:W3"/>
    <mergeCell ref="B29:D29"/>
    <mergeCell ref="E29:W29"/>
    <mergeCell ref="B31:W35"/>
    <mergeCell ref="B3:B4"/>
    <mergeCell ref="C3:E3"/>
    <mergeCell ref="F3:H3"/>
    <mergeCell ref="I3:K3"/>
    <mergeCell ref="L3:N3"/>
    <mergeCell ref="O3:Q3"/>
  </mergeCells>
  <conditionalFormatting sqref="C5:W27">
    <cfRule type="cellIs" dxfId="71" priority="1" operator="equal">
      <formula>0</formula>
    </cfRule>
    <cfRule type="cellIs" dxfId="70" priority="12" operator="lessThan">
      <formula>0</formula>
    </cfRule>
  </conditionalFormatting>
  <conditionalFormatting sqref="E29">
    <cfRule type="containsText" dxfId="69" priority="14" operator="containsText" text="¡VERIFICAR!">
      <formula>NOT(ISERROR(SEARCH("¡VERIFICAR!",E29)))</formula>
    </cfRule>
  </conditionalFormatting>
  <conditionalFormatting sqref="F28:W28">
    <cfRule type="containsText" dxfId="68" priority="15" operator="containsText" text="XX">
      <formula>NOT(ISERROR(SEARCH("XX",F28)))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67" orientation="landscape" r:id="rId1"/>
  <headerFooter>
    <oddHeader>&amp;L&amp;G</oddHeader>
    <oddFooter>&amp;R&amp;"Carlito,Negrita"I y II Ciclos&amp;"Carlito,Normal",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pageSetUpPr fitToPage="1"/>
  </sheetPr>
  <dimension ref="A1:Z20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5703125" style="18" customWidth="1"/>
    <col min="2" max="2" width="22.7109375" style="22" customWidth="1"/>
    <col min="3" max="23" width="7.140625" style="22" customWidth="1"/>
    <col min="24" max="16384" width="11.42578125" style="22"/>
  </cols>
  <sheetData>
    <row r="1" spans="1:26" ht="18" customHeight="1" x14ac:dyDescent="0.3">
      <c r="A1" s="61">
        <v>1</v>
      </c>
      <c r="B1" s="19" t="s">
        <v>12347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26" ht="18.75" x14ac:dyDescent="0.3">
      <c r="A2" s="61">
        <v>2</v>
      </c>
      <c r="B2" s="19" t="s">
        <v>10257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6" ht="19.5" thickBot="1" x14ac:dyDescent="0.35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2.5" customHeight="1" thickTop="1" x14ac:dyDescent="0.25">
      <c r="A4" s="61">
        <v>4</v>
      </c>
      <c r="B4" s="597" t="s">
        <v>11152</v>
      </c>
      <c r="C4" s="587" t="s">
        <v>0</v>
      </c>
      <c r="D4" s="583"/>
      <c r="E4" s="583"/>
      <c r="F4" s="582" t="s">
        <v>17086</v>
      </c>
      <c r="G4" s="583"/>
      <c r="H4" s="584"/>
      <c r="I4" s="582" t="s">
        <v>17087</v>
      </c>
      <c r="J4" s="583"/>
      <c r="K4" s="584"/>
      <c r="L4" s="582" t="s">
        <v>17088</v>
      </c>
      <c r="M4" s="583"/>
      <c r="N4" s="584"/>
      <c r="O4" s="582" t="s">
        <v>17089</v>
      </c>
      <c r="P4" s="583"/>
      <c r="Q4" s="584"/>
      <c r="R4" s="582" t="s">
        <v>17090</v>
      </c>
      <c r="S4" s="583"/>
      <c r="T4" s="584"/>
      <c r="U4" s="582" t="s">
        <v>17091</v>
      </c>
      <c r="V4" s="583"/>
      <c r="W4" s="583"/>
    </row>
    <row r="5" spans="1:26" ht="32.25" customHeight="1" thickBot="1" x14ac:dyDescent="0.3">
      <c r="A5" s="61">
        <v>5</v>
      </c>
      <c r="B5" s="598"/>
      <c r="C5" s="24" t="s">
        <v>0</v>
      </c>
      <c r="D5" s="25" t="s">
        <v>29</v>
      </c>
      <c r="E5" s="26" t="s">
        <v>28</v>
      </c>
      <c r="F5" s="27" t="s">
        <v>0</v>
      </c>
      <c r="G5" s="25" t="s">
        <v>29</v>
      </c>
      <c r="H5" s="28" t="s">
        <v>28</v>
      </c>
      <c r="I5" s="26" t="s">
        <v>0</v>
      </c>
      <c r="J5" s="25" t="s">
        <v>29</v>
      </c>
      <c r="K5" s="26" t="s">
        <v>28</v>
      </c>
      <c r="L5" s="27" t="s">
        <v>0</v>
      </c>
      <c r="M5" s="25" t="s">
        <v>29</v>
      </c>
      <c r="N5" s="28" t="s">
        <v>28</v>
      </c>
      <c r="O5" s="26" t="s">
        <v>0</v>
      </c>
      <c r="P5" s="25" t="s">
        <v>29</v>
      </c>
      <c r="Q5" s="26" t="s">
        <v>28</v>
      </c>
      <c r="R5" s="27" t="s">
        <v>0</v>
      </c>
      <c r="S5" s="25" t="s">
        <v>29</v>
      </c>
      <c r="T5" s="28" t="s">
        <v>28</v>
      </c>
      <c r="U5" s="26" t="s">
        <v>0</v>
      </c>
      <c r="V5" s="25" t="s">
        <v>29</v>
      </c>
      <c r="W5" s="26" t="s">
        <v>28</v>
      </c>
    </row>
    <row r="6" spans="1:26" ht="33.75" customHeight="1" thickTop="1" x14ac:dyDescent="0.25">
      <c r="A6" s="61">
        <v>6</v>
      </c>
      <c r="B6" s="377" t="s">
        <v>10258</v>
      </c>
      <c r="C6" s="275">
        <f t="shared" ref="C6:C8" si="0">D6+E6</f>
        <v>0</v>
      </c>
      <c r="D6" s="30">
        <f>G6+J6+M6+P6+S6+V6</f>
        <v>0</v>
      </c>
      <c r="E6" s="29">
        <f t="shared" ref="E6:E8" si="1">+H6+K6+N6+Q6+T6+W6</f>
        <v>0</v>
      </c>
      <c r="F6" s="31">
        <f t="shared" ref="F6:F8" si="2">+G6+H6</f>
        <v>0</v>
      </c>
      <c r="G6" s="379"/>
      <c r="H6" s="387"/>
      <c r="I6" s="31">
        <f t="shared" ref="I6:I8" si="3">+J6+K6</f>
        <v>0</v>
      </c>
      <c r="J6" s="379"/>
      <c r="K6" s="387"/>
      <c r="L6" s="29">
        <f t="shared" ref="L6:L8" si="4">+M6+N6</f>
        <v>0</v>
      </c>
      <c r="M6" s="379"/>
      <c r="N6" s="388"/>
      <c r="O6" s="31">
        <f t="shared" ref="O6:O8" si="5">+P6+Q6</f>
        <v>0</v>
      </c>
      <c r="P6" s="379"/>
      <c r="Q6" s="387"/>
      <c r="R6" s="31">
        <f t="shared" ref="R6:R8" si="6">+S6+T6</f>
        <v>0</v>
      </c>
      <c r="S6" s="379"/>
      <c r="T6" s="387"/>
      <c r="U6" s="31">
        <f t="shared" ref="U6:U8" si="7">+V6+W6</f>
        <v>0</v>
      </c>
      <c r="V6" s="379"/>
      <c r="W6" s="388"/>
    </row>
    <row r="7" spans="1:26" ht="33.75" customHeight="1" x14ac:dyDescent="0.25">
      <c r="A7" s="61">
        <v>7</v>
      </c>
      <c r="B7" s="359" t="s">
        <v>10259</v>
      </c>
      <c r="C7" s="38">
        <f t="shared" si="0"/>
        <v>0</v>
      </c>
      <c r="D7" s="39">
        <f t="shared" ref="D7:D8" si="8">G7+J7+M7+P7+S7+V7</f>
        <v>0</v>
      </c>
      <c r="E7" s="42">
        <f t="shared" si="1"/>
        <v>0</v>
      </c>
      <c r="F7" s="41">
        <f t="shared" si="2"/>
        <v>0</v>
      </c>
      <c r="G7" s="319"/>
      <c r="H7" s="320"/>
      <c r="I7" s="41">
        <f t="shared" si="3"/>
        <v>0</v>
      </c>
      <c r="J7" s="319"/>
      <c r="K7" s="320"/>
      <c r="L7" s="42">
        <f t="shared" si="4"/>
        <v>0</v>
      </c>
      <c r="M7" s="319"/>
      <c r="N7" s="321"/>
      <c r="O7" s="41">
        <f t="shared" si="5"/>
        <v>0</v>
      </c>
      <c r="P7" s="319"/>
      <c r="Q7" s="320"/>
      <c r="R7" s="41">
        <f t="shared" si="6"/>
        <v>0</v>
      </c>
      <c r="S7" s="319"/>
      <c r="T7" s="320"/>
      <c r="U7" s="41">
        <f t="shared" si="7"/>
        <v>0</v>
      </c>
      <c r="V7" s="319"/>
      <c r="W7" s="321"/>
    </row>
    <row r="8" spans="1:26" ht="33.75" customHeight="1" thickBot="1" x14ac:dyDescent="0.3">
      <c r="A8" s="61">
        <v>8</v>
      </c>
      <c r="B8" s="389" t="s">
        <v>10260</v>
      </c>
      <c r="C8" s="291">
        <f t="shared" si="0"/>
        <v>0</v>
      </c>
      <c r="D8" s="292">
        <f t="shared" si="8"/>
        <v>0</v>
      </c>
      <c r="E8" s="293">
        <f t="shared" si="1"/>
        <v>0</v>
      </c>
      <c r="F8" s="294">
        <f t="shared" si="2"/>
        <v>0</v>
      </c>
      <c r="G8" s="339"/>
      <c r="H8" s="340"/>
      <c r="I8" s="294">
        <f t="shared" si="3"/>
        <v>0</v>
      </c>
      <c r="J8" s="339"/>
      <c r="K8" s="340"/>
      <c r="L8" s="293">
        <f t="shared" si="4"/>
        <v>0</v>
      </c>
      <c r="M8" s="339"/>
      <c r="N8" s="341"/>
      <c r="O8" s="294">
        <f t="shared" si="5"/>
        <v>0</v>
      </c>
      <c r="P8" s="339"/>
      <c r="Q8" s="340"/>
      <c r="R8" s="294">
        <f t="shared" si="6"/>
        <v>0</v>
      </c>
      <c r="S8" s="339"/>
      <c r="T8" s="340"/>
      <c r="U8" s="294">
        <f t="shared" si="7"/>
        <v>0</v>
      </c>
      <c r="V8" s="339"/>
      <c r="W8" s="341"/>
    </row>
    <row r="9" spans="1:26" ht="15.75" thickTop="1" x14ac:dyDescent="0.25">
      <c r="A9" s="61">
        <v>9</v>
      </c>
      <c r="B9" s="236"/>
      <c r="F9" s="295"/>
    </row>
    <row r="10" spans="1:26" ht="15.75" x14ac:dyDescent="0.25">
      <c r="A10" s="61">
        <v>10</v>
      </c>
      <c r="B10" s="58" t="s">
        <v>10247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6" ht="18.75" customHeight="1" x14ac:dyDescent="0.25">
      <c r="A11" s="61">
        <v>11</v>
      </c>
      <c r="B11" s="572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4"/>
    </row>
    <row r="12" spans="1:26" ht="18.75" customHeight="1" x14ac:dyDescent="0.25">
      <c r="A12" s="61"/>
      <c r="B12" s="575"/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6"/>
      <c r="Q12" s="576"/>
      <c r="R12" s="576"/>
      <c r="S12" s="576"/>
      <c r="T12" s="576"/>
      <c r="U12" s="576"/>
      <c r="V12" s="576"/>
      <c r="W12" s="577"/>
    </row>
    <row r="13" spans="1:26" ht="18.75" customHeight="1" x14ac:dyDescent="0.25">
      <c r="A13" s="61"/>
      <c r="B13" s="575"/>
      <c r="C13" s="576"/>
      <c r="D13" s="576"/>
      <c r="E13" s="576"/>
      <c r="F13" s="576"/>
      <c r="G13" s="576"/>
      <c r="H13" s="576"/>
      <c r="I13" s="576"/>
      <c r="J13" s="576"/>
      <c r="K13" s="576"/>
      <c r="L13" s="576"/>
      <c r="M13" s="576"/>
      <c r="N13" s="576"/>
      <c r="O13" s="576"/>
      <c r="P13" s="576"/>
      <c r="Q13" s="576"/>
      <c r="R13" s="576"/>
      <c r="S13" s="576"/>
      <c r="T13" s="576"/>
      <c r="U13" s="576"/>
      <c r="V13" s="576"/>
      <c r="W13" s="577"/>
    </row>
    <row r="14" spans="1:26" ht="18.75" customHeight="1" x14ac:dyDescent="0.25">
      <c r="A14" s="61"/>
      <c r="B14" s="575"/>
      <c r="C14" s="576"/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  <c r="S14" s="576"/>
      <c r="T14" s="576"/>
      <c r="U14" s="576"/>
      <c r="V14" s="576"/>
      <c r="W14" s="577"/>
    </row>
    <row r="15" spans="1:26" ht="18.75" customHeight="1" x14ac:dyDescent="0.25">
      <c r="A15" s="61"/>
      <c r="B15" s="578"/>
      <c r="C15" s="579"/>
      <c r="D15" s="579"/>
      <c r="E15" s="579"/>
      <c r="F15" s="579"/>
      <c r="G15" s="579"/>
      <c r="H15" s="579"/>
      <c r="I15" s="579"/>
      <c r="J15" s="579"/>
      <c r="K15" s="579"/>
      <c r="L15" s="579"/>
      <c r="M15" s="579"/>
      <c r="N15" s="579"/>
      <c r="O15" s="579"/>
      <c r="P15" s="579"/>
      <c r="Q15" s="579"/>
      <c r="R15" s="579"/>
      <c r="S15" s="579"/>
      <c r="T15" s="579"/>
      <c r="U15" s="579"/>
      <c r="V15" s="579"/>
      <c r="W15" s="580"/>
    </row>
    <row r="16" spans="1:26" x14ac:dyDescent="0.25">
      <c r="A16" s="61"/>
    </row>
    <row r="17" spans="1:1" x14ac:dyDescent="0.25">
      <c r="A17" s="61"/>
    </row>
    <row r="18" spans="1:1" x14ac:dyDescent="0.25">
      <c r="A18" s="61"/>
    </row>
    <row r="19" spans="1:1" x14ac:dyDescent="0.25">
      <c r="A19" s="61"/>
    </row>
    <row r="20" spans="1:1" x14ac:dyDescent="0.25">
      <c r="A20" s="61"/>
    </row>
  </sheetData>
  <sheetProtection algorithmName="SHA-512" hashValue="NbuZk7IVb1AzEw6zucxKHtgJ5XIRnHmFT5Qo586g3RFFmYv8sx77WRRq4g84JmUNvyHRGASqLO7oZyfji5kAIQ==" saltValue="6n2//Lg0xP6RdwEHsogfAA==" spinCount="100000" sheet="1" objects="1" scenarios="1"/>
  <mergeCells count="9">
    <mergeCell ref="B11:W15"/>
    <mergeCell ref="B4:B5"/>
    <mergeCell ref="C4:E4"/>
    <mergeCell ref="F4:H4"/>
    <mergeCell ref="I4:K4"/>
    <mergeCell ref="L4:N4"/>
    <mergeCell ref="O4:Q4"/>
    <mergeCell ref="R4:T4"/>
    <mergeCell ref="U4:W4"/>
  </mergeCells>
  <conditionalFormatting sqref="C6:F8 I6:I8 L6:L8 O6:O8 R6:R8 U6:U8">
    <cfRule type="cellIs" dxfId="67" priority="2" operator="equal">
      <formula>0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78" orientation="landscape" r:id="rId1"/>
  <headerFooter>
    <oddHeader>&amp;L&amp;G</oddHeader>
    <oddFooter>&amp;R&amp;"Carlito,Negrita"I y II Ciclos&amp;"Carlito,Normal",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pageSetUpPr fitToPage="1"/>
  </sheetPr>
  <dimension ref="A1:Z24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18" customWidth="1"/>
    <col min="2" max="2" width="46.7109375" style="22" customWidth="1"/>
    <col min="3" max="5" width="6.5703125" style="22" customWidth="1"/>
    <col min="6" max="23" width="6.28515625" style="22" customWidth="1"/>
    <col min="24" max="16384" width="11.42578125" style="22"/>
  </cols>
  <sheetData>
    <row r="1" spans="1:26" ht="18" customHeight="1" x14ac:dyDescent="0.3">
      <c r="A1" s="61">
        <v>1</v>
      </c>
      <c r="B1" s="19" t="s">
        <v>12348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1:26" ht="18" customHeight="1" x14ac:dyDescent="0.3">
      <c r="A2" s="61">
        <v>2</v>
      </c>
      <c r="B2" s="19" t="s">
        <v>10261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6" ht="18" customHeight="1" x14ac:dyDescent="0.3">
      <c r="A3" s="61">
        <v>3</v>
      </c>
      <c r="B3" s="19" t="s">
        <v>13392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6" ht="19.5" thickBot="1" x14ac:dyDescent="0.35">
      <c r="A4" s="61">
        <v>4</v>
      </c>
      <c r="B4" s="77" t="s">
        <v>17016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2.5" customHeight="1" thickTop="1" x14ac:dyDescent="0.25">
      <c r="A5" s="61">
        <v>5</v>
      </c>
      <c r="B5" s="585" t="s">
        <v>10266</v>
      </c>
      <c r="C5" s="587" t="s">
        <v>0</v>
      </c>
      <c r="D5" s="583"/>
      <c r="E5" s="583"/>
      <c r="F5" s="582" t="s">
        <v>17086</v>
      </c>
      <c r="G5" s="583"/>
      <c r="H5" s="584"/>
      <c r="I5" s="582" t="s">
        <v>17087</v>
      </c>
      <c r="J5" s="583"/>
      <c r="K5" s="584"/>
      <c r="L5" s="582" t="s">
        <v>17088</v>
      </c>
      <c r="M5" s="583"/>
      <c r="N5" s="584"/>
      <c r="O5" s="582" t="s">
        <v>17089</v>
      </c>
      <c r="P5" s="583"/>
      <c r="Q5" s="584"/>
      <c r="R5" s="582" t="s">
        <v>17090</v>
      </c>
      <c r="S5" s="583"/>
      <c r="T5" s="584"/>
      <c r="U5" s="582" t="s">
        <v>17091</v>
      </c>
      <c r="V5" s="583"/>
      <c r="W5" s="583"/>
    </row>
    <row r="6" spans="1:26" ht="30.75" customHeight="1" thickBot="1" x14ac:dyDescent="0.3">
      <c r="A6" s="61">
        <v>6</v>
      </c>
      <c r="B6" s="586"/>
      <c r="C6" s="24" t="s">
        <v>0</v>
      </c>
      <c r="D6" s="25" t="s">
        <v>29</v>
      </c>
      <c r="E6" s="26" t="s">
        <v>28</v>
      </c>
      <c r="F6" s="27" t="s">
        <v>0</v>
      </c>
      <c r="G6" s="25" t="s">
        <v>29</v>
      </c>
      <c r="H6" s="28" t="s">
        <v>28</v>
      </c>
      <c r="I6" s="26" t="s">
        <v>0</v>
      </c>
      <c r="J6" s="25" t="s">
        <v>29</v>
      </c>
      <c r="K6" s="26" t="s">
        <v>28</v>
      </c>
      <c r="L6" s="27" t="s">
        <v>0</v>
      </c>
      <c r="M6" s="25" t="s">
        <v>29</v>
      </c>
      <c r="N6" s="28" t="s">
        <v>28</v>
      </c>
      <c r="O6" s="26" t="s">
        <v>0</v>
      </c>
      <c r="P6" s="25" t="s">
        <v>29</v>
      </c>
      <c r="Q6" s="26" t="s">
        <v>28</v>
      </c>
      <c r="R6" s="27" t="s">
        <v>0</v>
      </c>
      <c r="S6" s="25" t="s">
        <v>29</v>
      </c>
      <c r="T6" s="28" t="s">
        <v>28</v>
      </c>
      <c r="U6" s="26" t="s">
        <v>0</v>
      </c>
      <c r="V6" s="25" t="s">
        <v>29</v>
      </c>
      <c r="W6" s="26" t="s">
        <v>28</v>
      </c>
    </row>
    <row r="7" spans="1:26" ht="34.5" customHeight="1" thickTop="1" x14ac:dyDescent="0.25">
      <c r="A7" s="61">
        <v>7</v>
      </c>
      <c r="B7" s="423" t="s">
        <v>10267</v>
      </c>
      <c r="C7" s="297">
        <f>D7+E7</f>
        <v>0</v>
      </c>
      <c r="D7" s="30">
        <f>G7+J7+M7+P7+S7+V7</f>
        <v>0</v>
      </c>
      <c r="E7" s="29">
        <f>+H7+K7+N7+Q7+T7+W7</f>
        <v>0</v>
      </c>
      <c r="F7" s="31">
        <f t="shared" ref="F7:F12" si="0">+G7+H7</f>
        <v>0</v>
      </c>
      <c r="G7" s="379"/>
      <c r="H7" s="387"/>
      <c r="I7" s="31">
        <f t="shared" ref="I7:I12" si="1">+J7+K7</f>
        <v>0</v>
      </c>
      <c r="J7" s="379"/>
      <c r="K7" s="388"/>
      <c r="L7" s="31">
        <f t="shared" ref="L7:L9" si="2">+M7+N7</f>
        <v>0</v>
      </c>
      <c r="M7" s="379"/>
      <c r="N7" s="387"/>
      <c r="O7" s="31">
        <f t="shared" ref="O7:O9" si="3">+P7+Q7</f>
        <v>0</v>
      </c>
      <c r="P7" s="379"/>
      <c r="Q7" s="387"/>
      <c r="R7" s="31">
        <f t="shared" ref="R7:R9" si="4">+S7+T7</f>
        <v>0</v>
      </c>
      <c r="S7" s="379"/>
      <c r="T7" s="387"/>
      <c r="U7" s="31">
        <f t="shared" ref="U7:U9" si="5">+V7+W7</f>
        <v>0</v>
      </c>
      <c r="V7" s="379"/>
      <c r="W7" s="388"/>
    </row>
    <row r="8" spans="1:26" ht="34.5" customHeight="1" x14ac:dyDescent="0.25">
      <c r="A8" s="61">
        <v>8</v>
      </c>
      <c r="B8" s="424" t="s">
        <v>17076</v>
      </c>
      <c r="C8" s="38">
        <f t="shared" ref="C8:C12" si="6">D8+E8</f>
        <v>0</v>
      </c>
      <c r="D8" s="39">
        <f t="shared" ref="D8:D12" si="7">G8+J8+M8+P8+S8+V8</f>
        <v>0</v>
      </c>
      <c r="E8" s="42">
        <f t="shared" ref="E8:E12" si="8">+H8+K8+N8+Q8+T8+W8</f>
        <v>0</v>
      </c>
      <c r="F8" s="41">
        <f t="shared" si="0"/>
        <v>0</v>
      </c>
      <c r="G8" s="319"/>
      <c r="H8" s="320"/>
      <c r="I8" s="41">
        <f t="shared" si="1"/>
        <v>0</v>
      </c>
      <c r="J8" s="319"/>
      <c r="K8" s="321"/>
      <c r="L8" s="41">
        <f t="shared" si="2"/>
        <v>0</v>
      </c>
      <c r="M8" s="319"/>
      <c r="N8" s="320"/>
      <c r="O8" s="41">
        <f t="shared" si="3"/>
        <v>0</v>
      </c>
      <c r="P8" s="319"/>
      <c r="Q8" s="320"/>
      <c r="R8" s="41">
        <f t="shared" si="4"/>
        <v>0</v>
      </c>
      <c r="S8" s="319"/>
      <c r="T8" s="320"/>
      <c r="U8" s="41">
        <f t="shared" si="5"/>
        <v>0</v>
      </c>
      <c r="V8" s="319"/>
      <c r="W8" s="321"/>
    </row>
    <row r="9" spans="1:26" ht="34.5" customHeight="1" x14ac:dyDescent="0.25">
      <c r="A9" s="61">
        <v>9</v>
      </c>
      <c r="B9" s="424" t="s">
        <v>15270</v>
      </c>
      <c r="C9" s="38">
        <f t="shared" si="6"/>
        <v>0</v>
      </c>
      <c r="D9" s="39">
        <f t="shared" si="7"/>
        <v>0</v>
      </c>
      <c r="E9" s="42">
        <f t="shared" si="8"/>
        <v>0</v>
      </c>
      <c r="F9" s="41">
        <f t="shared" si="0"/>
        <v>0</v>
      </c>
      <c r="G9" s="319"/>
      <c r="H9" s="320"/>
      <c r="I9" s="41">
        <f t="shared" si="1"/>
        <v>0</v>
      </c>
      <c r="J9" s="319"/>
      <c r="K9" s="321"/>
      <c r="L9" s="41">
        <f t="shared" si="2"/>
        <v>0</v>
      </c>
      <c r="M9" s="319"/>
      <c r="N9" s="320"/>
      <c r="O9" s="41">
        <f t="shared" si="3"/>
        <v>0</v>
      </c>
      <c r="P9" s="319"/>
      <c r="Q9" s="320"/>
      <c r="R9" s="41">
        <f t="shared" si="4"/>
        <v>0</v>
      </c>
      <c r="S9" s="319"/>
      <c r="T9" s="320"/>
      <c r="U9" s="41">
        <f t="shared" si="5"/>
        <v>0</v>
      </c>
      <c r="V9" s="319"/>
      <c r="W9" s="321"/>
    </row>
    <row r="10" spans="1:26" ht="34.5" customHeight="1" x14ac:dyDescent="0.25">
      <c r="A10" s="61">
        <v>10</v>
      </c>
      <c r="B10" s="424" t="s">
        <v>13741</v>
      </c>
      <c r="C10" s="38">
        <f t="shared" ref="C10" si="9">D10+E10</f>
        <v>0</v>
      </c>
      <c r="D10" s="39">
        <f t="shared" ref="D10" si="10">G10+J10+M10+P10+S10+V10</f>
        <v>0</v>
      </c>
      <c r="E10" s="42">
        <f t="shared" ref="E10" si="11">+H10+K10+N10+Q10+T10+W10</f>
        <v>0</v>
      </c>
      <c r="F10" s="41">
        <f t="shared" ref="F10" si="12">+G10+H10</f>
        <v>0</v>
      </c>
      <c r="G10" s="319"/>
      <c r="H10" s="320"/>
      <c r="I10" s="41">
        <f t="shared" ref="I10" si="13">+J10+K10</f>
        <v>0</v>
      </c>
      <c r="J10" s="319"/>
      <c r="K10" s="321"/>
      <c r="L10" s="41">
        <f t="shared" ref="L10" si="14">+M10+N10</f>
        <v>0</v>
      </c>
      <c r="M10" s="319"/>
      <c r="N10" s="320"/>
      <c r="O10" s="41">
        <f t="shared" ref="O10" si="15">+P10+Q10</f>
        <v>0</v>
      </c>
      <c r="P10" s="319"/>
      <c r="Q10" s="320"/>
      <c r="R10" s="41">
        <f t="shared" ref="R10" si="16">+S10+T10</f>
        <v>0</v>
      </c>
      <c r="S10" s="319"/>
      <c r="T10" s="320"/>
      <c r="U10" s="41">
        <f t="shared" ref="U10" si="17">+V10+W10</f>
        <v>0</v>
      </c>
      <c r="V10" s="319"/>
      <c r="W10" s="321"/>
    </row>
    <row r="11" spans="1:26" ht="34.5" customHeight="1" x14ac:dyDescent="0.25">
      <c r="A11" s="61">
        <v>11</v>
      </c>
      <c r="B11" s="424" t="s">
        <v>15293</v>
      </c>
      <c r="C11" s="38">
        <f t="shared" ref="C11" si="18">D11+E11</f>
        <v>0</v>
      </c>
      <c r="D11" s="39">
        <f t="shared" ref="D11" si="19">G11+J11+M11+P11+S11+V11</f>
        <v>0</v>
      </c>
      <c r="E11" s="42">
        <f t="shared" ref="E11" si="20">+H11+K11+N11+Q11+T11+W11</f>
        <v>0</v>
      </c>
      <c r="F11" s="41">
        <f t="shared" ref="F11" si="21">+G11+H11</f>
        <v>0</v>
      </c>
      <c r="G11" s="319"/>
      <c r="H11" s="320"/>
      <c r="I11" s="41">
        <f t="shared" ref="I11" si="22">+J11+K11</f>
        <v>0</v>
      </c>
      <c r="J11" s="319"/>
      <c r="K11" s="321"/>
      <c r="L11" s="41">
        <f t="shared" ref="L11" si="23">+M11+N11</f>
        <v>0</v>
      </c>
      <c r="M11" s="319"/>
      <c r="N11" s="320"/>
      <c r="O11" s="41">
        <f t="shared" ref="O11" si="24">+P11+Q11</f>
        <v>0</v>
      </c>
      <c r="P11" s="319"/>
      <c r="Q11" s="320"/>
      <c r="R11" s="41">
        <f t="shared" ref="R11" si="25">+S11+T11</f>
        <v>0</v>
      </c>
      <c r="S11" s="319"/>
      <c r="T11" s="320"/>
      <c r="U11" s="41">
        <f t="shared" ref="U11" si="26">+V11+W11</f>
        <v>0</v>
      </c>
      <c r="V11" s="319"/>
      <c r="W11" s="321"/>
    </row>
    <row r="12" spans="1:26" ht="34.5" customHeight="1" x14ac:dyDescent="0.25">
      <c r="A12" s="61">
        <v>12</v>
      </c>
      <c r="B12" s="424" t="s">
        <v>13742</v>
      </c>
      <c r="C12" s="38">
        <f t="shared" si="6"/>
        <v>0</v>
      </c>
      <c r="D12" s="39">
        <f t="shared" si="7"/>
        <v>0</v>
      </c>
      <c r="E12" s="42">
        <f t="shared" si="8"/>
        <v>0</v>
      </c>
      <c r="F12" s="41">
        <f t="shared" si="0"/>
        <v>0</v>
      </c>
      <c r="G12" s="319"/>
      <c r="H12" s="320"/>
      <c r="I12" s="41">
        <f t="shared" si="1"/>
        <v>0</v>
      </c>
      <c r="J12" s="319"/>
      <c r="K12" s="321"/>
      <c r="L12" s="601"/>
      <c r="M12" s="602"/>
      <c r="N12" s="602"/>
      <c r="O12" s="602"/>
      <c r="P12" s="602"/>
      <c r="Q12" s="602"/>
      <c r="R12" s="602"/>
      <c r="S12" s="602"/>
      <c r="T12" s="602"/>
      <c r="U12" s="602"/>
      <c r="V12" s="602"/>
      <c r="W12" s="602"/>
    </row>
    <row r="13" spans="1:26" ht="34.5" customHeight="1" x14ac:dyDescent="0.25">
      <c r="A13" s="61">
        <v>13</v>
      </c>
      <c r="B13" s="424" t="s">
        <v>12568</v>
      </c>
      <c r="C13" s="38">
        <f t="shared" ref="C13" si="27">D13+E13</f>
        <v>0</v>
      </c>
      <c r="D13" s="39">
        <f t="shared" ref="D13" si="28">G13+J13+M13+P13+S13+V13</f>
        <v>0</v>
      </c>
      <c r="E13" s="42">
        <f t="shared" ref="E13" si="29">+H13+K13+N13+Q13+T13+W13</f>
        <v>0</v>
      </c>
      <c r="F13" s="41">
        <f t="shared" ref="F13" si="30">+G13+H13</f>
        <v>0</v>
      </c>
      <c r="G13" s="319"/>
      <c r="H13" s="320"/>
      <c r="I13" s="41">
        <f t="shared" ref="I13" si="31">+J13+K13</f>
        <v>0</v>
      </c>
      <c r="J13" s="319"/>
      <c r="K13" s="321"/>
      <c r="L13" s="41">
        <f t="shared" ref="L13" si="32">+M13+N13</f>
        <v>0</v>
      </c>
      <c r="M13" s="319"/>
      <c r="N13" s="320"/>
      <c r="O13" s="41">
        <f t="shared" ref="O13" si="33">+P13+Q13</f>
        <v>0</v>
      </c>
      <c r="P13" s="319"/>
      <c r="Q13" s="320"/>
      <c r="R13" s="41">
        <f t="shared" ref="R13" si="34">+S13+T13</f>
        <v>0</v>
      </c>
      <c r="S13" s="319"/>
      <c r="T13" s="320"/>
      <c r="U13" s="41">
        <f t="shared" ref="U13" si="35">+V13+W13</f>
        <v>0</v>
      </c>
      <c r="V13" s="319"/>
      <c r="W13" s="321"/>
    </row>
    <row r="14" spans="1:26" ht="34.5" customHeight="1" x14ac:dyDescent="0.25">
      <c r="A14" s="61">
        <v>14</v>
      </c>
      <c r="B14" s="424" t="s">
        <v>15294</v>
      </c>
      <c r="C14" s="38">
        <f t="shared" ref="C14" si="36">D14+E14</f>
        <v>0</v>
      </c>
      <c r="D14" s="39">
        <f t="shared" ref="D14" si="37">G14+J14+M14+P14+S14+V14</f>
        <v>0</v>
      </c>
      <c r="E14" s="42">
        <f t="shared" ref="E14" si="38">+H14+K14+N14+Q14+T14+W14</f>
        <v>0</v>
      </c>
      <c r="F14" s="41">
        <f t="shared" ref="F14" si="39">+G14+H14</f>
        <v>0</v>
      </c>
      <c r="G14" s="319"/>
      <c r="H14" s="320"/>
      <c r="I14" s="41">
        <f t="shared" ref="I14" si="40">+J14+K14</f>
        <v>0</v>
      </c>
      <c r="J14" s="319"/>
      <c r="K14" s="321"/>
      <c r="L14" s="41">
        <f t="shared" ref="L14" si="41">+M14+N14</f>
        <v>0</v>
      </c>
      <c r="M14" s="319"/>
      <c r="N14" s="320"/>
      <c r="O14" s="41">
        <f t="shared" ref="O14" si="42">+P14+Q14</f>
        <v>0</v>
      </c>
      <c r="P14" s="319"/>
      <c r="Q14" s="320"/>
      <c r="R14" s="41">
        <f t="shared" ref="R14" si="43">+S14+T14</f>
        <v>0</v>
      </c>
      <c r="S14" s="319"/>
      <c r="T14" s="320"/>
      <c r="U14" s="41">
        <f t="shared" ref="U14" si="44">+V14+W14</f>
        <v>0</v>
      </c>
      <c r="V14" s="319"/>
      <c r="W14" s="321"/>
    </row>
    <row r="15" spans="1:26" ht="34.5" customHeight="1" x14ac:dyDescent="0.25">
      <c r="A15" s="61">
        <v>15</v>
      </c>
      <c r="B15" s="425" t="s">
        <v>13978</v>
      </c>
      <c r="C15" s="298">
        <f t="shared" ref="C15:C16" si="45">D15+E15</f>
        <v>0</v>
      </c>
      <c r="D15" s="221">
        <f t="shared" ref="D15:D16" si="46">G15+J15+M15+P15+S15+V15</f>
        <v>0</v>
      </c>
      <c r="E15" s="299">
        <f t="shared" ref="E15:E16" si="47">+H15+K15+N15+Q15+T15+W15</f>
        <v>0</v>
      </c>
      <c r="F15" s="289">
        <f t="shared" ref="F15" si="48">+G15+H15</f>
        <v>0</v>
      </c>
      <c r="G15" s="390"/>
      <c r="H15" s="391"/>
      <c r="I15" s="289">
        <f t="shared" ref="I15" si="49">+J15+K15</f>
        <v>0</v>
      </c>
      <c r="J15" s="390"/>
      <c r="K15" s="392"/>
      <c r="L15" s="289">
        <f t="shared" ref="L15" si="50">+M15+N15</f>
        <v>0</v>
      </c>
      <c r="M15" s="390"/>
      <c r="N15" s="391"/>
      <c r="O15" s="603"/>
      <c r="P15" s="604"/>
      <c r="Q15" s="604"/>
      <c r="R15" s="604"/>
      <c r="S15" s="604"/>
      <c r="T15" s="604"/>
      <c r="U15" s="604"/>
      <c r="V15" s="604"/>
      <c r="W15" s="604"/>
    </row>
    <row r="16" spans="1:26" ht="34.5" customHeight="1" thickBot="1" x14ac:dyDescent="0.3">
      <c r="A16" s="61">
        <v>16</v>
      </c>
      <c r="B16" s="426" t="s">
        <v>13979</v>
      </c>
      <c r="C16" s="32">
        <f t="shared" si="45"/>
        <v>0</v>
      </c>
      <c r="D16" s="33">
        <f t="shared" si="46"/>
        <v>0</v>
      </c>
      <c r="E16" s="36">
        <f t="shared" si="47"/>
        <v>0</v>
      </c>
      <c r="F16" s="605"/>
      <c r="G16" s="606"/>
      <c r="H16" s="606"/>
      <c r="I16" s="606"/>
      <c r="J16" s="606"/>
      <c r="K16" s="606"/>
      <c r="L16" s="606"/>
      <c r="M16" s="606"/>
      <c r="N16" s="607"/>
      <c r="O16" s="35">
        <f t="shared" ref="O16" si="51">+P16+Q16</f>
        <v>0</v>
      </c>
      <c r="P16" s="349"/>
      <c r="Q16" s="393"/>
      <c r="R16" s="35">
        <f t="shared" ref="R16" si="52">+S16+T16</f>
        <v>0</v>
      </c>
      <c r="S16" s="349"/>
      <c r="T16" s="393"/>
      <c r="U16" s="35">
        <f t="shared" ref="U16" si="53">+V16+W16</f>
        <v>0</v>
      </c>
      <c r="V16" s="349"/>
      <c r="W16" s="394"/>
    </row>
    <row r="17" spans="1:23" ht="18" customHeight="1" thickTop="1" x14ac:dyDescent="0.25">
      <c r="A17" s="61">
        <v>17</v>
      </c>
      <c r="B17" s="300" t="s">
        <v>13977</v>
      </c>
      <c r="C17" s="301"/>
      <c r="D17" s="301"/>
      <c r="E17" s="301"/>
      <c r="F17" s="302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</row>
    <row r="18" spans="1:23" x14ac:dyDescent="0.25">
      <c r="A18" s="61">
        <v>18</v>
      </c>
      <c r="B18" s="236"/>
      <c r="F18" s="295"/>
    </row>
    <row r="19" spans="1:23" x14ac:dyDescent="0.25">
      <c r="A19" s="61">
        <v>19</v>
      </c>
      <c r="B19" s="58" t="s">
        <v>10247</v>
      </c>
    </row>
    <row r="20" spans="1:23" ht="18" customHeight="1" x14ac:dyDescent="0.25">
      <c r="A20" s="61">
        <v>20</v>
      </c>
      <c r="B20" s="572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4"/>
    </row>
    <row r="21" spans="1:23" ht="18" customHeight="1" x14ac:dyDescent="0.25">
      <c r="B21" s="575"/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576"/>
      <c r="V21" s="576"/>
      <c r="W21" s="577"/>
    </row>
    <row r="22" spans="1:23" ht="18" customHeight="1" x14ac:dyDescent="0.25">
      <c r="B22" s="575"/>
      <c r="C22" s="576"/>
      <c r="D22" s="576"/>
      <c r="E22" s="576"/>
      <c r="F22" s="576"/>
      <c r="G22" s="576"/>
      <c r="H22" s="576"/>
      <c r="I22" s="576"/>
      <c r="J22" s="576"/>
      <c r="K22" s="576"/>
      <c r="L22" s="576"/>
      <c r="M22" s="576"/>
      <c r="N22" s="576"/>
      <c r="O22" s="576"/>
      <c r="P22" s="576"/>
      <c r="Q22" s="576"/>
      <c r="R22" s="576"/>
      <c r="S22" s="576"/>
      <c r="T22" s="576"/>
      <c r="U22" s="576"/>
      <c r="V22" s="576"/>
      <c r="W22" s="577"/>
    </row>
    <row r="23" spans="1:23" ht="18" customHeight="1" x14ac:dyDescent="0.25">
      <c r="B23" s="575"/>
      <c r="C23" s="576"/>
      <c r="D23" s="576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576"/>
      <c r="P23" s="576"/>
      <c r="Q23" s="576"/>
      <c r="R23" s="576"/>
      <c r="S23" s="576"/>
      <c r="T23" s="576"/>
      <c r="U23" s="576"/>
      <c r="V23" s="576"/>
      <c r="W23" s="577"/>
    </row>
    <row r="24" spans="1:23" ht="18" customHeight="1" x14ac:dyDescent="0.25">
      <c r="B24" s="578"/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80"/>
    </row>
  </sheetData>
  <sheetProtection algorithmName="SHA-512" hashValue="GP4u+3FyATE451pSmutULRq+NB/NdKJfbc+zj2S2TOzLMbnxrV2S7es2stL0vr9L13nSWWnf2jpcXaOfrY173A==" saltValue="vKgeGRSOfhp+yAGgRqgZTw==" spinCount="100000" sheet="1" objects="1" scenarios="1"/>
  <mergeCells count="12">
    <mergeCell ref="B20:W24"/>
    <mergeCell ref="B5:B6"/>
    <mergeCell ref="C5:E5"/>
    <mergeCell ref="F5:H5"/>
    <mergeCell ref="I5:K5"/>
    <mergeCell ref="L5:N5"/>
    <mergeCell ref="O5:Q5"/>
    <mergeCell ref="R5:T5"/>
    <mergeCell ref="U5:W5"/>
    <mergeCell ref="L12:W12"/>
    <mergeCell ref="O15:W15"/>
    <mergeCell ref="F16:N16"/>
  </mergeCells>
  <conditionalFormatting sqref="O7:O11 R7:R11 U7:U11 I7:I15 L7:L15 C7:F16 R13:R14 U13:U14 O13:O16">
    <cfRule type="cellIs" dxfId="66" priority="1" operator="equal">
      <formula>0</formula>
    </cfRule>
  </conditionalFormatting>
  <conditionalFormatting sqref="R16 U16">
    <cfRule type="cellIs" dxfId="65" priority="3" operator="equal">
      <formula>0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75" orientation="landscape" r:id="rId1"/>
  <headerFooter>
    <oddHeader>&amp;L&amp;G</oddHeader>
    <oddFooter>&amp;R&amp;"Carlito,Negrita"I y II Ciclos&amp;"Carlito,Normal",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140625" style="503" customWidth="1"/>
    <col min="2" max="2" width="59.140625" style="22" customWidth="1"/>
    <col min="3" max="5" width="6.5703125" style="22" customWidth="1"/>
    <col min="6" max="23" width="6.28515625" style="22" customWidth="1"/>
    <col min="24" max="16384" width="11.42578125" style="22"/>
  </cols>
  <sheetData>
    <row r="1" spans="1:26" ht="18" customHeight="1" x14ac:dyDescent="0.3">
      <c r="A1" s="61">
        <v>1</v>
      </c>
      <c r="B1" s="19" t="s">
        <v>12349</v>
      </c>
      <c r="C1" s="276"/>
      <c r="D1" s="276"/>
      <c r="E1" s="276"/>
      <c r="F1" s="276"/>
      <c r="G1" s="276"/>
      <c r="H1" s="276"/>
      <c r="I1" s="276"/>
      <c r="J1" s="276"/>
      <c r="K1" s="276"/>
    </row>
    <row r="2" spans="1:26" ht="18" customHeight="1" x14ac:dyDescent="0.3">
      <c r="A2" s="61">
        <v>2</v>
      </c>
      <c r="B2" s="172" t="s">
        <v>15288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1:26" ht="18" customHeight="1" x14ac:dyDescent="0.3">
      <c r="A3" s="61">
        <v>3</v>
      </c>
      <c r="B3" s="19" t="s">
        <v>12570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</row>
    <row r="4" spans="1:26" ht="19.5" thickBot="1" x14ac:dyDescent="0.35">
      <c r="A4" s="61">
        <v>4</v>
      </c>
      <c r="B4" s="77" t="s">
        <v>17016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2.5" customHeight="1" thickTop="1" x14ac:dyDescent="0.25">
      <c r="A5" s="61">
        <v>5</v>
      </c>
      <c r="B5" s="608" t="s">
        <v>15289</v>
      </c>
      <c r="C5" s="587" t="s">
        <v>0</v>
      </c>
      <c r="D5" s="583"/>
      <c r="E5" s="583"/>
      <c r="F5" s="582" t="s">
        <v>17086</v>
      </c>
      <c r="G5" s="583"/>
      <c r="H5" s="584"/>
      <c r="I5" s="582" t="s">
        <v>17087</v>
      </c>
      <c r="J5" s="583"/>
      <c r="K5" s="584"/>
      <c r="L5" s="582" t="s">
        <v>17088</v>
      </c>
      <c r="M5" s="583"/>
      <c r="N5" s="584"/>
      <c r="O5" s="582" t="s">
        <v>17089</v>
      </c>
      <c r="P5" s="583"/>
      <c r="Q5" s="584"/>
      <c r="R5" s="582" t="s">
        <v>17090</v>
      </c>
      <c r="S5" s="583"/>
      <c r="T5" s="584"/>
      <c r="U5" s="582" t="s">
        <v>17091</v>
      </c>
      <c r="V5" s="583"/>
      <c r="W5" s="583"/>
    </row>
    <row r="6" spans="1:26" ht="30.75" customHeight="1" thickBot="1" x14ac:dyDescent="0.3">
      <c r="A6" s="61">
        <v>6</v>
      </c>
      <c r="B6" s="609"/>
      <c r="C6" s="24" t="s">
        <v>0</v>
      </c>
      <c r="D6" s="25" t="s">
        <v>29</v>
      </c>
      <c r="E6" s="26" t="s">
        <v>28</v>
      </c>
      <c r="F6" s="27" t="s">
        <v>0</v>
      </c>
      <c r="G6" s="25" t="s">
        <v>29</v>
      </c>
      <c r="H6" s="28" t="s">
        <v>28</v>
      </c>
      <c r="I6" s="26" t="s">
        <v>0</v>
      </c>
      <c r="J6" s="25" t="s">
        <v>29</v>
      </c>
      <c r="K6" s="26" t="s">
        <v>28</v>
      </c>
      <c r="L6" s="27" t="s">
        <v>0</v>
      </c>
      <c r="M6" s="25" t="s">
        <v>29</v>
      </c>
      <c r="N6" s="28" t="s">
        <v>28</v>
      </c>
      <c r="O6" s="26" t="s">
        <v>0</v>
      </c>
      <c r="P6" s="25" t="s">
        <v>29</v>
      </c>
      <c r="Q6" s="26" t="s">
        <v>28</v>
      </c>
      <c r="R6" s="27" t="s">
        <v>0</v>
      </c>
      <c r="S6" s="25" t="s">
        <v>29</v>
      </c>
      <c r="T6" s="28" t="s">
        <v>28</v>
      </c>
      <c r="U6" s="26" t="s">
        <v>0</v>
      </c>
      <c r="V6" s="25" t="s">
        <v>29</v>
      </c>
      <c r="W6" s="26" t="s">
        <v>28</v>
      </c>
    </row>
    <row r="7" spans="1:26" s="163" customFormat="1" ht="27" customHeight="1" thickTop="1" x14ac:dyDescent="0.25">
      <c r="A7" s="61">
        <v>7</v>
      </c>
      <c r="B7" s="277" t="s">
        <v>12571</v>
      </c>
      <c r="C7" s="278">
        <f t="shared" ref="C7:C13" si="0">D7+E7</f>
        <v>0</v>
      </c>
      <c r="D7" s="279">
        <f t="shared" ref="D7" si="1">G7+J7+M7+P7+S7+V7</f>
        <v>0</v>
      </c>
      <c r="E7" s="280">
        <f t="shared" ref="E7" si="2">+H7+K7+N7+Q7+T7+W7</f>
        <v>0</v>
      </c>
      <c r="F7" s="41">
        <f t="shared" ref="F7:F12" si="3">+G7+H7</f>
        <v>0</v>
      </c>
      <c r="G7" s="281">
        <f>SUM(G8:G12)</f>
        <v>0</v>
      </c>
      <c r="H7" s="282">
        <f>SUM(H8:H12)</f>
        <v>0</v>
      </c>
      <c r="I7" s="41">
        <f t="shared" ref="I7:I12" si="4">+J7+K7</f>
        <v>0</v>
      </c>
      <c r="J7" s="281">
        <f>SUM(J8:J12)</f>
        <v>0</v>
      </c>
      <c r="K7" s="282">
        <f>SUM(K8:K12)</f>
        <v>0</v>
      </c>
      <c r="L7" s="41">
        <f t="shared" ref="L7:L12" si="5">+M7+N7</f>
        <v>0</v>
      </c>
      <c r="M7" s="281">
        <f>SUM(M8:M12)</f>
        <v>0</v>
      </c>
      <c r="N7" s="282">
        <f>SUM(N8:N12)</f>
        <v>0</v>
      </c>
      <c r="O7" s="41">
        <f t="shared" ref="O7:O12" si="6">+P7+Q7</f>
        <v>0</v>
      </c>
      <c r="P7" s="281">
        <f>SUM(P8:P12)</f>
        <v>0</v>
      </c>
      <c r="Q7" s="282">
        <f>SUM(Q8:Q12)</f>
        <v>0</v>
      </c>
      <c r="R7" s="41">
        <f t="shared" ref="R7:R12" si="7">+S7+T7</f>
        <v>0</v>
      </c>
      <c r="S7" s="281">
        <f>SUM(S8:S12)</f>
        <v>0</v>
      </c>
      <c r="T7" s="282">
        <f>SUM(T8:T12)</f>
        <v>0</v>
      </c>
      <c r="U7" s="280">
        <f t="shared" ref="U7:U12" si="8">+V7+W7</f>
        <v>0</v>
      </c>
      <c r="V7" s="279">
        <f>SUM(V8:V12)</f>
        <v>0</v>
      </c>
      <c r="W7" s="280">
        <f>SUM(W8:W12)</f>
        <v>0</v>
      </c>
    </row>
    <row r="8" spans="1:26" ht="27" customHeight="1" x14ac:dyDescent="0.25">
      <c r="A8" s="61">
        <v>8</v>
      </c>
      <c r="B8" s="283" t="s">
        <v>12569</v>
      </c>
      <c r="C8" s="38">
        <f t="shared" si="0"/>
        <v>0</v>
      </c>
      <c r="D8" s="39">
        <f t="shared" ref="D8" si="9">G8+J8+M8+P8+S8+V8</f>
        <v>0</v>
      </c>
      <c r="E8" s="42">
        <f t="shared" ref="E8" si="10">+H8+K8+N8+Q8+T8+W8</f>
        <v>0</v>
      </c>
      <c r="F8" s="41">
        <f t="shared" si="3"/>
        <v>0</v>
      </c>
      <c r="G8" s="319"/>
      <c r="H8" s="320"/>
      <c r="I8" s="41">
        <f t="shared" si="4"/>
        <v>0</v>
      </c>
      <c r="J8" s="319"/>
      <c r="K8" s="321"/>
      <c r="L8" s="41">
        <f t="shared" si="5"/>
        <v>0</v>
      </c>
      <c r="M8" s="319"/>
      <c r="N8" s="320"/>
      <c r="O8" s="41">
        <f t="shared" si="6"/>
        <v>0</v>
      </c>
      <c r="P8" s="319"/>
      <c r="Q8" s="321"/>
      <c r="R8" s="41">
        <f t="shared" si="7"/>
        <v>0</v>
      </c>
      <c r="S8" s="319"/>
      <c r="T8" s="320"/>
      <c r="U8" s="41">
        <f t="shared" si="8"/>
        <v>0</v>
      </c>
      <c r="V8" s="319"/>
      <c r="W8" s="321"/>
    </row>
    <row r="9" spans="1:26" ht="27" customHeight="1" x14ac:dyDescent="0.25">
      <c r="A9" s="61">
        <v>9</v>
      </c>
      <c r="B9" s="283" t="s">
        <v>17065</v>
      </c>
      <c r="C9" s="38">
        <f t="shared" si="0"/>
        <v>0</v>
      </c>
      <c r="D9" s="39">
        <f t="shared" ref="D9:D13" si="11">G9+J9+M9+P9+S9+V9</f>
        <v>0</v>
      </c>
      <c r="E9" s="42">
        <f t="shared" ref="E9:E13" si="12">+H9+K9+N9+Q9+T9+W9</f>
        <v>0</v>
      </c>
      <c r="F9" s="41">
        <f t="shared" si="3"/>
        <v>0</v>
      </c>
      <c r="G9" s="319"/>
      <c r="H9" s="320"/>
      <c r="I9" s="41">
        <f t="shared" si="4"/>
        <v>0</v>
      </c>
      <c r="J9" s="319"/>
      <c r="K9" s="321"/>
      <c r="L9" s="41">
        <f t="shared" si="5"/>
        <v>0</v>
      </c>
      <c r="M9" s="319"/>
      <c r="N9" s="320"/>
      <c r="O9" s="41">
        <f t="shared" si="6"/>
        <v>0</v>
      </c>
      <c r="P9" s="319"/>
      <c r="Q9" s="321"/>
      <c r="R9" s="41">
        <f t="shared" si="7"/>
        <v>0</v>
      </c>
      <c r="S9" s="319"/>
      <c r="T9" s="320"/>
      <c r="U9" s="41">
        <f t="shared" si="8"/>
        <v>0</v>
      </c>
      <c r="V9" s="319"/>
      <c r="W9" s="321"/>
    </row>
    <row r="10" spans="1:26" ht="27" customHeight="1" x14ac:dyDescent="0.25">
      <c r="A10" s="61">
        <v>10</v>
      </c>
      <c r="B10" s="283" t="s">
        <v>12572</v>
      </c>
      <c r="C10" s="38">
        <f t="shared" ref="C10" si="13">D10+E10</f>
        <v>0</v>
      </c>
      <c r="D10" s="39">
        <f t="shared" ref="D10" si="14">G10+J10+M10+P10+S10+V10</f>
        <v>0</v>
      </c>
      <c r="E10" s="42">
        <f t="shared" ref="E10" si="15">+H10+K10+N10+Q10+T10+W10</f>
        <v>0</v>
      </c>
      <c r="F10" s="41">
        <f t="shared" ref="F10" si="16">+G10+H10</f>
        <v>0</v>
      </c>
      <c r="G10" s="319"/>
      <c r="H10" s="320"/>
      <c r="I10" s="41">
        <f t="shared" ref="I10" si="17">+J10+K10</f>
        <v>0</v>
      </c>
      <c r="J10" s="319"/>
      <c r="K10" s="321"/>
      <c r="L10" s="41">
        <f t="shared" ref="L10" si="18">+M10+N10</f>
        <v>0</v>
      </c>
      <c r="M10" s="319"/>
      <c r="N10" s="320"/>
      <c r="O10" s="41">
        <f t="shared" ref="O10" si="19">+P10+Q10</f>
        <v>0</v>
      </c>
      <c r="P10" s="319"/>
      <c r="Q10" s="321"/>
      <c r="R10" s="41">
        <f t="shared" ref="R10" si="20">+S10+T10</f>
        <v>0</v>
      </c>
      <c r="S10" s="319"/>
      <c r="T10" s="320"/>
      <c r="U10" s="41">
        <f t="shared" ref="U10" si="21">+V10+W10</f>
        <v>0</v>
      </c>
      <c r="V10" s="319"/>
      <c r="W10" s="321"/>
    </row>
    <row r="11" spans="1:26" ht="30" x14ac:dyDescent="0.25">
      <c r="A11" s="61">
        <v>11</v>
      </c>
      <c r="B11" s="395" t="s">
        <v>17066</v>
      </c>
      <c r="C11" s="38">
        <f t="shared" si="0"/>
        <v>0</v>
      </c>
      <c r="D11" s="39">
        <f t="shared" si="11"/>
        <v>0</v>
      </c>
      <c r="E11" s="42">
        <f t="shared" si="12"/>
        <v>0</v>
      </c>
      <c r="F11" s="41">
        <f t="shared" si="3"/>
        <v>0</v>
      </c>
      <c r="G11" s="319"/>
      <c r="H11" s="320"/>
      <c r="I11" s="41">
        <f t="shared" si="4"/>
        <v>0</v>
      </c>
      <c r="J11" s="319"/>
      <c r="K11" s="321"/>
      <c r="L11" s="41">
        <f t="shared" si="5"/>
        <v>0</v>
      </c>
      <c r="M11" s="319"/>
      <c r="N11" s="320"/>
      <c r="O11" s="41">
        <f t="shared" si="6"/>
        <v>0</v>
      </c>
      <c r="P11" s="319"/>
      <c r="Q11" s="321"/>
      <c r="R11" s="41">
        <f t="shared" si="7"/>
        <v>0</v>
      </c>
      <c r="S11" s="319"/>
      <c r="T11" s="320"/>
      <c r="U11" s="41">
        <f t="shared" si="8"/>
        <v>0</v>
      </c>
      <c r="V11" s="319"/>
      <c r="W11" s="321"/>
    </row>
    <row r="12" spans="1:26" ht="27" customHeight="1" x14ac:dyDescent="0.25">
      <c r="A12" s="61">
        <v>12</v>
      </c>
      <c r="B12" s="284" t="s">
        <v>17098</v>
      </c>
      <c r="C12" s="285">
        <f t="shared" si="0"/>
        <v>0</v>
      </c>
      <c r="D12" s="286">
        <f t="shared" si="11"/>
        <v>0</v>
      </c>
      <c r="E12" s="287">
        <f t="shared" si="12"/>
        <v>0</v>
      </c>
      <c r="F12" s="288">
        <f t="shared" si="3"/>
        <v>0</v>
      </c>
      <c r="G12" s="397"/>
      <c r="H12" s="398"/>
      <c r="I12" s="288">
        <f t="shared" si="4"/>
        <v>0</v>
      </c>
      <c r="J12" s="397"/>
      <c r="K12" s="399"/>
      <c r="L12" s="288">
        <f t="shared" si="5"/>
        <v>0</v>
      </c>
      <c r="M12" s="397"/>
      <c r="N12" s="398"/>
      <c r="O12" s="288">
        <f t="shared" si="6"/>
        <v>0</v>
      </c>
      <c r="P12" s="397"/>
      <c r="Q12" s="399"/>
      <c r="R12" s="288">
        <f t="shared" si="7"/>
        <v>0</v>
      </c>
      <c r="S12" s="397"/>
      <c r="T12" s="398"/>
      <c r="U12" s="288">
        <f t="shared" si="8"/>
        <v>0</v>
      </c>
      <c r="V12" s="397"/>
      <c r="W12" s="399"/>
    </row>
    <row r="13" spans="1:26" s="163" customFormat="1" ht="27" customHeight="1" x14ac:dyDescent="0.25">
      <c r="A13" s="61">
        <v>13</v>
      </c>
      <c r="B13" s="277" t="s">
        <v>12573</v>
      </c>
      <c r="C13" s="278">
        <f t="shared" si="0"/>
        <v>0</v>
      </c>
      <c r="D13" s="279">
        <f t="shared" si="11"/>
        <v>0</v>
      </c>
      <c r="E13" s="280">
        <f t="shared" si="12"/>
        <v>0</v>
      </c>
      <c r="F13" s="289">
        <f t="shared" ref="F13:F18" si="22">+G13+H13</f>
        <v>0</v>
      </c>
      <c r="G13" s="281">
        <f>SUM(G14:G18)</f>
        <v>0</v>
      </c>
      <c r="H13" s="282">
        <f>SUM(H14:H18)</f>
        <v>0</v>
      </c>
      <c r="I13" s="289">
        <f t="shared" ref="I13:I18" si="23">+J13+K13</f>
        <v>0</v>
      </c>
      <c r="J13" s="281">
        <f>SUM(J14:J18)</f>
        <v>0</v>
      </c>
      <c r="K13" s="282">
        <f>SUM(K14:K18)</f>
        <v>0</v>
      </c>
      <c r="L13" s="289">
        <f t="shared" ref="L13:L18" si="24">+M13+N13</f>
        <v>0</v>
      </c>
      <c r="M13" s="281">
        <f>SUM(M14:M18)</f>
        <v>0</v>
      </c>
      <c r="N13" s="282">
        <f>SUM(N14:N18)</f>
        <v>0</v>
      </c>
      <c r="O13" s="289">
        <f t="shared" ref="O13:O18" si="25">+P13+Q13</f>
        <v>0</v>
      </c>
      <c r="P13" s="281">
        <f>SUM(P14:P18)</f>
        <v>0</v>
      </c>
      <c r="Q13" s="282">
        <f>SUM(Q14:Q18)</f>
        <v>0</v>
      </c>
      <c r="R13" s="289">
        <f t="shared" ref="R13:R18" si="26">+S13+T13</f>
        <v>0</v>
      </c>
      <c r="S13" s="281">
        <f>SUM(S14:S18)</f>
        <v>0</v>
      </c>
      <c r="T13" s="282">
        <f>SUM(T14:T18)</f>
        <v>0</v>
      </c>
      <c r="U13" s="280">
        <f t="shared" ref="U13:U18" si="27">+V13+W13</f>
        <v>0</v>
      </c>
      <c r="V13" s="279">
        <f>SUM(V14:V18)</f>
        <v>0</v>
      </c>
      <c r="W13" s="280">
        <f>SUM(W14:W18)</f>
        <v>0</v>
      </c>
    </row>
    <row r="14" spans="1:26" ht="27" customHeight="1" x14ac:dyDescent="0.25">
      <c r="A14" s="61">
        <v>14</v>
      </c>
      <c r="B14" s="283" t="s">
        <v>12574</v>
      </c>
      <c r="C14" s="38">
        <f t="shared" ref="C14" si="28">D14+E14</f>
        <v>0</v>
      </c>
      <c r="D14" s="39">
        <f t="shared" ref="D14" si="29">G14+J14+M14+P14+S14+V14</f>
        <v>0</v>
      </c>
      <c r="E14" s="42">
        <f t="shared" ref="E14" si="30">+H14+K14+N14+Q14+T14+W14</f>
        <v>0</v>
      </c>
      <c r="F14" s="41">
        <f t="shared" si="22"/>
        <v>0</v>
      </c>
      <c r="G14" s="319"/>
      <c r="H14" s="320"/>
      <c r="I14" s="41">
        <f t="shared" si="23"/>
        <v>0</v>
      </c>
      <c r="J14" s="319"/>
      <c r="K14" s="321"/>
      <c r="L14" s="41">
        <f t="shared" si="24"/>
        <v>0</v>
      </c>
      <c r="M14" s="319"/>
      <c r="N14" s="320"/>
      <c r="O14" s="41">
        <f t="shared" si="25"/>
        <v>0</v>
      </c>
      <c r="P14" s="319"/>
      <c r="Q14" s="321"/>
      <c r="R14" s="41">
        <f t="shared" si="26"/>
        <v>0</v>
      </c>
      <c r="S14" s="319"/>
      <c r="T14" s="320"/>
      <c r="U14" s="41">
        <f t="shared" si="27"/>
        <v>0</v>
      </c>
      <c r="V14" s="319"/>
      <c r="W14" s="321"/>
    </row>
    <row r="15" spans="1:26" ht="27" customHeight="1" x14ac:dyDescent="0.25">
      <c r="A15" s="61">
        <v>15</v>
      </c>
      <c r="B15" s="283" t="s">
        <v>9964</v>
      </c>
      <c r="C15" s="38">
        <f t="shared" ref="C15:C20" si="31">D15+E15</f>
        <v>0</v>
      </c>
      <c r="D15" s="39">
        <f t="shared" ref="D15:D20" si="32">G15+J15+M15+P15+S15+V15</f>
        <v>0</v>
      </c>
      <c r="E15" s="42">
        <f t="shared" ref="E15:E20" si="33">+H15+K15+N15+Q15+T15+W15</f>
        <v>0</v>
      </c>
      <c r="F15" s="41">
        <f t="shared" si="22"/>
        <v>0</v>
      </c>
      <c r="G15" s="319"/>
      <c r="H15" s="320"/>
      <c r="I15" s="41">
        <f t="shared" si="23"/>
        <v>0</v>
      </c>
      <c r="J15" s="319"/>
      <c r="K15" s="321"/>
      <c r="L15" s="41">
        <f t="shared" si="24"/>
        <v>0</v>
      </c>
      <c r="M15" s="319"/>
      <c r="N15" s="320"/>
      <c r="O15" s="41">
        <f t="shared" si="25"/>
        <v>0</v>
      </c>
      <c r="P15" s="319"/>
      <c r="Q15" s="321"/>
      <c r="R15" s="41">
        <f t="shared" si="26"/>
        <v>0</v>
      </c>
      <c r="S15" s="319"/>
      <c r="T15" s="320"/>
      <c r="U15" s="41">
        <f t="shared" si="27"/>
        <v>0</v>
      </c>
      <c r="V15" s="319"/>
      <c r="W15" s="321"/>
    </row>
    <row r="16" spans="1:26" ht="27" customHeight="1" x14ac:dyDescent="0.25">
      <c r="A16" s="61">
        <v>16</v>
      </c>
      <c r="B16" s="283" t="s">
        <v>9963</v>
      </c>
      <c r="C16" s="38">
        <f t="shared" si="31"/>
        <v>0</v>
      </c>
      <c r="D16" s="39">
        <f t="shared" si="32"/>
        <v>0</v>
      </c>
      <c r="E16" s="42">
        <f t="shared" si="33"/>
        <v>0</v>
      </c>
      <c r="F16" s="41">
        <f t="shared" si="22"/>
        <v>0</v>
      </c>
      <c r="G16" s="319"/>
      <c r="H16" s="320"/>
      <c r="I16" s="41">
        <f t="shared" si="23"/>
        <v>0</v>
      </c>
      <c r="J16" s="319"/>
      <c r="K16" s="321"/>
      <c r="L16" s="41">
        <f t="shared" si="24"/>
        <v>0</v>
      </c>
      <c r="M16" s="319"/>
      <c r="N16" s="320"/>
      <c r="O16" s="41">
        <f t="shared" si="25"/>
        <v>0</v>
      </c>
      <c r="P16" s="319"/>
      <c r="Q16" s="321"/>
      <c r="R16" s="41">
        <f t="shared" si="26"/>
        <v>0</v>
      </c>
      <c r="S16" s="319"/>
      <c r="T16" s="320"/>
      <c r="U16" s="41">
        <f t="shared" si="27"/>
        <v>0</v>
      </c>
      <c r="V16" s="319"/>
      <c r="W16" s="321"/>
    </row>
    <row r="17" spans="1:23" ht="27" customHeight="1" x14ac:dyDescent="0.25">
      <c r="A17" s="61">
        <v>17</v>
      </c>
      <c r="B17" s="290" t="s">
        <v>12575</v>
      </c>
      <c r="C17" s="285">
        <f t="shared" si="31"/>
        <v>0</v>
      </c>
      <c r="D17" s="286">
        <f t="shared" si="32"/>
        <v>0</v>
      </c>
      <c r="E17" s="287">
        <f t="shared" si="33"/>
        <v>0</v>
      </c>
      <c r="F17" s="41">
        <f t="shared" ref="F17" si="34">+G17+H17</f>
        <v>0</v>
      </c>
      <c r="G17" s="319"/>
      <c r="H17" s="320"/>
      <c r="I17" s="41">
        <f t="shared" ref="I17" si="35">+J17+K17</f>
        <v>0</v>
      </c>
      <c r="J17" s="319"/>
      <c r="K17" s="321"/>
      <c r="L17" s="41">
        <f t="shared" ref="L17" si="36">+M17+N17</f>
        <v>0</v>
      </c>
      <c r="M17" s="319"/>
      <c r="N17" s="320"/>
      <c r="O17" s="41">
        <f t="shared" ref="O17" si="37">+P17+Q17</f>
        <v>0</v>
      </c>
      <c r="P17" s="319"/>
      <c r="Q17" s="321"/>
      <c r="R17" s="41">
        <f t="shared" ref="R17" si="38">+S17+T17</f>
        <v>0</v>
      </c>
      <c r="S17" s="319"/>
      <c r="T17" s="320"/>
      <c r="U17" s="41">
        <f t="shared" ref="U17" si="39">+V17+W17</f>
        <v>0</v>
      </c>
      <c r="V17" s="319"/>
      <c r="W17" s="321"/>
    </row>
    <row r="18" spans="1:23" ht="27" customHeight="1" x14ac:dyDescent="0.25">
      <c r="A18" s="61">
        <v>18</v>
      </c>
      <c r="B18" s="284" t="s">
        <v>16219</v>
      </c>
      <c r="C18" s="285">
        <f t="shared" si="31"/>
        <v>0</v>
      </c>
      <c r="D18" s="286">
        <f t="shared" si="32"/>
        <v>0</v>
      </c>
      <c r="E18" s="287">
        <f t="shared" si="33"/>
        <v>0</v>
      </c>
      <c r="F18" s="288">
        <f t="shared" si="22"/>
        <v>0</v>
      </c>
      <c r="G18" s="397"/>
      <c r="H18" s="398"/>
      <c r="I18" s="288">
        <f t="shared" si="23"/>
        <v>0</v>
      </c>
      <c r="J18" s="397"/>
      <c r="K18" s="399"/>
      <c r="L18" s="288">
        <f t="shared" si="24"/>
        <v>0</v>
      </c>
      <c r="M18" s="397"/>
      <c r="N18" s="398"/>
      <c r="O18" s="288">
        <f t="shared" si="25"/>
        <v>0</v>
      </c>
      <c r="P18" s="397"/>
      <c r="Q18" s="399"/>
      <c r="R18" s="288">
        <f t="shared" si="26"/>
        <v>0</v>
      </c>
      <c r="S18" s="397"/>
      <c r="T18" s="398"/>
      <c r="U18" s="288">
        <f t="shared" si="27"/>
        <v>0</v>
      </c>
      <c r="V18" s="397"/>
      <c r="W18" s="399"/>
    </row>
    <row r="19" spans="1:23" s="163" customFormat="1" ht="27" customHeight="1" x14ac:dyDescent="0.25">
      <c r="A19" s="61">
        <v>19</v>
      </c>
      <c r="B19" s="277" t="s">
        <v>17067</v>
      </c>
      <c r="C19" s="278">
        <f t="shared" si="31"/>
        <v>0</v>
      </c>
      <c r="D19" s="279">
        <f t="shared" si="32"/>
        <v>0</v>
      </c>
      <c r="E19" s="280">
        <f t="shared" si="33"/>
        <v>0</v>
      </c>
      <c r="F19" s="289">
        <f t="shared" ref="F19:F24" si="40">+G19+H19</f>
        <v>0</v>
      </c>
      <c r="G19" s="281">
        <f>SUM(G20:G24)</f>
        <v>0</v>
      </c>
      <c r="H19" s="282">
        <f>SUM(H20:H24)</f>
        <v>0</v>
      </c>
      <c r="I19" s="289">
        <f t="shared" ref="I19:I24" si="41">+J19+K19</f>
        <v>0</v>
      </c>
      <c r="J19" s="281">
        <f>SUM(J20:J24)</f>
        <v>0</v>
      </c>
      <c r="K19" s="282">
        <f>SUM(K20:K24)</f>
        <v>0</v>
      </c>
      <c r="L19" s="289">
        <f t="shared" ref="L19:L24" si="42">+M19+N19</f>
        <v>0</v>
      </c>
      <c r="M19" s="281">
        <f>SUM(M20:M24)</f>
        <v>0</v>
      </c>
      <c r="N19" s="282">
        <f>SUM(N20:N24)</f>
        <v>0</v>
      </c>
      <c r="O19" s="289">
        <f t="shared" ref="O19:O24" si="43">+P19+Q19</f>
        <v>0</v>
      </c>
      <c r="P19" s="281">
        <f>SUM(P20:P24)</f>
        <v>0</v>
      </c>
      <c r="Q19" s="282">
        <f>SUM(Q20:Q24)</f>
        <v>0</v>
      </c>
      <c r="R19" s="289">
        <f t="shared" ref="R19:R24" si="44">+S19+T19</f>
        <v>0</v>
      </c>
      <c r="S19" s="281">
        <f>SUM(S20:S24)</f>
        <v>0</v>
      </c>
      <c r="T19" s="282">
        <f>SUM(T20:T24)</f>
        <v>0</v>
      </c>
      <c r="U19" s="280">
        <f t="shared" ref="U19:U24" si="45">+V19+W19</f>
        <v>0</v>
      </c>
      <c r="V19" s="279">
        <f>SUM(V20:V24)</f>
        <v>0</v>
      </c>
      <c r="W19" s="280">
        <f>SUM(W20:W24)</f>
        <v>0</v>
      </c>
    </row>
    <row r="20" spans="1:23" ht="27" customHeight="1" x14ac:dyDescent="0.25">
      <c r="A20" s="61">
        <v>20</v>
      </c>
      <c r="B20" s="283" t="s">
        <v>17068</v>
      </c>
      <c r="C20" s="38">
        <f t="shared" si="31"/>
        <v>0</v>
      </c>
      <c r="D20" s="39">
        <f t="shared" si="32"/>
        <v>0</v>
      </c>
      <c r="E20" s="42">
        <f t="shared" si="33"/>
        <v>0</v>
      </c>
      <c r="F20" s="41">
        <f t="shared" si="40"/>
        <v>0</v>
      </c>
      <c r="G20" s="319"/>
      <c r="H20" s="320"/>
      <c r="I20" s="41">
        <f t="shared" si="41"/>
        <v>0</v>
      </c>
      <c r="J20" s="319"/>
      <c r="K20" s="321"/>
      <c r="L20" s="41">
        <f t="shared" si="42"/>
        <v>0</v>
      </c>
      <c r="M20" s="319"/>
      <c r="N20" s="320"/>
      <c r="O20" s="41">
        <f t="shared" si="43"/>
        <v>0</v>
      </c>
      <c r="P20" s="319"/>
      <c r="Q20" s="321"/>
      <c r="R20" s="41">
        <f t="shared" si="44"/>
        <v>0</v>
      </c>
      <c r="S20" s="319"/>
      <c r="T20" s="320"/>
      <c r="U20" s="41">
        <f t="shared" si="45"/>
        <v>0</v>
      </c>
      <c r="V20" s="319"/>
      <c r="W20" s="321"/>
    </row>
    <row r="21" spans="1:23" ht="27" customHeight="1" x14ac:dyDescent="0.25">
      <c r="A21" s="61">
        <v>21</v>
      </c>
      <c r="B21" s="283" t="s">
        <v>17069</v>
      </c>
      <c r="C21" s="38">
        <f t="shared" ref="C21:C26" si="46">D21+E21</f>
        <v>0</v>
      </c>
      <c r="D21" s="39">
        <f t="shared" ref="D21:D26" si="47">G21+J21+M21+P21+S21+V21</f>
        <v>0</v>
      </c>
      <c r="E21" s="42">
        <f t="shared" ref="E21:E26" si="48">+H21+K21+N21+Q21+T21+W21</f>
        <v>0</v>
      </c>
      <c r="F21" s="41">
        <f t="shared" si="40"/>
        <v>0</v>
      </c>
      <c r="G21" s="319"/>
      <c r="H21" s="320"/>
      <c r="I21" s="41">
        <f t="shared" si="41"/>
        <v>0</v>
      </c>
      <c r="J21" s="319"/>
      <c r="K21" s="321"/>
      <c r="L21" s="41">
        <f t="shared" si="42"/>
        <v>0</v>
      </c>
      <c r="M21" s="319"/>
      <c r="N21" s="320"/>
      <c r="O21" s="41">
        <f t="shared" si="43"/>
        <v>0</v>
      </c>
      <c r="P21" s="319"/>
      <c r="Q21" s="321"/>
      <c r="R21" s="41">
        <f t="shared" si="44"/>
        <v>0</v>
      </c>
      <c r="S21" s="319"/>
      <c r="T21" s="320"/>
      <c r="U21" s="41">
        <f t="shared" si="45"/>
        <v>0</v>
      </c>
      <c r="V21" s="319"/>
      <c r="W21" s="321"/>
    </row>
    <row r="22" spans="1:23" ht="27" customHeight="1" x14ac:dyDescent="0.25">
      <c r="A22" s="61">
        <v>22</v>
      </c>
      <c r="B22" s="283" t="s">
        <v>17070</v>
      </c>
      <c r="C22" s="38">
        <f t="shared" si="46"/>
        <v>0</v>
      </c>
      <c r="D22" s="39">
        <f t="shared" si="47"/>
        <v>0</v>
      </c>
      <c r="E22" s="42">
        <f t="shared" si="48"/>
        <v>0</v>
      </c>
      <c r="F22" s="41">
        <f t="shared" si="40"/>
        <v>0</v>
      </c>
      <c r="G22" s="319"/>
      <c r="H22" s="320"/>
      <c r="I22" s="41">
        <f t="shared" si="41"/>
        <v>0</v>
      </c>
      <c r="J22" s="319"/>
      <c r="K22" s="321"/>
      <c r="L22" s="41">
        <f t="shared" si="42"/>
        <v>0</v>
      </c>
      <c r="M22" s="319"/>
      <c r="N22" s="320"/>
      <c r="O22" s="41">
        <f t="shared" si="43"/>
        <v>0</v>
      </c>
      <c r="P22" s="319"/>
      <c r="Q22" s="321"/>
      <c r="R22" s="41">
        <f t="shared" si="44"/>
        <v>0</v>
      </c>
      <c r="S22" s="319"/>
      <c r="T22" s="320"/>
      <c r="U22" s="41">
        <f t="shared" si="45"/>
        <v>0</v>
      </c>
      <c r="V22" s="319"/>
      <c r="W22" s="321"/>
    </row>
    <row r="23" spans="1:23" ht="27" customHeight="1" x14ac:dyDescent="0.25">
      <c r="A23" s="61">
        <v>23</v>
      </c>
      <c r="B23" s="290" t="s">
        <v>17071</v>
      </c>
      <c r="C23" s="285">
        <f t="shared" si="46"/>
        <v>0</v>
      </c>
      <c r="D23" s="286">
        <f t="shared" si="47"/>
        <v>0</v>
      </c>
      <c r="E23" s="287">
        <f t="shared" si="48"/>
        <v>0</v>
      </c>
      <c r="F23" s="41">
        <f t="shared" si="40"/>
        <v>0</v>
      </c>
      <c r="G23" s="319"/>
      <c r="H23" s="320"/>
      <c r="I23" s="41">
        <f t="shared" si="41"/>
        <v>0</v>
      </c>
      <c r="J23" s="319"/>
      <c r="K23" s="321"/>
      <c r="L23" s="41">
        <f t="shared" si="42"/>
        <v>0</v>
      </c>
      <c r="M23" s="319"/>
      <c r="N23" s="320"/>
      <c r="O23" s="41">
        <f t="shared" si="43"/>
        <v>0</v>
      </c>
      <c r="P23" s="319"/>
      <c r="Q23" s="321"/>
      <c r="R23" s="41">
        <f t="shared" si="44"/>
        <v>0</v>
      </c>
      <c r="S23" s="319"/>
      <c r="T23" s="320"/>
      <c r="U23" s="41">
        <f t="shared" si="45"/>
        <v>0</v>
      </c>
      <c r="V23" s="319"/>
      <c r="W23" s="321"/>
    </row>
    <row r="24" spans="1:23" ht="27" customHeight="1" x14ac:dyDescent="0.25">
      <c r="A24" s="61">
        <v>24</v>
      </c>
      <c r="B24" s="284" t="s">
        <v>17099</v>
      </c>
      <c r="C24" s="285">
        <f t="shared" si="46"/>
        <v>0</v>
      </c>
      <c r="D24" s="286">
        <f t="shared" si="47"/>
        <v>0</v>
      </c>
      <c r="E24" s="287">
        <f t="shared" si="48"/>
        <v>0</v>
      </c>
      <c r="F24" s="288">
        <f t="shared" si="40"/>
        <v>0</v>
      </c>
      <c r="G24" s="397"/>
      <c r="H24" s="398"/>
      <c r="I24" s="288">
        <f t="shared" si="41"/>
        <v>0</v>
      </c>
      <c r="J24" s="397"/>
      <c r="K24" s="399"/>
      <c r="L24" s="288">
        <f t="shared" si="42"/>
        <v>0</v>
      </c>
      <c r="M24" s="397"/>
      <c r="N24" s="398"/>
      <c r="O24" s="288">
        <f t="shared" si="43"/>
        <v>0</v>
      </c>
      <c r="P24" s="397"/>
      <c r="Q24" s="399"/>
      <c r="R24" s="288">
        <f t="shared" si="44"/>
        <v>0</v>
      </c>
      <c r="S24" s="397"/>
      <c r="T24" s="398"/>
      <c r="U24" s="288">
        <f t="shared" si="45"/>
        <v>0</v>
      </c>
      <c r="V24" s="397"/>
      <c r="W24" s="399"/>
    </row>
    <row r="25" spans="1:23" s="163" customFormat="1" ht="27" customHeight="1" x14ac:dyDescent="0.25">
      <c r="A25" s="61">
        <v>25</v>
      </c>
      <c r="B25" s="396" t="s">
        <v>17072</v>
      </c>
      <c r="C25" s="278">
        <f t="shared" si="46"/>
        <v>0</v>
      </c>
      <c r="D25" s="279">
        <f t="shared" si="47"/>
        <v>0</v>
      </c>
      <c r="E25" s="280">
        <f t="shared" si="48"/>
        <v>0</v>
      </c>
      <c r="F25" s="289">
        <f t="shared" ref="F25:F29" si="49">+G25+H25</f>
        <v>0</v>
      </c>
      <c r="G25" s="281">
        <f>SUM(G26:G30)</f>
        <v>0</v>
      </c>
      <c r="H25" s="282">
        <f>SUM(H26:H30)</f>
        <v>0</v>
      </c>
      <c r="I25" s="289">
        <f t="shared" ref="I25:I29" si="50">+J25+K25</f>
        <v>0</v>
      </c>
      <c r="J25" s="281">
        <f>SUM(J26:J30)</f>
        <v>0</v>
      </c>
      <c r="K25" s="282">
        <f>SUM(K26:K30)</f>
        <v>0</v>
      </c>
      <c r="L25" s="289">
        <f t="shared" ref="L25:L29" si="51">+M25+N25</f>
        <v>0</v>
      </c>
      <c r="M25" s="281">
        <f>SUM(M26:M30)</f>
        <v>0</v>
      </c>
      <c r="N25" s="282">
        <f>SUM(N26:N30)</f>
        <v>0</v>
      </c>
      <c r="O25" s="289">
        <f t="shared" ref="O25:O29" si="52">+P25+Q25</f>
        <v>0</v>
      </c>
      <c r="P25" s="281">
        <f>SUM(P26:P30)</f>
        <v>0</v>
      </c>
      <c r="Q25" s="282">
        <f>SUM(Q26:Q30)</f>
        <v>0</v>
      </c>
      <c r="R25" s="289">
        <f t="shared" ref="R25:R29" si="53">+S25+T25</f>
        <v>0</v>
      </c>
      <c r="S25" s="281">
        <f>SUM(S26:S30)</f>
        <v>0</v>
      </c>
      <c r="T25" s="282">
        <f>SUM(T26:T30)</f>
        <v>0</v>
      </c>
      <c r="U25" s="280">
        <f t="shared" ref="U25:U29" si="54">+V25+W25</f>
        <v>0</v>
      </c>
      <c r="V25" s="279">
        <f>SUM(V26:V30)</f>
        <v>0</v>
      </c>
      <c r="W25" s="280">
        <f>SUM(W26:W30)</f>
        <v>0</v>
      </c>
    </row>
    <row r="26" spans="1:23" ht="27" customHeight="1" x14ac:dyDescent="0.25">
      <c r="A26" s="61">
        <v>26</v>
      </c>
      <c r="B26" s="283" t="s">
        <v>17073</v>
      </c>
      <c r="C26" s="38">
        <f t="shared" si="46"/>
        <v>0</v>
      </c>
      <c r="D26" s="39">
        <f t="shared" si="47"/>
        <v>0</v>
      </c>
      <c r="E26" s="42">
        <f t="shared" si="48"/>
        <v>0</v>
      </c>
      <c r="F26" s="41">
        <f t="shared" si="49"/>
        <v>0</v>
      </c>
      <c r="G26" s="319"/>
      <c r="H26" s="320"/>
      <c r="I26" s="41">
        <f t="shared" si="50"/>
        <v>0</v>
      </c>
      <c r="J26" s="319"/>
      <c r="K26" s="321"/>
      <c r="L26" s="41">
        <f t="shared" si="51"/>
        <v>0</v>
      </c>
      <c r="M26" s="319"/>
      <c r="N26" s="320"/>
      <c r="O26" s="41">
        <f t="shared" si="52"/>
        <v>0</v>
      </c>
      <c r="P26" s="319"/>
      <c r="Q26" s="321"/>
      <c r="R26" s="41">
        <f t="shared" si="53"/>
        <v>0</v>
      </c>
      <c r="S26" s="319"/>
      <c r="T26" s="320"/>
      <c r="U26" s="41">
        <f t="shared" si="54"/>
        <v>0</v>
      </c>
      <c r="V26" s="319"/>
      <c r="W26" s="321"/>
    </row>
    <row r="27" spans="1:23" ht="27" customHeight="1" x14ac:dyDescent="0.25">
      <c r="A27" s="61">
        <v>27</v>
      </c>
      <c r="B27" s="283" t="s">
        <v>17100</v>
      </c>
      <c r="C27" s="38">
        <f t="shared" ref="C27:C29" si="55">D27+E27</f>
        <v>0</v>
      </c>
      <c r="D27" s="39">
        <f t="shared" ref="D27:D29" si="56">G27+J27+M27+P27+S27+V27</f>
        <v>0</v>
      </c>
      <c r="E27" s="42">
        <f t="shared" ref="E27:E29" si="57">+H27+K27+N27+Q27+T27+W27</f>
        <v>0</v>
      </c>
      <c r="F27" s="41">
        <f t="shared" si="49"/>
        <v>0</v>
      </c>
      <c r="G27" s="319"/>
      <c r="H27" s="320"/>
      <c r="I27" s="41">
        <f t="shared" si="50"/>
        <v>0</v>
      </c>
      <c r="J27" s="319"/>
      <c r="K27" s="321"/>
      <c r="L27" s="41">
        <f t="shared" si="51"/>
        <v>0</v>
      </c>
      <c r="M27" s="319"/>
      <c r="N27" s="320"/>
      <c r="O27" s="41">
        <f t="shared" si="52"/>
        <v>0</v>
      </c>
      <c r="P27" s="319"/>
      <c r="Q27" s="321"/>
      <c r="R27" s="41">
        <f t="shared" si="53"/>
        <v>0</v>
      </c>
      <c r="S27" s="319"/>
      <c r="T27" s="320"/>
      <c r="U27" s="41">
        <f t="shared" si="54"/>
        <v>0</v>
      </c>
      <c r="V27" s="319"/>
      <c r="W27" s="321"/>
    </row>
    <row r="28" spans="1:23" ht="27" customHeight="1" x14ac:dyDescent="0.25">
      <c r="A28" s="61">
        <v>28</v>
      </c>
      <c r="B28" s="283" t="s">
        <v>17074</v>
      </c>
      <c r="C28" s="38">
        <f t="shared" si="55"/>
        <v>0</v>
      </c>
      <c r="D28" s="39">
        <f t="shared" si="56"/>
        <v>0</v>
      </c>
      <c r="E28" s="42">
        <f t="shared" si="57"/>
        <v>0</v>
      </c>
      <c r="F28" s="41">
        <f t="shared" si="49"/>
        <v>0</v>
      </c>
      <c r="G28" s="319"/>
      <c r="H28" s="320"/>
      <c r="I28" s="41">
        <f t="shared" si="50"/>
        <v>0</v>
      </c>
      <c r="J28" s="319"/>
      <c r="K28" s="321"/>
      <c r="L28" s="41">
        <f t="shared" si="51"/>
        <v>0</v>
      </c>
      <c r="M28" s="319"/>
      <c r="N28" s="320"/>
      <c r="O28" s="41">
        <f t="shared" si="52"/>
        <v>0</v>
      </c>
      <c r="P28" s="319"/>
      <c r="Q28" s="321"/>
      <c r="R28" s="41">
        <f t="shared" si="53"/>
        <v>0</v>
      </c>
      <c r="S28" s="319"/>
      <c r="T28" s="320"/>
      <c r="U28" s="41">
        <f t="shared" si="54"/>
        <v>0</v>
      </c>
      <c r="V28" s="319"/>
      <c r="W28" s="321"/>
    </row>
    <row r="29" spans="1:23" ht="27" customHeight="1" thickBot="1" x14ac:dyDescent="0.3">
      <c r="A29" s="61">
        <v>29</v>
      </c>
      <c r="B29" s="395" t="s">
        <v>17075</v>
      </c>
      <c r="C29" s="32">
        <f t="shared" si="55"/>
        <v>0</v>
      </c>
      <c r="D29" s="33">
        <f t="shared" si="56"/>
        <v>0</v>
      </c>
      <c r="E29" s="36">
        <f t="shared" si="57"/>
        <v>0</v>
      </c>
      <c r="F29" s="35">
        <f t="shared" si="49"/>
        <v>0</v>
      </c>
      <c r="G29" s="349"/>
      <c r="H29" s="393"/>
      <c r="I29" s="35">
        <f t="shared" si="50"/>
        <v>0</v>
      </c>
      <c r="J29" s="349"/>
      <c r="K29" s="394"/>
      <c r="L29" s="35">
        <f t="shared" si="51"/>
        <v>0</v>
      </c>
      <c r="M29" s="349"/>
      <c r="N29" s="393"/>
      <c r="O29" s="35">
        <f t="shared" si="52"/>
        <v>0</v>
      </c>
      <c r="P29" s="349"/>
      <c r="Q29" s="394"/>
      <c r="R29" s="35">
        <f t="shared" si="53"/>
        <v>0</v>
      </c>
      <c r="S29" s="349"/>
      <c r="T29" s="393"/>
      <c r="U29" s="35">
        <f t="shared" si="54"/>
        <v>0</v>
      </c>
      <c r="V29" s="349"/>
      <c r="W29" s="394"/>
    </row>
    <row r="30" spans="1:23" ht="15.75" thickTop="1" x14ac:dyDescent="0.25">
      <c r="A30" s="61">
        <v>30</v>
      </c>
      <c r="B30" s="301"/>
      <c r="C30" s="301"/>
      <c r="D30" s="301"/>
      <c r="E30" s="301"/>
      <c r="F30" s="302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</row>
    <row r="31" spans="1:23" x14ac:dyDescent="0.25">
      <c r="A31" s="61">
        <v>31</v>
      </c>
      <c r="B31" s="58" t="s">
        <v>10247</v>
      </c>
    </row>
    <row r="32" spans="1:23" ht="19.5" customHeight="1" x14ac:dyDescent="0.25">
      <c r="A32" s="61">
        <v>32</v>
      </c>
      <c r="B32" s="572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4"/>
    </row>
    <row r="33" spans="2:23" ht="19.5" customHeight="1" x14ac:dyDescent="0.25">
      <c r="B33" s="575"/>
      <c r="C33" s="576"/>
      <c r="D33" s="576"/>
      <c r="E33" s="576"/>
      <c r="F33" s="576"/>
      <c r="G33" s="576"/>
      <c r="H33" s="576"/>
      <c r="I33" s="576"/>
      <c r="J33" s="576"/>
      <c r="K33" s="576"/>
      <c r="L33" s="576"/>
      <c r="M33" s="576"/>
      <c r="N33" s="576"/>
      <c r="O33" s="576"/>
      <c r="P33" s="576"/>
      <c r="Q33" s="576"/>
      <c r="R33" s="576"/>
      <c r="S33" s="576"/>
      <c r="T33" s="576"/>
      <c r="U33" s="576"/>
      <c r="V33" s="576"/>
      <c r="W33" s="577"/>
    </row>
    <row r="34" spans="2:23" ht="19.5" customHeight="1" x14ac:dyDescent="0.25">
      <c r="B34" s="575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6"/>
      <c r="V34" s="576"/>
      <c r="W34" s="577"/>
    </row>
    <row r="35" spans="2:23" ht="19.5" customHeight="1" x14ac:dyDescent="0.25">
      <c r="B35" s="575"/>
      <c r="C35" s="576"/>
      <c r="D35" s="576"/>
      <c r="E35" s="576"/>
      <c r="F35" s="576"/>
      <c r="G35" s="576"/>
      <c r="H35" s="576"/>
      <c r="I35" s="576"/>
      <c r="J35" s="576"/>
      <c r="K35" s="576"/>
      <c r="L35" s="576"/>
      <c r="M35" s="576"/>
      <c r="N35" s="576"/>
      <c r="O35" s="576"/>
      <c r="P35" s="576"/>
      <c r="Q35" s="576"/>
      <c r="R35" s="576"/>
      <c r="S35" s="576"/>
      <c r="T35" s="576"/>
      <c r="U35" s="576"/>
      <c r="V35" s="576"/>
      <c r="W35" s="577"/>
    </row>
    <row r="36" spans="2:23" ht="19.5" customHeight="1" x14ac:dyDescent="0.25">
      <c r="B36" s="578"/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80"/>
    </row>
  </sheetData>
  <sheetProtection algorithmName="SHA-512" hashValue="0+qYECmajXJV9LqCQwfBw6TT9y+eiCDZ08HmntohrI+lFb5MVIHF7bBZwwjIo7bUefG4VoSvm9YKx3XhEw6NzA==" saltValue="mFEUPCOUuAABUPqlvhI4Pw==" spinCount="100000" sheet="1" objects="1" scenarios="1"/>
  <mergeCells count="9">
    <mergeCell ref="B32:W36"/>
    <mergeCell ref="R5:T5"/>
    <mergeCell ref="U5:W5"/>
    <mergeCell ref="C5:E5"/>
    <mergeCell ref="F5:H5"/>
    <mergeCell ref="I5:K5"/>
    <mergeCell ref="L5:N5"/>
    <mergeCell ref="O5:Q5"/>
    <mergeCell ref="B5:B6"/>
  </mergeCells>
  <conditionalFormatting sqref="C13:E17">
    <cfRule type="cellIs" dxfId="64" priority="8" operator="equal">
      <formula>0</formula>
    </cfRule>
  </conditionalFormatting>
  <conditionalFormatting sqref="C19:E23">
    <cfRule type="cellIs" dxfId="63" priority="4" operator="equal">
      <formula>0</formula>
    </cfRule>
  </conditionalFormatting>
  <conditionalFormatting sqref="C25:E29">
    <cfRule type="cellIs" dxfId="62" priority="1" operator="equal">
      <formula>0</formula>
    </cfRule>
  </conditionalFormatting>
  <conditionalFormatting sqref="C8:F12 I8:I12 L8:L12 O8:O12 R8:R12 U8:U12">
    <cfRule type="cellIs" dxfId="61" priority="17" operator="equal">
      <formula>0</formula>
    </cfRule>
  </conditionalFormatting>
  <conditionalFormatting sqref="C7:W7">
    <cfRule type="cellIs" dxfId="60" priority="16" operator="equal">
      <formula>0</formula>
    </cfRule>
  </conditionalFormatting>
  <conditionalFormatting sqref="F14:F17">
    <cfRule type="cellIs" dxfId="59" priority="11" operator="equal">
      <formula>0</formula>
    </cfRule>
  </conditionalFormatting>
  <conditionalFormatting sqref="F20:F23">
    <cfRule type="cellIs" dxfId="58" priority="6" operator="equal">
      <formula>0</formula>
    </cfRule>
  </conditionalFormatting>
  <conditionalFormatting sqref="F26:F29">
    <cfRule type="cellIs" dxfId="57" priority="3" operator="equal">
      <formula>0</formula>
    </cfRule>
  </conditionalFormatting>
  <conditionalFormatting sqref="F13:W13">
    <cfRule type="cellIs" dxfId="56" priority="10" operator="equal">
      <formula>0</formula>
    </cfRule>
  </conditionalFormatting>
  <conditionalFormatting sqref="F19:W19">
    <cfRule type="cellIs" dxfId="55" priority="5" operator="equal">
      <formula>0</formula>
    </cfRule>
  </conditionalFormatting>
  <conditionalFormatting sqref="F25:W25">
    <cfRule type="cellIs" dxfId="54" priority="2" operator="equal">
      <formula>0</formula>
    </cfRule>
  </conditionalFormatting>
  <conditionalFormatting sqref="I14:I18 L14:L18 O14:O18 R14:R18 U14:U18 C18:F18 I20:I24 L20:L24 O20:O24 R20:R24 U20:U24 C24:F24 I26:I29 L26:L29 O26:O29 R26:R29 U26:U29">
    <cfRule type="cellIs" dxfId="53" priority="7" operator="equal">
      <formula>0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62" orientation="landscape" r:id="rId1"/>
  <headerFooter>
    <oddHeader>&amp;L&amp;G</oddHeader>
    <oddFooter>&amp;R&amp;"Carlito,Negrita"I y II Ciclos&amp;"Carlito,Normal",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fitToPage="1"/>
  </sheetPr>
  <dimension ref="A1:Z32"/>
  <sheetViews>
    <sheetView showGridLines="0" zoomScale="95" zoomScaleNormal="95" workbookViewId="0"/>
  </sheetViews>
  <sheetFormatPr baseColWidth="10" defaultColWidth="11.42578125" defaultRowHeight="15" x14ac:dyDescent="0.25"/>
  <cols>
    <col min="1" max="1" width="10.7109375" style="18" customWidth="1"/>
    <col min="2" max="2" width="57.85546875" style="22" customWidth="1"/>
    <col min="3" max="9" width="11.7109375" style="22" customWidth="1"/>
    <col min="10" max="16384" width="11.42578125" style="22"/>
  </cols>
  <sheetData>
    <row r="1" spans="1:26" ht="18" customHeight="1" x14ac:dyDescent="0.3">
      <c r="A1" s="61">
        <v>1</v>
      </c>
      <c r="B1" s="19" t="s">
        <v>12350</v>
      </c>
      <c r="C1" s="269"/>
      <c r="D1" s="269"/>
    </row>
    <row r="2" spans="1:26" ht="18" customHeight="1" x14ac:dyDescent="0.3">
      <c r="A2" s="61">
        <v>2</v>
      </c>
      <c r="B2" s="19" t="s">
        <v>10262</v>
      </c>
      <c r="C2" s="269"/>
      <c r="D2" s="269"/>
      <c r="E2" s="269"/>
      <c r="F2" s="269"/>
      <c r="G2" s="269"/>
      <c r="H2" s="269"/>
      <c r="I2" s="269"/>
    </row>
    <row r="3" spans="1:26" ht="18.75" x14ac:dyDescent="0.3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8.75" x14ac:dyDescent="0.3">
      <c r="A4" s="61">
        <v>4</v>
      </c>
      <c r="B4" s="270"/>
      <c r="C4" s="271"/>
      <c r="D4" s="271"/>
      <c r="E4" s="271"/>
      <c r="F4" s="271"/>
      <c r="G4" s="271"/>
      <c r="H4" s="610"/>
      <c r="I4" s="610"/>
    </row>
    <row r="5" spans="1:26" ht="36.6" customHeight="1" x14ac:dyDescent="0.25">
      <c r="A5" s="61">
        <v>5</v>
      </c>
      <c r="B5" s="272" t="s">
        <v>15271</v>
      </c>
      <c r="C5" s="400"/>
      <c r="D5" s="273"/>
      <c r="E5" s="273"/>
      <c r="F5" s="273"/>
      <c r="H5" s="273"/>
    </row>
    <row r="6" spans="1:26" ht="16.5" thickBot="1" x14ac:dyDescent="0.3">
      <c r="A6" s="61">
        <v>6</v>
      </c>
      <c r="B6" s="273"/>
      <c r="C6" s="273"/>
      <c r="D6" s="273"/>
      <c r="E6" s="273"/>
      <c r="F6" s="273"/>
      <c r="G6" s="273"/>
      <c r="H6" s="273"/>
      <c r="I6" s="274"/>
    </row>
    <row r="7" spans="1:26" ht="33.75" customHeight="1" thickTop="1" thickBot="1" x14ac:dyDescent="0.3">
      <c r="A7" s="61">
        <v>7</v>
      </c>
      <c r="B7" s="140" t="s">
        <v>9966</v>
      </c>
      <c r="C7" s="211" t="s">
        <v>0</v>
      </c>
      <c r="D7" s="489" t="s">
        <v>17086</v>
      </c>
      <c r="E7" s="490" t="s">
        <v>17087</v>
      </c>
      <c r="F7" s="490" t="s">
        <v>17088</v>
      </c>
      <c r="G7" s="490" t="s">
        <v>17089</v>
      </c>
      <c r="H7" s="490" t="s">
        <v>17090</v>
      </c>
      <c r="I7" s="60" t="s">
        <v>17091</v>
      </c>
    </row>
    <row r="8" spans="1:26" ht="27" customHeight="1" thickTop="1" x14ac:dyDescent="0.25">
      <c r="A8" s="61">
        <v>8</v>
      </c>
      <c r="B8" s="416" t="s">
        <v>9968</v>
      </c>
      <c r="C8" s="275" t="str">
        <f t="shared" ref="C8:C20" si="0">IF(OR($C$5="Sí"),SUM(D8:I8),"")</f>
        <v/>
      </c>
      <c r="D8" s="401"/>
      <c r="E8" s="402"/>
      <c r="F8" s="403"/>
      <c r="G8" s="403"/>
      <c r="H8" s="390"/>
      <c r="I8" s="404"/>
    </row>
    <row r="9" spans="1:26" ht="27" customHeight="1" x14ac:dyDescent="0.25">
      <c r="A9" s="61">
        <v>9</v>
      </c>
      <c r="B9" s="417" t="s">
        <v>9967</v>
      </c>
      <c r="C9" s="38" t="str">
        <f t="shared" si="0"/>
        <v/>
      </c>
      <c r="D9" s="405"/>
      <c r="E9" s="406"/>
      <c r="F9" s="407"/>
      <c r="G9" s="407"/>
      <c r="H9" s="319"/>
      <c r="I9" s="355"/>
    </row>
    <row r="10" spans="1:26" ht="27" customHeight="1" x14ac:dyDescent="0.25">
      <c r="A10" s="61">
        <v>10</v>
      </c>
      <c r="B10" s="417" t="s">
        <v>15272</v>
      </c>
      <c r="C10" s="38" t="str">
        <f t="shared" si="0"/>
        <v/>
      </c>
      <c r="D10" s="405"/>
      <c r="E10" s="406"/>
      <c r="F10" s="407"/>
      <c r="G10" s="407"/>
      <c r="H10" s="319"/>
      <c r="I10" s="355"/>
    </row>
    <row r="11" spans="1:26" ht="27" customHeight="1" x14ac:dyDescent="0.25">
      <c r="A11" s="61">
        <v>11</v>
      </c>
      <c r="B11" s="417" t="s">
        <v>15273</v>
      </c>
      <c r="C11" s="38" t="str">
        <f t="shared" si="0"/>
        <v/>
      </c>
      <c r="D11" s="405"/>
      <c r="E11" s="406"/>
      <c r="F11" s="407"/>
      <c r="G11" s="407"/>
      <c r="H11" s="319"/>
      <c r="I11" s="355"/>
    </row>
    <row r="12" spans="1:26" ht="27" customHeight="1" x14ac:dyDescent="0.25">
      <c r="A12" s="61">
        <v>12</v>
      </c>
      <c r="B12" s="417" t="s">
        <v>15275</v>
      </c>
      <c r="C12" s="38" t="str">
        <f t="shared" si="0"/>
        <v/>
      </c>
      <c r="D12" s="405"/>
      <c r="E12" s="406"/>
      <c r="F12" s="407"/>
      <c r="G12" s="407"/>
      <c r="H12" s="319"/>
      <c r="I12" s="355"/>
    </row>
    <row r="13" spans="1:26" ht="27" customHeight="1" x14ac:dyDescent="0.25">
      <c r="A13" s="61">
        <v>13</v>
      </c>
      <c r="B13" s="417" t="s">
        <v>15274</v>
      </c>
      <c r="C13" s="38" t="str">
        <f t="shared" si="0"/>
        <v/>
      </c>
      <c r="D13" s="405"/>
      <c r="E13" s="406"/>
      <c r="F13" s="407"/>
      <c r="G13" s="407"/>
      <c r="H13" s="319"/>
      <c r="I13" s="355"/>
    </row>
    <row r="14" spans="1:26" ht="27" customHeight="1" x14ac:dyDescent="0.25">
      <c r="A14" s="61">
        <v>14</v>
      </c>
      <c r="B14" s="418" t="s">
        <v>10263</v>
      </c>
      <c r="C14" s="38" t="str">
        <f t="shared" si="0"/>
        <v/>
      </c>
      <c r="D14" s="405"/>
      <c r="E14" s="406"/>
      <c r="F14" s="407"/>
      <c r="G14" s="407"/>
      <c r="H14" s="319"/>
      <c r="I14" s="355"/>
    </row>
    <row r="15" spans="1:26" ht="27" customHeight="1" x14ac:dyDescent="0.25">
      <c r="A15" s="61">
        <v>15</v>
      </c>
      <c r="B15" s="418" t="s">
        <v>10264</v>
      </c>
      <c r="C15" s="38" t="str">
        <f t="shared" si="0"/>
        <v/>
      </c>
      <c r="D15" s="405"/>
      <c r="E15" s="406"/>
      <c r="F15" s="407"/>
      <c r="G15" s="407"/>
      <c r="H15" s="319"/>
      <c r="I15" s="355"/>
    </row>
    <row r="16" spans="1:26" ht="27" customHeight="1" x14ac:dyDescent="0.25">
      <c r="A16" s="61">
        <v>16</v>
      </c>
      <c r="B16" s="418" t="s">
        <v>15295</v>
      </c>
      <c r="C16" s="38" t="str">
        <f t="shared" si="0"/>
        <v/>
      </c>
      <c r="D16" s="405"/>
      <c r="E16" s="406"/>
      <c r="F16" s="407"/>
      <c r="G16" s="407"/>
      <c r="H16" s="319"/>
      <c r="I16" s="355"/>
    </row>
    <row r="17" spans="1:9" ht="27" customHeight="1" x14ac:dyDescent="0.25">
      <c r="A17" s="61">
        <v>17</v>
      </c>
      <c r="B17" s="375" t="s">
        <v>9969</v>
      </c>
      <c r="C17" s="38" t="str">
        <f t="shared" si="0"/>
        <v/>
      </c>
      <c r="D17" s="405"/>
      <c r="E17" s="406"/>
      <c r="F17" s="407"/>
      <c r="G17" s="407"/>
      <c r="H17" s="319"/>
      <c r="I17" s="355"/>
    </row>
    <row r="18" spans="1:9" ht="27" customHeight="1" x14ac:dyDescent="0.25">
      <c r="A18" s="61">
        <v>18</v>
      </c>
      <c r="B18" s="419" t="s">
        <v>9970</v>
      </c>
      <c r="C18" s="32" t="str">
        <f t="shared" si="0"/>
        <v/>
      </c>
      <c r="D18" s="37">
        <f>+D19+D20</f>
        <v>0</v>
      </c>
      <c r="E18" s="33">
        <f t="shared" ref="E18:I18" si="1">+E19+E20</f>
        <v>0</v>
      </c>
      <c r="F18" s="33">
        <f t="shared" si="1"/>
        <v>0</v>
      </c>
      <c r="G18" s="33">
        <f t="shared" si="1"/>
        <v>0</v>
      </c>
      <c r="H18" s="381">
        <f t="shared" si="1"/>
        <v>0</v>
      </c>
      <c r="I18" s="415">
        <f t="shared" si="1"/>
        <v>0</v>
      </c>
    </row>
    <row r="19" spans="1:9" ht="27" customHeight="1" x14ac:dyDescent="0.25">
      <c r="A19" s="61">
        <v>19</v>
      </c>
      <c r="B19" s="410" t="s">
        <v>10255</v>
      </c>
      <c r="C19" s="38" t="str">
        <f t="shared" si="0"/>
        <v/>
      </c>
      <c r="D19" s="405"/>
      <c r="E19" s="407"/>
      <c r="F19" s="407"/>
      <c r="G19" s="407"/>
      <c r="H19" s="319"/>
      <c r="I19" s="355"/>
    </row>
    <row r="20" spans="1:9" ht="27" customHeight="1" thickBot="1" x14ac:dyDescent="0.3">
      <c r="A20" s="61">
        <v>20</v>
      </c>
      <c r="B20" s="411" t="s">
        <v>10256</v>
      </c>
      <c r="C20" s="45" t="str">
        <f t="shared" si="0"/>
        <v/>
      </c>
      <c r="D20" s="408"/>
      <c r="E20" s="409"/>
      <c r="F20" s="409"/>
      <c r="G20" s="409"/>
      <c r="H20" s="350"/>
      <c r="I20" s="356"/>
    </row>
    <row r="21" spans="1:9" ht="48.75" customHeight="1" thickTop="1" x14ac:dyDescent="0.25">
      <c r="A21" s="61">
        <v>21</v>
      </c>
      <c r="B21" s="307"/>
      <c r="C21" s="504">
        <f>SUM(D8:I18)</f>
        <v>0</v>
      </c>
      <c r="D21" s="581" t="str">
        <f>IFERROR(IF(AND(C21&gt;0,C5="No"),"Incluyó datos, pero al inicio del cuadro se indica que no tienen estudiantes con Problemas de Salud.  VERIFICAR",(IF(AND(C21=0,C5="Sí"),"Se indica que tienen estudiantes con Problemas de Salud, se deben agregar los datos en el cuadro. VERIFICAR",(IF(AND(C21&gt;0,C5=""),"Incluyó datos, debe indicar que SÍ tiene estudiantes con Problemas de Salud para que el cuadro sume los totales",""))))),"")</f>
        <v/>
      </c>
      <c r="E21" s="581"/>
      <c r="F21" s="581"/>
      <c r="G21" s="581"/>
      <c r="H21" s="581"/>
      <c r="I21" s="581"/>
    </row>
    <row r="22" spans="1:9" x14ac:dyDescent="0.25">
      <c r="A22" s="61">
        <v>22</v>
      </c>
      <c r="B22" s="58" t="s">
        <v>10247</v>
      </c>
    </row>
    <row r="23" spans="1:9" ht="18.75" customHeight="1" x14ac:dyDescent="0.25">
      <c r="A23" s="61">
        <v>23</v>
      </c>
      <c r="B23" s="572"/>
      <c r="C23" s="573"/>
      <c r="D23" s="573"/>
      <c r="E23" s="573"/>
      <c r="F23" s="573"/>
      <c r="G23" s="573"/>
      <c r="H23" s="573"/>
      <c r="I23" s="574"/>
    </row>
    <row r="24" spans="1:9" ht="18.75" customHeight="1" x14ac:dyDescent="0.25">
      <c r="B24" s="575"/>
      <c r="C24" s="576"/>
      <c r="D24" s="576"/>
      <c r="E24" s="576"/>
      <c r="F24" s="576"/>
      <c r="G24" s="576"/>
      <c r="H24" s="576"/>
      <c r="I24" s="577"/>
    </row>
    <row r="25" spans="1:9" ht="18.75" customHeight="1" x14ac:dyDescent="0.25">
      <c r="B25" s="575"/>
      <c r="C25" s="576"/>
      <c r="D25" s="576"/>
      <c r="E25" s="576"/>
      <c r="F25" s="576"/>
      <c r="G25" s="576"/>
      <c r="H25" s="576"/>
      <c r="I25" s="577"/>
    </row>
    <row r="26" spans="1:9" ht="18.75" customHeight="1" x14ac:dyDescent="0.25">
      <c r="B26" s="578"/>
      <c r="C26" s="579"/>
      <c r="D26" s="579"/>
      <c r="E26" s="579"/>
      <c r="F26" s="579"/>
      <c r="G26" s="579"/>
      <c r="H26" s="579"/>
      <c r="I26" s="580"/>
    </row>
    <row r="29" spans="1:9" ht="15.75" x14ac:dyDescent="0.25">
      <c r="B29" s="237"/>
    </row>
    <row r="30" spans="1:9" x14ac:dyDescent="0.25">
      <c r="B30" s="238"/>
    </row>
    <row r="31" spans="1:9" x14ac:dyDescent="0.25">
      <c r="B31" s="238"/>
    </row>
    <row r="32" spans="1:9" x14ac:dyDescent="0.25">
      <c r="B32" s="238"/>
    </row>
  </sheetData>
  <sheetProtection algorithmName="SHA-512" hashValue="OhL6Kkr1fKDS1pmD1qeHpaQaCDG8DN7E6lDKITH5ddRM4irB5ENllbhgYWzk/dDO9A4HISAt8XLrUgtKxZTM6Q==" saltValue="qhGIPa0MIcWkweAOUbszOw==" spinCount="100000" sheet="1" objects="1" scenarios="1"/>
  <mergeCells count="3">
    <mergeCell ref="B23:I26"/>
    <mergeCell ref="H4:I4"/>
    <mergeCell ref="D21:I21"/>
  </mergeCells>
  <conditionalFormatting sqref="C8:C20">
    <cfRule type="cellIs" dxfId="52" priority="4" operator="equal">
      <formula>0</formula>
    </cfRule>
  </conditionalFormatting>
  <conditionalFormatting sqref="D18:I18">
    <cfRule type="cellIs" dxfId="51" priority="1" operator="equal">
      <formula>0</formula>
    </cfRule>
  </conditionalFormatting>
  <dataValidations count="2">
    <dataValidation type="whole" operator="greaterThanOrEqual" allowBlank="1" showInputMessage="1" showErrorMessage="1" error="Debe incluir solo valores ENTEROS." sqref="D8:I20" xr:uid="{00000000-0002-0000-0C00-000000000000}">
      <formula1>0</formula1>
    </dataValidation>
    <dataValidation type="list" allowBlank="1" showInputMessage="1" showErrorMessage="1" sqref="C5" xr:uid="{5D91F87E-A243-479E-87D5-F431B90AC19E}">
      <formula1>sino</formula1>
    </dataValidation>
  </dataValidations>
  <printOptions horizontalCentered="1"/>
  <pageMargins left="0.19685039370078741" right="0.19685039370078741" top="0.59055118110236227" bottom="0.59055118110236227" header="0.31496062992125984" footer="0.15748031496062992"/>
  <pageSetup paperSize="172" scale="83" orientation="landscape" r:id="rId1"/>
  <headerFooter>
    <oddHeader>&amp;L&amp;G</oddHeader>
    <oddFooter>&amp;R&amp;"Carlito,Negrita"I y II Ciclos&amp;"Carlito,Normal", 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A025E881-5765-409A-800F-0016D0364BBE}">
            <xm:f>NOT(ISERROR(SEARCH($D$21,D21)))</xm:f>
            <xm:f>$D$21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m:sqref>D21:I21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0">
    <pageSetUpPr fitToPage="1"/>
  </sheetPr>
  <dimension ref="A1:Z28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42578125" style="63" customWidth="1"/>
    <col min="2" max="2" width="14.7109375" style="207" customWidth="1"/>
    <col min="3" max="9" width="13.140625" style="207" customWidth="1"/>
    <col min="10" max="16384" width="11.42578125" style="207"/>
  </cols>
  <sheetData>
    <row r="1" spans="1:26" ht="20.25" customHeight="1" x14ac:dyDescent="0.3">
      <c r="A1" s="61">
        <v>1</v>
      </c>
      <c r="B1" s="239" t="s">
        <v>12351</v>
      </c>
      <c r="C1" s="240"/>
    </row>
    <row r="2" spans="1:26" ht="18.75" x14ac:dyDescent="0.3">
      <c r="A2" s="61">
        <v>2</v>
      </c>
      <c r="B2" s="239" t="s">
        <v>13740</v>
      </c>
      <c r="C2" s="241"/>
      <c r="D2" s="241"/>
      <c r="E2" s="241"/>
      <c r="F2" s="241"/>
      <c r="G2" s="241"/>
      <c r="H2" s="241"/>
      <c r="I2" s="241"/>
    </row>
    <row r="3" spans="1:26" ht="18.75" x14ac:dyDescent="0.3">
      <c r="A3" s="61">
        <v>3</v>
      </c>
      <c r="B3" s="239" t="s">
        <v>13733</v>
      </c>
      <c r="C3" s="241"/>
      <c r="D3" s="241"/>
      <c r="E3" s="241"/>
      <c r="F3" s="241"/>
    </row>
    <row r="4" spans="1:26" s="22" customFormat="1" ht="19.5" thickBot="1" x14ac:dyDescent="0.35">
      <c r="A4" s="61">
        <v>4</v>
      </c>
      <c r="B4" s="77" t="s">
        <v>17016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36.75" customHeight="1" thickTop="1" thickBot="1" x14ac:dyDescent="0.3">
      <c r="A5" s="61">
        <v>5</v>
      </c>
      <c r="B5" s="254" t="s">
        <v>13732</v>
      </c>
      <c r="C5" s="255" t="s">
        <v>0</v>
      </c>
      <c r="D5" s="489" t="s">
        <v>17086</v>
      </c>
      <c r="E5" s="490" t="s">
        <v>17087</v>
      </c>
      <c r="F5" s="490" t="s">
        <v>17088</v>
      </c>
      <c r="G5" s="490" t="s">
        <v>17089</v>
      </c>
      <c r="H5" s="490" t="s">
        <v>17090</v>
      </c>
      <c r="I5" s="60" t="s">
        <v>17091</v>
      </c>
    </row>
    <row r="6" spans="1:26" ht="21.75" customHeight="1" thickTop="1" thickBot="1" x14ac:dyDescent="0.3">
      <c r="A6" s="61">
        <v>6</v>
      </c>
      <c r="B6" s="501" t="s">
        <v>0</v>
      </c>
      <c r="C6" s="256">
        <f t="shared" ref="C6:C16" si="0">SUM(D6:I6)</f>
        <v>0</v>
      </c>
      <c r="D6" s="113">
        <f t="shared" ref="D6:I6" si="1">SUM(D7:D16)</f>
        <v>0</v>
      </c>
      <c r="E6" s="247">
        <f t="shared" si="1"/>
        <v>0</v>
      </c>
      <c r="F6" s="247">
        <f t="shared" si="1"/>
        <v>0</v>
      </c>
      <c r="G6" s="247">
        <f t="shared" si="1"/>
        <v>0</v>
      </c>
      <c r="H6" s="247">
        <f t="shared" si="1"/>
        <v>0</v>
      </c>
      <c r="I6" s="247">
        <f t="shared" si="1"/>
        <v>0</v>
      </c>
    </row>
    <row r="7" spans="1:26" ht="21.75" customHeight="1" x14ac:dyDescent="0.25">
      <c r="A7" s="61">
        <v>7</v>
      </c>
      <c r="B7" s="458">
        <v>10</v>
      </c>
      <c r="C7" s="257">
        <f t="shared" si="0"/>
        <v>0</v>
      </c>
      <c r="D7" s="421"/>
      <c r="E7" s="422"/>
      <c r="F7" s="422"/>
      <c r="G7" s="355"/>
      <c r="H7" s="355"/>
      <c r="I7" s="355"/>
    </row>
    <row r="8" spans="1:26" ht="21.75" customHeight="1" x14ac:dyDescent="0.25">
      <c r="A8" s="61">
        <v>8</v>
      </c>
      <c r="B8" s="458">
        <v>11</v>
      </c>
      <c r="C8" s="216">
        <f t="shared" si="0"/>
        <v>0</v>
      </c>
      <c r="D8" s="321"/>
      <c r="E8" s="355"/>
      <c r="F8" s="355"/>
      <c r="G8" s="355"/>
      <c r="H8" s="355"/>
      <c r="I8" s="355"/>
    </row>
    <row r="9" spans="1:26" ht="21.75" customHeight="1" x14ac:dyDescent="0.25">
      <c r="A9" s="61">
        <v>9</v>
      </c>
      <c r="B9" s="458">
        <v>12</v>
      </c>
      <c r="C9" s="216">
        <f t="shared" si="0"/>
        <v>0</v>
      </c>
      <c r="D9" s="321"/>
      <c r="E9" s="355"/>
      <c r="F9" s="355"/>
      <c r="G9" s="355"/>
      <c r="H9" s="355"/>
      <c r="I9" s="355"/>
    </row>
    <row r="10" spans="1:26" ht="21.75" customHeight="1" x14ac:dyDescent="0.25">
      <c r="A10" s="61">
        <v>10</v>
      </c>
      <c r="B10" s="458">
        <v>13</v>
      </c>
      <c r="C10" s="216">
        <f t="shared" si="0"/>
        <v>0</v>
      </c>
      <c r="D10" s="321"/>
      <c r="E10" s="355"/>
      <c r="F10" s="355"/>
      <c r="G10" s="355"/>
      <c r="H10" s="355"/>
      <c r="I10" s="355"/>
    </row>
    <row r="11" spans="1:26" ht="21.75" customHeight="1" x14ac:dyDescent="0.25">
      <c r="A11" s="61">
        <v>11</v>
      </c>
      <c r="B11" s="458">
        <v>14</v>
      </c>
      <c r="C11" s="216">
        <f t="shared" si="0"/>
        <v>0</v>
      </c>
      <c r="D11" s="321"/>
      <c r="E11" s="355"/>
      <c r="F11" s="355"/>
      <c r="G11" s="355"/>
      <c r="H11" s="355"/>
      <c r="I11" s="355"/>
    </row>
    <row r="12" spans="1:26" ht="21.75" customHeight="1" x14ac:dyDescent="0.25">
      <c r="A12" s="61">
        <v>12</v>
      </c>
      <c r="B12" s="458">
        <v>15</v>
      </c>
      <c r="C12" s="216">
        <f t="shared" si="0"/>
        <v>0</v>
      </c>
      <c r="D12" s="321"/>
      <c r="E12" s="355"/>
      <c r="F12" s="355"/>
      <c r="G12" s="355"/>
      <c r="H12" s="355"/>
      <c r="I12" s="355"/>
    </row>
    <row r="13" spans="1:26" ht="21.75" customHeight="1" x14ac:dyDescent="0.25">
      <c r="A13" s="61">
        <v>13</v>
      </c>
      <c r="B13" s="458">
        <v>16</v>
      </c>
      <c r="C13" s="216">
        <f t="shared" si="0"/>
        <v>0</v>
      </c>
      <c r="D13" s="321"/>
      <c r="E13" s="355"/>
      <c r="F13" s="355"/>
      <c r="G13" s="355"/>
      <c r="H13" s="355"/>
      <c r="I13" s="355"/>
    </row>
    <row r="14" spans="1:26" ht="21.75" customHeight="1" x14ac:dyDescent="0.25">
      <c r="A14" s="61">
        <v>14</v>
      </c>
      <c r="B14" s="458">
        <v>17</v>
      </c>
      <c r="C14" s="216">
        <f t="shared" si="0"/>
        <v>0</v>
      </c>
      <c r="D14" s="321"/>
      <c r="E14" s="355"/>
      <c r="F14" s="355"/>
      <c r="G14" s="355"/>
      <c r="H14" s="355"/>
      <c r="I14" s="355"/>
    </row>
    <row r="15" spans="1:26" ht="21.75" customHeight="1" x14ac:dyDescent="0.25">
      <c r="A15" s="61">
        <v>15</v>
      </c>
      <c r="B15" s="458">
        <v>18</v>
      </c>
      <c r="C15" s="216">
        <f t="shared" si="0"/>
        <v>0</v>
      </c>
      <c r="D15" s="321"/>
      <c r="E15" s="355"/>
      <c r="F15" s="355"/>
      <c r="G15" s="355"/>
      <c r="H15" s="355"/>
      <c r="I15" s="355"/>
    </row>
    <row r="16" spans="1:26" ht="21.75" customHeight="1" thickBot="1" x14ac:dyDescent="0.3">
      <c r="A16" s="61">
        <v>16</v>
      </c>
      <c r="B16" s="459" t="s">
        <v>9971</v>
      </c>
      <c r="C16" s="235">
        <f t="shared" si="0"/>
        <v>0</v>
      </c>
      <c r="D16" s="414"/>
      <c r="E16" s="356"/>
      <c r="F16" s="356"/>
      <c r="G16" s="356"/>
      <c r="H16" s="356"/>
      <c r="I16" s="356"/>
    </row>
    <row r="17" spans="1:9" ht="16.899999999999999" customHeight="1" thickTop="1" x14ac:dyDescent="0.25">
      <c r="A17" s="61">
        <v>17</v>
      </c>
      <c r="B17" s="250"/>
      <c r="C17" s="29"/>
      <c r="D17" s="29"/>
      <c r="E17" s="29"/>
      <c r="F17" s="29"/>
      <c r="G17" s="29"/>
      <c r="H17" s="29"/>
      <c r="I17" s="29"/>
    </row>
    <row r="18" spans="1:9" ht="17.25" customHeight="1" x14ac:dyDescent="0.25">
      <c r="A18" s="61">
        <v>18</v>
      </c>
      <c r="B18" s="258" t="s">
        <v>13739</v>
      </c>
      <c r="C18" s="259"/>
      <c r="D18" s="259"/>
      <c r="E18" s="259"/>
      <c r="F18" s="259"/>
      <c r="G18" s="260"/>
      <c r="H18" s="29"/>
      <c r="I18" s="29"/>
    </row>
    <row r="19" spans="1:9" ht="17.25" customHeight="1" x14ac:dyDescent="0.25">
      <c r="A19" s="61">
        <v>19</v>
      </c>
      <c r="B19" s="261" t="s">
        <v>12883</v>
      </c>
      <c r="C19" s="420"/>
      <c r="D19" s="620" t="str">
        <f>IF(OR(C19&gt;'Cuadro 1'!E11,C20&gt;'Cuadro 1'!E11,C21&gt;'Cuadro 1'!D11),"El dato indicado es mayor a lo reportado en la línea de Exclusión del Cuadro 1, según corresponda.","")</f>
        <v/>
      </c>
      <c r="E19" s="620"/>
      <c r="F19" s="620"/>
      <c r="G19" s="262"/>
      <c r="H19" s="29"/>
      <c r="I19" s="29"/>
    </row>
    <row r="20" spans="1:9" ht="17.25" customHeight="1" x14ac:dyDescent="0.25">
      <c r="A20" s="61">
        <v>20</v>
      </c>
      <c r="B20" s="261" t="s">
        <v>12884</v>
      </c>
      <c r="C20" s="420"/>
      <c r="D20" s="620"/>
      <c r="E20" s="620"/>
      <c r="F20" s="620"/>
      <c r="G20" s="262"/>
      <c r="H20" s="29"/>
      <c r="I20" s="29"/>
    </row>
    <row r="21" spans="1:9" ht="17.25" customHeight="1" x14ac:dyDescent="0.25">
      <c r="A21" s="61">
        <v>21</v>
      </c>
      <c r="B21" s="261" t="s">
        <v>12885</v>
      </c>
      <c r="C21" s="420"/>
      <c r="D21" s="620"/>
      <c r="E21" s="620"/>
      <c r="F21" s="620"/>
      <c r="G21" s="262"/>
      <c r="H21" s="29"/>
      <c r="I21" s="29"/>
    </row>
    <row r="22" spans="1:9" ht="6.6" customHeight="1" x14ac:dyDescent="0.25">
      <c r="A22" s="61">
        <v>22</v>
      </c>
      <c r="B22" s="263"/>
      <c r="C22" s="264"/>
      <c r="D22" s="265"/>
      <c r="E22" s="265"/>
      <c r="F22" s="265"/>
      <c r="G22" s="266"/>
      <c r="H22" s="29"/>
      <c r="I22" s="29"/>
    </row>
    <row r="23" spans="1:9" ht="18.600000000000001" customHeight="1" x14ac:dyDescent="0.25">
      <c r="A23" s="61">
        <v>23</v>
      </c>
      <c r="C23" s="267"/>
      <c r="D23" s="267"/>
      <c r="E23" s="267"/>
      <c r="F23" s="267"/>
      <c r="G23" s="267"/>
      <c r="H23" s="29"/>
      <c r="I23" s="29"/>
    </row>
    <row r="24" spans="1:9" ht="20.25" customHeight="1" x14ac:dyDescent="0.25">
      <c r="A24" s="61">
        <v>24</v>
      </c>
      <c r="B24" s="176" t="s">
        <v>10247</v>
      </c>
      <c r="F24" s="268"/>
      <c r="G24" s="268"/>
      <c r="H24" s="268"/>
      <c r="I24" s="268"/>
    </row>
    <row r="25" spans="1:9" ht="21" customHeight="1" x14ac:dyDescent="0.25">
      <c r="A25" s="61">
        <v>25</v>
      </c>
      <c r="B25" s="611"/>
      <c r="C25" s="612"/>
      <c r="D25" s="612"/>
      <c r="E25" s="612"/>
      <c r="F25" s="612"/>
      <c r="G25" s="612"/>
      <c r="H25" s="612"/>
      <c r="I25" s="613"/>
    </row>
    <row r="26" spans="1:9" ht="21" customHeight="1" x14ac:dyDescent="0.25">
      <c r="B26" s="614"/>
      <c r="C26" s="615"/>
      <c r="D26" s="615"/>
      <c r="E26" s="615"/>
      <c r="F26" s="615"/>
      <c r="G26" s="615"/>
      <c r="H26" s="615"/>
      <c r="I26" s="616"/>
    </row>
    <row r="27" spans="1:9" ht="21" customHeight="1" x14ac:dyDescent="0.25">
      <c r="B27" s="614"/>
      <c r="C27" s="615"/>
      <c r="D27" s="615"/>
      <c r="E27" s="615"/>
      <c r="F27" s="615"/>
      <c r="G27" s="615"/>
      <c r="H27" s="615"/>
      <c r="I27" s="616"/>
    </row>
    <row r="28" spans="1:9" ht="21" customHeight="1" x14ac:dyDescent="0.25">
      <c r="B28" s="617"/>
      <c r="C28" s="618"/>
      <c r="D28" s="618"/>
      <c r="E28" s="618"/>
      <c r="F28" s="618"/>
      <c r="G28" s="618"/>
      <c r="H28" s="618"/>
      <c r="I28" s="619"/>
    </row>
  </sheetData>
  <sheetProtection algorithmName="SHA-512" hashValue="AGgrolcA3pekR4rcaT30c4itc4t8kNlmhSDsnln0Dofr4hUxh1TBlGXiCGNT7I6p7qEXvDcWNLqtRbCJ4YbGMQ==" saltValue="KerybleLLznetJoMV55zwQ==" spinCount="100000" sheet="1" objects="1" scenarios="1"/>
  <mergeCells count="2">
    <mergeCell ref="B25:I28"/>
    <mergeCell ref="D19:F21"/>
  </mergeCells>
  <conditionalFormatting sqref="C6:C16">
    <cfRule type="cellIs" dxfId="49" priority="10" operator="equal">
      <formula>0</formula>
    </cfRule>
  </conditionalFormatting>
  <conditionalFormatting sqref="D6:I6">
    <cfRule type="cellIs" dxfId="48" priority="1" operator="equal">
      <formula>0</formula>
    </cfRule>
  </conditionalFormatting>
  <dataValidations count="1">
    <dataValidation type="whole" allowBlank="1" showInputMessage="1" showErrorMessage="1" sqref="C19:C22" xr:uid="{00000000-0002-0000-0D00-000000000000}">
      <formula1>0</formula1>
      <formula2>1000</formula2>
    </dataValidation>
  </dataValidations>
  <printOptions horizontalCentered="1"/>
  <pageMargins left="0.19685039370078741" right="0.19685039370078741" top="0.59055118110236227" bottom="0.59055118110236227" header="0.31496062992125984" footer="0.15748031496062992"/>
  <pageSetup paperSize="172" scale="95" orientation="landscape" r:id="rId1"/>
  <headerFooter>
    <oddHeader>&amp;L&amp;G</oddHeader>
    <oddFooter>&amp;R&amp;"Carlito,Negrita"I y II Ciclos&amp;"Carlito,Normal",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B63E-F444-4FC2-BECD-541481604D04}">
  <sheetPr codeName="Hoja15">
    <pageSetUpPr fitToPage="1"/>
  </sheetPr>
  <dimension ref="A1:Z28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63" customWidth="1"/>
    <col min="2" max="2" width="13.28515625" style="207" customWidth="1"/>
    <col min="3" max="3" width="10.28515625" style="207" customWidth="1"/>
    <col min="4" max="18" width="10.42578125" style="207" customWidth="1"/>
    <col min="19" max="19" width="8.42578125" style="207" customWidth="1"/>
    <col min="20" max="20" width="13.28515625" style="78" customWidth="1"/>
    <col min="21" max="21" width="8.7109375" style="78" customWidth="1"/>
    <col min="22" max="16384" width="11.42578125" style="207"/>
  </cols>
  <sheetData>
    <row r="1" spans="1:26" ht="20.25" customHeight="1" x14ac:dyDescent="0.3">
      <c r="A1" s="61">
        <v>1</v>
      </c>
      <c r="B1" s="239" t="s">
        <v>13735</v>
      </c>
      <c r="C1" s="240"/>
    </row>
    <row r="2" spans="1:26" ht="18.75" x14ac:dyDescent="0.3">
      <c r="A2" s="61">
        <v>2</v>
      </c>
      <c r="B2" s="239" t="s">
        <v>13734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</row>
    <row r="3" spans="1:26" s="22" customFormat="1" ht="19.5" thickBot="1" x14ac:dyDescent="0.35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2.5" customHeight="1" thickTop="1" x14ac:dyDescent="0.25">
      <c r="A4" s="61">
        <v>4</v>
      </c>
      <c r="B4" s="621" t="s">
        <v>13732</v>
      </c>
      <c r="C4" s="623" t="s">
        <v>16213</v>
      </c>
      <c r="D4" s="624"/>
      <c r="E4" s="624"/>
      <c r="F4" s="624"/>
      <c r="G4" s="624"/>
      <c r="H4" s="624"/>
      <c r="I4" s="624"/>
      <c r="J4" s="242"/>
      <c r="K4" s="625" t="s">
        <v>16214</v>
      </c>
      <c r="L4" s="626"/>
      <c r="M4" s="626"/>
      <c r="N4" s="626"/>
      <c r="O4" s="626"/>
      <c r="P4" s="626"/>
      <c r="Q4" s="626"/>
      <c r="R4" s="626"/>
      <c r="T4" s="243"/>
      <c r="U4" s="243"/>
    </row>
    <row r="5" spans="1:26" ht="35.25" customHeight="1" thickBot="1" x14ac:dyDescent="0.3">
      <c r="A5" s="61">
        <v>5</v>
      </c>
      <c r="B5" s="622"/>
      <c r="C5" s="491" t="s">
        <v>0</v>
      </c>
      <c r="D5" s="492" t="s">
        <v>17092</v>
      </c>
      <c r="E5" s="493" t="s">
        <v>17093</v>
      </c>
      <c r="F5" s="493" t="s">
        <v>17094</v>
      </c>
      <c r="G5" s="493" t="s">
        <v>17095</v>
      </c>
      <c r="H5" s="493" t="s">
        <v>17096</v>
      </c>
      <c r="I5" s="494" t="s">
        <v>17097</v>
      </c>
      <c r="J5" s="495" t="s">
        <v>16215</v>
      </c>
      <c r="K5" s="245" t="s">
        <v>0</v>
      </c>
      <c r="L5" s="492" t="s">
        <v>17092</v>
      </c>
      <c r="M5" s="493" t="s">
        <v>17093</v>
      </c>
      <c r="N5" s="493" t="s">
        <v>17094</v>
      </c>
      <c r="O5" s="493" t="s">
        <v>17095</v>
      </c>
      <c r="P5" s="493" t="s">
        <v>17096</v>
      </c>
      <c r="Q5" s="494" t="s">
        <v>17097</v>
      </c>
      <c r="R5" s="244" t="s">
        <v>16215</v>
      </c>
      <c r="T5" s="243"/>
      <c r="U5" s="243"/>
    </row>
    <row r="6" spans="1:26" ht="23.25" customHeight="1" thickTop="1" thickBot="1" x14ac:dyDescent="0.3">
      <c r="A6" s="61">
        <v>6</v>
      </c>
      <c r="B6" s="501" t="s">
        <v>0</v>
      </c>
      <c r="C6" s="111">
        <f>SUM(C7:C16)</f>
        <v>0</v>
      </c>
      <c r="D6" s="246">
        <f>SUM(D7:D16)</f>
        <v>0</v>
      </c>
      <c r="E6" s="112">
        <f t="shared" ref="E6:J6" si="0">SUM(E7:E16)</f>
        <v>0</v>
      </c>
      <c r="F6" s="112">
        <f t="shared" si="0"/>
        <v>0</v>
      </c>
      <c r="G6" s="112">
        <f t="shared" si="0"/>
        <v>0</v>
      </c>
      <c r="H6" s="112">
        <f t="shared" si="0"/>
        <v>0</v>
      </c>
      <c r="I6" s="247">
        <f t="shared" si="0"/>
        <v>0</v>
      </c>
      <c r="J6" s="248">
        <f t="shared" si="0"/>
        <v>0</v>
      </c>
      <c r="K6" s="111">
        <f>SUM(K7:K16)</f>
        <v>0</v>
      </c>
      <c r="L6" s="246">
        <f>SUM(L7:L16)</f>
        <v>0</v>
      </c>
      <c r="M6" s="112">
        <f t="shared" ref="M6:R6" si="1">SUM(M7:M16)</f>
        <v>0</v>
      </c>
      <c r="N6" s="112">
        <f t="shared" si="1"/>
        <v>0</v>
      </c>
      <c r="O6" s="112">
        <f t="shared" si="1"/>
        <v>0</v>
      </c>
      <c r="P6" s="112">
        <f t="shared" si="1"/>
        <v>0</v>
      </c>
      <c r="Q6" s="112">
        <f t="shared" si="1"/>
        <v>0</v>
      </c>
      <c r="R6" s="248">
        <f t="shared" si="1"/>
        <v>0</v>
      </c>
      <c r="T6" s="243"/>
      <c r="U6" s="243"/>
    </row>
    <row r="7" spans="1:26" ht="23.25" customHeight="1" x14ac:dyDescent="0.25">
      <c r="A7" s="61">
        <v>7</v>
      </c>
      <c r="B7" s="458">
        <v>10</v>
      </c>
      <c r="C7" s="38">
        <f>+D7+E7+H7+I7</f>
        <v>0</v>
      </c>
      <c r="D7" s="427"/>
      <c r="E7" s="319"/>
      <c r="F7" s="319"/>
      <c r="G7" s="319"/>
      <c r="H7" s="319"/>
      <c r="I7" s="355"/>
      <c r="J7" s="428"/>
      <c r="K7" s="38">
        <f t="shared" ref="K7:K16" si="2">+L7+M7+P7+Q7</f>
        <v>0</v>
      </c>
      <c r="L7" s="427"/>
      <c r="M7" s="319"/>
      <c r="N7" s="319"/>
      <c r="O7" s="319"/>
      <c r="P7" s="319"/>
      <c r="Q7" s="319"/>
      <c r="R7" s="428"/>
      <c r="S7" s="249" t="str">
        <f t="shared" ref="S7:S16" si="3">IF(OR(AND(C7&gt;0,J7=""),AND(K7&gt;0,R7="")),"***",IF(OR(AND(R7&gt;0,K7=0),AND(J7&gt;0,C7=0)),"xxx",""))</f>
        <v/>
      </c>
      <c r="T7" s="243"/>
      <c r="U7" s="243"/>
    </row>
    <row r="8" spans="1:26" ht="23.25" customHeight="1" x14ac:dyDescent="0.25">
      <c r="A8" s="61">
        <v>8</v>
      </c>
      <c r="B8" s="458">
        <v>11</v>
      </c>
      <c r="C8" s="38">
        <f t="shared" ref="C8" si="4">+D8+E8+H8+I8</f>
        <v>0</v>
      </c>
      <c r="D8" s="427"/>
      <c r="E8" s="319"/>
      <c r="F8" s="319"/>
      <c r="G8" s="319"/>
      <c r="H8" s="319"/>
      <c r="I8" s="355"/>
      <c r="J8" s="428"/>
      <c r="K8" s="38">
        <f t="shared" si="2"/>
        <v>0</v>
      </c>
      <c r="L8" s="427"/>
      <c r="M8" s="319"/>
      <c r="N8" s="319"/>
      <c r="O8" s="319"/>
      <c r="P8" s="319"/>
      <c r="Q8" s="319"/>
      <c r="R8" s="428"/>
      <c r="S8" s="249" t="str">
        <f t="shared" si="3"/>
        <v/>
      </c>
      <c r="T8" s="243"/>
      <c r="U8" s="243"/>
    </row>
    <row r="9" spans="1:26" ht="23.25" customHeight="1" x14ac:dyDescent="0.25">
      <c r="A9" s="61">
        <v>9</v>
      </c>
      <c r="B9" s="458">
        <v>12</v>
      </c>
      <c r="C9" s="38">
        <f t="shared" ref="C9" si="5">+D9+E9+H9+I9</f>
        <v>0</v>
      </c>
      <c r="D9" s="427"/>
      <c r="E9" s="319"/>
      <c r="F9" s="319"/>
      <c r="G9" s="319"/>
      <c r="H9" s="319"/>
      <c r="I9" s="355"/>
      <c r="J9" s="428"/>
      <c r="K9" s="38">
        <f t="shared" si="2"/>
        <v>0</v>
      </c>
      <c r="L9" s="427"/>
      <c r="M9" s="319"/>
      <c r="N9" s="319"/>
      <c r="O9" s="319"/>
      <c r="P9" s="319"/>
      <c r="Q9" s="319"/>
      <c r="R9" s="428"/>
      <c r="S9" s="249" t="str">
        <f t="shared" si="3"/>
        <v/>
      </c>
      <c r="T9" s="243"/>
      <c r="U9" s="243"/>
    </row>
    <row r="10" spans="1:26" ht="23.25" customHeight="1" x14ac:dyDescent="0.25">
      <c r="A10" s="61">
        <v>10</v>
      </c>
      <c r="B10" s="458">
        <v>13</v>
      </c>
      <c r="C10" s="38">
        <f t="shared" ref="C10:C11" si="6">+D10+E10+H10+I10</f>
        <v>0</v>
      </c>
      <c r="D10" s="427"/>
      <c r="E10" s="319"/>
      <c r="F10" s="319"/>
      <c r="G10" s="319"/>
      <c r="H10" s="319"/>
      <c r="I10" s="355"/>
      <c r="J10" s="428"/>
      <c r="K10" s="38">
        <f t="shared" si="2"/>
        <v>0</v>
      </c>
      <c r="L10" s="427"/>
      <c r="M10" s="319"/>
      <c r="N10" s="319"/>
      <c r="O10" s="319"/>
      <c r="P10" s="319"/>
      <c r="Q10" s="319"/>
      <c r="R10" s="428"/>
      <c r="S10" s="249" t="str">
        <f t="shared" si="3"/>
        <v/>
      </c>
      <c r="T10" s="243"/>
      <c r="U10" s="243"/>
    </row>
    <row r="11" spans="1:26" ht="23.25" customHeight="1" x14ac:dyDescent="0.25">
      <c r="A11" s="61">
        <v>11</v>
      </c>
      <c r="B11" s="458">
        <v>14</v>
      </c>
      <c r="C11" s="38">
        <f t="shared" si="6"/>
        <v>0</v>
      </c>
      <c r="D11" s="427"/>
      <c r="E11" s="319"/>
      <c r="F11" s="319"/>
      <c r="G11" s="319"/>
      <c r="H11" s="319"/>
      <c r="I11" s="355"/>
      <c r="J11" s="428"/>
      <c r="K11" s="38">
        <f t="shared" si="2"/>
        <v>0</v>
      </c>
      <c r="L11" s="427"/>
      <c r="M11" s="319"/>
      <c r="N11" s="319"/>
      <c r="O11" s="319"/>
      <c r="P11" s="319"/>
      <c r="Q11" s="319"/>
      <c r="R11" s="428"/>
      <c r="S11" s="249" t="str">
        <f t="shared" si="3"/>
        <v/>
      </c>
      <c r="T11" s="243"/>
      <c r="U11" s="243"/>
    </row>
    <row r="12" spans="1:26" ht="23.25" customHeight="1" x14ac:dyDescent="0.25">
      <c r="A12" s="61">
        <v>12</v>
      </c>
      <c r="B12" s="458">
        <v>15</v>
      </c>
      <c r="C12" s="38">
        <f t="shared" ref="C12" si="7">+D12+E12+H12+I12</f>
        <v>0</v>
      </c>
      <c r="D12" s="427"/>
      <c r="E12" s="319"/>
      <c r="F12" s="319"/>
      <c r="G12" s="319"/>
      <c r="H12" s="319"/>
      <c r="I12" s="355"/>
      <c r="J12" s="428"/>
      <c r="K12" s="38">
        <f t="shared" si="2"/>
        <v>0</v>
      </c>
      <c r="L12" s="427"/>
      <c r="M12" s="319"/>
      <c r="N12" s="319"/>
      <c r="O12" s="319"/>
      <c r="P12" s="319"/>
      <c r="Q12" s="319"/>
      <c r="R12" s="428"/>
      <c r="S12" s="249" t="str">
        <f t="shared" si="3"/>
        <v/>
      </c>
      <c r="T12" s="243"/>
      <c r="U12" s="243"/>
    </row>
    <row r="13" spans="1:26" ht="23.25" customHeight="1" x14ac:dyDescent="0.25">
      <c r="A13" s="61">
        <v>13</v>
      </c>
      <c r="B13" s="458">
        <v>16</v>
      </c>
      <c r="C13" s="38">
        <f t="shared" ref="C13:C16" si="8">+D13+E13+H13+I13</f>
        <v>0</v>
      </c>
      <c r="D13" s="427"/>
      <c r="E13" s="319"/>
      <c r="F13" s="319"/>
      <c r="G13" s="319"/>
      <c r="H13" s="319"/>
      <c r="I13" s="355"/>
      <c r="J13" s="428"/>
      <c r="K13" s="38">
        <f t="shared" si="2"/>
        <v>0</v>
      </c>
      <c r="L13" s="427"/>
      <c r="M13" s="319"/>
      <c r="N13" s="319"/>
      <c r="O13" s="319"/>
      <c r="P13" s="319"/>
      <c r="Q13" s="319"/>
      <c r="R13" s="428"/>
      <c r="S13" s="249" t="str">
        <f t="shared" si="3"/>
        <v/>
      </c>
      <c r="T13" s="243"/>
      <c r="U13" s="243"/>
    </row>
    <row r="14" spans="1:26" ht="23.25" customHeight="1" x14ac:dyDescent="0.25">
      <c r="A14" s="61">
        <v>14</v>
      </c>
      <c r="B14" s="458">
        <v>17</v>
      </c>
      <c r="C14" s="38">
        <f t="shared" si="8"/>
        <v>0</v>
      </c>
      <c r="D14" s="427"/>
      <c r="E14" s="319"/>
      <c r="F14" s="319"/>
      <c r="G14" s="319"/>
      <c r="H14" s="319"/>
      <c r="I14" s="355"/>
      <c r="J14" s="428"/>
      <c r="K14" s="38">
        <f t="shared" si="2"/>
        <v>0</v>
      </c>
      <c r="L14" s="427"/>
      <c r="M14" s="319"/>
      <c r="N14" s="319"/>
      <c r="O14" s="319"/>
      <c r="P14" s="319"/>
      <c r="Q14" s="319"/>
      <c r="R14" s="428"/>
      <c r="S14" s="249" t="str">
        <f t="shared" si="3"/>
        <v/>
      </c>
      <c r="T14" s="243"/>
      <c r="U14" s="243"/>
    </row>
    <row r="15" spans="1:26" ht="23.25" customHeight="1" x14ac:dyDescent="0.25">
      <c r="A15" s="61">
        <v>15</v>
      </c>
      <c r="B15" s="458">
        <v>18</v>
      </c>
      <c r="C15" s="38">
        <f t="shared" si="8"/>
        <v>0</v>
      </c>
      <c r="D15" s="427"/>
      <c r="E15" s="319"/>
      <c r="F15" s="319"/>
      <c r="G15" s="319"/>
      <c r="H15" s="319"/>
      <c r="I15" s="355"/>
      <c r="J15" s="428"/>
      <c r="K15" s="38">
        <f t="shared" si="2"/>
        <v>0</v>
      </c>
      <c r="L15" s="427"/>
      <c r="M15" s="319"/>
      <c r="N15" s="319"/>
      <c r="O15" s="319"/>
      <c r="P15" s="319"/>
      <c r="Q15" s="319"/>
      <c r="R15" s="428"/>
      <c r="S15" s="249" t="str">
        <f t="shared" si="3"/>
        <v/>
      </c>
      <c r="T15" s="243"/>
      <c r="U15" s="243"/>
    </row>
    <row r="16" spans="1:26" ht="23.25" customHeight="1" thickBot="1" x14ac:dyDescent="0.3">
      <c r="A16" s="61">
        <v>16</v>
      </c>
      <c r="B16" s="460" t="s">
        <v>9971</v>
      </c>
      <c r="C16" s="45">
        <f t="shared" si="8"/>
        <v>0</v>
      </c>
      <c r="D16" s="429"/>
      <c r="E16" s="339"/>
      <c r="F16" s="339"/>
      <c r="G16" s="339"/>
      <c r="H16" s="339"/>
      <c r="I16" s="430"/>
      <c r="J16" s="431"/>
      <c r="K16" s="235">
        <f t="shared" si="2"/>
        <v>0</v>
      </c>
      <c r="L16" s="429"/>
      <c r="M16" s="339"/>
      <c r="N16" s="339"/>
      <c r="O16" s="339"/>
      <c r="P16" s="339"/>
      <c r="Q16" s="339"/>
      <c r="R16" s="431"/>
      <c r="S16" s="249" t="str">
        <f t="shared" si="3"/>
        <v/>
      </c>
      <c r="T16" s="243"/>
      <c r="U16" s="243"/>
    </row>
    <row r="17" spans="1:21" ht="15.75" thickTop="1" x14ac:dyDescent="0.25">
      <c r="A17" s="61">
        <v>17</v>
      </c>
      <c r="B17" s="250"/>
      <c r="C17" s="627" t="str">
        <f>IF(OR(S7="***",S8="***",S9="***",S10="***",S11="***",S11="***",S12="***",S13="***",S14="***",S15="***",S16="***"),"*** = Indique la cantidad de hijos en la columna que corresponda. Si no hay hijos que indicar, anote un 0.","")</f>
        <v/>
      </c>
      <c r="D17" s="627"/>
      <c r="E17" s="627"/>
      <c r="F17" s="627"/>
      <c r="G17" s="627"/>
      <c r="H17" s="627"/>
      <c r="I17" s="627"/>
      <c r="J17" s="627"/>
      <c r="K17" s="627"/>
      <c r="L17" s="627"/>
      <c r="M17" s="627"/>
      <c r="N17" s="627"/>
      <c r="O17" s="627"/>
      <c r="P17" s="627"/>
      <c r="Q17" s="627"/>
      <c r="R17" s="627"/>
      <c r="S17" s="251"/>
      <c r="T17" s="252"/>
      <c r="U17" s="252"/>
    </row>
    <row r="18" spans="1:21" ht="17.25" customHeight="1" x14ac:dyDescent="0.25">
      <c r="A18" s="61">
        <v>18</v>
      </c>
      <c r="C18" s="628" t="str">
        <f>IF(OR(S7="xxx",S8="xxx",S9="xxx",S10="xxx",S11="xxx",S12="xxx",S13="xxx",S14="xxx",S15="xxx",S16="xxx"),"xxx = Indique la cantidad de madres o padres en la respectiva columna.","")</f>
        <v/>
      </c>
      <c r="D18" s="628"/>
      <c r="E18" s="628"/>
      <c r="F18" s="628"/>
      <c r="G18" s="628"/>
      <c r="H18" s="628"/>
      <c r="I18" s="628"/>
      <c r="J18" s="628"/>
      <c r="K18" s="628"/>
      <c r="L18" s="628"/>
      <c r="M18" s="628"/>
      <c r="N18" s="628"/>
      <c r="O18" s="628"/>
      <c r="P18" s="628"/>
      <c r="Q18" s="628"/>
      <c r="R18" s="628"/>
      <c r="S18" s="251"/>
      <c r="T18" s="252"/>
      <c r="U18" s="252"/>
    </row>
    <row r="19" spans="1:21" ht="17.25" customHeight="1" x14ac:dyDescent="0.25">
      <c r="A19" s="61">
        <v>19</v>
      </c>
      <c r="B19" s="193" t="s">
        <v>9965</v>
      </c>
      <c r="T19" s="252"/>
      <c r="U19" s="252"/>
    </row>
    <row r="20" spans="1:21" ht="18" customHeight="1" x14ac:dyDescent="0.25">
      <c r="A20" s="61">
        <v>20</v>
      </c>
      <c r="B20" s="629" t="s">
        <v>17052</v>
      </c>
      <c r="C20" s="629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</row>
    <row r="21" spans="1:21" ht="18" customHeight="1" x14ac:dyDescent="0.25">
      <c r="A21" s="61">
        <v>21</v>
      </c>
      <c r="B21" s="629"/>
      <c r="C21" s="629"/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</row>
    <row r="22" spans="1:21" ht="18" customHeight="1" x14ac:dyDescent="0.25">
      <c r="A22" s="61">
        <v>22</v>
      </c>
      <c r="B22" s="629"/>
      <c r="C22" s="629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T22" s="207"/>
      <c r="U22" s="207"/>
    </row>
    <row r="23" spans="1:21" x14ac:dyDescent="0.25">
      <c r="A23" s="61">
        <v>23</v>
      </c>
      <c r="B23" s="176" t="s">
        <v>10247</v>
      </c>
      <c r="S23" s="253"/>
    </row>
    <row r="24" spans="1:21" x14ac:dyDescent="0.25">
      <c r="A24" s="61">
        <v>24</v>
      </c>
      <c r="B24" s="611"/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2"/>
      <c r="N24" s="612"/>
      <c r="O24" s="612"/>
      <c r="P24" s="612"/>
      <c r="Q24" s="612"/>
      <c r="R24" s="612"/>
      <c r="S24" s="613"/>
    </row>
    <row r="25" spans="1:21" x14ac:dyDescent="0.25">
      <c r="B25" s="614"/>
      <c r="C25" s="615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6"/>
    </row>
    <row r="26" spans="1:21" x14ac:dyDescent="0.25">
      <c r="B26" s="614"/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6"/>
    </row>
    <row r="27" spans="1:21" x14ac:dyDescent="0.25">
      <c r="B27" s="614"/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6"/>
    </row>
    <row r="28" spans="1:21" x14ac:dyDescent="0.25">
      <c r="B28" s="617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9"/>
    </row>
  </sheetData>
  <sheetProtection algorithmName="SHA-512" hashValue="4jqG+33UG7+zOyPyECAYVS79irwaTePZlvVxLcU5FecZtqq4E6kEeVpBOUAsNU/HOtyKD7tg3np//P+SyGPjHQ==" saltValue="xcvi62D6m5+JjPNX/67s8w==" spinCount="100000" sheet="1" objects="1" scenarios="1"/>
  <mergeCells count="7">
    <mergeCell ref="B24:S28"/>
    <mergeCell ref="B4:B5"/>
    <mergeCell ref="C4:I4"/>
    <mergeCell ref="K4:R4"/>
    <mergeCell ref="C17:R17"/>
    <mergeCell ref="C18:R18"/>
    <mergeCell ref="B20:R22"/>
  </mergeCells>
  <conditionalFormatting sqref="C6:C16 K6:K16">
    <cfRule type="cellIs" dxfId="47" priority="2" operator="equal">
      <formula>0</formula>
    </cfRule>
  </conditionalFormatting>
  <conditionalFormatting sqref="D6:R6">
    <cfRule type="cellIs" dxfId="46" priority="1" operator="equal">
      <formula>0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71" orientation="landscape" r:id="rId1"/>
  <headerFooter>
    <oddHeader>&amp;L&amp;G</oddHeader>
    <oddFooter>&amp;R&amp;"Carlito,Negrita"I y II Ciclos&amp;"Carlito,Normal",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85546875" style="18" customWidth="1"/>
    <col min="2" max="2" width="58.140625" style="22" customWidth="1"/>
    <col min="3" max="9" width="10.42578125" style="22" customWidth="1"/>
    <col min="10" max="16384" width="11.42578125" style="22"/>
  </cols>
  <sheetData>
    <row r="1" spans="1:26" ht="18" customHeight="1" x14ac:dyDescent="0.3">
      <c r="A1" s="61">
        <v>1</v>
      </c>
      <c r="B1" s="19" t="s">
        <v>17077</v>
      </c>
      <c r="C1" s="210"/>
      <c r="D1" s="210"/>
    </row>
    <row r="2" spans="1:26" ht="18.75" x14ac:dyDescent="0.3">
      <c r="A2" s="61">
        <v>2</v>
      </c>
      <c r="B2" s="19" t="s">
        <v>12576</v>
      </c>
      <c r="C2" s="210"/>
      <c r="D2" s="210"/>
      <c r="E2" s="210"/>
      <c r="F2" s="210"/>
      <c r="G2" s="210"/>
      <c r="H2" s="210"/>
      <c r="I2" s="210"/>
    </row>
    <row r="3" spans="1:26" ht="19.5" thickBot="1" x14ac:dyDescent="0.35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0.75" customHeight="1" thickTop="1" thickBot="1" x14ac:dyDescent="0.3">
      <c r="A4" s="61">
        <v>4</v>
      </c>
      <c r="B4" s="140" t="s">
        <v>9978</v>
      </c>
      <c r="C4" s="211" t="s">
        <v>0</v>
      </c>
      <c r="D4" s="498" t="s">
        <v>17086</v>
      </c>
      <c r="E4" s="499" t="s">
        <v>17087</v>
      </c>
      <c r="F4" s="499" t="s">
        <v>17088</v>
      </c>
      <c r="G4" s="499" t="s">
        <v>17089</v>
      </c>
      <c r="H4" s="499" t="s">
        <v>17090</v>
      </c>
      <c r="I4" s="500" t="s">
        <v>17091</v>
      </c>
    </row>
    <row r="5" spans="1:26" ht="20.25" customHeight="1" thickTop="1" x14ac:dyDescent="0.25">
      <c r="A5" s="61">
        <v>5</v>
      </c>
      <c r="B5" s="212" t="s">
        <v>12577</v>
      </c>
      <c r="C5" s="496">
        <f>SUM(C6:C9)</f>
        <v>0</v>
      </c>
      <c r="D5" s="213">
        <f>SUM(D6:D9)</f>
        <v>0</v>
      </c>
      <c r="E5" s="30">
        <f t="shared" ref="E5:I5" si="0">SUM(E6:E9)</f>
        <v>0</v>
      </c>
      <c r="F5" s="30">
        <f t="shared" si="0"/>
        <v>0</v>
      </c>
      <c r="G5" s="30">
        <f t="shared" si="0"/>
        <v>0</v>
      </c>
      <c r="H5" s="30">
        <f t="shared" si="0"/>
        <v>0</v>
      </c>
      <c r="I5" s="497">
        <f t="shared" si="0"/>
        <v>0</v>
      </c>
      <c r="J5" s="214"/>
      <c r="K5" s="214"/>
      <c r="L5" s="214"/>
    </row>
    <row r="6" spans="1:26" ht="20.25" customHeight="1" x14ac:dyDescent="0.25">
      <c r="A6" s="61">
        <v>6</v>
      </c>
      <c r="B6" s="215" t="s">
        <v>9980</v>
      </c>
      <c r="C6" s="216">
        <f t="shared" ref="C6:C19" si="1">SUM(D6:I6)</f>
        <v>0</v>
      </c>
      <c r="D6" s="405"/>
      <c r="E6" s="407"/>
      <c r="F6" s="407"/>
      <c r="G6" s="407"/>
      <c r="H6" s="319"/>
      <c r="I6" s="355"/>
    </row>
    <row r="7" spans="1:26" ht="20.25" customHeight="1" x14ac:dyDescent="0.25">
      <c r="A7" s="61">
        <v>7</v>
      </c>
      <c r="B7" s="215" t="s">
        <v>12578</v>
      </c>
      <c r="C7" s="216">
        <f t="shared" si="1"/>
        <v>0</v>
      </c>
      <c r="D7" s="405"/>
      <c r="E7" s="407"/>
      <c r="F7" s="407"/>
      <c r="G7" s="407"/>
      <c r="H7" s="319"/>
      <c r="I7" s="355"/>
    </row>
    <row r="8" spans="1:26" ht="20.25" customHeight="1" x14ac:dyDescent="0.25">
      <c r="A8" s="61">
        <v>8</v>
      </c>
      <c r="B8" s="217" t="s">
        <v>12610</v>
      </c>
      <c r="C8" s="216">
        <f t="shared" si="1"/>
        <v>0</v>
      </c>
      <c r="D8" s="432"/>
      <c r="E8" s="433"/>
      <c r="F8" s="433"/>
      <c r="G8" s="433"/>
      <c r="H8" s="397"/>
      <c r="I8" s="434"/>
    </row>
    <row r="9" spans="1:26" ht="20.25" customHeight="1" x14ac:dyDescent="0.25">
      <c r="A9" s="61">
        <v>9</v>
      </c>
      <c r="B9" s="217" t="s">
        <v>12579</v>
      </c>
      <c r="C9" s="218">
        <f t="shared" si="1"/>
        <v>0</v>
      </c>
      <c r="D9" s="432"/>
      <c r="E9" s="433"/>
      <c r="F9" s="433"/>
      <c r="G9" s="433"/>
      <c r="H9" s="397"/>
      <c r="I9" s="434"/>
    </row>
    <row r="10" spans="1:26" ht="20.25" customHeight="1" x14ac:dyDescent="0.25">
      <c r="A10" s="61">
        <v>10</v>
      </c>
      <c r="B10" s="212" t="s">
        <v>12580</v>
      </c>
      <c r="C10" s="219">
        <f>SUM(C11:C16)</f>
        <v>0</v>
      </c>
      <c r="D10" s="220">
        <f>SUM(D11:D16)</f>
        <v>0</v>
      </c>
      <c r="E10" s="221">
        <f>SUM(E11:E16)</f>
        <v>0</v>
      </c>
      <c r="F10" s="221">
        <f t="shared" ref="F10:I10" si="2">SUM(F11:F16)</f>
        <v>0</v>
      </c>
      <c r="G10" s="221">
        <f t="shared" si="2"/>
        <v>0</v>
      </c>
      <c r="H10" s="221">
        <f t="shared" si="2"/>
        <v>0</v>
      </c>
      <c r="I10" s="222">
        <f t="shared" si="2"/>
        <v>0</v>
      </c>
    </row>
    <row r="11" spans="1:26" ht="20.25" customHeight="1" x14ac:dyDescent="0.25">
      <c r="A11" s="61">
        <v>11</v>
      </c>
      <c r="B11" s="215" t="s">
        <v>12581</v>
      </c>
      <c r="C11" s="216">
        <f t="shared" si="1"/>
        <v>0</v>
      </c>
      <c r="D11" s="405"/>
      <c r="E11" s="407"/>
      <c r="F11" s="407"/>
      <c r="G11" s="407"/>
      <c r="H11" s="319"/>
      <c r="I11" s="355"/>
    </row>
    <row r="12" spans="1:26" ht="20.25" customHeight="1" x14ac:dyDescent="0.25">
      <c r="A12" s="61">
        <v>12</v>
      </c>
      <c r="B12" s="215" t="s">
        <v>12582</v>
      </c>
      <c r="C12" s="216">
        <f t="shared" si="1"/>
        <v>0</v>
      </c>
      <c r="D12" s="405"/>
      <c r="E12" s="407"/>
      <c r="F12" s="407"/>
      <c r="G12" s="407"/>
      <c r="H12" s="319"/>
      <c r="I12" s="355"/>
    </row>
    <row r="13" spans="1:26" ht="20.25" customHeight="1" x14ac:dyDescent="0.25">
      <c r="A13" s="61">
        <v>13</v>
      </c>
      <c r="B13" s="223" t="s">
        <v>13393</v>
      </c>
      <c r="C13" s="216">
        <f t="shared" ref="C13" si="3">SUM(D13:I13)</f>
        <v>0</v>
      </c>
      <c r="D13" s="405"/>
      <c r="E13" s="407"/>
      <c r="F13" s="407"/>
      <c r="G13" s="407"/>
      <c r="H13" s="319"/>
      <c r="I13" s="355"/>
    </row>
    <row r="14" spans="1:26" ht="20.25" customHeight="1" x14ac:dyDescent="0.25">
      <c r="A14" s="61">
        <v>14</v>
      </c>
      <c r="B14" s="215" t="s">
        <v>12583</v>
      </c>
      <c r="C14" s="216">
        <f t="shared" si="1"/>
        <v>0</v>
      </c>
      <c r="D14" s="405"/>
      <c r="E14" s="407"/>
      <c r="F14" s="407"/>
      <c r="G14" s="407"/>
      <c r="H14" s="319"/>
      <c r="I14" s="355"/>
    </row>
    <row r="15" spans="1:26" ht="20.25" customHeight="1" x14ac:dyDescent="0.25">
      <c r="A15" s="61">
        <v>15</v>
      </c>
      <c r="B15" s="215" t="s">
        <v>12584</v>
      </c>
      <c r="C15" s="216">
        <f t="shared" si="1"/>
        <v>0</v>
      </c>
      <c r="D15" s="405"/>
      <c r="E15" s="407"/>
      <c r="F15" s="407"/>
      <c r="G15" s="407"/>
      <c r="H15" s="319"/>
      <c r="I15" s="355"/>
    </row>
    <row r="16" spans="1:26" ht="20.25" customHeight="1" x14ac:dyDescent="0.25">
      <c r="A16" s="61">
        <v>16</v>
      </c>
      <c r="B16" s="215" t="s">
        <v>12585</v>
      </c>
      <c r="C16" s="216">
        <f>SUM(C17:C19)</f>
        <v>0</v>
      </c>
      <c r="D16" s="43">
        <f>SUM(D17:D19)</f>
        <v>0</v>
      </c>
      <c r="E16" s="39">
        <f t="shared" ref="E16:I16" si="4">SUM(E17:E19)</f>
        <v>0</v>
      </c>
      <c r="F16" s="39">
        <f t="shared" si="4"/>
        <v>0</v>
      </c>
      <c r="G16" s="39">
        <f t="shared" si="4"/>
        <v>0</v>
      </c>
      <c r="H16" s="39">
        <f t="shared" si="4"/>
        <v>0</v>
      </c>
      <c r="I16" s="224">
        <f t="shared" si="4"/>
        <v>0</v>
      </c>
    </row>
    <row r="17" spans="1:9" ht="20.25" customHeight="1" x14ac:dyDescent="0.25">
      <c r="A17" s="61">
        <v>17</v>
      </c>
      <c r="B17" s="225" t="s">
        <v>12578</v>
      </c>
      <c r="C17" s="226">
        <f t="shared" si="1"/>
        <v>0</v>
      </c>
      <c r="D17" s="412"/>
      <c r="E17" s="413"/>
      <c r="F17" s="413"/>
      <c r="G17" s="413"/>
      <c r="H17" s="349"/>
      <c r="I17" s="354"/>
    </row>
    <row r="18" spans="1:9" ht="20.25" customHeight="1" x14ac:dyDescent="0.25">
      <c r="A18" s="61">
        <v>18</v>
      </c>
      <c r="B18" s="225" t="s">
        <v>12586</v>
      </c>
      <c r="C18" s="226">
        <f t="shared" si="1"/>
        <v>0</v>
      </c>
      <c r="D18" s="412"/>
      <c r="E18" s="413"/>
      <c r="F18" s="413"/>
      <c r="G18" s="413"/>
      <c r="H18" s="349"/>
      <c r="I18" s="354"/>
    </row>
    <row r="19" spans="1:9" ht="20.25" customHeight="1" x14ac:dyDescent="0.25">
      <c r="A19" s="61">
        <v>19</v>
      </c>
      <c r="B19" s="227" t="s">
        <v>12587</v>
      </c>
      <c r="C19" s="218">
        <f t="shared" si="1"/>
        <v>0</v>
      </c>
      <c r="D19" s="432"/>
      <c r="E19" s="433"/>
      <c r="F19" s="433"/>
      <c r="G19" s="433"/>
      <c r="H19" s="397"/>
      <c r="I19" s="434"/>
    </row>
    <row r="20" spans="1:9" ht="20.25" customHeight="1" x14ac:dyDescent="0.25">
      <c r="A20" s="61">
        <v>20</v>
      </c>
      <c r="B20" s="228" t="s">
        <v>13394</v>
      </c>
      <c r="C20" s="219">
        <f>SUM(C21:C25)</f>
        <v>0</v>
      </c>
      <c r="D20" s="220">
        <f>SUM(D21:D25)</f>
        <v>0</v>
      </c>
      <c r="E20" s="221">
        <f t="shared" ref="E20:I20" si="5">SUM(E21:E25)</f>
        <v>0</v>
      </c>
      <c r="F20" s="221">
        <f t="shared" si="5"/>
        <v>0</v>
      </c>
      <c r="G20" s="221">
        <f t="shared" si="5"/>
        <v>0</v>
      </c>
      <c r="H20" s="221">
        <f t="shared" si="5"/>
        <v>0</v>
      </c>
      <c r="I20" s="222">
        <f t="shared" si="5"/>
        <v>0</v>
      </c>
    </row>
    <row r="21" spans="1:9" ht="20.25" customHeight="1" x14ac:dyDescent="0.25">
      <c r="A21" s="61">
        <v>21</v>
      </c>
      <c r="B21" s="229" t="s">
        <v>14577</v>
      </c>
      <c r="C21" s="230">
        <f t="shared" ref="C21:C23" si="6">SUM(D21:I21)</f>
        <v>0</v>
      </c>
      <c r="D21" s="435"/>
      <c r="E21" s="436"/>
      <c r="F21" s="436"/>
      <c r="G21" s="436"/>
      <c r="H21" s="437"/>
      <c r="I21" s="438"/>
    </row>
    <row r="22" spans="1:9" ht="20.25" customHeight="1" x14ac:dyDescent="0.25">
      <c r="A22" s="61">
        <v>22</v>
      </c>
      <c r="B22" s="223" t="s">
        <v>14578</v>
      </c>
      <c r="C22" s="216">
        <f t="shared" si="6"/>
        <v>0</v>
      </c>
      <c r="D22" s="405"/>
      <c r="E22" s="407"/>
      <c r="F22" s="407"/>
      <c r="G22" s="407"/>
      <c r="H22" s="319"/>
      <c r="I22" s="355"/>
    </row>
    <row r="23" spans="1:9" ht="20.25" customHeight="1" x14ac:dyDescent="0.25">
      <c r="A23" s="61">
        <v>23</v>
      </c>
      <c r="B23" s="231" t="s">
        <v>16225</v>
      </c>
      <c r="C23" s="219">
        <f t="shared" si="6"/>
        <v>0</v>
      </c>
      <c r="D23" s="401"/>
      <c r="E23" s="403"/>
      <c r="F23" s="403"/>
      <c r="G23" s="403"/>
      <c r="H23" s="390"/>
      <c r="I23" s="404"/>
    </row>
    <row r="24" spans="1:9" ht="20.25" customHeight="1" x14ac:dyDescent="0.25">
      <c r="A24" s="61">
        <v>24</v>
      </c>
      <c r="B24" s="231" t="s">
        <v>14580</v>
      </c>
      <c r="C24" s="219">
        <f t="shared" ref="C24:C25" si="7">SUM(D24:I24)</f>
        <v>0</v>
      </c>
      <c r="D24" s="401"/>
      <c r="E24" s="403"/>
      <c r="F24" s="403"/>
      <c r="G24" s="403"/>
      <c r="H24" s="390"/>
      <c r="I24" s="404"/>
    </row>
    <row r="25" spans="1:9" ht="20.25" customHeight="1" x14ac:dyDescent="0.25">
      <c r="A25" s="61">
        <v>25</v>
      </c>
      <c r="B25" s="232" t="s">
        <v>14579</v>
      </c>
      <c r="C25" s="218">
        <f t="shared" si="7"/>
        <v>0</v>
      </c>
      <c r="D25" s="432"/>
      <c r="E25" s="433"/>
      <c r="F25" s="433"/>
      <c r="G25" s="433"/>
      <c r="H25" s="397"/>
      <c r="I25" s="434"/>
    </row>
    <row r="26" spans="1:9" ht="20.25" customHeight="1" x14ac:dyDescent="0.25">
      <c r="A26" s="61">
        <v>26</v>
      </c>
      <c r="B26" s="228" t="s">
        <v>12588</v>
      </c>
      <c r="C26" s="219">
        <f>+C27+C28</f>
        <v>0</v>
      </c>
      <c r="D26" s="220">
        <f>SUM(D27:D28)</f>
        <v>0</v>
      </c>
      <c r="E26" s="221">
        <f t="shared" ref="E26:I26" si="8">SUM(E27:E28)</f>
        <v>0</v>
      </c>
      <c r="F26" s="221">
        <f t="shared" si="8"/>
        <v>0</v>
      </c>
      <c r="G26" s="221">
        <f t="shared" si="8"/>
        <v>0</v>
      </c>
      <c r="H26" s="221">
        <f t="shared" si="8"/>
        <v>0</v>
      </c>
      <c r="I26" s="222">
        <f t="shared" si="8"/>
        <v>0</v>
      </c>
    </row>
    <row r="27" spans="1:9" ht="20.25" customHeight="1" x14ac:dyDescent="0.25">
      <c r="A27" s="61">
        <v>27</v>
      </c>
      <c r="B27" s="233" t="s">
        <v>10255</v>
      </c>
      <c r="C27" s="230">
        <f t="shared" ref="C27:C28" si="9">SUM(D27:I27)</f>
        <v>0</v>
      </c>
      <c r="D27" s="435"/>
      <c r="E27" s="436"/>
      <c r="F27" s="436"/>
      <c r="G27" s="436"/>
      <c r="H27" s="437"/>
      <c r="I27" s="438"/>
    </row>
    <row r="28" spans="1:9" ht="20.25" customHeight="1" thickBot="1" x14ac:dyDescent="0.3">
      <c r="A28" s="61">
        <v>28</v>
      </c>
      <c r="B28" s="234" t="s">
        <v>10256</v>
      </c>
      <c r="C28" s="235">
        <f t="shared" si="9"/>
        <v>0</v>
      </c>
      <c r="D28" s="408"/>
      <c r="E28" s="409"/>
      <c r="F28" s="409"/>
      <c r="G28" s="409"/>
      <c r="H28" s="350"/>
      <c r="I28" s="356"/>
    </row>
    <row r="29" spans="1:9" ht="16.5" customHeight="1" thickTop="1" x14ac:dyDescent="0.25">
      <c r="A29" s="61">
        <v>29</v>
      </c>
      <c r="B29" s="236"/>
      <c r="C29" s="214"/>
    </row>
    <row r="30" spans="1:9" x14ac:dyDescent="0.25">
      <c r="A30" s="61">
        <v>30</v>
      </c>
      <c r="B30" s="58" t="s">
        <v>10247</v>
      </c>
    </row>
    <row r="31" spans="1:9" ht="21" customHeight="1" x14ac:dyDescent="0.25">
      <c r="A31" s="61">
        <v>31</v>
      </c>
      <c r="B31" s="572"/>
      <c r="C31" s="573"/>
      <c r="D31" s="573"/>
      <c r="E31" s="573"/>
      <c r="F31" s="573"/>
      <c r="G31" s="573"/>
      <c r="H31" s="573"/>
      <c r="I31" s="574"/>
    </row>
    <row r="32" spans="1:9" ht="21" customHeight="1" x14ac:dyDescent="0.25">
      <c r="B32" s="575"/>
      <c r="C32" s="576"/>
      <c r="D32" s="576"/>
      <c r="E32" s="576"/>
      <c r="F32" s="576"/>
      <c r="G32" s="576"/>
      <c r="H32" s="576"/>
      <c r="I32" s="577"/>
    </row>
    <row r="33" spans="2:9" ht="21" customHeight="1" x14ac:dyDescent="0.25">
      <c r="B33" s="575"/>
      <c r="C33" s="576"/>
      <c r="D33" s="576"/>
      <c r="E33" s="576"/>
      <c r="F33" s="576"/>
      <c r="G33" s="576"/>
      <c r="H33" s="576"/>
      <c r="I33" s="577"/>
    </row>
    <row r="34" spans="2:9" ht="21" customHeight="1" x14ac:dyDescent="0.25">
      <c r="B34" s="578"/>
      <c r="C34" s="579"/>
      <c r="D34" s="579"/>
      <c r="E34" s="579"/>
      <c r="F34" s="579"/>
      <c r="G34" s="579"/>
      <c r="H34" s="579"/>
      <c r="I34" s="580"/>
    </row>
    <row r="37" spans="2:9" ht="15.75" x14ac:dyDescent="0.25">
      <c r="B37" s="237"/>
      <c r="C37" s="57"/>
      <c r="D37" s="57"/>
    </row>
    <row r="38" spans="2:9" x14ac:dyDescent="0.25">
      <c r="B38" s="238"/>
    </row>
    <row r="39" spans="2:9" x14ac:dyDescent="0.25">
      <c r="B39" s="238"/>
    </row>
    <row r="40" spans="2:9" x14ac:dyDescent="0.25">
      <c r="B40" s="238"/>
    </row>
  </sheetData>
  <sheetProtection algorithmName="SHA-512" hashValue="nr5LJwLHA8rBeoP/LxtuDd9RXGW6dK7Nn0tvD6u6ObvYPf6CX0u5LDR55+HZsOUhwrFFUB+RFfEMwE3WaQoTpA==" saltValue="KhdfciHPovnMalS12BKCYA==" spinCount="100000" sheet="1" objects="1" scenarios="1"/>
  <mergeCells count="1">
    <mergeCell ref="B31:I34"/>
  </mergeCells>
  <conditionalFormatting sqref="C11:C15">
    <cfRule type="cellIs" dxfId="45" priority="6" operator="equal">
      <formula>0</formula>
    </cfRule>
  </conditionalFormatting>
  <conditionalFormatting sqref="C21:C25">
    <cfRule type="cellIs" dxfId="44" priority="2" operator="equal">
      <formula>0</formula>
    </cfRule>
  </conditionalFormatting>
  <conditionalFormatting sqref="C5:I5 C6:C9 C10:I10 C16:I16 C17:C19 C27:C28">
    <cfRule type="cellIs" dxfId="43" priority="8" operator="equal">
      <formula>0</formula>
    </cfRule>
  </conditionalFormatting>
  <conditionalFormatting sqref="C20:I20">
    <cfRule type="cellIs" dxfId="42" priority="1" operator="equal">
      <formula>0</formula>
    </cfRule>
  </conditionalFormatting>
  <conditionalFormatting sqref="C26:I26">
    <cfRule type="cellIs" dxfId="41" priority="7" operator="equal">
      <formula>0</formula>
    </cfRule>
  </conditionalFormatting>
  <dataValidations count="2">
    <dataValidation type="whole" operator="greaterThanOrEqual" allowBlank="1" showInputMessage="1" showErrorMessage="1" error="Debe incluir valores ENTEROS." sqref="D21:I25 D27:I28 D11:I15 D17:I19 D6:I9" xr:uid="{00000000-0002-0000-0F00-000000000000}">
      <formula1>0</formula1>
    </dataValidation>
    <dataValidation type="whole" allowBlank="1" showInputMessage="1" showErrorMessage="1" error="Debe incluir valores mayores a 0." sqref="D5:I5 C27:C28 C21:C25 C11:C15 C17:C19 C5:C9" xr:uid="{00000000-0002-0000-0F00-000001000000}">
      <formula1>1</formula1>
      <formula2>10000</formula2>
    </dataValidation>
  </dataValidations>
  <printOptions horizontalCentered="1"/>
  <pageMargins left="0.19685039370078741" right="0.19685039370078741" top="0.59055118110236227" bottom="0.59055118110236227" header="0.31496062992125984" footer="0.15748031496062992"/>
  <pageSetup paperSize="172" scale="77" orientation="landscape" r:id="rId1"/>
  <headerFooter>
    <oddHeader>&amp;L&amp;G</oddHeader>
    <oddFooter>&amp;R&amp;"Carlito,Negrita"I y II Ciclos&amp;"Carlito,Normal",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Z37"/>
  <sheetViews>
    <sheetView showGridLines="0" zoomScale="95" zoomScaleNormal="95" zoomScaleSheetLayoutView="100" workbookViewId="0"/>
  </sheetViews>
  <sheetFormatPr baseColWidth="10" defaultColWidth="11.42578125" defaultRowHeight="15" x14ac:dyDescent="0.25"/>
  <cols>
    <col min="1" max="1" width="6.42578125" style="63" customWidth="1"/>
    <col min="2" max="2" width="5.42578125" style="209" customWidth="1"/>
    <col min="3" max="3" width="81.85546875" style="193" customWidth="1"/>
    <col min="4" max="6" width="11.42578125" style="207" customWidth="1"/>
    <col min="7" max="7" width="11.7109375" style="78" customWidth="1"/>
    <col min="8" max="16384" width="11.42578125" style="78"/>
  </cols>
  <sheetData>
    <row r="1" spans="1:26" ht="19.5" customHeight="1" x14ac:dyDescent="0.3">
      <c r="A1" s="61">
        <v>1</v>
      </c>
      <c r="B1" s="239" t="s">
        <v>13736</v>
      </c>
      <c r="C1" s="505"/>
      <c r="D1" s="505"/>
    </row>
    <row r="2" spans="1:26" ht="19.5" customHeight="1" x14ac:dyDescent="0.3">
      <c r="A2" s="61">
        <v>2</v>
      </c>
      <c r="B2" s="239" t="s">
        <v>17078</v>
      </c>
      <c r="C2" s="506"/>
      <c r="D2" s="506"/>
      <c r="G2" s="507" t="s">
        <v>9903</v>
      </c>
    </row>
    <row r="3" spans="1:26" ht="18.75" x14ac:dyDescent="0.3">
      <c r="A3" s="61">
        <v>3</v>
      </c>
      <c r="B3" s="239" t="s">
        <v>17045</v>
      </c>
      <c r="C3" s="508"/>
      <c r="D3" s="508"/>
      <c r="G3" s="507" t="s">
        <v>9904</v>
      </c>
    </row>
    <row r="4" spans="1:26" ht="18.75" x14ac:dyDescent="0.3">
      <c r="A4" s="61">
        <v>4</v>
      </c>
      <c r="B4" s="77" t="s">
        <v>17016</v>
      </c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  <c r="X4" s="509"/>
      <c r="Y4" s="509"/>
      <c r="Z4" s="509"/>
    </row>
    <row r="5" spans="1:26" ht="11.25" customHeight="1" x14ac:dyDescent="0.3">
      <c r="A5" s="61">
        <v>5</v>
      </c>
      <c r="B5" s="510"/>
      <c r="C5" s="508"/>
      <c r="D5" s="508"/>
      <c r="E5" s="511"/>
      <c r="F5" s="78"/>
      <c r="G5" s="63"/>
    </row>
    <row r="6" spans="1:26" ht="18" customHeight="1" x14ac:dyDescent="0.3">
      <c r="A6" s="61">
        <v>6</v>
      </c>
      <c r="B6" s="206" t="s">
        <v>12589</v>
      </c>
      <c r="C6" s="512"/>
      <c r="D6" s="508"/>
      <c r="E6" s="508"/>
    </row>
    <row r="7" spans="1:26" ht="34.9" customHeight="1" x14ac:dyDescent="0.25">
      <c r="A7" s="61">
        <v>7</v>
      </c>
      <c r="B7" s="513" t="s">
        <v>9972</v>
      </c>
      <c r="C7" s="514" t="s">
        <v>15290</v>
      </c>
      <c r="D7" s="440"/>
    </row>
    <row r="8" spans="1:26" ht="18" customHeight="1" x14ac:dyDescent="0.25">
      <c r="A8" s="61">
        <v>8</v>
      </c>
      <c r="B8" s="513" t="s">
        <v>9973</v>
      </c>
      <c r="C8" s="514" t="s">
        <v>13975</v>
      </c>
      <c r="D8" s="440"/>
    </row>
    <row r="9" spans="1:26" ht="18" customHeight="1" x14ac:dyDescent="0.25">
      <c r="A9" s="61">
        <v>9</v>
      </c>
      <c r="B9" s="515" t="s">
        <v>15276</v>
      </c>
      <c r="C9" s="516" t="str">
        <f>IF(D8="Sí","Indique cuántas acciones -------&gt;","")</f>
        <v/>
      </c>
      <c r="D9" s="517"/>
      <c r="E9" s="518" t="str">
        <f>IF(AND(D8="Sí",D9&lt;=0),"Indique la cantidad de acciones","")</f>
        <v/>
      </c>
      <c r="F9" s="243"/>
      <c r="G9" s="207"/>
    </row>
    <row r="10" spans="1:26" ht="18" customHeight="1" x14ac:dyDescent="0.25">
      <c r="A10" s="61">
        <v>10</v>
      </c>
      <c r="B10" s="513" t="s">
        <v>9974</v>
      </c>
      <c r="C10" s="514" t="s">
        <v>12590</v>
      </c>
      <c r="D10" s="440"/>
      <c r="E10" s="519"/>
      <c r="F10" s="519"/>
    </row>
    <row r="11" spans="1:26" ht="18" customHeight="1" x14ac:dyDescent="0.25">
      <c r="A11" s="61">
        <v>11</v>
      </c>
      <c r="B11" s="151" t="s">
        <v>15277</v>
      </c>
      <c r="C11" s="520"/>
      <c r="D11" s="521" t="str">
        <f>IF($D$10="Sí","Total","")</f>
        <v/>
      </c>
      <c r="E11" s="521" t="str">
        <f>IF($D$10="Sí","Hombres","")</f>
        <v/>
      </c>
      <c r="F11" s="521" t="str">
        <f>IF($D$10="Sí","Mujeres","")</f>
        <v/>
      </c>
    </row>
    <row r="12" spans="1:26" ht="18" customHeight="1" x14ac:dyDescent="0.25">
      <c r="A12" s="61">
        <v>12</v>
      </c>
      <c r="B12" s="151" t="s">
        <v>15281</v>
      </c>
      <c r="C12" s="516" t="str">
        <f>IF(D10="Sí","Indique cuántos estudiantes participan en el Grupo de Convivencia --&gt;","")</f>
        <v/>
      </c>
      <c r="D12" s="522" t="str">
        <f>IFERROR(IF(D11="Total",E12+F12,"*"),"")</f>
        <v>*</v>
      </c>
      <c r="E12" s="517"/>
      <c r="F12" s="517"/>
      <c r="G12" s="630" t="str">
        <f>IF(AND(D10="Sí",D12&lt;=0),"Indique la cantidad de estudiantes","")</f>
        <v/>
      </c>
    </row>
    <row r="13" spans="1:26" ht="34.9" customHeight="1" x14ac:dyDescent="0.25">
      <c r="A13" s="61">
        <v>13</v>
      </c>
      <c r="B13" s="513" t="s">
        <v>9977</v>
      </c>
      <c r="C13" s="520" t="s">
        <v>15291</v>
      </c>
      <c r="D13" s="440"/>
      <c r="E13" s="519"/>
      <c r="F13" s="519"/>
      <c r="G13" s="630"/>
    </row>
    <row r="14" spans="1:26" ht="18" customHeight="1" x14ac:dyDescent="0.25">
      <c r="A14" s="61">
        <v>14</v>
      </c>
      <c r="B14" s="513" t="s">
        <v>10440</v>
      </c>
      <c r="C14" s="520" t="s">
        <v>14576</v>
      </c>
      <c r="D14" s="440"/>
      <c r="E14" s="523"/>
      <c r="F14" s="523"/>
    </row>
    <row r="15" spans="1:26" ht="18" customHeight="1" x14ac:dyDescent="0.25">
      <c r="A15" s="61">
        <v>15</v>
      </c>
      <c r="C15" s="512"/>
      <c r="D15" s="512"/>
      <c r="E15" s="512"/>
      <c r="F15" s="512"/>
    </row>
    <row r="16" spans="1:26" ht="18" customHeight="1" x14ac:dyDescent="0.25">
      <c r="A16" s="61">
        <v>16</v>
      </c>
      <c r="B16" s="206" t="s">
        <v>15292</v>
      </c>
      <c r="D16" s="524" t="s">
        <v>0</v>
      </c>
      <c r="E16" s="524" t="s">
        <v>10255</v>
      </c>
      <c r="F16" s="524" t="s">
        <v>10256</v>
      </c>
    </row>
    <row r="17" spans="1:6" ht="18" customHeight="1" x14ac:dyDescent="0.25">
      <c r="A17" s="61">
        <v>17</v>
      </c>
      <c r="B17" s="209" t="s">
        <v>10442</v>
      </c>
      <c r="C17" s="207" t="s">
        <v>10447</v>
      </c>
      <c r="D17" s="208">
        <f>E17+F17</f>
        <v>0</v>
      </c>
      <c r="E17" s="439"/>
      <c r="F17" s="439"/>
    </row>
    <row r="18" spans="1:6" ht="18" customHeight="1" x14ac:dyDescent="0.25">
      <c r="A18" s="61">
        <v>18</v>
      </c>
      <c r="B18" s="209" t="s">
        <v>10443</v>
      </c>
      <c r="C18" s="207" t="s">
        <v>10448</v>
      </c>
      <c r="D18" s="208">
        <f t="shared" ref="D18:D20" si="0">E18+F18</f>
        <v>0</v>
      </c>
      <c r="E18" s="439"/>
      <c r="F18" s="439"/>
    </row>
    <row r="19" spans="1:6" ht="18" customHeight="1" x14ac:dyDescent="0.25">
      <c r="A19" s="61">
        <v>19</v>
      </c>
      <c r="B19" s="209" t="s">
        <v>12594</v>
      </c>
      <c r="C19" s="207" t="s">
        <v>12595</v>
      </c>
      <c r="D19" s="208">
        <f t="shared" si="0"/>
        <v>0</v>
      </c>
      <c r="E19" s="439"/>
      <c r="F19" s="439"/>
    </row>
    <row r="20" spans="1:6" ht="18" customHeight="1" x14ac:dyDescent="0.25">
      <c r="A20" s="61">
        <v>20</v>
      </c>
      <c r="B20" s="209" t="s">
        <v>12596</v>
      </c>
      <c r="C20" s="207" t="s">
        <v>12597</v>
      </c>
      <c r="D20" s="208">
        <f t="shared" si="0"/>
        <v>0</v>
      </c>
      <c r="E20" s="439"/>
      <c r="F20" s="439"/>
    </row>
    <row r="21" spans="1:6" ht="18" customHeight="1" x14ac:dyDescent="0.25">
      <c r="A21" s="61">
        <v>21</v>
      </c>
      <c r="B21" s="209" t="s">
        <v>12598</v>
      </c>
      <c r="C21" s="207" t="s">
        <v>10445</v>
      </c>
      <c r="D21" s="439"/>
    </row>
    <row r="22" spans="1:6" ht="18" customHeight="1" x14ac:dyDescent="0.25">
      <c r="A22" s="61">
        <v>22</v>
      </c>
      <c r="B22" s="209" t="s">
        <v>12599</v>
      </c>
      <c r="C22" s="207" t="s">
        <v>10444</v>
      </c>
      <c r="D22" s="439"/>
    </row>
    <row r="23" spans="1:6" ht="18" customHeight="1" x14ac:dyDescent="0.25">
      <c r="A23" s="61">
        <v>23</v>
      </c>
      <c r="B23" s="209" t="s">
        <v>12600</v>
      </c>
      <c r="C23" s="207" t="s">
        <v>12601</v>
      </c>
      <c r="D23" s="439"/>
    </row>
    <row r="24" spans="1:6" ht="18" customHeight="1" x14ac:dyDescent="0.25">
      <c r="A24" s="61">
        <v>24</v>
      </c>
      <c r="B24" s="209" t="s">
        <v>12602</v>
      </c>
      <c r="C24" s="207" t="s">
        <v>12603</v>
      </c>
      <c r="D24" s="439"/>
    </row>
    <row r="25" spans="1:6" ht="18" customHeight="1" x14ac:dyDescent="0.25">
      <c r="A25" s="61">
        <v>25</v>
      </c>
      <c r="B25" s="209" t="s">
        <v>12605</v>
      </c>
      <c r="C25" s="207" t="s">
        <v>13395</v>
      </c>
      <c r="D25" s="439"/>
    </row>
    <row r="26" spans="1:6" ht="18" customHeight="1" x14ac:dyDescent="0.25">
      <c r="A26" s="61">
        <v>26</v>
      </c>
    </row>
    <row r="27" spans="1:6" ht="18" customHeight="1" x14ac:dyDescent="0.25">
      <c r="A27" s="61">
        <v>27</v>
      </c>
      <c r="B27" s="206" t="s">
        <v>12604</v>
      </c>
    </row>
    <row r="28" spans="1:6" ht="18" customHeight="1" x14ac:dyDescent="0.25">
      <c r="A28" s="61">
        <v>28</v>
      </c>
      <c r="B28" s="209" t="s">
        <v>12606</v>
      </c>
      <c r="C28" s="207" t="s">
        <v>10441</v>
      </c>
      <c r="D28" s="524" t="s">
        <v>0</v>
      </c>
      <c r="E28" s="524" t="s">
        <v>10255</v>
      </c>
      <c r="F28" s="524" t="s">
        <v>10256</v>
      </c>
    </row>
    <row r="29" spans="1:6" ht="18" customHeight="1" x14ac:dyDescent="0.25">
      <c r="A29" s="61">
        <v>29</v>
      </c>
      <c r="B29" s="102" t="s">
        <v>15278</v>
      </c>
      <c r="C29" s="525" t="s">
        <v>0</v>
      </c>
      <c r="D29" s="208">
        <f>E29+F29</f>
        <v>0</v>
      </c>
      <c r="E29" s="208">
        <f>+E30+E31</f>
        <v>0</v>
      </c>
      <c r="F29" s="208">
        <f>+F30+F31</f>
        <v>0</v>
      </c>
    </row>
    <row r="30" spans="1:6" ht="18" customHeight="1" x14ac:dyDescent="0.25">
      <c r="A30" s="61">
        <v>30</v>
      </c>
      <c r="B30" s="102" t="s">
        <v>15279</v>
      </c>
      <c r="C30" s="525" t="s">
        <v>9975</v>
      </c>
      <c r="D30" s="208">
        <f>+E30+F30</f>
        <v>0</v>
      </c>
      <c r="E30" s="439"/>
      <c r="F30" s="439"/>
    </row>
    <row r="31" spans="1:6" ht="18" customHeight="1" x14ac:dyDescent="0.25">
      <c r="A31" s="61">
        <v>31</v>
      </c>
      <c r="B31" s="102" t="s">
        <v>15280</v>
      </c>
      <c r="C31" s="525" t="s">
        <v>9976</v>
      </c>
      <c r="D31" s="208">
        <f>+E31+F31</f>
        <v>0</v>
      </c>
      <c r="E31" s="439"/>
      <c r="F31" s="439"/>
    </row>
    <row r="32" spans="1:6" x14ac:dyDescent="0.25">
      <c r="A32" s="61">
        <v>32</v>
      </c>
    </row>
    <row r="33" spans="1:6" x14ac:dyDescent="0.25">
      <c r="A33" s="61">
        <v>33</v>
      </c>
      <c r="B33" s="206" t="s">
        <v>10247</v>
      </c>
    </row>
    <row r="34" spans="1:6" ht="21" customHeight="1" x14ac:dyDescent="0.25">
      <c r="A34" s="61">
        <v>34</v>
      </c>
      <c r="B34" s="572"/>
      <c r="C34" s="573"/>
      <c r="D34" s="573"/>
      <c r="E34" s="573"/>
      <c r="F34" s="574"/>
    </row>
    <row r="35" spans="1:6" ht="21" customHeight="1" x14ac:dyDescent="0.25">
      <c r="B35" s="575"/>
      <c r="C35" s="576"/>
      <c r="D35" s="576"/>
      <c r="E35" s="576"/>
      <c r="F35" s="577"/>
    </row>
    <row r="36" spans="1:6" ht="21" customHeight="1" x14ac:dyDescent="0.25">
      <c r="B36" s="575"/>
      <c r="C36" s="576"/>
      <c r="D36" s="576"/>
      <c r="E36" s="576"/>
      <c r="F36" s="577"/>
    </row>
    <row r="37" spans="1:6" ht="21" customHeight="1" x14ac:dyDescent="0.25">
      <c r="B37" s="578"/>
      <c r="C37" s="579"/>
      <c r="D37" s="579"/>
      <c r="E37" s="579"/>
      <c r="F37" s="580"/>
    </row>
  </sheetData>
  <sheetProtection algorithmName="SHA-512" hashValue="2bPBGAeJn36DiKsqgJ8BHSLBUf8YiQDESrFpphIoodtY1RBZiiP8wRGuCCZ4o+dwgZd4RnyhWEDJKNP4wW8XjQ==" saltValue="ItjVCifnvIfV4YYMY1XwaQ==" spinCount="100000" sheet="1" objects="1" scenarios="1"/>
  <mergeCells count="2">
    <mergeCell ref="B34:F37"/>
    <mergeCell ref="G12:G13"/>
  </mergeCells>
  <conditionalFormatting sqref="D9">
    <cfRule type="expression" dxfId="40" priority="240">
      <formula>$D$8="Sí"</formula>
    </cfRule>
  </conditionalFormatting>
  <conditionalFormatting sqref="D12">
    <cfRule type="cellIs" dxfId="39" priority="6" operator="equal">
      <formula>"*"</formula>
    </cfRule>
    <cfRule type="cellIs" dxfId="38" priority="7" operator="greaterThan">
      <formula>0</formula>
    </cfRule>
    <cfRule type="cellIs" dxfId="37" priority="13" operator="equal">
      <formula>0</formula>
    </cfRule>
  </conditionalFormatting>
  <conditionalFormatting sqref="D17:D20">
    <cfRule type="cellIs" dxfId="36" priority="17" operator="equal">
      <formula>0</formula>
    </cfRule>
  </conditionalFormatting>
  <conditionalFormatting sqref="D29:D31">
    <cfRule type="cellIs" dxfId="35" priority="16" operator="equal">
      <formula>0</formula>
    </cfRule>
  </conditionalFormatting>
  <conditionalFormatting sqref="E12:F12">
    <cfRule type="expression" dxfId="34" priority="227">
      <formula>$E$11="Hombres"</formula>
    </cfRule>
  </conditionalFormatting>
  <conditionalFormatting sqref="E29:F29">
    <cfRule type="cellIs" dxfId="33" priority="15" operator="equal">
      <formula>0</formula>
    </cfRule>
  </conditionalFormatting>
  <dataValidations count="1">
    <dataValidation type="list" allowBlank="1" showInputMessage="1" showErrorMessage="1" sqref="D10 D7:D8 D13:D14" xr:uid="{00000000-0002-0000-1000-000000000000}">
      <formula1>sino</formula1>
    </dataValidation>
  </dataValidations>
  <printOptions horizontalCentered="1"/>
  <pageMargins left="0.19685039370078741" right="0.19685039370078741" top="0.59055118110236227" bottom="0.59055118110236227" header="0.31496062992125984" footer="0.15748031496062992"/>
  <pageSetup paperSize="172" scale="77" orientation="landscape" r:id="rId1"/>
  <headerFooter>
    <oddHeader>&amp;L&amp;G</oddHeader>
    <oddFooter>&amp;R&amp;"Carlito,Negrita"I y II Ciclos&amp;"Carlito,Normal",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">
    <pageSetUpPr fitToPage="1"/>
  </sheetPr>
  <dimension ref="A1:Z48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28515625" style="18" customWidth="1"/>
    <col min="2" max="2" width="5.42578125" style="198" customWidth="1"/>
    <col min="3" max="3" width="6.7109375" style="176" customWidth="1"/>
    <col min="4" max="4" width="65.7109375" style="176" customWidth="1"/>
    <col min="5" max="8" width="11.42578125" style="174" customWidth="1"/>
    <col min="9" max="9" width="6.85546875" style="22" customWidth="1"/>
    <col min="10" max="10" width="6" style="22" customWidth="1"/>
    <col min="11" max="16384" width="11.42578125" style="22"/>
  </cols>
  <sheetData>
    <row r="1" spans="1:26" ht="19.5" customHeight="1" x14ac:dyDescent="0.3">
      <c r="A1" s="61">
        <v>1</v>
      </c>
      <c r="B1" s="172" t="s">
        <v>13737</v>
      </c>
      <c r="C1" s="173"/>
      <c r="D1" s="173"/>
    </row>
    <row r="2" spans="1:26" ht="19.5" customHeight="1" x14ac:dyDescent="0.3">
      <c r="A2" s="61">
        <v>2</v>
      </c>
      <c r="B2" s="172" t="s">
        <v>17079</v>
      </c>
      <c r="C2" s="175"/>
      <c r="D2" s="175"/>
    </row>
    <row r="3" spans="1:26" ht="18.75" x14ac:dyDescent="0.3">
      <c r="A3" s="61">
        <v>3</v>
      </c>
      <c r="B3" s="172" t="s">
        <v>17045</v>
      </c>
      <c r="C3" s="194"/>
      <c r="D3" s="194"/>
    </row>
    <row r="4" spans="1:26" ht="18.75" x14ac:dyDescent="0.3">
      <c r="A4" s="61">
        <v>4</v>
      </c>
      <c r="B4" s="77" t="s">
        <v>17016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6.75" customHeight="1" x14ac:dyDescent="0.3">
      <c r="A5" s="61">
        <v>5</v>
      </c>
      <c r="B5" s="195"/>
      <c r="C5" s="196"/>
      <c r="D5" s="194"/>
      <c r="E5" s="194"/>
      <c r="F5" s="194"/>
    </row>
    <row r="6" spans="1:26" ht="29.45" customHeight="1" x14ac:dyDescent="0.25">
      <c r="A6" s="61">
        <v>6</v>
      </c>
      <c r="B6" s="197" t="s">
        <v>12617</v>
      </c>
      <c r="C6" s="636" t="s">
        <v>12591</v>
      </c>
      <c r="D6" s="636"/>
      <c r="E6" s="440"/>
      <c r="F6" s="196"/>
      <c r="G6" s="196"/>
      <c r="I6" s="196"/>
    </row>
    <row r="7" spans="1:26" ht="6" customHeight="1" x14ac:dyDescent="0.25">
      <c r="A7" s="61">
        <v>7</v>
      </c>
      <c r="C7" s="198"/>
      <c r="D7" s="199"/>
      <c r="E7" s="196"/>
      <c r="F7" s="196"/>
      <c r="G7" s="196"/>
      <c r="H7" s="196"/>
      <c r="I7" s="196"/>
    </row>
    <row r="8" spans="1:26" ht="36.75" customHeight="1" thickBot="1" x14ac:dyDescent="0.3">
      <c r="A8" s="61">
        <v>8</v>
      </c>
      <c r="B8" s="197" t="s">
        <v>13412</v>
      </c>
      <c r="C8" s="632" t="s">
        <v>12616</v>
      </c>
      <c r="D8" s="632"/>
      <c r="E8" s="632"/>
      <c r="F8" s="632"/>
      <c r="G8" s="632"/>
      <c r="H8" s="200"/>
    </row>
    <row r="9" spans="1:26" ht="31.5" customHeight="1" thickTop="1" x14ac:dyDescent="0.25">
      <c r="A9" s="61">
        <v>9</v>
      </c>
      <c r="C9" s="633" t="s">
        <v>12886</v>
      </c>
      <c r="D9" s="633"/>
      <c r="E9" s="637" t="s">
        <v>12592</v>
      </c>
      <c r="F9" s="639" t="s">
        <v>12593</v>
      </c>
      <c r="G9" s="640"/>
      <c r="H9" s="640"/>
    </row>
    <row r="10" spans="1:26" ht="19.5" customHeight="1" thickBot="1" x14ac:dyDescent="0.3">
      <c r="A10" s="61">
        <v>10</v>
      </c>
      <c r="C10" s="634"/>
      <c r="D10" s="634"/>
      <c r="E10" s="638"/>
      <c r="F10" s="201" t="s">
        <v>0</v>
      </c>
      <c r="G10" s="202" t="s">
        <v>10255</v>
      </c>
      <c r="H10" s="203" t="s">
        <v>10256</v>
      </c>
    </row>
    <row r="11" spans="1:26" ht="19.5" customHeight="1" thickTop="1" x14ac:dyDescent="0.25">
      <c r="A11" s="61">
        <v>11</v>
      </c>
      <c r="C11" s="641" t="s">
        <v>13396</v>
      </c>
      <c r="D11" s="641"/>
      <c r="E11" s="441"/>
      <c r="F11" s="526">
        <f t="shared" ref="F11:F15" si="0">+G11+H11</f>
        <v>0</v>
      </c>
      <c r="G11" s="442"/>
      <c r="H11" s="443"/>
      <c r="I11" s="204" t="str">
        <f>IF(AND(E11&gt;0,F11=0),"***",IF(AND(F11&gt;0,E11=0),"xxx",""))</f>
        <v/>
      </c>
      <c r="J11" s="204" t="str">
        <f>IF(E11&gt;F11,"###","")</f>
        <v/>
      </c>
    </row>
    <row r="12" spans="1:26" ht="19.5" customHeight="1" x14ac:dyDescent="0.25">
      <c r="A12" s="61">
        <v>12</v>
      </c>
      <c r="C12" s="641" t="s">
        <v>13397</v>
      </c>
      <c r="D12" s="641"/>
      <c r="E12" s="441"/>
      <c r="F12" s="526">
        <f t="shared" si="0"/>
        <v>0</v>
      </c>
      <c r="G12" s="442"/>
      <c r="H12" s="443"/>
      <c r="I12" s="204" t="str">
        <f t="shared" ref="I12:I25" si="1">IF(AND(E12&gt;0,F12=0),"***",IF(AND(F12&gt;0,E12=0),"xxx",""))</f>
        <v/>
      </c>
      <c r="J12" s="204" t="str">
        <f t="shared" ref="J12:J25" si="2">IF(E12&gt;F12,"###","")</f>
        <v/>
      </c>
    </row>
    <row r="13" spans="1:26" ht="19.5" customHeight="1" x14ac:dyDescent="0.25">
      <c r="A13" s="61">
        <v>13</v>
      </c>
      <c r="C13" s="631" t="s">
        <v>13398</v>
      </c>
      <c r="D13" s="631"/>
      <c r="E13" s="441"/>
      <c r="F13" s="526">
        <f t="shared" si="0"/>
        <v>0</v>
      </c>
      <c r="G13" s="444"/>
      <c r="H13" s="445"/>
      <c r="I13" s="204" t="str">
        <f t="shared" si="1"/>
        <v/>
      </c>
      <c r="J13" s="204" t="str">
        <f t="shared" si="2"/>
        <v/>
      </c>
    </row>
    <row r="14" spans="1:26" ht="19.5" customHeight="1" x14ac:dyDescent="0.25">
      <c r="A14" s="61">
        <v>14</v>
      </c>
      <c r="C14" s="631" t="s">
        <v>13399</v>
      </c>
      <c r="D14" s="631"/>
      <c r="E14" s="441"/>
      <c r="F14" s="526">
        <f t="shared" si="0"/>
        <v>0</v>
      </c>
      <c r="G14" s="444"/>
      <c r="H14" s="445"/>
      <c r="I14" s="204" t="str">
        <f t="shared" si="1"/>
        <v/>
      </c>
      <c r="J14" s="204" t="str">
        <f t="shared" si="2"/>
        <v/>
      </c>
    </row>
    <row r="15" spans="1:26" ht="19.5" customHeight="1" x14ac:dyDescent="0.25">
      <c r="A15" s="61">
        <v>15</v>
      </c>
      <c r="C15" s="631" t="s">
        <v>13400</v>
      </c>
      <c r="D15" s="631"/>
      <c r="E15" s="441"/>
      <c r="F15" s="526">
        <f t="shared" si="0"/>
        <v>0</v>
      </c>
      <c r="G15" s="444"/>
      <c r="H15" s="445"/>
      <c r="I15" s="204" t="str">
        <f t="shared" si="1"/>
        <v/>
      </c>
      <c r="J15" s="204" t="str">
        <f t="shared" si="2"/>
        <v/>
      </c>
    </row>
    <row r="16" spans="1:26" ht="19.5" customHeight="1" x14ac:dyDescent="0.25">
      <c r="A16" s="61">
        <v>16</v>
      </c>
      <c r="C16" s="631" t="s">
        <v>13401</v>
      </c>
      <c r="D16" s="631"/>
      <c r="E16" s="441"/>
      <c r="F16" s="526">
        <f t="shared" ref="F16:F25" si="3">+G16+H16</f>
        <v>0</v>
      </c>
      <c r="G16" s="444"/>
      <c r="H16" s="445"/>
      <c r="I16" s="204" t="str">
        <f t="shared" si="1"/>
        <v/>
      </c>
      <c r="J16" s="204" t="str">
        <f t="shared" si="2"/>
        <v/>
      </c>
    </row>
    <row r="17" spans="1:10" ht="19.5" customHeight="1" x14ac:dyDescent="0.25">
      <c r="A17" s="61">
        <v>17</v>
      </c>
      <c r="C17" s="631" t="s">
        <v>13403</v>
      </c>
      <c r="D17" s="631"/>
      <c r="E17" s="441"/>
      <c r="F17" s="526">
        <f t="shared" si="3"/>
        <v>0</v>
      </c>
      <c r="G17" s="444"/>
      <c r="H17" s="445"/>
      <c r="I17" s="204" t="str">
        <f t="shared" si="1"/>
        <v/>
      </c>
      <c r="J17" s="204" t="str">
        <f t="shared" si="2"/>
        <v/>
      </c>
    </row>
    <row r="18" spans="1:10" ht="19.5" customHeight="1" x14ac:dyDescent="0.25">
      <c r="A18" s="61">
        <v>18</v>
      </c>
      <c r="C18" s="631" t="s">
        <v>13404</v>
      </c>
      <c r="D18" s="631"/>
      <c r="E18" s="441"/>
      <c r="F18" s="526">
        <f t="shared" si="3"/>
        <v>0</v>
      </c>
      <c r="G18" s="444"/>
      <c r="H18" s="445"/>
      <c r="I18" s="204" t="str">
        <f t="shared" si="1"/>
        <v/>
      </c>
      <c r="J18" s="204" t="str">
        <f t="shared" si="2"/>
        <v/>
      </c>
    </row>
    <row r="19" spans="1:10" ht="19.5" customHeight="1" x14ac:dyDescent="0.25">
      <c r="A19" s="61">
        <v>19</v>
      </c>
      <c r="C19" s="631" t="s">
        <v>13405</v>
      </c>
      <c r="D19" s="631"/>
      <c r="E19" s="441"/>
      <c r="F19" s="526">
        <f t="shared" si="3"/>
        <v>0</v>
      </c>
      <c r="G19" s="444"/>
      <c r="H19" s="445"/>
      <c r="I19" s="204" t="str">
        <f t="shared" si="1"/>
        <v/>
      </c>
      <c r="J19" s="204" t="str">
        <f t="shared" si="2"/>
        <v/>
      </c>
    </row>
    <row r="20" spans="1:10" ht="19.5" customHeight="1" x14ac:dyDescent="0.25">
      <c r="A20" s="61">
        <v>20</v>
      </c>
      <c r="C20" s="631" t="s">
        <v>13406</v>
      </c>
      <c r="D20" s="631"/>
      <c r="E20" s="441"/>
      <c r="F20" s="526">
        <f t="shared" si="3"/>
        <v>0</v>
      </c>
      <c r="G20" s="444"/>
      <c r="H20" s="445"/>
      <c r="I20" s="204" t="str">
        <f t="shared" si="1"/>
        <v/>
      </c>
      <c r="J20" s="204" t="str">
        <f t="shared" si="2"/>
        <v/>
      </c>
    </row>
    <row r="21" spans="1:10" ht="19.5" customHeight="1" x14ac:dyDescent="0.25">
      <c r="A21" s="61">
        <v>21</v>
      </c>
      <c r="C21" s="631" t="s">
        <v>13407</v>
      </c>
      <c r="D21" s="631"/>
      <c r="E21" s="441"/>
      <c r="F21" s="526">
        <f t="shared" si="3"/>
        <v>0</v>
      </c>
      <c r="G21" s="444"/>
      <c r="H21" s="445"/>
      <c r="I21" s="204" t="str">
        <f t="shared" si="1"/>
        <v/>
      </c>
      <c r="J21" s="204" t="str">
        <f t="shared" si="2"/>
        <v/>
      </c>
    </row>
    <row r="22" spans="1:10" ht="19.5" customHeight="1" x14ac:dyDescent="0.25">
      <c r="A22" s="61">
        <v>22</v>
      </c>
      <c r="C22" s="631" t="s">
        <v>13408</v>
      </c>
      <c r="D22" s="631"/>
      <c r="E22" s="441"/>
      <c r="F22" s="526">
        <f t="shared" si="3"/>
        <v>0</v>
      </c>
      <c r="G22" s="444"/>
      <c r="H22" s="445"/>
      <c r="I22" s="204" t="str">
        <f t="shared" si="1"/>
        <v/>
      </c>
      <c r="J22" s="204" t="str">
        <f t="shared" si="2"/>
        <v/>
      </c>
    </row>
    <row r="23" spans="1:10" ht="19.5" customHeight="1" x14ac:dyDescent="0.25">
      <c r="A23" s="61">
        <v>23</v>
      </c>
      <c r="C23" s="631" t="s">
        <v>13409</v>
      </c>
      <c r="D23" s="631"/>
      <c r="E23" s="441"/>
      <c r="F23" s="526">
        <f t="shared" si="3"/>
        <v>0</v>
      </c>
      <c r="G23" s="444"/>
      <c r="H23" s="445"/>
      <c r="I23" s="204" t="str">
        <f t="shared" si="1"/>
        <v/>
      </c>
      <c r="J23" s="204" t="str">
        <f t="shared" si="2"/>
        <v/>
      </c>
    </row>
    <row r="24" spans="1:10" ht="19.5" customHeight="1" x14ac:dyDescent="0.25">
      <c r="A24" s="61">
        <v>24</v>
      </c>
      <c r="C24" s="631" t="s">
        <v>17050</v>
      </c>
      <c r="D24" s="631"/>
      <c r="E24" s="441"/>
      <c r="F24" s="526">
        <f t="shared" si="3"/>
        <v>0</v>
      </c>
      <c r="G24" s="444"/>
      <c r="H24" s="445"/>
      <c r="I24" s="204" t="str">
        <f t="shared" si="1"/>
        <v/>
      </c>
      <c r="J24" s="204" t="str">
        <f t="shared" si="2"/>
        <v/>
      </c>
    </row>
    <row r="25" spans="1:10" ht="19.5" customHeight="1" thickBot="1" x14ac:dyDescent="0.3">
      <c r="A25" s="61">
        <v>25</v>
      </c>
      <c r="C25" s="635" t="s">
        <v>17051</v>
      </c>
      <c r="D25" s="635"/>
      <c r="E25" s="448"/>
      <c r="F25" s="527">
        <f t="shared" si="3"/>
        <v>0</v>
      </c>
      <c r="G25" s="446"/>
      <c r="H25" s="447"/>
      <c r="I25" s="204" t="str">
        <f t="shared" si="1"/>
        <v/>
      </c>
      <c r="J25" s="204" t="str">
        <f t="shared" si="2"/>
        <v/>
      </c>
    </row>
    <row r="26" spans="1:10" ht="15.75" thickTop="1" x14ac:dyDescent="0.25">
      <c r="A26" s="61">
        <v>26</v>
      </c>
      <c r="C26" s="205" t="s">
        <v>13410</v>
      </c>
      <c r="D26" s="196"/>
      <c r="E26" s="196"/>
      <c r="F26" s="196"/>
      <c r="G26" s="196"/>
      <c r="H26" s="196"/>
      <c r="I26" s="204"/>
    </row>
    <row r="27" spans="1:10" x14ac:dyDescent="0.25">
      <c r="A27" s="61">
        <v>27</v>
      </c>
      <c r="C27" s="643" t="s">
        <v>13411</v>
      </c>
      <c r="D27" s="643"/>
      <c r="E27" s="643"/>
      <c r="F27" s="643"/>
      <c r="G27" s="643"/>
      <c r="H27" s="643"/>
      <c r="I27" s="204"/>
    </row>
    <row r="28" spans="1:10" x14ac:dyDescent="0.25">
      <c r="A28" s="61">
        <v>28</v>
      </c>
      <c r="C28" s="643"/>
      <c r="D28" s="643"/>
      <c r="E28" s="643"/>
      <c r="F28" s="643"/>
      <c r="G28" s="643"/>
      <c r="H28" s="643"/>
      <c r="I28" s="204"/>
    </row>
    <row r="29" spans="1:10" ht="15" customHeight="1" x14ac:dyDescent="0.25">
      <c r="A29" s="61">
        <v>29</v>
      </c>
      <c r="C29" s="528"/>
      <c r="D29" s="642" t="str">
        <f>IF(OR(I11="***",I12="***",I13="***",I14="***",I15="***",I16="***",I17="***",I18="***",I19="***",I20="***",I21="***",I22="***",I23="***",I24="***",I25="***"),"*** = Indique la cantidad de estudiantes involucrados","")</f>
        <v/>
      </c>
      <c r="E29" s="642"/>
      <c r="F29" s="642"/>
      <c r="G29" s="642"/>
      <c r="H29" s="642"/>
      <c r="I29" s="204"/>
    </row>
    <row r="30" spans="1:10" ht="15" customHeight="1" x14ac:dyDescent="0.25">
      <c r="A30" s="61">
        <v>30</v>
      </c>
      <c r="C30" s="528"/>
      <c r="D30" s="642" t="str">
        <f>IF(OR(I11="xxx",I12="xxx",I13="xxx",I14="xxx",I15="xxx",I16="xxx",I17="xxx",I18="xxx",I19="xxx",I20="xxx",I21="xxx",I22="xxx",I23="xxx",I24="xxx",I25="xxx"),"xxx = Indique la cantidad de casos","")</f>
        <v/>
      </c>
      <c r="E30" s="642"/>
      <c r="F30" s="642"/>
      <c r="G30" s="642"/>
      <c r="H30" s="642"/>
      <c r="I30" s="204"/>
    </row>
    <row r="31" spans="1:10" ht="15" customHeight="1" x14ac:dyDescent="0.25">
      <c r="A31" s="61">
        <v>31</v>
      </c>
      <c r="C31" s="528"/>
      <c r="D31" s="642" t="str">
        <f>IF(OR(J11="###",J12="###",J13="###",J14="###",J15="###",J16="###",J17="###",J18="###",J19="###",J20="###",J21="###",J22="###",J23="###",J24="###",J25="###"),"### = La cantidad de casos no puede ser mayor al total de estudiantes involucrados","")</f>
        <v/>
      </c>
      <c r="E31" s="642"/>
      <c r="F31" s="642"/>
      <c r="G31" s="642"/>
      <c r="H31" s="642"/>
      <c r="I31" s="204"/>
    </row>
    <row r="32" spans="1:10" x14ac:dyDescent="0.25">
      <c r="A32" s="61">
        <v>32</v>
      </c>
      <c r="B32" s="206" t="s">
        <v>10247</v>
      </c>
      <c r="C32" s="193"/>
      <c r="D32" s="193"/>
      <c r="E32" s="207"/>
      <c r="F32" s="207"/>
      <c r="G32" s="193"/>
      <c r="H32" s="193"/>
      <c r="I32" s="204"/>
    </row>
    <row r="33" spans="1:8" ht="21" customHeight="1" x14ac:dyDescent="0.25">
      <c r="A33" s="61">
        <v>33</v>
      </c>
      <c r="B33" s="611"/>
      <c r="C33" s="612"/>
      <c r="D33" s="612"/>
      <c r="E33" s="612"/>
      <c r="F33" s="612"/>
      <c r="G33" s="612"/>
      <c r="H33" s="613"/>
    </row>
    <row r="34" spans="1:8" ht="21" customHeight="1" x14ac:dyDescent="0.25">
      <c r="B34" s="614"/>
      <c r="C34" s="615"/>
      <c r="D34" s="615"/>
      <c r="E34" s="615"/>
      <c r="F34" s="615"/>
      <c r="G34" s="615"/>
      <c r="H34" s="616"/>
    </row>
    <row r="35" spans="1:8" ht="21" customHeight="1" x14ac:dyDescent="0.25">
      <c r="B35" s="614"/>
      <c r="C35" s="615"/>
      <c r="D35" s="615"/>
      <c r="E35" s="615"/>
      <c r="F35" s="615"/>
      <c r="G35" s="615"/>
      <c r="H35" s="616"/>
    </row>
    <row r="36" spans="1:8" ht="21" customHeight="1" x14ac:dyDescent="0.25">
      <c r="B36" s="617"/>
      <c r="C36" s="618"/>
      <c r="D36" s="618"/>
      <c r="E36" s="618"/>
      <c r="F36" s="618"/>
      <c r="G36" s="618"/>
      <c r="H36" s="619"/>
    </row>
    <row r="37" spans="1:8" x14ac:dyDescent="0.25">
      <c r="B37" s="22"/>
      <c r="C37" s="22"/>
      <c r="D37" s="22"/>
      <c r="E37" s="22"/>
      <c r="F37" s="22"/>
      <c r="G37" s="22"/>
      <c r="H37" s="22"/>
    </row>
    <row r="38" spans="1:8" x14ac:dyDescent="0.25">
      <c r="B38" s="22"/>
      <c r="C38" s="22"/>
      <c r="D38" s="22"/>
      <c r="E38" s="22"/>
      <c r="F38" s="22"/>
      <c r="G38" s="22"/>
      <c r="H38" s="22"/>
    </row>
    <row r="39" spans="1:8" x14ac:dyDescent="0.25">
      <c r="B39" s="22"/>
      <c r="C39" s="22"/>
      <c r="D39" s="22"/>
      <c r="E39" s="22"/>
      <c r="F39" s="22"/>
      <c r="G39" s="22"/>
      <c r="H39" s="22"/>
    </row>
    <row r="40" spans="1:8" x14ac:dyDescent="0.25">
      <c r="B40" s="22"/>
      <c r="C40" s="22"/>
      <c r="D40" s="22"/>
      <c r="E40" s="22"/>
      <c r="F40" s="22"/>
      <c r="G40" s="22"/>
      <c r="H40" s="22"/>
    </row>
    <row r="41" spans="1:8" x14ac:dyDescent="0.25">
      <c r="B41" s="22"/>
      <c r="C41" s="22"/>
      <c r="D41" s="22"/>
      <c r="E41" s="22"/>
      <c r="F41" s="22"/>
      <c r="G41" s="22"/>
      <c r="H41" s="22"/>
    </row>
    <row r="42" spans="1:8" x14ac:dyDescent="0.25">
      <c r="B42" s="22"/>
      <c r="C42" s="22"/>
      <c r="D42" s="22"/>
      <c r="E42" s="22"/>
      <c r="F42" s="22"/>
      <c r="G42" s="22"/>
      <c r="H42" s="22"/>
    </row>
    <row r="43" spans="1:8" x14ac:dyDescent="0.25">
      <c r="B43" s="22"/>
      <c r="C43" s="22"/>
      <c r="D43" s="22"/>
      <c r="E43" s="22"/>
      <c r="F43" s="22"/>
      <c r="G43" s="22"/>
      <c r="H43" s="22"/>
    </row>
    <row r="44" spans="1:8" x14ac:dyDescent="0.25">
      <c r="B44" s="22"/>
      <c r="C44" s="22"/>
      <c r="D44" s="22"/>
      <c r="E44" s="22"/>
      <c r="F44" s="22"/>
      <c r="G44" s="22"/>
      <c r="H44" s="22"/>
    </row>
    <row r="45" spans="1:8" x14ac:dyDescent="0.25">
      <c r="B45" s="22"/>
      <c r="C45" s="22"/>
      <c r="D45" s="22"/>
      <c r="E45" s="22"/>
      <c r="F45" s="22"/>
      <c r="G45" s="22"/>
      <c r="H45" s="22"/>
    </row>
    <row r="46" spans="1:8" x14ac:dyDescent="0.25">
      <c r="B46" s="22"/>
      <c r="C46" s="22"/>
      <c r="D46" s="22"/>
      <c r="E46" s="22"/>
      <c r="F46" s="22"/>
      <c r="G46" s="22"/>
      <c r="H46" s="22"/>
    </row>
    <row r="47" spans="1:8" x14ac:dyDescent="0.25">
      <c r="B47" s="22"/>
      <c r="C47" s="22"/>
      <c r="D47" s="22"/>
      <c r="E47" s="22"/>
      <c r="F47" s="22"/>
      <c r="G47" s="22"/>
      <c r="H47" s="22"/>
    </row>
    <row r="48" spans="1:8" x14ac:dyDescent="0.25">
      <c r="B48" s="22"/>
      <c r="C48" s="22"/>
      <c r="D48" s="22"/>
      <c r="E48" s="22"/>
      <c r="F48" s="22"/>
      <c r="G48" s="22"/>
      <c r="H48" s="22"/>
    </row>
  </sheetData>
  <sheetProtection algorithmName="SHA-512" hashValue="e/c5iAqAsrTXAtkY3nrcHXRBimzoG7/CMzD84fny+fFw/WLy9ib2PQD4qo0Pm6pRxCFPc5T8argEaY19bTHxIg==" saltValue="kU72LZzNKCFFAWrwGFy03Q==" spinCount="100000" sheet="1" objects="1" scenarios="1"/>
  <mergeCells count="25">
    <mergeCell ref="B33:H36"/>
    <mergeCell ref="C19:D19"/>
    <mergeCell ref="C20:D20"/>
    <mergeCell ref="C21:D21"/>
    <mergeCell ref="C22:D22"/>
    <mergeCell ref="C23:D23"/>
    <mergeCell ref="C24:D24"/>
    <mergeCell ref="D29:H29"/>
    <mergeCell ref="D30:H30"/>
    <mergeCell ref="D31:H31"/>
    <mergeCell ref="C27:H28"/>
    <mergeCell ref="C6:D6"/>
    <mergeCell ref="E9:E10"/>
    <mergeCell ref="F9:H9"/>
    <mergeCell ref="C11:D11"/>
    <mergeCell ref="C12:D12"/>
    <mergeCell ref="C18:D18"/>
    <mergeCell ref="C8:G8"/>
    <mergeCell ref="C9:D10"/>
    <mergeCell ref="C25:D25"/>
    <mergeCell ref="C14:D14"/>
    <mergeCell ref="C15:D15"/>
    <mergeCell ref="C16:D16"/>
    <mergeCell ref="C17:D17"/>
    <mergeCell ref="C13:D13"/>
  </mergeCells>
  <conditionalFormatting sqref="F11:F25">
    <cfRule type="cellIs" dxfId="32" priority="1" operator="equal">
      <formula>0</formula>
    </cfRule>
  </conditionalFormatting>
  <dataValidations count="1">
    <dataValidation type="list" allowBlank="1" showInputMessage="1" showErrorMessage="1" sqref="E6" xr:uid="{00000000-0002-0000-1100-000000000000}">
      <formula1>sino</formula1>
    </dataValidation>
  </dataValidations>
  <printOptions horizontalCentered="1"/>
  <pageMargins left="0.19685039370078741" right="0.19685039370078741" top="0.59055118110236227" bottom="0.59055118110236227" header="0.31496062992125984" footer="0.15748031496062992"/>
  <pageSetup paperSize="172" scale="78" orientation="landscape" r:id="rId1"/>
  <headerFooter>
    <oddHeader>&amp;L&amp;G</oddHeader>
    <oddFooter>&amp;R&amp;"Carlito,Negrita"I y II Ciclos&amp;"Carlito,Normal",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/>
  <dimension ref="A1:AB343"/>
  <sheetViews>
    <sheetView topLeftCell="D1" zoomScale="80" zoomScaleNormal="80" workbookViewId="0">
      <pane ySplit="2" topLeftCell="A300" activePane="bottomLeft" state="frozen"/>
      <selection sqref="A1:XFD1048576"/>
      <selection pane="bottomLeft" activeCell="S3" sqref="S3:X343"/>
    </sheetView>
  </sheetViews>
  <sheetFormatPr baseColWidth="10" defaultColWidth="11.42578125" defaultRowHeight="15" x14ac:dyDescent="0.25"/>
  <cols>
    <col min="1" max="1" width="11.42578125" style="12" bestFit="1" customWidth="1"/>
    <col min="2" max="2" width="32.7109375" style="12" customWidth="1"/>
    <col min="3" max="3" width="10.28515625" style="12" bestFit="1" customWidth="1"/>
    <col min="4" max="4" width="10.5703125" style="12" customWidth="1"/>
    <col min="5" max="5" width="10.28515625" style="12" bestFit="1" customWidth="1"/>
    <col min="6" max="6" width="32.7109375" style="12" customWidth="1"/>
    <col min="7" max="7" width="21.28515625" style="12" bestFit="1" customWidth="1"/>
    <col min="8" max="8" width="8.5703125" style="12" bestFit="1" customWidth="1"/>
    <col min="9" max="9" width="6.28515625" style="12" bestFit="1" customWidth="1"/>
    <col min="10" max="10" width="7.7109375" style="12" bestFit="1" customWidth="1"/>
    <col min="11" max="11" width="6.7109375" style="12" bestFit="1" customWidth="1"/>
    <col min="12" max="12" width="11" style="12" bestFit="1" customWidth="1"/>
    <col min="13" max="13" width="15.42578125" style="12" customWidth="1"/>
    <col min="14" max="14" width="13.42578125" style="12" bestFit="1" customWidth="1"/>
    <col min="15" max="15" width="11" style="12" bestFit="1" customWidth="1"/>
    <col min="16" max="16" width="11.42578125" style="12" bestFit="1" customWidth="1"/>
    <col min="17" max="17" width="12.140625" style="12" bestFit="1" customWidth="1"/>
    <col min="18" max="18" width="17.42578125" style="12" bestFit="1" customWidth="1"/>
    <col min="19" max="19" width="12.28515625" style="12" bestFit="1" customWidth="1"/>
    <col min="20" max="20" width="12.140625" style="12" customWidth="1"/>
    <col min="21" max="21" width="15.28515625" style="12" bestFit="1" customWidth="1"/>
    <col min="22" max="24" width="15.28515625" style="12" customWidth="1"/>
    <col min="25" max="25" width="10.5703125" style="12" bestFit="1" customWidth="1"/>
    <col min="26" max="26" width="12.42578125" style="12" bestFit="1" customWidth="1"/>
    <col min="27" max="16384" width="11.42578125" style="5"/>
  </cols>
  <sheetData>
    <row r="1" spans="1:28" s="13" customFormat="1" x14ac:dyDescent="0.25">
      <c r="B1" s="6">
        <v>2</v>
      </c>
      <c r="C1" s="6">
        <v>1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6">
        <v>6</v>
      </c>
      <c r="K1" s="6">
        <v>7</v>
      </c>
      <c r="L1" s="6">
        <v>8</v>
      </c>
      <c r="M1" s="6">
        <v>9</v>
      </c>
      <c r="N1" s="6">
        <v>10</v>
      </c>
      <c r="O1" s="6">
        <v>11</v>
      </c>
      <c r="P1" s="6">
        <v>12</v>
      </c>
      <c r="Q1" s="6">
        <v>13</v>
      </c>
      <c r="R1" s="6">
        <v>14</v>
      </c>
      <c r="S1" s="6">
        <v>15</v>
      </c>
      <c r="T1" s="6">
        <v>16</v>
      </c>
      <c r="U1" s="6">
        <v>17</v>
      </c>
      <c r="V1" s="6">
        <v>18</v>
      </c>
      <c r="W1" s="6">
        <v>19</v>
      </c>
      <c r="X1" s="6">
        <v>20</v>
      </c>
      <c r="Y1" s="6">
        <v>21</v>
      </c>
      <c r="Z1" s="6">
        <v>22</v>
      </c>
      <c r="AA1" s="6">
        <v>23</v>
      </c>
      <c r="AB1" s="6">
        <v>24</v>
      </c>
    </row>
    <row r="2" spans="1:28" s="16" customFormat="1" x14ac:dyDescent="0.25">
      <c r="A2" s="14" t="s">
        <v>31</v>
      </c>
      <c r="B2" s="15" t="s">
        <v>32</v>
      </c>
      <c r="C2" s="15" t="s">
        <v>30</v>
      </c>
      <c r="D2" s="14"/>
      <c r="E2" s="15" t="s">
        <v>30</v>
      </c>
      <c r="F2" s="15" t="s">
        <v>32</v>
      </c>
      <c r="G2" s="15" t="s">
        <v>33</v>
      </c>
      <c r="H2" s="15" t="s">
        <v>34</v>
      </c>
      <c r="I2" s="15" t="s">
        <v>35</v>
      </c>
      <c r="J2" s="15" t="s">
        <v>36</v>
      </c>
      <c r="K2" s="15" t="s">
        <v>37</v>
      </c>
      <c r="L2" s="15" t="s">
        <v>14599</v>
      </c>
      <c r="M2" s="3" t="s">
        <v>15341</v>
      </c>
      <c r="N2" s="15" t="s">
        <v>38</v>
      </c>
      <c r="O2" s="15" t="s">
        <v>39</v>
      </c>
      <c r="P2" s="15" t="s">
        <v>40</v>
      </c>
      <c r="Q2" s="15" t="s">
        <v>41</v>
      </c>
      <c r="R2" s="15" t="s">
        <v>14609</v>
      </c>
      <c r="S2" s="4" t="s">
        <v>15342</v>
      </c>
      <c r="T2" s="4" t="s">
        <v>15343</v>
      </c>
      <c r="U2" s="15" t="s">
        <v>43</v>
      </c>
      <c r="V2" s="4" t="s">
        <v>15344</v>
      </c>
      <c r="W2" s="4" t="s">
        <v>15345</v>
      </c>
      <c r="X2" s="4" t="s">
        <v>15346</v>
      </c>
      <c r="Y2" s="17" t="s">
        <v>14648</v>
      </c>
      <c r="Z2" s="17" t="s">
        <v>16138</v>
      </c>
      <c r="AA2" s="17" t="s">
        <v>11153</v>
      </c>
      <c r="AB2" s="17" t="s">
        <v>11154</v>
      </c>
    </row>
    <row r="3" spans="1:28" x14ac:dyDescent="0.25">
      <c r="A3" s="12" t="s">
        <v>10602</v>
      </c>
      <c r="B3" s="68" t="s">
        <v>10614</v>
      </c>
      <c r="C3" s="68" t="s">
        <v>10769</v>
      </c>
      <c r="E3" s="68" t="s">
        <v>10603</v>
      </c>
      <c r="F3" s="68" t="s">
        <v>10829</v>
      </c>
      <c r="G3" s="68" t="s">
        <v>11156</v>
      </c>
      <c r="H3" s="68" t="s">
        <v>2</v>
      </c>
      <c r="I3" s="68" t="s">
        <v>46</v>
      </c>
      <c r="J3" s="68" t="s">
        <v>2</v>
      </c>
      <c r="K3" s="68" t="s">
        <v>15</v>
      </c>
      <c r="L3" s="68">
        <v>10111</v>
      </c>
      <c r="M3" s="68" t="s">
        <v>13758</v>
      </c>
      <c r="N3" s="68" t="s">
        <v>47</v>
      </c>
      <c r="O3" s="68" t="s">
        <v>47</v>
      </c>
      <c r="P3" s="68" t="s">
        <v>14020</v>
      </c>
      <c r="Q3" s="68" t="s">
        <v>12236</v>
      </c>
      <c r="R3" s="68" t="s">
        <v>10604</v>
      </c>
      <c r="S3" s="68">
        <v>22266596</v>
      </c>
      <c r="T3" s="68">
        <v>22274907</v>
      </c>
      <c r="U3" s="68" t="s">
        <v>11137</v>
      </c>
      <c r="V3" s="68">
        <v>22266596</v>
      </c>
      <c r="W3" s="68" t="s">
        <v>15673</v>
      </c>
      <c r="X3" s="68">
        <v>22229137</v>
      </c>
      <c r="Y3" s="68"/>
      <c r="Z3" s="68"/>
      <c r="AA3" s="68" t="s">
        <v>1151</v>
      </c>
      <c r="AB3" s="68"/>
    </row>
    <row r="4" spans="1:28" x14ac:dyDescent="0.25">
      <c r="A4" s="12" t="s">
        <v>10602</v>
      </c>
      <c r="B4" s="68" t="s">
        <v>10888</v>
      </c>
      <c r="C4" s="68" t="s">
        <v>10887</v>
      </c>
      <c r="E4" s="68" t="s">
        <v>10706</v>
      </c>
      <c r="F4" s="68" t="s">
        <v>10641</v>
      </c>
      <c r="G4" s="68" t="s">
        <v>56</v>
      </c>
      <c r="H4" s="68" t="s">
        <v>4</v>
      </c>
      <c r="I4" s="68" t="s">
        <v>89</v>
      </c>
      <c r="J4" s="68" t="s">
        <v>4</v>
      </c>
      <c r="K4" s="68" t="s">
        <v>6</v>
      </c>
      <c r="L4" s="68">
        <v>30305</v>
      </c>
      <c r="M4" s="68" t="s">
        <v>13946</v>
      </c>
      <c r="N4" s="68" t="s">
        <v>322</v>
      </c>
      <c r="O4" s="68" t="s">
        <v>323</v>
      </c>
      <c r="P4" s="68" t="s">
        <v>324</v>
      </c>
      <c r="Q4" s="68" t="s">
        <v>324</v>
      </c>
      <c r="R4" s="68" t="s">
        <v>10604</v>
      </c>
      <c r="S4" s="68">
        <v>22792626</v>
      </c>
      <c r="T4" s="68">
        <v>22797894</v>
      </c>
      <c r="U4" s="68" t="s">
        <v>16139</v>
      </c>
      <c r="V4" s="68">
        <v>22792626</v>
      </c>
      <c r="W4" s="68" t="s">
        <v>16230</v>
      </c>
      <c r="X4" s="68">
        <v>22340456</v>
      </c>
      <c r="Y4" s="68"/>
      <c r="Z4" s="68"/>
      <c r="AA4" s="68" t="s">
        <v>927</v>
      </c>
      <c r="AB4" s="68"/>
    </row>
    <row r="5" spans="1:28" x14ac:dyDescent="0.25">
      <c r="A5" s="12" t="s">
        <v>10602</v>
      </c>
      <c r="B5" s="68" t="s">
        <v>10617</v>
      </c>
      <c r="C5" s="68" t="s">
        <v>10743</v>
      </c>
      <c r="E5" s="68" t="s">
        <v>10612</v>
      </c>
      <c r="F5" s="68" t="s">
        <v>10845</v>
      </c>
      <c r="G5" s="68" t="s">
        <v>63</v>
      </c>
      <c r="H5" s="68" t="s">
        <v>2</v>
      </c>
      <c r="I5" s="68" t="s">
        <v>46</v>
      </c>
      <c r="J5" s="68" t="s">
        <v>4</v>
      </c>
      <c r="K5" s="68" t="s">
        <v>6</v>
      </c>
      <c r="L5" s="68">
        <v>10305</v>
      </c>
      <c r="M5" s="68" t="s">
        <v>13768</v>
      </c>
      <c r="N5" s="68" t="s">
        <v>47</v>
      </c>
      <c r="O5" s="68" t="s">
        <v>63</v>
      </c>
      <c r="P5" s="68" t="s">
        <v>331</v>
      </c>
      <c r="Q5" s="68" t="s">
        <v>331</v>
      </c>
      <c r="R5" s="68" t="s">
        <v>10604</v>
      </c>
      <c r="S5" s="68">
        <v>22768243</v>
      </c>
      <c r="T5" s="68">
        <v>22769394</v>
      </c>
      <c r="U5" s="68" t="s">
        <v>16231</v>
      </c>
      <c r="V5" s="68">
        <v>22768243</v>
      </c>
      <c r="W5" s="68" t="s">
        <v>15394</v>
      </c>
      <c r="X5" s="68">
        <v>22591833</v>
      </c>
      <c r="Y5" s="68"/>
      <c r="Z5" s="68"/>
      <c r="AA5" s="68" t="s">
        <v>1392</v>
      </c>
      <c r="AB5" s="68"/>
    </row>
    <row r="6" spans="1:28" x14ac:dyDescent="0.25">
      <c r="A6" s="12" t="s">
        <v>10602</v>
      </c>
      <c r="B6" s="68" t="s">
        <v>10618</v>
      </c>
      <c r="C6" s="68" t="s">
        <v>10658</v>
      </c>
      <c r="E6" s="68" t="s">
        <v>10643</v>
      </c>
      <c r="F6" s="68" t="s">
        <v>10644</v>
      </c>
      <c r="G6" s="68" t="s">
        <v>56</v>
      </c>
      <c r="H6" s="68" t="s">
        <v>5</v>
      </c>
      <c r="I6" s="68" t="s">
        <v>46</v>
      </c>
      <c r="J6" s="68" t="s">
        <v>17</v>
      </c>
      <c r="K6" s="68" t="s">
        <v>4</v>
      </c>
      <c r="L6" s="68">
        <v>11303</v>
      </c>
      <c r="M6" s="68" t="s">
        <v>13846</v>
      </c>
      <c r="N6" s="68" t="s">
        <v>47</v>
      </c>
      <c r="O6" s="68" t="s">
        <v>13983</v>
      </c>
      <c r="P6" s="68" t="s">
        <v>242</v>
      </c>
      <c r="Q6" s="68" t="s">
        <v>641</v>
      </c>
      <c r="R6" s="68" t="s">
        <v>10604</v>
      </c>
      <c r="S6" s="68">
        <v>22410425</v>
      </c>
      <c r="T6" s="68">
        <v>83770184</v>
      </c>
      <c r="U6" s="68" t="s">
        <v>10642</v>
      </c>
      <c r="V6" s="68">
        <v>83770184</v>
      </c>
      <c r="W6" s="68" t="s">
        <v>15366</v>
      </c>
      <c r="X6" s="68">
        <v>88882851</v>
      </c>
      <c r="Y6" s="68"/>
      <c r="Z6" s="68"/>
      <c r="AA6" s="68" t="s">
        <v>59</v>
      </c>
      <c r="AB6" s="68"/>
    </row>
    <row r="7" spans="1:28" x14ac:dyDescent="0.25">
      <c r="A7" s="12" t="s">
        <v>10602</v>
      </c>
      <c r="B7" s="68" t="s">
        <v>10622</v>
      </c>
      <c r="C7" s="68" t="s">
        <v>10783</v>
      </c>
      <c r="E7" s="68" t="s">
        <v>10672</v>
      </c>
      <c r="F7" s="68" t="s">
        <v>10670</v>
      </c>
      <c r="G7" s="68" t="s">
        <v>63</v>
      </c>
      <c r="H7" s="68" t="s">
        <v>2</v>
      </c>
      <c r="I7" s="68" t="s">
        <v>46</v>
      </c>
      <c r="J7" s="68" t="s">
        <v>4</v>
      </c>
      <c r="K7" s="68" t="s">
        <v>2</v>
      </c>
      <c r="L7" s="68">
        <v>10301</v>
      </c>
      <c r="M7" s="68" t="s">
        <v>13763</v>
      </c>
      <c r="N7" s="68" t="s">
        <v>47</v>
      </c>
      <c r="O7" s="68" t="s">
        <v>63</v>
      </c>
      <c r="P7" s="68" t="s">
        <v>63</v>
      </c>
      <c r="Q7" s="68" t="s">
        <v>1906</v>
      </c>
      <c r="R7" s="68" t="s">
        <v>10604</v>
      </c>
      <c r="S7" s="68">
        <v>22597148</v>
      </c>
      <c r="T7" s="68">
        <v>85204747</v>
      </c>
      <c r="U7" s="68" t="s">
        <v>10671</v>
      </c>
      <c r="V7" s="68">
        <v>22597148</v>
      </c>
      <c r="W7" s="68" t="s">
        <v>15394</v>
      </c>
      <c r="X7" s="68">
        <v>21010915</v>
      </c>
      <c r="Y7" s="68"/>
      <c r="Z7" s="68"/>
      <c r="AA7" s="68" t="s">
        <v>662</v>
      </c>
      <c r="AB7" s="68"/>
    </row>
    <row r="8" spans="1:28" x14ac:dyDescent="0.25">
      <c r="A8" s="12" t="s">
        <v>10602</v>
      </c>
      <c r="B8" s="68" t="s">
        <v>10624</v>
      </c>
      <c r="C8" s="68" t="s">
        <v>10998</v>
      </c>
      <c r="E8" s="68" t="s">
        <v>10682</v>
      </c>
      <c r="F8" s="68" t="s">
        <v>10681</v>
      </c>
      <c r="G8" s="68" t="s">
        <v>56</v>
      </c>
      <c r="H8" s="68" t="s">
        <v>2</v>
      </c>
      <c r="I8" s="68" t="s">
        <v>46</v>
      </c>
      <c r="J8" s="68" t="s">
        <v>10</v>
      </c>
      <c r="K8" s="68" t="s">
        <v>4</v>
      </c>
      <c r="L8" s="68">
        <v>10803</v>
      </c>
      <c r="M8" s="68" t="s">
        <v>13812</v>
      </c>
      <c r="N8" s="68" t="s">
        <v>47</v>
      </c>
      <c r="O8" s="68" t="s">
        <v>13981</v>
      </c>
      <c r="P8" s="68" t="s">
        <v>794</v>
      </c>
      <c r="Q8" s="68" t="s">
        <v>1440</v>
      </c>
      <c r="R8" s="68" t="s">
        <v>10604</v>
      </c>
      <c r="S8" s="68">
        <v>88139459</v>
      </c>
      <c r="T8" s="68" t="s">
        <v>15347</v>
      </c>
      <c r="U8" s="68" t="s">
        <v>16232</v>
      </c>
      <c r="V8" s="68">
        <v>88139459</v>
      </c>
      <c r="W8" s="68" t="s">
        <v>16233</v>
      </c>
      <c r="X8" s="68">
        <v>22533717</v>
      </c>
      <c r="Y8" s="68"/>
      <c r="Z8" s="68"/>
      <c r="AA8" s="68" t="s">
        <v>783</v>
      </c>
      <c r="AB8" s="68"/>
    </row>
    <row r="9" spans="1:28" x14ac:dyDescent="0.25">
      <c r="A9" s="12" t="s">
        <v>10602</v>
      </c>
      <c r="B9" s="68" t="s">
        <v>10626</v>
      </c>
      <c r="C9" s="68" t="s">
        <v>10929</v>
      </c>
      <c r="E9" s="68" t="s">
        <v>10676</v>
      </c>
      <c r="F9" s="68" t="s">
        <v>11117</v>
      </c>
      <c r="G9" s="68" t="s">
        <v>11156</v>
      </c>
      <c r="H9" s="68" t="s">
        <v>4</v>
      </c>
      <c r="I9" s="68" t="s">
        <v>46</v>
      </c>
      <c r="J9" s="68" t="s">
        <v>138</v>
      </c>
      <c r="K9" s="68" t="s">
        <v>4</v>
      </c>
      <c r="L9" s="68">
        <v>11803</v>
      </c>
      <c r="M9" s="68" t="s">
        <v>13872</v>
      </c>
      <c r="N9" s="68" t="s">
        <v>47</v>
      </c>
      <c r="O9" s="68" t="s">
        <v>139</v>
      </c>
      <c r="P9" s="68" t="s">
        <v>13993</v>
      </c>
      <c r="Q9" s="68" t="s">
        <v>12237</v>
      </c>
      <c r="R9" s="68" t="s">
        <v>10604</v>
      </c>
      <c r="S9" s="68">
        <v>40008989</v>
      </c>
      <c r="T9" s="68" t="s">
        <v>15347</v>
      </c>
      <c r="U9" s="68" t="s">
        <v>12862</v>
      </c>
      <c r="V9" s="68">
        <v>40008989</v>
      </c>
      <c r="W9" s="68" t="s">
        <v>14009</v>
      </c>
      <c r="X9" s="68">
        <v>22271729</v>
      </c>
      <c r="Y9" s="68"/>
      <c r="Z9" s="68"/>
      <c r="AA9" s="68"/>
      <c r="AB9" s="68"/>
    </row>
    <row r="10" spans="1:28" x14ac:dyDescent="0.25">
      <c r="A10" s="12" t="s">
        <v>10602</v>
      </c>
      <c r="B10" s="68" t="s">
        <v>10628</v>
      </c>
      <c r="C10" s="68" t="s">
        <v>10780</v>
      </c>
      <c r="E10" s="68" t="s">
        <v>10678</v>
      </c>
      <c r="F10" s="68" t="s">
        <v>10677</v>
      </c>
      <c r="G10" s="68" t="s">
        <v>56</v>
      </c>
      <c r="H10" s="68" t="s">
        <v>3</v>
      </c>
      <c r="I10" s="68" t="s">
        <v>46</v>
      </c>
      <c r="J10" s="68" t="s">
        <v>10</v>
      </c>
      <c r="K10" s="68" t="s">
        <v>8</v>
      </c>
      <c r="L10" s="68">
        <v>10807</v>
      </c>
      <c r="M10" s="68" t="s">
        <v>13817</v>
      </c>
      <c r="N10" s="68" t="s">
        <v>47</v>
      </c>
      <c r="O10" s="68" t="s">
        <v>13981</v>
      </c>
      <c r="P10" s="68" t="s">
        <v>809</v>
      </c>
      <c r="Q10" s="68" t="s">
        <v>11954</v>
      </c>
      <c r="R10" s="68" t="s">
        <v>10604</v>
      </c>
      <c r="S10" s="68">
        <v>22292249</v>
      </c>
      <c r="T10" s="68" t="s">
        <v>15347</v>
      </c>
      <c r="U10" s="68" t="s">
        <v>16140</v>
      </c>
      <c r="V10" s="68">
        <v>88558805</v>
      </c>
      <c r="W10" s="68" t="s">
        <v>15405</v>
      </c>
      <c r="X10" s="68">
        <v>22450450</v>
      </c>
      <c r="Y10" s="68"/>
      <c r="Z10" s="68"/>
      <c r="AA10" s="68" t="s">
        <v>10676</v>
      </c>
      <c r="AB10" s="68"/>
    </row>
    <row r="11" spans="1:28" x14ac:dyDescent="0.25">
      <c r="A11" s="12" t="s">
        <v>10602</v>
      </c>
      <c r="B11" s="68" t="s">
        <v>10629</v>
      </c>
      <c r="C11" s="68" t="s">
        <v>10889</v>
      </c>
      <c r="E11" s="68" t="s">
        <v>10688</v>
      </c>
      <c r="F11" s="68" t="s">
        <v>4718</v>
      </c>
      <c r="G11" s="68" t="s">
        <v>56</v>
      </c>
      <c r="H11" s="68" t="s">
        <v>6</v>
      </c>
      <c r="I11" s="68" t="s">
        <v>46</v>
      </c>
      <c r="J11" s="68" t="s">
        <v>300</v>
      </c>
      <c r="K11" s="68" t="s">
        <v>2</v>
      </c>
      <c r="L11" s="68">
        <v>11401</v>
      </c>
      <c r="M11" s="68" t="s">
        <v>13850</v>
      </c>
      <c r="N11" s="68" t="s">
        <v>47</v>
      </c>
      <c r="O11" s="68" t="s">
        <v>832</v>
      </c>
      <c r="P11" s="68" t="s">
        <v>856</v>
      </c>
      <c r="Q11" s="68" t="s">
        <v>871</v>
      </c>
      <c r="R11" s="68" t="s">
        <v>10604</v>
      </c>
      <c r="S11" s="68">
        <v>22407511</v>
      </c>
      <c r="T11" s="68">
        <v>22369796</v>
      </c>
      <c r="U11" s="68" t="s">
        <v>12238</v>
      </c>
      <c r="V11" s="68">
        <v>22407511</v>
      </c>
      <c r="W11" s="68" t="s">
        <v>15411</v>
      </c>
      <c r="X11" s="68">
        <v>22352880</v>
      </c>
      <c r="Y11" s="68"/>
      <c r="Z11" s="68"/>
      <c r="AA11" s="68" t="s">
        <v>10687</v>
      </c>
      <c r="AB11" s="68"/>
    </row>
    <row r="12" spans="1:28" x14ac:dyDescent="0.25">
      <c r="A12" s="12" t="s">
        <v>10602</v>
      </c>
      <c r="B12" s="68" t="s">
        <v>10630</v>
      </c>
      <c r="C12" s="68" t="s">
        <v>10697</v>
      </c>
      <c r="E12" s="68" t="s">
        <v>10697</v>
      </c>
      <c r="F12" s="68" t="s">
        <v>10630</v>
      </c>
      <c r="G12" s="68" t="s">
        <v>56</v>
      </c>
      <c r="H12" s="68" t="s">
        <v>7</v>
      </c>
      <c r="I12" s="68" t="s">
        <v>46</v>
      </c>
      <c r="J12" s="68" t="s">
        <v>15</v>
      </c>
      <c r="K12" s="68" t="s">
        <v>2</v>
      </c>
      <c r="L12" s="68">
        <v>11101</v>
      </c>
      <c r="M12" s="68" t="s">
        <v>13822</v>
      </c>
      <c r="N12" s="68" t="s">
        <v>47</v>
      </c>
      <c r="O12" s="68" t="s">
        <v>13984</v>
      </c>
      <c r="P12" s="68" t="s">
        <v>352</v>
      </c>
      <c r="Q12" s="68" t="s">
        <v>6822</v>
      </c>
      <c r="R12" s="68" t="s">
        <v>10604</v>
      </c>
      <c r="S12" s="68">
        <v>22293462</v>
      </c>
      <c r="T12" s="68">
        <v>22299249</v>
      </c>
      <c r="U12" s="68" t="s">
        <v>10696</v>
      </c>
      <c r="V12" s="68">
        <v>22293462</v>
      </c>
      <c r="W12" s="68" t="s">
        <v>15410</v>
      </c>
      <c r="X12" s="68">
        <v>22942049</v>
      </c>
      <c r="Y12" s="68"/>
      <c r="Z12" s="68"/>
      <c r="AA12" s="68" t="s">
        <v>864</v>
      </c>
      <c r="AB12" s="68"/>
    </row>
    <row r="13" spans="1:28" x14ac:dyDescent="0.25">
      <c r="A13" s="12" t="s">
        <v>10602</v>
      </c>
      <c r="B13" s="68" t="s">
        <v>10633</v>
      </c>
      <c r="C13" s="68" t="s">
        <v>10760</v>
      </c>
      <c r="E13" s="68" t="s">
        <v>10687</v>
      </c>
      <c r="F13" s="68" t="s">
        <v>10693</v>
      </c>
      <c r="G13" s="68" t="s">
        <v>56</v>
      </c>
      <c r="H13" s="68" t="s">
        <v>6</v>
      </c>
      <c r="I13" s="68" t="s">
        <v>46</v>
      </c>
      <c r="J13" s="68" t="s">
        <v>300</v>
      </c>
      <c r="K13" s="68" t="s">
        <v>2</v>
      </c>
      <c r="L13" s="68">
        <v>11401</v>
      </c>
      <c r="M13" s="68" t="s">
        <v>13850</v>
      </c>
      <c r="N13" s="68" t="s">
        <v>47</v>
      </c>
      <c r="O13" s="68" t="s">
        <v>832</v>
      </c>
      <c r="P13" s="68" t="s">
        <v>856</v>
      </c>
      <c r="Q13" s="68" t="s">
        <v>12239</v>
      </c>
      <c r="R13" s="68" t="s">
        <v>10604</v>
      </c>
      <c r="S13" s="68">
        <v>22974500</v>
      </c>
      <c r="T13" s="68">
        <v>22974503</v>
      </c>
      <c r="U13" s="68" t="s">
        <v>10694</v>
      </c>
      <c r="V13" s="68">
        <v>22974500</v>
      </c>
      <c r="W13" s="68" t="s">
        <v>15411</v>
      </c>
      <c r="X13" s="68">
        <v>22352880</v>
      </c>
      <c r="Y13" s="68"/>
      <c r="Z13" s="68"/>
      <c r="AA13" s="68" t="s">
        <v>861</v>
      </c>
      <c r="AB13" s="68"/>
    </row>
    <row r="14" spans="1:28" x14ac:dyDescent="0.25">
      <c r="A14" s="12" t="s">
        <v>10602</v>
      </c>
      <c r="B14" s="68" t="s">
        <v>10634</v>
      </c>
      <c r="C14" s="68" t="s">
        <v>10951</v>
      </c>
      <c r="E14" s="68" t="s">
        <v>10698</v>
      </c>
      <c r="F14" s="68" t="s">
        <v>10701</v>
      </c>
      <c r="G14" s="68" t="s">
        <v>56</v>
      </c>
      <c r="H14" s="68" t="s">
        <v>6</v>
      </c>
      <c r="I14" s="68" t="s">
        <v>46</v>
      </c>
      <c r="J14" s="68" t="s">
        <v>300</v>
      </c>
      <c r="K14" s="68" t="s">
        <v>2</v>
      </c>
      <c r="L14" s="68">
        <v>11401</v>
      </c>
      <c r="M14" s="68" t="s">
        <v>13850</v>
      </c>
      <c r="N14" s="68" t="s">
        <v>47</v>
      </c>
      <c r="O14" s="68" t="s">
        <v>832</v>
      </c>
      <c r="P14" s="68" t="s">
        <v>856</v>
      </c>
      <c r="Q14" s="68" t="s">
        <v>12240</v>
      </c>
      <c r="R14" s="68" t="s">
        <v>10604</v>
      </c>
      <c r="S14" s="68">
        <v>22971704</v>
      </c>
      <c r="T14" s="68">
        <v>22409672</v>
      </c>
      <c r="U14" s="68" t="s">
        <v>16141</v>
      </c>
      <c r="V14" s="68">
        <v>22971704</v>
      </c>
      <c r="W14" s="68" t="s">
        <v>15411</v>
      </c>
      <c r="X14" s="68">
        <v>22352880</v>
      </c>
      <c r="Y14" s="68"/>
      <c r="Z14" s="68"/>
      <c r="AA14" s="68" t="s">
        <v>10699</v>
      </c>
      <c r="AB14" s="68"/>
    </row>
    <row r="15" spans="1:28" x14ac:dyDescent="0.25">
      <c r="A15" s="12" t="s">
        <v>10602</v>
      </c>
      <c r="B15" s="68" t="s">
        <v>10637</v>
      </c>
      <c r="C15" s="68" t="s">
        <v>10989</v>
      </c>
      <c r="E15" s="68" t="s">
        <v>10699</v>
      </c>
      <c r="F15" s="68" t="s">
        <v>4698</v>
      </c>
      <c r="G15" s="68" t="s">
        <v>56</v>
      </c>
      <c r="H15" s="68" t="s">
        <v>6</v>
      </c>
      <c r="I15" s="68" t="s">
        <v>46</v>
      </c>
      <c r="J15" s="68" t="s">
        <v>300</v>
      </c>
      <c r="K15" s="68" t="s">
        <v>2</v>
      </c>
      <c r="L15" s="68">
        <v>11401</v>
      </c>
      <c r="M15" s="68" t="s">
        <v>13850</v>
      </c>
      <c r="N15" s="68" t="s">
        <v>47</v>
      </c>
      <c r="O15" s="68" t="s">
        <v>832</v>
      </c>
      <c r="P15" s="68" t="s">
        <v>856</v>
      </c>
      <c r="Q15" s="68" t="s">
        <v>12240</v>
      </c>
      <c r="R15" s="68" t="s">
        <v>10604</v>
      </c>
      <c r="S15" s="68">
        <v>22414151</v>
      </c>
      <c r="T15" s="68" t="s">
        <v>15347</v>
      </c>
      <c r="U15" s="68" t="s">
        <v>16234</v>
      </c>
      <c r="V15" s="68">
        <v>22414151</v>
      </c>
      <c r="W15" s="68" t="s">
        <v>15411</v>
      </c>
      <c r="X15" s="68">
        <v>22352880</v>
      </c>
      <c r="Y15" s="68"/>
      <c r="Z15" s="68"/>
      <c r="AA15" s="68" t="s">
        <v>10698</v>
      </c>
      <c r="AB15" s="68"/>
    </row>
    <row r="16" spans="1:28" x14ac:dyDescent="0.25">
      <c r="A16" s="12" t="s">
        <v>10602</v>
      </c>
      <c r="B16" s="68" t="s">
        <v>10641</v>
      </c>
      <c r="C16" s="68" t="s">
        <v>10706</v>
      </c>
      <c r="E16" s="68" t="s">
        <v>10692</v>
      </c>
      <c r="F16" s="68" t="s">
        <v>10691</v>
      </c>
      <c r="G16" s="68" t="s">
        <v>56</v>
      </c>
      <c r="H16" s="68" t="s">
        <v>6</v>
      </c>
      <c r="I16" s="68" t="s">
        <v>46</v>
      </c>
      <c r="J16" s="68" t="s">
        <v>300</v>
      </c>
      <c r="K16" s="68" t="s">
        <v>2</v>
      </c>
      <c r="L16" s="68">
        <v>11401</v>
      </c>
      <c r="M16" s="68" t="s">
        <v>13850</v>
      </c>
      <c r="N16" s="68" t="s">
        <v>47</v>
      </c>
      <c r="O16" s="68" t="s">
        <v>832</v>
      </c>
      <c r="P16" s="68" t="s">
        <v>856</v>
      </c>
      <c r="Q16" s="68" t="s">
        <v>1743</v>
      </c>
      <c r="R16" s="68" t="s">
        <v>10604</v>
      </c>
      <c r="S16" s="68">
        <v>22410874</v>
      </c>
      <c r="T16" s="68">
        <v>22357214</v>
      </c>
      <c r="U16" s="68" t="s">
        <v>16142</v>
      </c>
      <c r="V16" s="68">
        <v>22410874</v>
      </c>
      <c r="W16" s="68" t="s">
        <v>15411</v>
      </c>
      <c r="X16" s="68">
        <v>22352880</v>
      </c>
      <c r="Y16" s="68"/>
      <c r="Z16" s="68"/>
      <c r="AA16" s="68" t="s">
        <v>858</v>
      </c>
      <c r="AB16" s="68"/>
    </row>
    <row r="17" spans="1:28" x14ac:dyDescent="0.25">
      <c r="A17" s="12" t="s">
        <v>10602</v>
      </c>
      <c r="B17" s="68" t="s">
        <v>10897</v>
      </c>
      <c r="C17" s="68" t="s">
        <v>10896</v>
      </c>
      <c r="E17" s="68" t="s">
        <v>10685</v>
      </c>
      <c r="F17" s="68" t="s">
        <v>10684</v>
      </c>
      <c r="G17" s="68" t="s">
        <v>56</v>
      </c>
      <c r="H17" s="68" t="s">
        <v>6</v>
      </c>
      <c r="I17" s="68" t="s">
        <v>282</v>
      </c>
      <c r="J17" s="68" t="s">
        <v>4</v>
      </c>
      <c r="K17" s="68" t="s">
        <v>4</v>
      </c>
      <c r="L17" s="68">
        <v>40303</v>
      </c>
      <c r="M17" s="68" t="s">
        <v>12974</v>
      </c>
      <c r="N17" s="68" t="s">
        <v>283</v>
      </c>
      <c r="O17" s="68" t="s">
        <v>1982</v>
      </c>
      <c r="P17" s="68" t="s">
        <v>69</v>
      </c>
      <c r="Q17" s="68" t="s">
        <v>2000</v>
      </c>
      <c r="R17" s="68" t="s">
        <v>10604</v>
      </c>
      <c r="S17" s="68">
        <v>22476612</v>
      </c>
      <c r="T17" s="68">
        <v>22476686</v>
      </c>
      <c r="U17" s="68" t="s">
        <v>14610</v>
      </c>
      <c r="V17" s="68">
        <v>22476612</v>
      </c>
      <c r="W17" s="68" t="s">
        <v>15411</v>
      </c>
      <c r="X17" s="68">
        <v>22352880</v>
      </c>
      <c r="Y17" s="68"/>
      <c r="Z17" s="68"/>
      <c r="AA17" s="68" t="s">
        <v>842</v>
      </c>
      <c r="AB17" s="68"/>
    </row>
    <row r="18" spans="1:28" x14ac:dyDescent="0.25">
      <c r="A18" s="12" t="s">
        <v>10602</v>
      </c>
      <c r="B18" s="68" t="s">
        <v>12227</v>
      </c>
      <c r="C18" s="68" t="s">
        <v>11063</v>
      </c>
      <c r="E18" s="68" t="s">
        <v>10709</v>
      </c>
      <c r="F18" s="68" t="s">
        <v>13362</v>
      </c>
      <c r="G18" s="68" t="s">
        <v>283</v>
      </c>
      <c r="H18" s="68" t="s">
        <v>6</v>
      </c>
      <c r="I18" s="68" t="s">
        <v>282</v>
      </c>
      <c r="J18" s="68" t="s">
        <v>4</v>
      </c>
      <c r="K18" s="68" t="s">
        <v>4</v>
      </c>
      <c r="L18" s="68">
        <v>40303</v>
      </c>
      <c r="M18" s="68" t="s">
        <v>12974</v>
      </c>
      <c r="N18" s="68" t="s">
        <v>283</v>
      </c>
      <c r="O18" s="68" t="s">
        <v>1982</v>
      </c>
      <c r="P18" s="68" t="s">
        <v>69</v>
      </c>
      <c r="Q18" s="68" t="s">
        <v>69</v>
      </c>
      <c r="R18" s="68" t="s">
        <v>10604</v>
      </c>
      <c r="S18" s="68">
        <v>22411445</v>
      </c>
      <c r="T18" s="68">
        <v>22414944</v>
      </c>
      <c r="U18" s="68" t="s">
        <v>16235</v>
      </c>
      <c r="V18" s="68">
        <v>22411445</v>
      </c>
      <c r="W18" s="68" t="s">
        <v>15718</v>
      </c>
      <c r="X18" s="68">
        <v>22660341</v>
      </c>
      <c r="Y18" s="68"/>
      <c r="Z18" s="68"/>
      <c r="AA18" s="68" t="s">
        <v>944</v>
      </c>
      <c r="AB18" s="68"/>
    </row>
    <row r="19" spans="1:28" x14ac:dyDescent="0.25">
      <c r="A19" s="12" t="s">
        <v>10602</v>
      </c>
      <c r="B19" s="68" t="s">
        <v>10645</v>
      </c>
      <c r="C19" s="68" t="s">
        <v>11037</v>
      </c>
      <c r="E19" s="68" t="s">
        <v>10714</v>
      </c>
      <c r="F19" s="68" t="s">
        <v>10713</v>
      </c>
      <c r="G19" s="68" t="s">
        <v>56</v>
      </c>
      <c r="H19" s="68" t="s">
        <v>4</v>
      </c>
      <c r="I19" s="68" t="s">
        <v>46</v>
      </c>
      <c r="J19" s="68" t="s">
        <v>277</v>
      </c>
      <c r="K19" s="68" t="s">
        <v>3</v>
      </c>
      <c r="L19" s="68">
        <v>11502</v>
      </c>
      <c r="M19" s="68" t="s">
        <v>13856</v>
      </c>
      <c r="N19" s="68" t="s">
        <v>47</v>
      </c>
      <c r="O19" s="68" t="s">
        <v>13982</v>
      </c>
      <c r="P19" s="68" t="s">
        <v>1060</v>
      </c>
      <c r="Q19" s="68" t="s">
        <v>1060</v>
      </c>
      <c r="R19" s="68" t="s">
        <v>10604</v>
      </c>
      <c r="S19" s="68">
        <v>22801220</v>
      </c>
      <c r="T19" s="68">
        <v>40363100</v>
      </c>
      <c r="U19" s="68" t="s">
        <v>16236</v>
      </c>
      <c r="V19" s="68">
        <v>40363100</v>
      </c>
      <c r="W19" s="68" t="s">
        <v>16230</v>
      </c>
      <c r="X19" s="68">
        <v>22340456</v>
      </c>
      <c r="Y19" s="68"/>
      <c r="Z19" s="68"/>
      <c r="AA19" s="68" t="s">
        <v>949</v>
      </c>
      <c r="AB19" s="68"/>
    </row>
    <row r="20" spans="1:28" x14ac:dyDescent="0.25">
      <c r="A20" s="12" t="s">
        <v>10602</v>
      </c>
      <c r="B20" s="68" t="s">
        <v>10646</v>
      </c>
      <c r="C20" s="68" t="s">
        <v>10735</v>
      </c>
      <c r="E20" s="68" t="s">
        <v>10704</v>
      </c>
      <c r="F20" s="68" t="s">
        <v>12823</v>
      </c>
      <c r="G20" s="68" t="s">
        <v>56</v>
      </c>
      <c r="H20" s="68" t="s">
        <v>4</v>
      </c>
      <c r="I20" s="68" t="s">
        <v>46</v>
      </c>
      <c r="J20" s="68" t="s">
        <v>277</v>
      </c>
      <c r="K20" s="68" t="s">
        <v>2</v>
      </c>
      <c r="L20" s="68">
        <v>11501</v>
      </c>
      <c r="M20" s="68" t="s">
        <v>13855</v>
      </c>
      <c r="N20" s="68" t="s">
        <v>47</v>
      </c>
      <c r="O20" s="68" t="s">
        <v>13982</v>
      </c>
      <c r="P20" s="68" t="s">
        <v>845</v>
      </c>
      <c r="Q20" s="68" t="s">
        <v>11340</v>
      </c>
      <c r="R20" s="68" t="s">
        <v>10604</v>
      </c>
      <c r="S20" s="68">
        <v>22240833</v>
      </c>
      <c r="T20" s="68">
        <v>22243386</v>
      </c>
      <c r="U20" s="68" t="s">
        <v>16237</v>
      </c>
      <c r="V20" s="68">
        <v>22240833</v>
      </c>
      <c r="W20" s="68" t="s">
        <v>16230</v>
      </c>
      <c r="X20" s="68">
        <v>22340456</v>
      </c>
      <c r="Y20" s="68"/>
      <c r="Z20" s="68"/>
      <c r="AA20" s="68" t="s">
        <v>658</v>
      </c>
      <c r="AB20" s="68"/>
    </row>
    <row r="21" spans="1:28" x14ac:dyDescent="0.25">
      <c r="A21" s="12" t="s">
        <v>10602</v>
      </c>
      <c r="B21" s="68" t="s">
        <v>14598</v>
      </c>
      <c r="C21" s="68" t="s">
        <v>14590</v>
      </c>
      <c r="E21" s="68" t="s">
        <v>10708</v>
      </c>
      <c r="F21" s="68" t="s">
        <v>10707</v>
      </c>
      <c r="G21" s="68" t="s">
        <v>56</v>
      </c>
      <c r="H21" s="68" t="s">
        <v>4</v>
      </c>
      <c r="I21" s="68" t="s">
        <v>46</v>
      </c>
      <c r="J21" s="68" t="s">
        <v>277</v>
      </c>
      <c r="K21" s="68" t="s">
        <v>2</v>
      </c>
      <c r="L21" s="68">
        <v>11501</v>
      </c>
      <c r="M21" s="68" t="s">
        <v>13855</v>
      </c>
      <c r="N21" s="68" t="s">
        <v>47</v>
      </c>
      <c r="O21" s="68" t="s">
        <v>13982</v>
      </c>
      <c r="P21" s="68" t="s">
        <v>845</v>
      </c>
      <c r="Q21" s="68" t="s">
        <v>845</v>
      </c>
      <c r="R21" s="68" t="s">
        <v>10604</v>
      </c>
      <c r="S21" s="68">
        <v>22834730</v>
      </c>
      <c r="T21" s="68">
        <v>22831890</v>
      </c>
      <c r="U21" s="68" t="s">
        <v>12551</v>
      </c>
      <c r="V21" s="68">
        <v>25285340</v>
      </c>
      <c r="W21" s="68" t="s">
        <v>16230</v>
      </c>
      <c r="X21" s="68">
        <v>22340456</v>
      </c>
      <c r="Y21" s="68"/>
      <c r="Z21" s="68"/>
      <c r="AA21" s="68" t="s">
        <v>937</v>
      </c>
      <c r="AB21" s="68"/>
    </row>
    <row r="22" spans="1:28" x14ac:dyDescent="0.25">
      <c r="A22" s="12" t="s">
        <v>10602</v>
      </c>
      <c r="B22" s="68" t="s">
        <v>12225</v>
      </c>
      <c r="C22" s="68" t="s">
        <v>10988</v>
      </c>
      <c r="E22" s="68" t="s">
        <v>10797</v>
      </c>
      <c r="F22" s="68" t="s">
        <v>13686</v>
      </c>
      <c r="G22" s="68" t="s">
        <v>125</v>
      </c>
      <c r="H22" s="68" t="s">
        <v>6</v>
      </c>
      <c r="I22" s="68" t="s">
        <v>49</v>
      </c>
      <c r="J22" s="68" t="s">
        <v>7</v>
      </c>
      <c r="K22" s="68" t="s">
        <v>2</v>
      </c>
      <c r="L22" s="68">
        <v>20601</v>
      </c>
      <c r="M22" s="68" t="s">
        <v>12908</v>
      </c>
      <c r="N22" s="68" t="s">
        <v>126</v>
      </c>
      <c r="O22" s="68" t="s">
        <v>983</v>
      </c>
      <c r="P22" s="68" t="s">
        <v>983</v>
      </c>
      <c r="Q22" s="68" t="s">
        <v>834</v>
      </c>
      <c r="R22" s="68" t="s">
        <v>10604</v>
      </c>
      <c r="S22" s="68">
        <v>24500316</v>
      </c>
      <c r="T22" s="68">
        <v>24500408</v>
      </c>
      <c r="U22" s="68" t="s">
        <v>12241</v>
      </c>
      <c r="V22" s="68">
        <v>24500316</v>
      </c>
      <c r="W22" s="68" t="s">
        <v>15574</v>
      </c>
      <c r="X22" s="68">
        <v>24511520</v>
      </c>
      <c r="Y22" s="68"/>
      <c r="Z22" s="68"/>
      <c r="AA22" s="68" t="s">
        <v>2773</v>
      </c>
      <c r="AB22" s="68"/>
    </row>
    <row r="23" spans="1:28" x14ac:dyDescent="0.25">
      <c r="A23" s="12" t="s">
        <v>10602</v>
      </c>
      <c r="B23" s="68" t="s">
        <v>10619</v>
      </c>
      <c r="C23" s="68" t="s">
        <v>10621</v>
      </c>
      <c r="E23" s="68" t="s">
        <v>10846</v>
      </c>
      <c r="F23" s="68" t="s">
        <v>10734</v>
      </c>
      <c r="G23" s="68" t="s">
        <v>2232</v>
      </c>
      <c r="H23" s="68" t="s">
        <v>2</v>
      </c>
      <c r="I23" s="68" t="s">
        <v>316</v>
      </c>
      <c r="J23" s="68" t="s">
        <v>7</v>
      </c>
      <c r="K23" s="68" t="s">
        <v>2</v>
      </c>
      <c r="L23" s="68">
        <v>50601</v>
      </c>
      <c r="M23" s="68" t="s">
        <v>12911</v>
      </c>
      <c r="N23" s="68" t="s">
        <v>317</v>
      </c>
      <c r="O23" s="68" t="s">
        <v>2232</v>
      </c>
      <c r="P23" s="68" t="s">
        <v>2232</v>
      </c>
      <c r="Q23" s="68" t="s">
        <v>14491</v>
      </c>
      <c r="R23" s="68" t="s">
        <v>10604</v>
      </c>
      <c r="S23" s="68">
        <v>26690904</v>
      </c>
      <c r="T23" s="68" t="s">
        <v>15347</v>
      </c>
      <c r="U23" s="68" t="s">
        <v>16143</v>
      </c>
      <c r="V23" s="68">
        <v>26690904</v>
      </c>
      <c r="W23" s="68" t="s">
        <v>15505</v>
      </c>
      <c r="X23" s="68">
        <v>26692611</v>
      </c>
      <c r="Y23" s="68"/>
      <c r="Z23" s="68"/>
      <c r="AA23" s="68" t="s">
        <v>3663</v>
      </c>
      <c r="AB23" s="68"/>
    </row>
    <row r="24" spans="1:28" x14ac:dyDescent="0.25">
      <c r="A24" s="12" t="s">
        <v>10602</v>
      </c>
      <c r="B24" s="68" t="s">
        <v>12845</v>
      </c>
      <c r="C24" s="68" t="s">
        <v>11086</v>
      </c>
      <c r="E24" s="68" t="s">
        <v>10725</v>
      </c>
      <c r="F24" s="68" t="s">
        <v>10723</v>
      </c>
      <c r="G24" s="68" t="s">
        <v>11185</v>
      </c>
      <c r="H24" s="68" t="s">
        <v>2</v>
      </c>
      <c r="I24" s="68" t="s">
        <v>195</v>
      </c>
      <c r="J24" s="68" t="s">
        <v>4</v>
      </c>
      <c r="K24" s="68" t="s">
        <v>2</v>
      </c>
      <c r="L24" s="68">
        <v>60301</v>
      </c>
      <c r="M24" s="68" t="s">
        <v>12897</v>
      </c>
      <c r="N24" s="68" t="s">
        <v>196</v>
      </c>
      <c r="O24" s="68" t="s">
        <v>2066</v>
      </c>
      <c r="P24" s="68" t="s">
        <v>2066</v>
      </c>
      <c r="Q24" s="68" t="s">
        <v>12242</v>
      </c>
      <c r="R24" s="68" t="s">
        <v>10604</v>
      </c>
      <c r="S24" s="68">
        <v>27300097</v>
      </c>
      <c r="T24" s="68">
        <v>27300097</v>
      </c>
      <c r="U24" s="68" t="s">
        <v>10724</v>
      </c>
      <c r="V24" s="68">
        <v>27300097</v>
      </c>
      <c r="W24" s="68" t="s">
        <v>16238</v>
      </c>
      <c r="X24" s="68">
        <v>27300722</v>
      </c>
      <c r="Y24" s="68"/>
      <c r="Z24" s="68"/>
      <c r="AA24" s="68" t="s">
        <v>1131</v>
      </c>
      <c r="AB24" s="68"/>
    </row>
    <row r="25" spans="1:28" x14ac:dyDescent="0.25">
      <c r="A25" s="12" t="s">
        <v>10602</v>
      </c>
      <c r="B25" s="68" t="s">
        <v>16173</v>
      </c>
      <c r="C25" s="68" t="s">
        <v>10959</v>
      </c>
      <c r="E25" s="68" t="s">
        <v>10623</v>
      </c>
      <c r="F25" s="68" t="s">
        <v>10733</v>
      </c>
      <c r="G25" s="68" t="s">
        <v>126</v>
      </c>
      <c r="H25" s="68" t="s">
        <v>3</v>
      </c>
      <c r="I25" s="68" t="s">
        <v>49</v>
      </c>
      <c r="J25" s="68" t="s">
        <v>2</v>
      </c>
      <c r="K25" s="68" t="s">
        <v>2</v>
      </c>
      <c r="L25" s="68">
        <v>20101</v>
      </c>
      <c r="M25" s="68" t="s">
        <v>12887</v>
      </c>
      <c r="N25" s="68" t="s">
        <v>126</v>
      </c>
      <c r="O25" s="68" t="s">
        <v>126</v>
      </c>
      <c r="P25" s="68" t="s">
        <v>126</v>
      </c>
      <c r="Q25" s="68" t="s">
        <v>12243</v>
      </c>
      <c r="R25" s="68" t="s">
        <v>10604</v>
      </c>
      <c r="S25" s="68">
        <v>24402424</v>
      </c>
      <c r="T25" s="68">
        <v>24423063</v>
      </c>
      <c r="U25" s="68" t="s">
        <v>14611</v>
      </c>
      <c r="V25" s="68">
        <v>24402424</v>
      </c>
      <c r="W25" s="68" t="s">
        <v>15527</v>
      </c>
      <c r="X25" s="68">
        <v>24302989</v>
      </c>
      <c r="Y25" s="68"/>
      <c r="Z25" s="68"/>
      <c r="AA25" s="68" t="s">
        <v>1194</v>
      </c>
      <c r="AB25" s="68"/>
    </row>
    <row r="26" spans="1:28" x14ac:dyDescent="0.25">
      <c r="A26" s="12" t="s">
        <v>10602</v>
      </c>
      <c r="B26" s="68" t="s">
        <v>16259</v>
      </c>
      <c r="C26" s="68" t="s">
        <v>10838</v>
      </c>
      <c r="E26" s="68" t="s">
        <v>10732</v>
      </c>
      <c r="F26" s="68" t="s">
        <v>10730</v>
      </c>
      <c r="G26" s="68" t="s">
        <v>126</v>
      </c>
      <c r="H26" s="68" t="s">
        <v>3</v>
      </c>
      <c r="I26" s="68" t="s">
        <v>49</v>
      </c>
      <c r="J26" s="68" t="s">
        <v>2</v>
      </c>
      <c r="K26" s="68" t="s">
        <v>12</v>
      </c>
      <c r="L26" s="68">
        <v>20110</v>
      </c>
      <c r="M26" s="68" t="s">
        <v>12960</v>
      </c>
      <c r="N26" s="68" t="s">
        <v>126</v>
      </c>
      <c r="O26" s="68" t="s">
        <v>126</v>
      </c>
      <c r="P26" s="68" t="s">
        <v>63</v>
      </c>
      <c r="Q26" s="68" t="s">
        <v>63</v>
      </c>
      <c r="R26" s="68" t="s">
        <v>10604</v>
      </c>
      <c r="S26" s="68">
        <v>24408200</v>
      </c>
      <c r="T26" s="68">
        <v>24411669</v>
      </c>
      <c r="U26" s="68" t="s">
        <v>10731</v>
      </c>
      <c r="V26" s="68">
        <v>89179265</v>
      </c>
      <c r="W26" s="68" t="s">
        <v>15527</v>
      </c>
      <c r="X26" s="68">
        <v>24302389</v>
      </c>
      <c r="Y26" s="68"/>
      <c r="Z26" s="68"/>
      <c r="AA26" s="68" t="s">
        <v>1190</v>
      </c>
      <c r="AB26" s="68"/>
    </row>
    <row r="27" spans="1:28" x14ac:dyDescent="0.25">
      <c r="A27" s="12" t="s">
        <v>10602</v>
      </c>
      <c r="B27" s="68" t="s">
        <v>11006</v>
      </c>
      <c r="C27" s="68" t="s">
        <v>11005</v>
      </c>
      <c r="E27" s="68" t="s">
        <v>10735</v>
      </c>
      <c r="F27" s="68" t="s">
        <v>10646</v>
      </c>
      <c r="G27" s="68" t="s">
        <v>126</v>
      </c>
      <c r="H27" s="68" t="s">
        <v>4</v>
      </c>
      <c r="I27" s="68" t="s">
        <v>49</v>
      </c>
      <c r="J27" s="68" t="s">
        <v>2</v>
      </c>
      <c r="K27" s="68" t="s">
        <v>7</v>
      </c>
      <c r="L27" s="68">
        <v>20106</v>
      </c>
      <c r="M27" s="68" t="s">
        <v>12954</v>
      </c>
      <c r="N27" s="68" t="s">
        <v>126</v>
      </c>
      <c r="O27" s="68" t="s">
        <v>126</v>
      </c>
      <c r="P27" s="68" t="s">
        <v>352</v>
      </c>
      <c r="Q27" s="68" t="s">
        <v>2808</v>
      </c>
      <c r="R27" s="68" t="s">
        <v>10604</v>
      </c>
      <c r="S27" s="68">
        <v>24413820</v>
      </c>
      <c r="T27" s="68">
        <v>22403930</v>
      </c>
      <c r="U27" s="68" t="s">
        <v>16239</v>
      </c>
      <c r="V27" s="68">
        <v>24413820</v>
      </c>
      <c r="W27" s="68" t="s">
        <v>15531</v>
      </c>
      <c r="X27" s="68">
        <v>24303339</v>
      </c>
      <c r="Y27" s="68"/>
      <c r="Z27" s="68"/>
      <c r="AA27" s="68" t="s">
        <v>1223</v>
      </c>
      <c r="AB27" s="68"/>
    </row>
    <row r="28" spans="1:28" x14ac:dyDescent="0.25">
      <c r="A28" s="12" t="s">
        <v>10602</v>
      </c>
      <c r="B28" s="68" t="s">
        <v>14521</v>
      </c>
      <c r="C28" s="68" t="s">
        <v>10975</v>
      </c>
      <c r="E28" s="68" t="s">
        <v>10737</v>
      </c>
      <c r="F28" s="68" t="s">
        <v>10736</v>
      </c>
      <c r="G28" s="68" t="s">
        <v>126</v>
      </c>
      <c r="H28" s="68" t="s">
        <v>5</v>
      </c>
      <c r="I28" s="68" t="s">
        <v>49</v>
      </c>
      <c r="J28" s="68" t="s">
        <v>2</v>
      </c>
      <c r="K28" s="68" t="s">
        <v>10</v>
      </c>
      <c r="L28" s="68">
        <v>20108</v>
      </c>
      <c r="M28" s="68" t="s">
        <v>12957</v>
      </c>
      <c r="N28" s="68" t="s">
        <v>126</v>
      </c>
      <c r="O28" s="68" t="s">
        <v>126</v>
      </c>
      <c r="P28" s="68" t="s">
        <v>218</v>
      </c>
      <c r="Q28" s="68" t="s">
        <v>6048</v>
      </c>
      <c r="R28" s="68" t="s">
        <v>10604</v>
      </c>
      <c r="S28" s="68">
        <v>24380824</v>
      </c>
      <c r="T28" s="68">
        <v>24382125</v>
      </c>
      <c r="U28" s="68" t="s">
        <v>14612</v>
      </c>
      <c r="V28" s="68" t="s">
        <v>16240</v>
      </c>
      <c r="W28" s="68" t="s">
        <v>10186</v>
      </c>
      <c r="X28" s="68">
        <v>24302406</v>
      </c>
      <c r="Y28" s="68"/>
      <c r="Z28" s="68"/>
      <c r="AA28" s="68" t="s">
        <v>1246</v>
      </c>
      <c r="AB28" s="68"/>
    </row>
    <row r="29" spans="1:28" x14ac:dyDescent="0.25">
      <c r="A29" s="12" t="s">
        <v>10602</v>
      </c>
      <c r="B29" s="68" t="s">
        <v>14532</v>
      </c>
      <c r="C29" s="68" t="s">
        <v>10907</v>
      </c>
      <c r="E29" s="68" t="s">
        <v>10744</v>
      </c>
      <c r="F29" s="68" t="s">
        <v>10683</v>
      </c>
      <c r="G29" s="68" t="s">
        <v>322</v>
      </c>
      <c r="H29" s="68" t="s">
        <v>2</v>
      </c>
      <c r="I29" s="68" t="s">
        <v>89</v>
      </c>
      <c r="J29" s="68" t="s">
        <v>2</v>
      </c>
      <c r="K29" s="68" t="s">
        <v>2</v>
      </c>
      <c r="L29" s="68">
        <v>30101</v>
      </c>
      <c r="M29" s="68" t="s">
        <v>12888</v>
      </c>
      <c r="N29" s="68" t="s">
        <v>322</v>
      </c>
      <c r="O29" s="68" t="s">
        <v>322</v>
      </c>
      <c r="P29" s="68" t="s">
        <v>14151</v>
      </c>
      <c r="Q29" s="68" t="s">
        <v>1440</v>
      </c>
      <c r="R29" s="68" t="s">
        <v>10604</v>
      </c>
      <c r="S29" s="68">
        <v>25511140</v>
      </c>
      <c r="T29" s="68">
        <v>25922507</v>
      </c>
      <c r="U29" s="68" t="s">
        <v>16241</v>
      </c>
      <c r="V29" s="68">
        <v>25511140</v>
      </c>
      <c r="W29" s="68" t="s">
        <v>15665</v>
      </c>
      <c r="X29" s="68">
        <v>25520752</v>
      </c>
      <c r="Y29" s="68"/>
      <c r="Z29" s="68"/>
      <c r="AA29" s="68" t="s">
        <v>1644</v>
      </c>
      <c r="AB29" s="68"/>
    </row>
    <row r="30" spans="1:28" x14ac:dyDescent="0.25">
      <c r="A30" s="12" t="s">
        <v>10602</v>
      </c>
      <c r="B30" s="68" t="s">
        <v>14515</v>
      </c>
      <c r="C30" s="68" t="s">
        <v>10922</v>
      </c>
      <c r="E30" s="68" t="s">
        <v>10743</v>
      </c>
      <c r="F30" s="68" t="s">
        <v>10617</v>
      </c>
      <c r="G30" s="68" t="s">
        <v>322</v>
      </c>
      <c r="H30" s="68" t="s">
        <v>2</v>
      </c>
      <c r="I30" s="68" t="s">
        <v>89</v>
      </c>
      <c r="J30" s="68" t="s">
        <v>2</v>
      </c>
      <c r="K30" s="68" t="s">
        <v>4</v>
      </c>
      <c r="L30" s="68">
        <v>30103</v>
      </c>
      <c r="M30" s="68" t="s">
        <v>12965</v>
      </c>
      <c r="N30" s="68" t="s">
        <v>322</v>
      </c>
      <c r="O30" s="68" t="s">
        <v>322</v>
      </c>
      <c r="P30" s="68" t="s">
        <v>13986</v>
      </c>
      <c r="Q30" s="68" t="s">
        <v>871</v>
      </c>
      <c r="R30" s="68" t="s">
        <v>10604</v>
      </c>
      <c r="S30" s="68">
        <v>25532617</v>
      </c>
      <c r="T30" s="68">
        <v>83069777</v>
      </c>
      <c r="U30" s="68" t="s">
        <v>13704</v>
      </c>
      <c r="V30" s="68">
        <v>64749205</v>
      </c>
      <c r="W30" s="68" t="s">
        <v>15665</v>
      </c>
      <c r="X30" s="68">
        <v>25520752</v>
      </c>
      <c r="Y30" s="68"/>
      <c r="Z30" s="68"/>
      <c r="AA30" s="68" t="s">
        <v>1637</v>
      </c>
      <c r="AB30" s="68"/>
    </row>
    <row r="31" spans="1:28" x14ac:dyDescent="0.25">
      <c r="A31" s="12" t="s">
        <v>10602</v>
      </c>
      <c r="B31" s="68" t="s">
        <v>10665</v>
      </c>
      <c r="C31" s="68" t="s">
        <v>10861</v>
      </c>
      <c r="E31" s="68" t="s">
        <v>10751</v>
      </c>
      <c r="F31" s="68" t="s">
        <v>376</v>
      </c>
      <c r="G31" s="68" t="s">
        <v>4633</v>
      </c>
      <c r="H31" s="68" t="s">
        <v>3</v>
      </c>
      <c r="I31" s="68" t="s">
        <v>89</v>
      </c>
      <c r="J31" s="68" t="s">
        <v>6</v>
      </c>
      <c r="K31" s="68" t="s">
        <v>2</v>
      </c>
      <c r="L31" s="68">
        <v>30501</v>
      </c>
      <c r="M31" s="68" t="s">
        <v>12904</v>
      </c>
      <c r="N31" s="68" t="s">
        <v>322</v>
      </c>
      <c r="O31" s="68" t="s">
        <v>4633</v>
      </c>
      <c r="P31" s="68" t="s">
        <v>4633</v>
      </c>
      <c r="Q31" s="68" t="s">
        <v>12244</v>
      </c>
      <c r="R31" s="68" t="s">
        <v>10604</v>
      </c>
      <c r="S31" s="68">
        <v>25569962</v>
      </c>
      <c r="T31" s="68" t="s">
        <v>15347</v>
      </c>
      <c r="U31" s="68" t="s">
        <v>16144</v>
      </c>
      <c r="V31" s="68">
        <v>25569962</v>
      </c>
      <c r="W31" s="68" t="s">
        <v>16242</v>
      </c>
      <c r="X31" s="68">
        <v>25567876</v>
      </c>
      <c r="Y31" s="68"/>
      <c r="Z31" s="68"/>
      <c r="AA31" s="68" t="s">
        <v>1901</v>
      </c>
      <c r="AB31" s="68"/>
    </row>
    <row r="32" spans="1:28" x14ac:dyDescent="0.25">
      <c r="A32" s="12" t="s">
        <v>10602</v>
      </c>
      <c r="B32" s="68" t="s">
        <v>16299</v>
      </c>
      <c r="C32" s="68" t="s">
        <v>10967</v>
      </c>
      <c r="E32" s="68" t="s">
        <v>10754</v>
      </c>
      <c r="F32" s="68" t="s">
        <v>10752</v>
      </c>
      <c r="G32" s="68" t="s">
        <v>4633</v>
      </c>
      <c r="H32" s="68" t="s">
        <v>3</v>
      </c>
      <c r="I32" s="68" t="s">
        <v>89</v>
      </c>
      <c r="J32" s="68" t="s">
        <v>6</v>
      </c>
      <c r="K32" s="68" t="s">
        <v>2</v>
      </c>
      <c r="L32" s="68">
        <v>30501</v>
      </c>
      <c r="M32" s="68" t="s">
        <v>12904</v>
      </c>
      <c r="N32" s="68" t="s">
        <v>322</v>
      </c>
      <c r="O32" s="68" t="s">
        <v>4633</v>
      </c>
      <c r="P32" s="68" t="s">
        <v>4633</v>
      </c>
      <c r="Q32" s="68" t="s">
        <v>12245</v>
      </c>
      <c r="R32" s="68" t="s">
        <v>10604</v>
      </c>
      <c r="S32" s="68">
        <v>25567942</v>
      </c>
      <c r="T32" s="68" t="s">
        <v>15347</v>
      </c>
      <c r="U32" s="68" t="s">
        <v>10753</v>
      </c>
      <c r="V32" s="68">
        <v>89193911</v>
      </c>
      <c r="W32" s="68" t="s">
        <v>16243</v>
      </c>
      <c r="X32" s="68">
        <v>22567876</v>
      </c>
      <c r="Y32" s="68"/>
      <c r="Z32" s="68"/>
      <c r="AA32" s="68" t="s">
        <v>1909</v>
      </c>
      <c r="AB32" s="68"/>
    </row>
    <row r="33" spans="1:28" x14ac:dyDescent="0.25">
      <c r="A33" s="12" t="s">
        <v>10602</v>
      </c>
      <c r="B33" s="68" t="s">
        <v>16282</v>
      </c>
      <c r="C33" s="68" t="s">
        <v>10661</v>
      </c>
      <c r="E33" s="68" t="s">
        <v>10761</v>
      </c>
      <c r="F33" s="68" t="s">
        <v>14591</v>
      </c>
      <c r="G33" s="68" t="s">
        <v>283</v>
      </c>
      <c r="H33" s="68" t="s">
        <v>8</v>
      </c>
      <c r="I33" s="68" t="s">
        <v>282</v>
      </c>
      <c r="J33" s="68" t="s">
        <v>10</v>
      </c>
      <c r="K33" s="68" t="s">
        <v>3</v>
      </c>
      <c r="L33" s="68">
        <v>40802</v>
      </c>
      <c r="M33" s="68" t="s">
        <v>12948</v>
      </c>
      <c r="N33" s="68" t="s">
        <v>283</v>
      </c>
      <c r="O33" s="68" t="s">
        <v>14201</v>
      </c>
      <c r="P33" s="68" t="s">
        <v>4940</v>
      </c>
      <c r="Q33" s="68" t="s">
        <v>14600</v>
      </c>
      <c r="R33" s="68" t="s">
        <v>10604</v>
      </c>
      <c r="S33" s="68">
        <v>22657391</v>
      </c>
      <c r="T33" s="68">
        <v>22658519</v>
      </c>
      <c r="U33" s="68" t="s">
        <v>16244</v>
      </c>
      <c r="V33" s="68">
        <v>85115333</v>
      </c>
      <c r="W33" s="68" t="s">
        <v>15706</v>
      </c>
      <c r="X33" s="68">
        <v>22654304</v>
      </c>
      <c r="Y33" s="68"/>
      <c r="Z33" s="68"/>
      <c r="AA33" s="68" t="s">
        <v>2054</v>
      </c>
      <c r="AB33" s="68"/>
    </row>
    <row r="34" spans="1:28" x14ac:dyDescent="0.25">
      <c r="A34" s="12" t="s">
        <v>10602</v>
      </c>
      <c r="B34" s="68" t="s">
        <v>14511</v>
      </c>
      <c r="C34" s="68" t="s">
        <v>10885</v>
      </c>
      <c r="E34" s="68" t="s">
        <v>10769</v>
      </c>
      <c r="F34" s="68" t="s">
        <v>10614</v>
      </c>
      <c r="G34" s="68" t="s">
        <v>1112</v>
      </c>
      <c r="H34" s="68" t="s">
        <v>5</v>
      </c>
      <c r="I34" s="68" t="s">
        <v>316</v>
      </c>
      <c r="J34" s="68" t="s">
        <v>2</v>
      </c>
      <c r="K34" s="68" t="s">
        <v>2</v>
      </c>
      <c r="L34" s="68">
        <v>50101</v>
      </c>
      <c r="M34" s="68" t="s">
        <v>12890</v>
      </c>
      <c r="N34" s="68" t="s">
        <v>317</v>
      </c>
      <c r="O34" s="68" t="s">
        <v>1112</v>
      </c>
      <c r="P34" s="68" t="s">
        <v>1112</v>
      </c>
      <c r="Q34" s="68" t="s">
        <v>12246</v>
      </c>
      <c r="R34" s="68" t="s">
        <v>10604</v>
      </c>
      <c r="S34" s="68">
        <v>26660273</v>
      </c>
      <c r="T34" s="68">
        <v>26668780</v>
      </c>
      <c r="U34" s="68" t="s">
        <v>14613</v>
      </c>
      <c r="V34" s="68">
        <v>26660273</v>
      </c>
      <c r="W34" s="68" t="s">
        <v>15746</v>
      </c>
      <c r="X34" s="68">
        <v>25591100</v>
      </c>
      <c r="Y34" s="68"/>
      <c r="Z34" s="68"/>
      <c r="AA34" s="68" t="s">
        <v>2234</v>
      </c>
      <c r="AB34" s="68"/>
    </row>
    <row r="35" spans="1:28" x14ac:dyDescent="0.25">
      <c r="A35" s="12" t="s">
        <v>10602</v>
      </c>
      <c r="B35" s="68" t="s">
        <v>10674</v>
      </c>
      <c r="C35" s="68" t="s">
        <v>11017</v>
      </c>
      <c r="E35" s="68" t="s">
        <v>10770</v>
      </c>
      <c r="F35" s="68" t="s">
        <v>450</v>
      </c>
      <c r="G35" s="68" t="s">
        <v>1112</v>
      </c>
      <c r="H35" s="68" t="s">
        <v>3</v>
      </c>
      <c r="I35" s="68" t="s">
        <v>316</v>
      </c>
      <c r="J35" s="68" t="s">
        <v>2</v>
      </c>
      <c r="K35" s="68" t="s">
        <v>2</v>
      </c>
      <c r="L35" s="68">
        <v>50101</v>
      </c>
      <c r="M35" s="68" t="s">
        <v>12890</v>
      </c>
      <c r="N35" s="68" t="s">
        <v>317</v>
      </c>
      <c r="O35" s="68" t="s">
        <v>1112</v>
      </c>
      <c r="P35" s="68" t="s">
        <v>1112</v>
      </c>
      <c r="Q35" s="68" t="s">
        <v>934</v>
      </c>
      <c r="R35" s="68" t="s">
        <v>10604</v>
      </c>
      <c r="S35" s="68">
        <v>26660301</v>
      </c>
      <c r="T35" s="68" t="s">
        <v>15347</v>
      </c>
      <c r="U35" s="68" t="s">
        <v>16145</v>
      </c>
      <c r="V35" s="68">
        <v>26660301</v>
      </c>
      <c r="W35" s="68" t="s">
        <v>14032</v>
      </c>
      <c r="X35" s="68">
        <v>26657732</v>
      </c>
      <c r="Y35" s="68"/>
      <c r="Z35" s="68"/>
      <c r="AA35" s="68" t="s">
        <v>2240</v>
      </c>
      <c r="AB35" s="68"/>
    </row>
    <row r="36" spans="1:28" x14ac:dyDescent="0.25">
      <c r="A36" s="12" t="s">
        <v>10602</v>
      </c>
      <c r="B36" s="68" t="s">
        <v>10679</v>
      </c>
      <c r="C36" s="68" t="s">
        <v>10843</v>
      </c>
      <c r="E36" s="68" t="s">
        <v>10773</v>
      </c>
      <c r="F36" s="68" t="s">
        <v>10771</v>
      </c>
      <c r="G36" s="68" t="s">
        <v>5463</v>
      </c>
      <c r="H36" s="68" t="s">
        <v>2</v>
      </c>
      <c r="I36" s="68" t="s">
        <v>316</v>
      </c>
      <c r="J36" s="68" t="s">
        <v>3</v>
      </c>
      <c r="K36" s="68" t="s">
        <v>2</v>
      </c>
      <c r="L36" s="68">
        <v>50201</v>
      </c>
      <c r="M36" s="68" t="s">
        <v>12893</v>
      </c>
      <c r="N36" s="68" t="s">
        <v>317</v>
      </c>
      <c r="O36" s="68" t="s">
        <v>5463</v>
      </c>
      <c r="P36" s="68" t="s">
        <v>5463</v>
      </c>
      <c r="Q36" s="68" t="s">
        <v>478</v>
      </c>
      <c r="R36" s="68" t="s">
        <v>10604</v>
      </c>
      <c r="S36" s="68">
        <v>26866561</v>
      </c>
      <c r="T36" s="68">
        <v>56866561</v>
      </c>
      <c r="U36" s="68" t="s">
        <v>10772</v>
      </c>
      <c r="V36" s="68">
        <v>26866561</v>
      </c>
      <c r="W36" s="68" t="s">
        <v>15754</v>
      </c>
      <c r="X36" s="68">
        <v>26867009</v>
      </c>
      <c r="Y36" s="68"/>
      <c r="Z36" s="68"/>
      <c r="AA36" s="68" t="s">
        <v>2290</v>
      </c>
      <c r="AB36" s="68"/>
    </row>
    <row r="37" spans="1:28" x14ac:dyDescent="0.25">
      <c r="A37" s="12" t="s">
        <v>10602</v>
      </c>
      <c r="B37" s="68" t="s">
        <v>10680</v>
      </c>
      <c r="C37" s="68" t="s">
        <v>10999</v>
      </c>
      <c r="E37" s="68" t="s">
        <v>10776</v>
      </c>
      <c r="F37" s="68" t="s">
        <v>6582</v>
      </c>
      <c r="G37" s="68" t="s">
        <v>315</v>
      </c>
      <c r="H37" s="68" t="s">
        <v>2</v>
      </c>
      <c r="I37" s="68" t="s">
        <v>316</v>
      </c>
      <c r="J37" s="68" t="s">
        <v>4</v>
      </c>
      <c r="K37" s="68" t="s">
        <v>2</v>
      </c>
      <c r="L37" s="68">
        <v>50301</v>
      </c>
      <c r="M37" s="68" t="s">
        <v>12896</v>
      </c>
      <c r="N37" s="68" t="s">
        <v>317</v>
      </c>
      <c r="O37" s="68" t="s">
        <v>315</v>
      </c>
      <c r="P37" s="68" t="s">
        <v>315</v>
      </c>
      <c r="Q37" s="68" t="s">
        <v>10343</v>
      </c>
      <c r="R37" s="68" t="s">
        <v>10604</v>
      </c>
      <c r="S37" s="68">
        <v>26801704</v>
      </c>
      <c r="T37" s="68">
        <v>26801704</v>
      </c>
      <c r="U37" s="68" t="s">
        <v>10775</v>
      </c>
      <c r="V37" s="68">
        <v>26801704</v>
      </c>
      <c r="W37" s="68" t="s">
        <v>15779</v>
      </c>
      <c r="X37" s="68">
        <v>21004099</v>
      </c>
      <c r="Y37" s="68"/>
      <c r="Z37" s="68"/>
      <c r="AA37" s="68" t="s">
        <v>2324</v>
      </c>
      <c r="AB37" s="68"/>
    </row>
    <row r="38" spans="1:28" x14ac:dyDescent="0.25">
      <c r="A38" s="12" t="s">
        <v>10602</v>
      </c>
      <c r="B38" s="68" t="s">
        <v>10683</v>
      </c>
      <c r="C38" s="68" t="s">
        <v>10744</v>
      </c>
      <c r="E38" s="68" t="s">
        <v>10817</v>
      </c>
      <c r="F38" s="68" t="s">
        <v>14493</v>
      </c>
      <c r="G38" s="68" t="s">
        <v>63</v>
      </c>
      <c r="H38" s="68" t="s">
        <v>8</v>
      </c>
      <c r="I38" s="68" t="s">
        <v>46</v>
      </c>
      <c r="J38" s="68" t="s">
        <v>4</v>
      </c>
      <c r="K38" s="68" t="s">
        <v>15</v>
      </c>
      <c r="L38" s="68">
        <v>10311</v>
      </c>
      <c r="M38" s="68" t="s">
        <v>13777</v>
      </c>
      <c r="N38" s="68" t="s">
        <v>47</v>
      </c>
      <c r="O38" s="68" t="s">
        <v>63</v>
      </c>
      <c r="P38" s="68" t="s">
        <v>436</v>
      </c>
      <c r="Q38" s="68" t="s">
        <v>436</v>
      </c>
      <c r="R38" s="68" t="s">
        <v>10604</v>
      </c>
      <c r="S38" s="68">
        <v>22752345</v>
      </c>
      <c r="T38" s="68">
        <v>22752345</v>
      </c>
      <c r="U38" s="68" t="s">
        <v>10816</v>
      </c>
      <c r="V38" s="68">
        <v>22752345</v>
      </c>
      <c r="W38" s="68" t="s">
        <v>14023</v>
      </c>
      <c r="X38" s="68">
        <v>22596011</v>
      </c>
      <c r="Y38" s="68"/>
      <c r="Z38" s="68"/>
      <c r="AA38" s="68" t="s">
        <v>2914</v>
      </c>
      <c r="AB38" s="68"/>
    </row>
    <row r="39" spans="1:28" x14ac:dyDescent="0.25">
      <c r="A39" s="12" t="s">
        <v>10602</v>
      </c>
      <c r="B39" s="68" t="s">
        <v>16257</v>
      </c>
      <c r="C39" s="68" t="s">
        <v>10811</v>
      </c>
      <c r="E39" s="69" t="s">
        <v>10832</v>
      </c>
      <c r="F39" s="68" t="s">
        <v>10755</v>
      </c>
      <c r="G39" s="68" t="s">
        <v>56</v>
      </c>
      <c r="H39" s="68" t="s">
        <v>4</v>
      </c>
      <c r="I39" s="68" t="s">
        <v>46</v>
      </c>
      <c r="J39" s="68" t="s">
        <v>277</v>
      </c>
      <c r="K39" s="68" t="s">
        <v>2</v>
      </c>
      <c r="L39" s="68">
        <v>11501</v>
      </c>
      <c r="M39" s="68" t="s">
        <v>13855</v>
      </c>
      <c r="N39" s="68" t="s">
        <v>47</v>
      </c>
      <c r="O39" s="68" t="s">
        <v>13982</v>
      </c>
      <c r="P39" s="68" t="s">
        <v>845</v>
      </c>
      <c r="Q39" s="68" t="s">
        <v>666</v>
      </c>
      <c r="R39" s="68" t="s">
        <v>10604</v>
      </c>
      <c r="S39" s="68">
        <v>22341424</v>
      </c>
      <c r="T39" s="68">
        <v>22340161</v>
      </c>
      <c r="U39" s="68" t="s">
        <v>12552</v>
      </c>
      <c r="V39" s="68">
        <v>22341424</v>
      </c>
      <c r="W39" s="68" t="s">
        <v>16230</v>
      </c>
      <c r="X39" s="68">
        <v>22340456</v>
      </c>
      <c r="Y39" s="68"/>
      <c r="Z39" s="68"/>
      <c r="AA39" s="68" t="s">
        <v>3154</v>
      </c>
      <c r="AB39" s="68"/>
    </row>
    <row r="40" spans="1:28" x14ac:dyDescent="0.25">
      <c r="A40" s="12" t="s">
        <v>10602</v>
      </c>
      <c r="B40" s="68" t="s">
        <v>10686</v>
      </c>
      <c r="C40" s="68" t="s">
        <v>10749</v>
      </c>
      <c r="E40" s="68" t="s">
        <v>10819</v>
      </c>
      <c r="F40" s="68" t="s">
        <v>641</v>
      </c>
      <c r="G40" s="68" t="s">
        <v>126</v>
      </c>
      <c r="H40" s="68" t="s">
        <v>3</v>
      </c>
      <c r="I40" s="68" t="s">
        <v>49</v>
      </c>
      <c r="J40" s="68" t="s">
        <v>2</v>
      </c>
      <c r="K40" s="68" t="s">
        <v>3</v>
      </c>
      <c r="L40" s="68">
        <v>20102</v>
      </c>
      <c r="M40" s="68" t="s">
        <v>13832</v>
      </c>
      <c r="N40" s="68" t="s">
        <v>126</v>
      </c>
      <c r="O40" s="68" t="s">
        <v>126</v>
      </c>
      <c r="P40" s="68" t="s">
        <v>47</v>
      </c>
      <c r="Q40" s="68" t="s">
        <v>641</v>
      </c>
      <c r="R40" s="68" t="s">
        <v>10604</v>
      </c>
      <c r="S40" s="68">
        <v>24419977</v>
      </c>
      <c r="T40" s="68">
        <v>24419977</v>
      </c>
      <c r="U40" s="68" t="s">
        <v>10818</v>
      </c>
      <c r="V40" s="68">
        <v>89800303</v>
      </c>
      <c r="W40" s="68" t="s">
        <v>15527</v>
      </c>
      <c r="X40" s="68">
        <v>24302389</v>
      </c>
      <c r="Y40" s="68"/>
      <c r="Z40" s="68"/>
      <c r="AA40" s="68" t="s">
        <v>2935</v>
      </c>
      <c r="AB40" s="68"/>
    </row>
    <row r="41" spans="1:28" x14ac:dyDescent="0.25">
      <c r="A41" s="12" t="s">
        <v>10602</v>
      </c>
      <c r="B41" s="68" t="s">
        <v>14493</v>
      </c>
      <c r="C41" s="68" t="s">
        <v>10817</v>
      </c>
      <c r="E41" s="68" t="s">
        <v>10780</v>
      </c>
      <c r="F41" s="68" t="s">
        <v>10628</v>
      </c>
      <c r="G41" s="68" t="s">
        <v>194</v>
      </c>
      <c r="H41" s="68" t="s">
        <v>12</v>
      </c>
      <c r="I41" s="68" t="s">
        <v>195</v>
      </c>
      <c r="J41" s="68" t="s">
        <v>12</v>
      </c>
      <c r="K41" s="68" t="s">
        <v>4</v>
      </c>
      <c r="L41" s="68">
        <v>61003</v>
      </c>
      <c r="M41" s="68" t="s">
        <v>13011</v>
      </c>
      <c r="N41" s="68" t="s">
        <v>196</v>
      </c>
      <c r="O41" s="68" t="s">
        <v>14306</v>
      </c>
      <c r="P41" s="68" t="s">
        <v>2499</v>
      </c>
      <c r="Q41" s="68" t="s">
        <v>12247</v>
      </c>
      <c r="R41" s="68" t="s">
        <v>10604</v>
      </c>
      <c r="S41" s="68">
        <v>27322886</v>
      </c>
      <c r="T41" s="68" t="s">
        <v>15347</v>
      </c>
      <c r="U41" s="68" t="s">
        <v>14614</v>
      </c>
      <c r="V41" s="68">
        <v>27322886</v>
      </c>
      <c r="W41" s="68" t="s">
        <v>16245</v>
      </c>
      <c r="X41" s="68">
        <v>27322287</v>
      </c>
      <c r="Y41" s="68"/>
      <c r="Z41" s="68"/>
      <c r="AA41" s="68" t="s">
        <v>1373</v>
      </c>
      <c r="AB41" s="68"/>
    </row>
    <row r="42" spans="1:28" x14ac:dyDescent="0.25">
      <c r="A42" s="12" t="s">
        <v>10602</v>
      </c>
      <c r="B42" s="68" t="s">
        <v>14529</v>
      </c>
      <c r="C42" s="68" t="s">
        <v>10974</v>
      </c>
      <c r="E42" s="68" t="s">
        <v>10783</v>
      </c>
      <c r="F42" s="68" t="s">
        <v>10622</v>
      </c>
      <c r="G42" s="68" t="s">
        <v>132</v>
      </c>
      <c r="H42" s="68" t="s">
        <v>2</v>
      </c>
      <c r="I42" s="68" t="s">
        <v>133</v>
      </c>
      <c r="J42" s="68" t="s">
        <v>2</v>
      </c>
      <c r="K42" s="68" t="s">
        <v>2</v>
      </c>
      <c r="L42" s="68">
        <v>70101</v>
      </c>
      <c r="M42" s="68" t="s">
        <v>13750</v>
      </c>
      <c r="N42" s="68" t="s">
        <v>132</v>
      </c>
      <c r="O42" s="68" t="s">
        <v>132</v>
      </c>
      <c r="P42" s="68" t="s">
        <v>132</v>
      </c>
      <c r="Q42" s="68" t="s">
        <v>10380</v>
      </c>
      <c r="R42" s="68" t="s">
        <v>10604</v>
      </c>
      <c r="S42" s="68">
        <v>27983804</v>
      </c>
      <c r="T42" s="68">
        <v>27583786</v>
      </c>
      <c r="U42" s="68" t="s">
        <v>10997</v>
      </c>
      <c r="V42" s="68">
        <v>27583786</v>
      </c>
      <c r="W42" s="68" t="s">
        <v>15948</v>
      </c>
      <c r="X42" s="68">
        <v>22017169</v>
      </c>
      <c r="Y42" s="68"/>
      <c r="Z42" s="68"/>
      <c r="AA42" s="68" t="s">
        <v>10623</v>
      </c>
      <c r="AB42" s="68"/>
    </row>
    <row r="43" spans="1:28" x14ac:dyDescent="0.25">
      <c r="A43" s="12" t="s">
        <v>10602</v>
      </c>
      <c r="B43" s="68" t="s">
        <v>10695</v>
      </c>
      <c r="C43" s="68" t="s">
        <v>10789</v>
      </c>
      <c r="E43" s="68" t="s">
        <v>10785</v>
      </c>
      <c r="F43" s="68" t="s">
        <v>1575</v>
      </c>
      <c r="G43" s="68" t="s">
        <v>132</v>
      </c>
      <c r="H43" s="68" t="s">
        <v>2</v>
      </c>
      <c r="I43" s="68" t="s">
        <v>133</v>
      </c>
      <c r="J43" s="68" t="s">
        <v>2</v>
      </c>
      <c r="K43" s="68" t="s">
        <v>2</v>
      </c>
      <c r="L43" s="68">
        <v>70101</v>
      </c>
      <c r="M43" s="68" t="s">
        <v>13750</v>
      </c>
      <c r="N43" s="68" t="s">
        <v>132</v>
      </c>
      <c r="O43" s="68" t="s">
        <v>132</v>
      </c>
      <c r="P43" s="68" t="s">
        <v>132</v>
      </c>
      <c r="Q43" s="68" t="s">
        <v>11752</v>
      </c>
      <c r="R43" s="68" t="s">
        <v>10604</v>
      </c>
      <c r="S43" s="68">
        <v>27980530</v>
      </c>
      <c r="T43" s="68">
        <v>27985290</v>
      </c>
      <c r="U43" s="68" t="s">
        <v>14494</v>
      </c>
      <c r="V43" s="68">
        <v>27980530</v>
      </c>
      <c r="W43" s="68" t="s">
        <v>15948</v>
      </c>
      <c r="X43" s="68">
        <v>22017169</v>
      </c>
      <c r="Y43" s="68"/>
      <c r="Z43" s="68"/>
      <c r="AA43" s="68" t="s">
        <v>10732</v>
      </c>
      <c r="AB43" s="68"/>
    </row>
    <row r="44" spans="1:28" x14ac:dyDescent="0.25">
      <c r="A44" s="12" t="s">
        <v>10602</v>
      </c>
      <c r="B44" s="68" t="s">
        <v>14543</v>
      </c>
      <c r="C44" s="68" t="s">
        <v>14542</v>
      </c>
      <c r="E44" s="68" t="s">
        <v>10786</v>
      </c>
      <c r="F44" s="68" t="s">
        <v>870</v>
      </c>
      <c r="G44" s="68" t="s">
        <v>132</v>
      </c>
      <c r="H44" s="68" t="s">
        <v>2</v>
      </c>
      <c r="I44" s="68" t="s">
        <v>133</v>
      </c>
      <c r="J44" s="68" t="s">
        <v>2</v>
      </c>
      <c r="K44" s="68" t="s">
        <v>2</v>
      </c>
      <c r="L44" s="68">
        <v>70101</v>
      </c>
      <c r="M44" s="68" t="s">
        <v>13750</v>
      </c>
      <c r="N44" s="68" t="s">
        <v>132</v>
      </c>
      <c r="O44" s="68" t="s">
        <v>132</v>
      </c>
      <c r="P44" s="68" t="s">
        <v>132</v>
      </c>
      <c r="Q44" s="68" t="s">
        <v>12248</v>
      </c>
      <c r="R44" s="68" t="s">
        <v>10604</v>
      </c>
      <c r="S44" s="68">
        <v>27984544</v>
      </c>
      <c r="T44" s="68">
        <v>27982622</v>
      </c>
      <c r="U44" s="68" t="s">
        <v>16246</v>
      </c>
      <c r="V44" s="68">
        <v>27984544</v>
      </c>
      <c r="W44" s="68" t="s">
        <v>15948</v>
      </c>
      <c r="X44" s="68">
        <v>22017169</v>
      </c>
      <c r="Y44" s="68"/>
      <c r="Z44" s="68"/>
      <c r="AA44" s="68" t="s">
        <v>2529</v>
      </c>
      <c r="AB44" s="68"/>
    </row>
    <row r="45" spans="1:28" x14ac:dyDescent="0.25">
      <c r="A45" s="12" t="s">
        <v>10602</v>
      </c>
      <c r="B45" s="68" t="s">
        <v>12217</v>
      </c>
      <c r="C45" s="68" t="s">
        <v>10651</v>
      </c>
      <c r="E45" s="68" t="s">
        <v>10781</v>
      </c>
      <c r="F45" s="68" t="s">
        <v>10715</v>
      </c>
      <c r="G45" s="68" t="s">
        <v>132</v>
      </c>
      <c r="H45" s="68" t="s">
        <v>2</v>
      </c>
      <c r="I45" s="68" t="s">
        <v>133</v>
      </c>
      <c r="J45" s="68" t="s">
        <v>2</v>
      </c>
      <c r="K45" s="68" t="s">
        <v>2</v>
      </c>
      <c r="L45" s="68">
        <v>70101</v>
      </c>
      <c r="M45" s="68" t="s">
        <v>13750</v>
      </c>
      <c r="N45" s="68" t="s">
        <v>132</v>
      </c>
      <c r="O45" s="68" t="s">
        <v>132</v>
      </c>
      <c r="P45" s="68" t="s">
        <v>132</v>
      </c>
      <c r="Q45" s="68" t="s">
        <v>12553</v>
      </c>
      <c r="R45" s="68" t="s">
        <v>10604</v>
      </c>
      <c r="S45" s="68">
        <v>22017114</v>
      </c>
      <c r="T45" s="68">
        <v>27950800</v>
      </c>
      <c r="U45" s="68" t="s">
        <v>16146</v>
      </c>
      <c r="V45" s="68">
        <v>27950800</v>
      </c>
      <c r="W45" s="68" t="s">
        <v>15948</v>
      </c>
      <c r="X45" s="68">
        <v>22017169</v>
      </c>
      <c r="Y45" s="68"/>
      <c r="Z45" s="68"/>
      <c r="AA45" s="68" t="s">
        <v>1336</v>
      </c>
      <c r="AB45" s="68"/>
    </row>
    <row r="46" spans="1:28" x14ac:dyDescent="0.25">
      <c r="A46" s="12" t="s">
        <v>10602</v>
      </c>
      <c r="B46" s="68" t="s">
        <v>10700</v>
      </c>
      <c r="C46" s="68" t="s">
        <v>10926</v>
      </c>
      <c r="E46" s="68" t="s">
        <v>11093</v>
      </c>
      <c r="F46" s="68" t="s">
        <v>14495</v>
      </c>
      <c r="G46" s="68" t="s">
        <v>132</v>
      </c>
      <c r="H46" s="68" t="s">
        <v>3</v>
      </c>
      <c r="I46" s="68" t="s">
        <v>133</v>
      </c>
      <c r="J46" s="68" t="s">
        <v>2</v>
      </c>
      <c r="K46" s="68" t="s">
        <v>2</v>
      </c>
      <c r="L46" s="68">
        <v>70101</v>
      </c>
      <c r="M46" s="68" t="s">
        <v>13750</v>
      </c>
      <c r="N46" s="68" t="s">
        <v>132</v>
      </c>
      <c r="O46" s="68" t="s">
        <v>132</v>
      </c>
      <c r="P46" s="68" t="s">
        <v>132</v>
      </c>
      <c r="Q46" s="68" t="s">
        <v>12249</v>
      </c>
      <c r="R46" s="68" t="s">
        <v>10604</v>
      </c>
      <c r="S46" s="68">
        <v>27986114</v>
      </c>
      <c r="T46" s="68">
        <v>27986114</v>
      </c>
      <c r="U46" s="68" t="s">
        <v>12863</v>
      </c>
      <c r="V46" s="68">
        <v>27986114</v>
      </c>
      <c r="W46" s="68" t="s">
        <v>15624</v>
      </c>
      <c r="X46" s="68">
        <v>27582530</v>
      </c>
      <c r="Y46" s="68"/>
      <c r="Z46" s="68"/>
      <c r="AA46" s="68" t="s">
        <v>2533</v>
      </c>
      <c r="AB46" s="68"/>
    </row>
    <row r="47" spans="1:28" x14ac:dyDescent="0.25">
      <c r="A47" s="12" t="s">
        <v>10602</v>
      </c>
      <c r="B47" s="68" t="s">
        <v>11120</v>
      </c>
      <c r="C47" s="68" t="s">
        <v>11096</v>
      </c>
      <c r="E47" s="68" t="s">
        <v>10609</v>
      </c>
      <c r="F47" s="68" t="s">
        <v>10608</v>
      </c>
      <c r="G47" s="68" t="s">
        <v>11156</v>
      </c>
      <c r="H47" s="68" t="s">
        <v>4</v>
      </c>
      <c r="I47" s="68" t="s">
        <v>46</v>
      </c>
      <c r="J47" s="68" t="s">
        <v>138</v>
      </c>
      <c r="K47" s="68" t="s">
        <v>2</v>
      </c>
      <c r="L47" s="68">
        <v>11801</v>
      </c>
      <c r="M47" s="68" t="s">
        <v>13870</v>
      </c>
      <c r="N47" s="68" t="s">
        <v>47</v>
      </c>
      <c r="O47" s="68" t="s">
        <v>139</v>
      </c>
      <c r="P47" s="68" t="s">
        <v>139</v>
      </c>
      <c r="Q47" s="68" t="s">
        <v>189</v>
      </c>
      <c r="R47" s="68" t="s">
        <v>10604</v>
      </c>
      <c r="S47" s="68">
        <v>22725464</v>
      </c>
      <c r="T47" s="68">
        <v>22725410</v>
      </c>
      <c r="U47" s="68" t="s">
        <v>16247</v>
      </c>
      <c r="V47" s="68">
        <v>40363580</v>
      </c>
      <c r="W47" s="68" t="s">
        <v>14009</v>
      </c>
      <c r="X47" s="68">
        <v>22271729</v>
      </c>
      <c r="Y47" s="68"/>
      <c r="Z47" s="68"/>
      <c r="AA47" s="68" t="s">
        <v>85</v>
      </c>
      <c r="AB47" s="68"/>
    </row>
    <row r="48" spans="1:28" x14ac:dyDescent="0.25">
      <c r="A48" s="12" t="s">
        <v>10602</v>
      </c>
      <c r="B48" s="68" t="s">
        <v>10705</v>
      </c>
      <c r="C48" s="68" t="s">
        <v>10934</v>
      </c>
      <c r="E48" s="68" t="s">
        <v>10605</v>
      </c>
      <c r="F48" s="68" t="s">
        <v>12216</v>
      </c>
      <c r="G48" s="68" t="s">
        <v>11157</v>
      </c>
      <c r="H48" s="68" t="s">
        <v>5</v>
      </c>
      <c r="I48" s="68" t="s">
        <v>46</v>
      </c>
      <c r="J48" s="68" t="s">
        <v>11</v>
      </c>
      <c r="K48" s="68" t="s">
        <v>4</v>
      </c>
      <c r="L48" s="68">
        <v>10903</v>
      </c>
      <c r="M48" s="68" t="s">
        <v>13820</v>
      </c>
      <c r="N48" s="68" t="s">
        <v>47</v>
      </c>
      <c r="O48" s="68" t="s">
        <v>450</v>
      </c>
      <c r="P48" s="68" t="s">
        <v>451</v>
      </c>
      <c r="Q48" s="68" t="s">
        <v>6532</v>
      </c>
      <c r="R48" s="68" t="s">
        <v>10604</v>
      </c>
      <c r="S48" s="68">
        <v>22036474</v>
      </c>
      <c r="T48" s="68">
        <v>22821609</v>
      </c>
      <c r="U48" s="68" t="s">
        <v>14615</v>
      </c>
      <c r="V48" s="68">
        <v>22036474</v>
      </c>
      <c r="W48" s="68" t="s">
        <v>15388</v>
      </c>
      <c r="X48" s="68">
        <v>25821525</v>
      </c>
      <c r="Y48" s="68"/>
      <c r="Z48" s="68"/>
      <c r="AA48" s="68" t="s">
        <v>10603</v>
      </c>
      <c r="AB48" s="68"/>
    </row>
    <row r="49" spans="1:28" x14ac:dyDescent="0.25">
      <c r="A49" s="12" t="s">
        <v>10602</v>
      </c>
      <c r="B49" s="68" t="s">
        <v>11042</v>
      </c>
      <c r="C49" s="68" t="s">
        <v>11041</v>
      </c>
      <c r="E49" s="68" t="s">
        <v>10611</v>
      </c>
      <c r="F49" s="68" t="s">
        <v>10610</v>
      </c>
      <c r="G49" s="68" t="s">
        <v>11156</v>
      </c>
      <c r="H49" s="68" t="s">
        <v>3</v>
      </c>
      <c r="I49" s="68" t="s">
        <v>46</v>
      </c>
      <c r="J49" s="68" t="s">
        <v>2</v>
      </c>
      <c r="K49" s="68" t="s">
        <v>5</v>
      </c>
      <c r="L49" s="68">
        <v>10104</v>
      </c>
      <c r="M49" s="68" t="s">
        <v>13747</v>
      </c>
      <c r="N49" s="68" t="s">
        <v>47</v>
      </c>
      <c r="O49" s="68" t="s">
        <v>47</v>
      </c>
      <c r="P49" s="68" t="s">
        <v>13992</v>
      </c>
      <c r="Q49" s="68" t="s">
        <v>12251</v>
      </c>
      <c r="R49" s="68" t="s">
        <v>10604</v>
      </c>
      <c r="S49" s="68">
        <v>22250029</v>
      </c>
      <c r="T49" s="68">
        <v>22831839</v>
      </c>
      <c r="U49" s="68" t="s">
        <v>16248</v>
      </c>
      <c r="V49" s="68">
        <v>22250029</v>
      </c>
      <c r="W49" s="68" t="s">
        <v>14001</v>
      </c>
      <c r="X49" s="68">
        <v>22227080</v>
      </c>
      <c r="Y49" s="68"/>
      <c r="Z49" s="68"/>
      <c r="AA49" s="68" t="s">
        <v>90</v>
      </c>
      <c r="AB49" s="68"/>
    </row>
    <row r="50" spans="1:28" x14ac:dyDescent="0.25">
      <c r="A50" s="12" t="s">
        <v>10602</v>
      </c>
      <c r="B50" s="68" t="s">
        <v>10707</v>
      </c>
      <c r="C50" s="68" t="s">
        <v>10708</v>
      </c>
      <c r="E50" s="68" t="s">
        <v>10615</v>
      </c>
      <c r="F50" s="68" t="s">
        <v>10616</v>
      </c>
      <c r="G50" s="68" t="s">
        <v>11156</v>
      </c>
      <c r="H50" s="68" t="s">
        <v>4</v>
      </c>
      <c r="I50" s="68" t="s">
        <v>46</v>
      </c>
      <c r="J50" s="68" t="s">
        <v>138</v>
      </c>
      <c r="K50" s="68" t="s">
        <v>3</v>
      </c>
      <c r="L50" s="68">
        <v>11802</v>
      </c>
      <c r="M50" s="68" t="s">
        <v>13871</v>
      </c>
      <c r="N50" s="68" t="s">
        <v>47</v>
      </c>
      <c r="O50" s="68" t="s">
        <v>139</v>
      </c>
      <c r="P50" s="68" t="s">
        <v>14005</v>
      </c>
      <c r="Q50" s="68" t="s">
        <v>12252</v>
      </c>
      <c r="R50" s="68" t="s">
        <v>10604</v>
      </c>
      <c r="S50" s="68">
        <v>22734271</v>
      </c>
      <c r="T50" s="68">
        <v>22733414</v>
      </c>
      <c r="U50" s="68" t="s">
        <v>16147</v>
      </c>
      <c r="V50" s="68">
        <v>22734271</v>
      </c>
      <c r="W50" s="68" t="s">
        <v>14009</v>
      </c>
      <c r="X50" s="68">
        <v>22271729</v>
      </c>
      <c r="Y50" s="68"/>
      <c r="Z50" s="68"/>
      <c r="AA50" s="68" t="s">
        <v>78</v>
      </c>
      <c r="AB50" s="68"/>
    </row>
    <row r="51" spans="1:28" x14ac:dyDescent="0.25">
      <c r="A51" s="12" t="s">
        <v>10602</v>
      </c>
      <c r="B51" s="68" t="s">
        <v>11125</v>
      </c>
      <c r="C51" s="68" t="s">
        <v>11104</v>
      </c>
      <c r="E51" s="68" t="s">
        <v>10848</v>
      </c>
      <c r="F51" s="68" t="s">
        <v>10847</v>
      </c>
      <c r="G51" s="68" t="s">
        <v>11156</v>
      </c>
      <c r="H51" s="68" t="s">
        <v>4</v>
      </c>
      <c r="I51" s="68" t="s">
        <v>46</v>
      </c>
      <c r="J51" s="68" t="s">
        <v>2</v>
      </c>
      <c r="K51" s="68" t="s">
        <v>6</v>
      </c>
      <c r="L51" s="68">
        <v>10105</v>
      </c>
      <c r="M51" s="68" t="s">
        <v>13748</v>
      </c>
      <c r="N51" s="68" t="s">
        <v>47</v>
      </c>
      <c r="O51" s="68" t="s">
        <v>47</v>
      </c>
      <c r="P51" s="68" t="s">
        <v>143</v>
      </c>
      <c r="Q51" s="68" t="s">
        <v>143</v>
      </c>
      <c r="R51" s="68" t="s">
        <v>10604</v>
      </c>
      <c r="S51" s="68">
        <v>25285600</v>
      </c>
      <c r="T51" s="68">
        <v>22246205</v>
      </c>
      <c r="U51" s="68" t="s">
        <v>14496</v>
      </c>
      <c r="V51" s="68">
        <v>25285600</v>
      </c>
      <c r="W51" s="68" t="s">
        <v>14009</v>
      </c>
      <c r="X51" s="68">
        <v>22271729</v>
      </c>
      <c r="Y51" s="68"/>
      <c r="Z51" s="68"/>
      <c r="AA51" s="68" t="s">
        <v>3732</v>
      </c>
      <c r="AB51" s="68"/>
    </row>
    <row r="52" spans="1:28" x14ac:dyDescent="0.25">
      <c r="A52" s="12" t="s">
        <v>10602</v>
      </c>
      <c r="B52" s="68" t="s">
        <v>10710</v>
      </c>
      <c r="C52" s="68" t="s">
        <v>10717</v>
      </c>
      <c r="E52" s="68" t="s">
        <v>10716</v>
      </c>
      <c r="F52" s="68" t="s">
        <v>1762</v>
      </c>
      <c r="G52" s="68" t="s">
        <v>56</v>
      </c>
      <c r="H52" s="68" t="s">
        <v>4</v>
      </c>
      <c r="I52" s="68" t="s">
        <v>46</v>
      </c>
      <c r="J52" s="68" t="s">
        <v>277</v>
      </c>
      <c r="K52" s="68" t="s">
        <v>2</v>
      </c>
      <c r="L52" s="68">
        <v>11501</v>
      </c>
      <c r="M52" s="68" t="s">
        <v>13855</v>
      </c>
      <c r="N52" s="68" t="s">
        <v>47</v>
      </c>
      <c r="O52" s="68" t="s">
        <v>13982</v>
      </c>
      <c r="P52" s="68" t="s">
        <v>845</v>
      </c>
      <c r="Q52" s="68" t="s">
        <v>181</v>
      </c>
      <c r="R52" s="68" t="s">
        <v>10604</v>
      </c>
      <c r="S52" s="68">
        <v>22342123</v>
      </c>
      <c r="T52" s="68" t="s">
        <v>15347</v>
      </c>
      <c r="U52" s="68" t="s">
        <v>16148</v>
      </c>
      <c r="V52" s="68">
        <v>22342123</v>
      </c>
      <c r="W52" s="68" t="s">
        <v>16230</v>
      </c>
      <c r="X52" s="68">
        <v>22340456</v>
      </c>
      <c r="Y52" s="68"/>
      <c r="Z52" s="68"/>
      <c r="AA52" s="68" t="s">
        <v>970</v>
      </c>
      <c r="AB52" s="68"/>
    </row>
    <row r="53" spans="1:28" x14ac:dyDescent="0.25">
      <c r="A53" s="12" t="s">
        <v>10602</v>
      </c>
      <c r="B53" s="68" t="s">
        <v>10715</v>
      </c>
      <c r="C53" s="68" t="s">
        <v>10781</v>
      </c>
      <c r="E53" s="68" t="s">
        <v>11094</v>
      </c>
      <c r="F53" s="68" t="s">
        <v>7845</v>
      </c>
      <c r="G53" s="68" t="s">
        <v>11156</v>
      </c>
      <c r="H53" s="68" t="s">
        <v>5</v>
      </c>
      <c r="I53" s="68" t="s">
        <v>46</v>
      </c>
      <c r="J53" s="68" t="s">
        <v>138</v>
      </c>
      <c r="K53" s="68" t="s">
        <v>4</v>
      </c>
      <c r="L53" s="68">
        <v>11803</v>
      </c>
      <c r="M53" s="68" t="s">
        <v>13872</v>
      </c>
      <c r="N53" s="68" t="s">
        <v>47</v>
      </c>
      <c r="O53" s="68" t="s">
        <v>139</v>
      </c>
      <c r="P53" s="68" t="s">
        <v>13993</v>
      </c>
      <c r="Q53" s="68" t="s">
        <v>12237</v>
      </c>
      <c r="R53" s="68" t="s">
        <v>10604</v>
      </c>
      <c r="S53" s="68">
        <v>40008900</v>
      </c>
      <c r="T53" s="68" t="s">
        <v>15347</v>
      </c>
      <c r="U53" s="68" t="s">
        <v>11138</v>
      </c>
      <c r="V53" s="68">
        <v>40008900</v>
      </c>
      <c r="W53" s="68" t="s">
        <v>15356</v>
      </c>
      <c r="X53" s="68">
        <v>83097774</v>
      </c>
      <c r="Y53" s="68"/>
      <c r="Z53" s="68"/>
      <c r="AA53" s="68"/>
      <c r="AB53" s="68"/>
    </row>
    <row r="54" spans="1:28" x14ac:dyDescent="0.25">
      <c r="A54" s="12" t="s">
        <v>10602</v>
      </c>
      <c r="B54" s="68" t="s">
        <v>13703</v>
      </c>
      <c r="C54" s="68" t="s">
        <v>13702</v>
      </c>
      <c r="E54" s="68" t="s">
        <v>10649</v>
      </c>
      <c r="F54" s="68" t="s">
        <v>14497</v>
      </c>
      <c r="G54" s="68" t="s">
        <v>11157</v>
      </c>
      <c r="H54" s="68" t="s">
        <v>2</v>
      </c>
      <c r="I54" s="68" t="s">
        <v>46</v>
      </c>
      <c r="J54" s="68" t="s">
        <v>2</v>
      </c>
      <c r="K54" s="68" t="s">
        <v>10</v>
      </c>
      <c r="L54" s="68">
        <v>10108</v>
      </c>
      <c r="M54" s="68" t="s">
        <v>13753</v>
      </c>
      <c r="N54" s="68" t="s">
        <v>47</v>
      </c>
      <c r="O54" s="68" t="s">
        <v>47</v>
      </c>
      <c r="P54" s="68" t="s">
        <v>266</v>
      </c>
      <c r="Q54" s="68" t="s">
        <v>2141</v>
      </c>
      <c r="R54" s="68" t="s">
        <v>10604</v>
      </c>
      <c r="S54" s="68">
        <v>22201050</v>
      </c>
      <c r="T54" s="68">
        <v>22917871</v>
      </c>
      <c r="U54" s="68" t="s">
        <v>16149</v>
      </c>
      <c r="V54" s="68">
        <v>22201050</v>
      </c>
      <c r="W54" s="68" t="s">
        <v>15351</v>
      </c>
      <c r="X54" s="68">
        <v>22901136</v>
      </c>
      <c r="Y54" s="68"/>
      <c r="Z54" s="68"/>
      <c r="AA54" s="68" t="s">
        <v>379</v>
      </c>
      <c r="AB54" s="68"/>
    </row>
    <row r="55" spans="1:28" x14ac:dyDescent="0.25">
      <c r="A55" s="12" t="s">
        <v>10602</v>
      </c>
      <c r="B55" s="68" t="s">
        <v>10729</v>
      </c>
      <c r="C55" s="68" t="s">
        <v>11088</v>
      </c>
      <c r="E55" s="68" t="s">
        <v>10654</v>
      </c>
      <c r="F55" s="68" t="s">
        <v>10653</v>
      </c>
      <c r="G55" s="68" t="s">
        <v>11157</v>
      </c>
      <c r="H55" s="68" t="s">
        <v>3</v>
      </c>
      <c r="I55" s="68" t="s">
        <v>46</v>
      </c>
      <c r="J55" s="68" t="s">
        <v>2</v>
      </c>
      <c r="K55" s="68" t="s">
        <v>11</v>
      </c>
      <c r="L55" s="68">
        <v>10109</v>
      </c>
      <c r="M55" s="68" t="s">
        <v>13755</v>
      </c>
      <c r="N55" s="68" t="s">
        <v>47</v>
      </c>
      <c r="O55" s="68" t="s">
        <v>47</v>
      </c>
      <c r="P55" s="68" t="s">
        <v>294</v>
      </c>
      <c r="Q55" s="68" t="s">
        <v>12253</v>
      </c>
      <c r="R55" s="68" t="s">
        <v>10604</v>
      </c>
      <c r="S55" s="68">
        <v>22312070</v>
      </c>
      <c r="T55" s="68">
        <v>22312070</v>
      </c>
      <c r="U55" s="68" t="s">
        <v>12254</v>
      </c>
      <c r="V55" s="68">
        <v>22312070</v>
      </c>
      <c r="W55" s="68" t="s">
        <v>15375</v>
      </c>
      <c r="X55" s="68">
        <v>22914901</v>
      </c>
      <c r="Y55" s="68"/>
      <c r="Z55" s="68"/>
      <c r="AA55" s="68" t="s">
        <v>388</v>
      </c>
      <c r="AB55" s="68"/>
    </row>
    <row r="56" spans="1:28" x14ac:dyDescent="0.25">
      <c r="A56" s="12" t="s">
        <v>10602</v>
      </c>
      <c r="B56" s="68" t="s">
        <v>12216</v>
      </c>
      <c r="C56" s="68" t="s">
        <v>10605</v>
      </c>
      <c r="E56" s="68" t="s">
        <v>10647</v>
      </c>
      <c r="F56" s="68" t="s">
        <v>101</v>
      </c>
      <c r="G56" s="68" t="s">
        <v>11157</v>
      </c>
      <c r="H56" s="68" t="s">
        <v>2</v>
      </c>
      <c r="I56" s="68" t="s">
        <v>46</v>
      </c>
      <c r="J56" s="68" t="s">
        <v>2</v>
      </c>
      <c r="K56" s="68" t="s">
        <v>10</v>
      </c>
      <c r="L56" s="68">
        <v>10108</v>
      </c>
      <c r="M56" s="68" t="s">
        <v>13753</v>
      </c>
      <c r="N56" s="68" t="s">
        <v>47</v>
      </c>
      <c r="O56" s="68" t="s">
        <v>47</v>
      </c>
      <c r="P56" s="68" t="s">
        <v>266</v>
      </c>
      <c r="Q56" s="68" t="s">
        <v>4718</v>
      </c>
      <c r="R56" s="68" t="s">
        <v>10604</v>
      </c>
      <c r="S56" s="68">
        <v>22322770</v>
      </c>
      <c r="T56" s="68">
        <v>22320815</v>
      </c>
      <c r="U56" s="68" t="s">
        <v>12255</v>
      </c>
      <c r="V56" s="68">
        <v>40700122</v>
      </c>
      <c r="W56" s="68" t="s">
        <v>15351</v>
      </c>
      <c r="X56" s="68">
        <v>22901167</v>
      </c>
      <c r="Y56" s="68"/>
      <c r="Z56" s="68"/>
      <c r="AA56" s="68" t="s">
        <v>358</v>
      </c>
      <c r="AB56" s="68"/>
    </row>
    <row r="57" spans="1:28" x14ac:dyDescent="0.25">
      <c r="A57" s="12" t="s">
        <v>10602</v>
      </c>
      <c r="B57" s="68" t="s">
        <v>10734</v>
      </c>
      <c r="C57" s="68" t="s">
        <v>10846</v>
      </c>
      <c r="E57" s="68" t="s">
        <v>10648</v>
      </c>
      <c r="F57" s="68" t="s">
        <v>14498</v>
      </c>
      <c r="G57" s="68" t="s">
        <v>11157</v>
      </c>
      <c r="H57" s="68" t="s">
        <v>3</v>
      </c>
      <c r="I57" s="68" t="s">
        <v>46</v>
      </c>
      <c r="J57" s="68" t="s">
        <v>2</v>
      </c>
      <c r="K57" s="68" t="s">
        <v>11</v>
      </c>
      <c r="L57" s="68">
        <v>10109</v>
      </c>
      <c r="M57" s="68" t="s">
        <v>13755</v>
      </c>
      <c r="N57" s="68" t="s">
        <v>47</v>
      </c>
      <c r="O57" s="68" t="s">
        <v>47</v>
      </c>
      <c r="P57" s="68" t="s">
        <v>294</v>
      </c>
      <c r="Q57" s="68" t="s">
        <v>12256</v>
      </c>
      <c r="R57" s="68" t="s">
        <v>10604</v>
      </c>
      <c r="S57" s="68">
        <v>22321455</v>
      </c>
      <c r="T57" s="68" t="s">
        <v>15347</v>
      </c>
      <c r="U57" s="68" t="s">
        <v>14499</v>
      </c>
      <c r="V57" s="68">
        <v>60529515</v>
      </c>
      <c r="W57" s="68" t="s">
        <v>15375</v>
      </c>
      <c r="X57" s="68">
        <v>22914842</v>
      </c>
      <c r="Y57" s="68"/>
      <c r="Z57" s="68"/>
      <c r="AA57" s="68" t="s">
        <v>364</v>
      </c>
      <c r="AB57" s="68"/>
    </row>
    <row r="58" spans="1:28" x14ac:dyDescent="0.25">
      <c r="A58" s="12" t="s">
        <v>10602</v>
      </c>
      <c r="B58" s="68" t="s">
        <v>12843</v>
      </c>
      <c r="C58" s="68" t="s">
        <v>10857</v>
      </c>
      <c r="E58" s="68" t="s">
        <v>10651</v>
      </c>
      <c r="F58" s="68" t="s">
        <v>12217</v>
      </c>
      <c r="G58" s="68" t="s">
        <v>11157</v>
      </c>
      <c r="H58" s="68" t="s">
        <v>3</v>
      </c>
      <c r="I58" s="68" t="s">
        <v>46</v>
      </c>
      <c r="J58" s="68" t="s">
        <v>2</v>
      </c>
      <c r="K58" s="68" t="s">
        <v>11</v>
      </c>
      <c r="L58" s="68">
        <v>10109</v>
      </c>
      <c r="M58" s="68" t="s">
        <v>13755</v>
      </c>
      <c r="N58" s="68" t="s">
        <v>47</v>
      </c>
      <c r="O58" s="68" t="s">
        <v>47</v>
      </c>
      <c r="P58" s="68" t="s">
        <v>294</v>
      </c>
      <c r="Q58" s="68" t="s">
        <v>12253</v>
      </c>
      <c r="R58" s="68" t="s">
        <v>10604</v>
      </c>
      <c r="S58" s="68">
        <v>22200131</v>
      </c>
      <c r="T58" s="68">
        <v>22327833</v>
      </c>
      <c r="U58" s="68" t="s">
        <v>10650</v>
      </c>
      <c r="V58" s="68">
        <v>22200131</v>
      </c>
      <c r="W58" s="68" t="s">
        <v>15375</v>
      </c>
      <c r="X58" s="68">
        <v>22914901</v>
      </c>
      <c r="Y58" s="68"/>
      <c r="Z58" s="68"/>
      <c r="AA58" s="68" t="s">
        <v>383</v>
      </c>
      <c r="AB58" s="68"/>
    </row>
    <row r="59" spans="1:28" x14ac:dyDescent="0.25">
      <c r="A59" s="12" t="s">
        <v>10602</v>
      </c>
      <c r="B59" s="68" t="s">
        <v>16183</v>
      </c>
      <c r="C59" s="68" t="s">
        <v>14586</v>
      </c>
      <c r="E59" s="68" t="s">
        <v>10652</v>
      </c>
      <c r="F59" s="68" t="s">
        <v>14500</v>
      </c>
      <c r="G59" s="68" t="s">
        <v>11157</v>
      </c>
      <c r="H59" s="68" t="s">
        <v>2</v>
      </c>
      <c r="I59" s="68" t="s">
        <v>46</v>
      </c>
      <c r="J59" s="68" t="s">
        <v>2</v>
      </c>
      <c r="K59" s="68" t="s">
        <v>10</v>
      </c>
      <c r="L59" s="68">
        <v>10108</v>
      </c>
      <c r="M59" s="68" t="s">
        <v>13753</v>
      </c>
      <c r="N59" s="68" t="s">
        <v>47</v>
      </c>
      <c r="O59" s="68" t="s">
        <v>47</v>
      </c>
      <c r="P59" s="68" t="s">
        <v>266</v>
      </c>
      <c r="Q59" s="68" t="s">
        <v>11290</v>
      </c>
      <c r="R59" s="68" t="s">
        <v>10604</v>
      </c>
      <c r="S59" s="68">
        <v>22911633</v>
      </c>
      <c r="T59" s="68">
        <v>22325179</v>
      </c>
      <c r="U59" s="68" t="s">
        <v>14501</v>
      </c>
      <c r="V59" s="68">
        <v>22911633</v>
      </c>
      <c r="W59" s="68" t="s">
        <v>15351</v>
      </c>
      <c r="X59" s="68">
        <v>22901136</v>
      </c>
      <c r="Y59" s="68"/>
      <c r="Z59" s="68"/>
      <c r="AA59" s="68" t="s">
        <v>385</v>
      </c>
      <c r="AB59" s="68"/>
    </row>
    <row r="60" spans="1:28" x14ac:dyDescent="0.25">
      <c r="A60" s="12" t="s">
        <v>10602</v>
      </c>
      <c r="B60" s="68" t="s">
        <v>13694</v>
      </c>
      <c r="C60" s="68" t="s">
        <v>13693</v>
      </c>
      <c r="E60" s="68" t="s">
        <v>10656</v>
      </c>
      <c r="F60" s="68" t="s">
        <v>10655</v>
      </c>
      <c r="G60" s="68" t="s">
        <v>11156</v>
      </c>
      <c r="H60" s="68" t="s">
        <v>6</v>
      </c>
      <c r="I60" s="68" t="s">
        <v>46</v>
      </c>
      <c r="J60" s="68" t="s">
        <v>2</v>
      </c>
      <c r="K60" s="68" t="s">
        <v>12</v>
      </c>
      <c r="L60" s="68">
        <v>10110</v>
      </c>
      <c r="M60" s="68" t="s">
        <v>13757</v>
      </c>
      <c r="N60" s="68" t="s">
        <v>47</v>
      </c>
      <c r="O60" s="68" t="s">
        <v>47</v>
      </c>
      <c r="P60" s="68" t="s">
        <v>361</v>
      </c>
      <c r="Q60" s="68" t="s">
        <v>11297</v>
      </c>
      <c r="R60" s="68" t="s">
        <v>10604</v>
      </c>
      <c r="S60" s="68">
        <v>22543651</v>
      </c>
      <c r="T60" s="68">
        <v>22543651</v>
      </c>
      <c r="U60" s="68" t="s">
        <v>12864</v>
      </c>
      <c r="V60" s="68">
        <v>22543651</v>
      </c>
      <c r="W60" s="68" t="s">
        <v>15381</v>
      </c>
      <c r="X60" s="68">
        <v>22544090</v>
      </c>
      <c r="Y60" s="68"/>
      <c r="Z60" s="68"/>
      <c r="AA60" s="68" t="s">
        <v>413</v>
      </c>
      <c r="AB60" s="68"/>
    </row>
    <row r="61" spans="1:28" x14ac:dyDescent="0.25">
      <c r="A61" s="12" t="s">
        <v>10602</v>
      </c>
      <c r="B61" s="68" t="s">
        <v>14563</v>
      </c>
      <c r="C61" s="68" t="s">
        <v>14562</v>
      </c>
      <c r="E61" s="68" t="s">
        <v>10658</v>
      </c>
      <c r="F61" s="68" t="s">
        <v>10618</v>
      </c>
      <c r="G61" s="68" t="s">
        <v>11156</v>
      </c>
      <c r="H61" s="68" t="s">
        <v>6</v>
      </c>
      <c r="I61" s="68" t="s">
        <v>46</v>
      </c>
      <c r="J61" s="68" t="s">
        <v>2</v>
      </c>
      <c r="K61" s="68" t="s">
        <v>12</v>
      </c>
      <c r="L61" s="68">
        <v>10110</v>
      </c>
      <c r="M61" s="68" t="s">
        <v>13757</v>
      </c>
      <c r="N61" s="68" t="s">
        <v>47</v>
      </c>
      <c r="O61" s="68" t="s">
        <v>47</v>
      </c>
      <c r="P61" s="68" t="s">
        <v>361</v>
      </c>
      <c r="Q61" s="68" t="s">
        <v>11297</v>
      </c>
      <c r="R61" s="68" t="s">
        <v>10604</v>
      </c>
      <c r="S61" s="68">
        <v>25543555</v>
      </c>
      <c r="T61" s="68" t="s">
        <v>15347</v>
      </c>
      <c r="U61" s="68" t="s">
        <v>13375</v>
      </c>
      <c r="V61" s="68">
        <v>85788608</v>
      </c>
      <c r="W61" s="68" t="s">
        <v>15381</v>
      </c>
      <c r="X61" s="68">
        <v>22544090</v>
      </c>
      <c r="Y61" s="68"/>
      <c r="Z61" s="68"/>
      <c r="AA61" s="68" t="s">
        <v>429</v>
      </c>
      <c r="AB61" s="68"/>
    </row>
    <row r="62" spans="1:28" x14ac:dyDescent="0.25">
      <c r="A62" s="12" t="s">
        <v>10602</v>
      </c>
      <c r="B62" s="68" t="s">
        <v>16316</v>
      </c>
      <c r="C62" s="68" t="s">
        <v>16315</v>
      </c>
      <c r="E62" s="68" t="s">
        <v>10664</v>
      </c>
      <c r="F62" s="68" t="s">
        <v>13363</v>
      </c>
      <c r="G62" s="68" t="s">
        <v>11157</v>
      </c>
      <c r="H62" s="68" t="s">
        <v>5</v>
      </c>
      <c r="I62" s="68" t="s">
        <v>282</v>
      </c>
      <c r="J62" s="68" t="s">
        <v>8</v>
      </c>
      <c r="K62" s="68" t="s">
        <v>2</v>
      </c>
      <c r="L62" s="68">
        <v>40701</v>
      </c>
      <c r="M62" s="68" t="s">
        <v>13800</v>
      </c>
      <c r="N62" s="68" t="s">
        <v>283</v>
      </c>
      <c r="O62" s="68" t="s">
        <v>4944</v>
      </c>
      <c r="P62" s="68" t="s">
        <v>331</v>
      </c>
      <c r="Q62" s="68" t="s">
        <v>331</v>
      </c>
      <c r="R62" s="68" t="s">
        <v>10604</v>
      </c>
      <c r="S62" s="68">
        <v>22937393</v>
      </c>
      <c r="T62" s="68">
        <v>22937392</v>
      </c>
      <c r="U62" s="68" t="s">
        <v>13705</v>
      </c>
      <c r="V62" s="68">
        <v>22985714</v>
      </c>
      <c r="W62" s="68" t="s">
        <v>15388</v>
      </c>
      <c r="X62" s="68">
        <v>25821525</v>
      </c>
      <c r="Y62" s="68"/>
      <c r="Z62" s="68"/>
      <c r="AA62" s="68" t="s">
        <v>560</v>
      </c>
      <c r="AB62" s="68"/>
    </row>
    <row r="63" spans="1:28" x14ac:dyDescent="0.25">
      <c r="A63" s="12" t="s">
        <v>10602</v>
      </c>
      <c r="B63" s="68" t="s">
        <v>16209</v>
      </c>
      <c r="C63" s="68" t="s">
        <v>16208</v>
      </c>
      <c r="E63" s="68" t="s">
        <v>10663</v>
      </c>
      <c r="F63" s="68" t="s">
        <v>13364</v>
      </c>
      <c r="G63" s="68" t="s">
        <v>11157</v>
      </c>
      <c r="H63" s="68" t="s">
        <v>4</v>
      </c>
      <c r="I63" s="68" t="s">
        <v>46</v>
      </c>
      <c r="J63" s="68" t="s">
        <v>3</v>
      </c>
      <c r="K63" s="68" t="s">
        <v>4</v>
      </c>
      <c r="L63" s="68">
        <v>10203</v>
      </c>
      <c r="M63" s="68" t="s">
        <v>13762</v>
      </c>
      <c r="N63" s="68" t="s">
        <v>47</v>
      </c>
      <c r="O63" s="68" t="s">
        <v>454</v>
      </c>
      <c r="P63" s="68" t="s">
        <v>218</v>
      </c>
      <c r="Q63" s="68" t="s">
        <v>11167</v>
      </c>
      <c r="R63" s="68" t="s">
        <v>10604</v>
      </c>
      <c r="S63" s="68">
        <v>40366010</v>
      </c>
      <c r="T63" s="68" t="s">
        <v>15347</v>
      </c>
      <c r="U63" s="68" t="s">
        <v>14616</v>
      </c>
      <c r="V63" s="68">
        <v>40366018</v>
      </c>
      <c r="W63" s="68" t="s">
        <v>14000</v>
      </c>
      <c r="X63" s="68">
        <v>22902857</v>
      </c>
      <c r="Y63" s="68"/>
      <c r="Z63" s="68"/>
      <c r="AA63" s="68" t="s">
        <v>556</v>
      </c>
      <c r="AB63" s="68"/>
    </row>
    <row r="64" spans="1:28" x14ac:dyDescent="0.25">
      <c r="A64" s="12" t="s">
        <v>10602</v>
      </c>
      <c r="B64" s="68" t="s">
        <v>16274</v>
      </c>
      <c r="C64" s="68" t="s">
        <v>10625</v>
      </c>
      <c r="E64" s="68" t="s">
        <v>10662</v>
      </c>
      <c r="F64" s="68" t="s">
        <v>12218</v>
      </c>
      <c r="G64" s="68" t="s">
        <v>126</v>
      </c>
      <c r="H64" s="68" t="s">
        <v>5</v>
      </c>
      <c r="I64" s="68" t="s">
        <v>49</v>
      </c>
      <c r="J64" s="68" t="s">
        <v>2</v>
      </c>
      <c r="K64" s="68" t="s">
        <v>10</v>
      </c>
      <c r="L64" s="68">
        <v>20108</v>
      </c>
      <c r="M64" s="68" t="s">
        <v>12957</v>
      </c>
      <c r="N64" s="68" t="s">
        <v>126</v>
      </c>
      <c r="O64" s="68" t="s">
        <v>126</v>
      </c>
      <c r="P64" s="68" t="s">
        <v>218</v>
      </c>
      <c r="Q64" s="68" t="s">
        <v>12257</v>
      </c>
      <c r="R64" s="68" t="s">
        <v>10604</v>
      </c>
      <c r="S64" s="68">
        <v>22890919</v>
      </c>
      <c r="T64" s="68">
        <v>22282076</v>
      </c>
      <c r="U64" s="68" t="s">
        <v>16249</v>
      </c>
      <c r="V64" s="68">
        <v>22890919</v>
      </c>
      <c r="W64" s="68" t="s">
        <v>10186</v>
      </c>
      <c r="X64" s="68">
        <v>24302406</v>
      </c>
      <c r="Y64" s="68"/>
      <c r="Z64" s="68"/>
      <c r="AA64" s="68" t="s">
        <v>547</v>
      </c>
      <c r="AB64" s="68"/>
    </row>
    <row r="65" spans="1:28" x14ac:dyDescent="0.25">
      <c r="A65" s="12" t="s">
        <v>10602</v>
      </c>
      <c r="B65" s="68" t="s">
        <v>16329</v>
      </c>
      <c r="C65" s="68" t="s">
        <v>16328</v>
      </c>
      <c r="E65" s="68" t="s">
        <v>10669</v>
      </c>
      <c r="F65" s="68" t="s">
        <v>16150</v>
      </c>
      <c r="G65" s="68" t="s">
        <v>11157</v>
      </c>
      <c r="H65" s="68" t="s">
        <v>4</v>
      </c>
      <c r="I65" s="68" t="s">
        <v>46</v>
      </c>
      <c r="J65" s="68" t="s">
        <v>3</v>
      </c>
      <c r="K65" s="68" t="s">
        <v>2</v>
      </c>
      <c r="L65" s="68">
        <v>10201</v>
      </c>
      <c r="M65" s="68" t="s">
        <v>13752</v>
      </c>
      <c r="N65" s="68" t="s">
        <v>47</v>
      </c>
      <c r="O65" s="68" t="s">
        <v>454</v>
      </c>
      <c r="P65" s="68" t="s">
        <v>454</v>
      </c>
      <c r="Q65" s="68" t="s">
        <v>454</v>
      </c>
      <c r="R65" s="68" t="s">
        <v>10604</v>
      </c>
      <c r="S65" s="68">
        <v>22898889</v>
      </c>
      <c r="T65" s="68" t="s">
        <v>15347</v>
      </c>
      <c r="U65" s="68" t="s">
        <v>12258</v>
      </c>
      <c r="V65" s="68">
        <v>22898889</v>
      </c>
      <c r="W65" s="68" t="s">
        <v>14000</v>
      </c>
      <c r="X65" s="68">
        <v>22894630</v>
      </c>
      <c r="Y65" s="68"/>
      <c r="Z65" s="68"/>
      <c r="AA65" s="68" t="s">
        <v>590</v>
      </c>
      <c r="AB65" s="68"/>
    </row>
    <row r="66" spans="1:28" x14ac:dyDescent="0.25">
      <c r="A66" s="12" t="s">
        <v>10602</v>
      </c>
      <c r="B66" s="68" t="s">
        <v>16332</v>
      </c>
      <c r="C66" s="68" t="s">
        <v>16331</v>
      </c>
      <c r="E66" s="68" t="s">
        <v>10703</v>
      </c>
      <c r="F66" s="68" t="s">
        <v>12370</v>
      </c>
      <c r="G66" s="68" t="s">
        <v>56</v>
      </c>
      <c r="H66" s="68" t="s">
        <v>6</v>
      </c>
      <c r="I66" s="68" t="s">
        <v>46</v>
      </c>
      <c r="J66" s="68" t="s">
        <v>300</v>
      </c>
      <c r="K66" s="68" t="s">
        <v>2</v>
      </c>
      <c r="L66" s="68">
        <v>11401</v>
      </c>
      <c r="M66" s="68" t="s">
        <v>13850</v>
      </c>
      <c r="N66" s="68" t="s">
        <v>47</v>
      </c>
      <c r="O66" s="68" t="s">
        <v>832</v>
      </c>
      <c r="P66" s="68" t="s">
        <v>856</v>
      </c>
      <c r="Q66" s="68" t="s">
        <v>202</v>
      </c>
      <c r="R66" s="68" t="s">
        <v>10604</v>
      </c>
      <c r="S66" s="68">
        <v>22406034</v>
      </c>
      <c r="T66" s="68">
        <v>22367022</v>
      </c>
      <c r="U66" s="68" t="s">
        <v>10702</v>
      </c>
      <c r="V66" s="68">
        <v>63113333</v>
      </c>
      <c r="W66" s="68" t="s">
        <v>15411</v>
      </c>
      <c r="X66" s="68">
        <v>22352880</v>
      </c>
      <c r="Y66" s="68"/>
      <c r="Z66" s="68"/>
      <c r="AA66" s="68" t="s">
        <v>10692</v>
      </c>
      <c r="AB66" s="68"/>
    </row>
    <row r="67" spans="1:28" x14ac:dyDescent="0.25">
      <c r="A67" s="12" t="s">
        <v>10602</v>
      </c>
      <c r="B67" s="68" t="s">
        <v>10738</v>
      </c>
      <c r="C67" s="68" t="s">
        <v>11071</v>
      </c>
      <c r="E67" s="68" t="s">
        <v>10749</v>
      </c>
      <c r="F67" s="68" t="s">
        <v>10686</v>
      </c>
      <c r="G67" s="68" t="s">
        <v>322</v>
      </c>
      <c r="H67" s="68" t="s">
        <v>6</v>
      </c>
      <c r="I67" s="68" t="s">
        <v>89</v>
      </c>
      <c r="J67" s="68" t="s">
        <v>3</v>
      </c>
      <c r="K67" s="68" t="s">
        <v>6</v>
      </c>
      <c r="L67" s="68">
        <v>30205</v>
      </c>
      <c r="M67" s="68" t="s">
        <v>13944</v>
      </c>
      <c r="N67" s="68" t="s">
        <v>322</v>
      </c>
      <c r="O67" s="68" t="s">
        <v>3863</v>
      </c>
      <c r="P67" s="68" t="s">
        <v>14601</v>
      </c>
      <c r="Q67" s="68" t="s">
        <v>12259</v>
      </c>
      <c r="R67" s="68" t="s">
        <v>10604</v>
      </c>
      <c r="S67" s="68">
        <v>25744728</v>
      </c>
      <c r="T67" s="68">
        <v>89288597</v>
      </c>
      <c r="U67" s="68" t="s">
        <v>14502</v>
      </c>
      <c r="V67" s="68">
        <v>84572648</v>
      </c>
      <c r="W67" s="68" t="s">
        <v>15685</v>
      </c>
      <c r="X67" s="68">
        <v>25750123</v>
      </c>
      <c r="Y67" s="68"/>
      <c r="Z67" s="68"/>
      <c r="AA67" s="68" t="s">
        <v>1788</v>
      </c>
      <c r="AB67" s="68"/>
    </row>
    <row r="68" spans="1:28" x14ac:dyDescent="0.25">
      <c r="A68" s="12" t="s">
        <v>10602</v>
      </c>
      <c r="B68" s="68" t="s">
        <v>12861</v>
      </c>
      <c r="C68" s="68" t="s">
        <v>12860</v>
      </c>
      <c r="E68" s="68" t="s">
        <v>10720</v>
      </c>
      <c r="F68" s="68" t="s">
        <v>10718</v>
      </c>
      <c r="G68" s="68" t="s">
        <v>4119</v>
      </c>
      <c r="H68" s="68" t="s">
        <v>2</v>
      </c>
      <c r="I68" s="68" t="s">
        <v>133</v>
      </c>
      <c r="J68" s="68" t="s">
        <v>3</v>
      </c>
      <c r="K68" s="68" t="s">
        <v>2</v>
      </c>
      <c r="L68" s="68">
        <v>70201</v>
      </c>
      <c r="M68" s="68" t="s">
        <v>13761</v>
      </c>
      <c r="N68" s="68" t="s">
        <v>132</v>
      </c>
      <c r="O68" s="68" t="s">
        <v>14376</v>
      </c>
      <c r="P68" s="68" t="s">
        <v>4119</v>
      </c>
      <c r="Q68" s="68" t="s">
        <v>12260</v>
      </c>
      <c r="R68" s="68" t="s">
        <v>10604</v>
      </c>
      <c r="S68" s="68">
        <v>27104827</v>
      </c>
      <c r="T68" s="68">
        <v>27103043</v>
      </c>
      <c r="U68" s="68" t="s">
        <v>10719</v>
      </c>
      <c r="V68" s="68">
        <v>89281049</v>
      </c>
      <c r="W68" s="68" t="s">
        <v>13647</v>
      </c>
      <c r="X68" s="68">
        <v>27111497</v>
      </c>
      <c r="Y68" s="68"/>
      <c r="Z68" s="68"/>
      <c r="AA68" s="68" t="s">
        <v>1008</v>
      </c>
      <c r="AB68" s="68"/>
    </row>
    <row r="69" spans="1:28" x14ac:dyDescent="0.25">
      <c r="A69" s="12" t="s">
        <v>10602</v>
      </c>
      <c r="B69" s="68" t="s">
        <v>12847</v>
      </c>
      <c r="C69" s="68" t="s">
        <v>12393</v>
      </c>
      <c r="E69" s="68" t="s">
        <v>10834</v>
      </c>
      <c r="F69" s="68" t="s">
        <v>10835</v>
      </c>
      <c r="G69" s="68" t="s">
        <v>63</v>
      </c>
      <c r="H69" s="68" t="s">
        <v>3</v>
      </c>
      <c r="I69" s="68" t="s">
        <v>46</v>
      </c>
      <c r="J69" s="68" t="s">
        <v>4</v>
      </c>
      <c r="K69" s="68" t="s">
        <v>17</v>
      </c>
      <c r="L69" s="68">
        <v>10313</v>
      </c>
      <c r="M69" s="68" t="s">
        <v>13779</v>
      </c>
      <c r="N69" s="68" t="s">
        <v>47</v>
      </c>
      <c r="O69" s="68" t="s">
        <v>63</v>
      </c>
      <c r="P69" s="68" t="s">
        <v>64</v>
      </c>
      <c r="Q69" s="68" t="s">
        <v>12261</v>
      </c>
      <c r="R69" s="68" t="s">
        <v>10604</v>
      </c>
      <c r="S69" s="68">
        <v>22702694</v>
      </c>
      <c r="T69" s="68">
        <v>22702694</v>
      </c>
      <c r="U69" s="68" t="s">
        <v>16151</v>
      </c>
      <c r="V69" s="68">
        <v>86892888</v>
      </c>
      <c r="W69" s="68" t="s">
        <v>16250</v>
      </c>
      <c r="X69" s="68">
        <v>22700885</v>
      </c>
      <c r="Y69" s="68"/>
      <c r="Z69" s="68"/>
      <c r="AA69" s="68" t="s">
        <v>3173</v>
      </c>
      <c r="AB69" s="68"/>
    </row>
    <row r="70" spans="1:28" x14ac:dyDescent="0.25">
      <c r="A70" s="12" t="s">
        <v>10602</v>
      </c>
      <c r="B70" s="68" t="s">
        <v>12844</v>
      </c>
      <c r="C70" s="68" t="s">
        <v>11081</v>
      </c>
      <c r="E70" s="68" t="s">
        <v>10779</v>
      </c>
      <c r="F70" s="68" t="s">
        <v>10778</v>
      </c>
      <c r="G70" s="68" t="s">
        <v>1737</v>
      </c>
      <c r="H70" s="68" t="s">
        <v>2</v>
      </c>
      <c r="I70" s="68" t="s">
        <v>195</v>
      </c>
      <c r="J70" s="68" t="s">
        <v>7</v>
      </c>
      <c r="K70" s="68" t="s">
        <v>2</v>
      </c>
      <c r="L70" s="68">
        <v>60601</v>
      </c>
      <c r="M70" s="68" t="s">
        <v>15334</v>
      </c>
      <c r="N70" s="68" t="s">
        <v>196</v>
      </c>
      <c r="O70" s="68" t="s">
        <v>14074</v>
      </c>
      <c r="P70" s="68" t="s">
        <v>14074</v>
      </c>
      <c r="Q70" s="68" t="s">
        <v>12262</v>
      </c>
      <c r="R70" s="68" t="s">
        <v>10604</v>
      </c>
      <c r="S70" s="68">
        <v>27772211</v>
      </c>
      <c r="T70" s="68">
        <v>27772929</v>
      </c>
      <c r="U70" s="68" t="s">
        <v>12554</v>
      </c>
      <c r="V70" s="68">
        <v>87078653</v>
      </c>
      <c r="W70" s="68" t="s">
        <v>10063</v>
      </c>
      <c r="X70" s="68">
        <v>27740318</v>
      </c>
      <c r="Y70" s="68"/>
      <c r="Z70" s="68"/>
      <c r="AA70" s="68" t="s">
        <v>2425</v>
      </c>
      <c r="AB70" s="68"/>
    </row>
    <row r="71" spans="1:28" x14ac:dyDescent="0.25">
      <c r="A71" s="12" t="s">
        <v>10602</v>
      </c>
      <c r="B71" s="68" t="s">
        <v>12841</v>
      </c>
      <c r="C71" s="68" t="s">
        <v>11057</v>
      </c>
      <c r="E71" s="68" t="s">
        <v>10760</v>
      </c>
      <c r="F71" s="68" t="s">
        <v>10633</v>
      </c>
      <c r="G71" s="68" t="s">
        <v>283</v>
      </c>
      <c r="H71" s="68" t="s">
        <v>8</v>
      </c>
      <c r="I71" s="68" t="s">
        <v>282</v>
      </c>
      <c r="J71" s="68" t="s">
        <v>8</v>
      </c>
      <c r="K71" s="68" t="s">
        <v>4</v>
      </c>
      <c r="L71" s="68">
        <v>40703</v>
      </c>
      <c r="M71" s="68" t="s">
        <v>16251</v>
      </c>
      <c r="N71" s="68" t="s">
        <v>283</v>
      </c>
      <c r="O71" s="68" t="s">
        <v>4944</v>
      </c>
      <c r="P71" s="68" t="s">
        <v>4460</v>
      </c>
      <c r="Q71" s="68" t="s">
        <v>12263</v>
      </c>
      <c r="R71" s="68" t="s">
        <v>10604</v>
      </c>
      <c r="S71" s="68">
        <v>22932567</v>
      </c>
      <c r="T71" s="68">
        <v>22390625</v>
      </c>
      <c r="U71" s="68" t="s">
        <v>14503</v>
      </c>
      <c r="V71" s="68">
        <v>88460351</v>
      </c>
      <c r="W71" s="68" t="s">
        <v>15706</v>
      </c>
      <c r="X71" s="68">
        <v>22654304</v>
      </c>
      <c r="Y71" s="68"/>
      <c r="Z71" s="68"/>
      <c r="AA71" s="68" t="s">
        <v>2006</v>
      </c>
      <c r="AB71" s="68"/>
    </row>
    <row r="72" spans="1:28" x14ac:dyDescent="0.25">
      <c r="A72" s="12" t="s">
        <v>10602</v>
      </c>
      <c r="B72" s="68" t="s">
        <v>10742</v>
      </c>
      <c r="C72" s="68" t="s">
        <v>11011</v>
      </c>
      <c r="E72" s="68" t="s">
        <v>10748</v>
      </c>
      <c r="F72" s="68" t="s">
        <v>10747</v>
      </c>
      <c r="G72" s="68" t="s">
        <v>322</v>
      </c>
      <c r="H72" s="68" t="s">
        <v>2</v>
      </c>
      <c r="I72" s="68" t="s">
        <v>89</v>
      </c>
      <c r="J72" s="68" t="s">
        <v>2</v>
      </c>
      <c r="K72" s="68" t="s">
        <v>3</v>
      </c>
      <c r="L72" s="68">
        <v>30102</v>
      </c>
      <c r="M72" s="68" t="s">
        <v>12926</v>
      </c>
      <c r="N72" s="68" t="s">
        <v>322</v>
      </c>
      <c r="O72" s="68" t="s">
        <v>322</v>
      </c>
      <c r="P72" s="68" t="s">
        <v>14152</v>
      </c>
      <c r="Q72" s="68" t="s">
        <v>12264</v>
      </c>
      <c r="R72" s="68" t="s">
        <v>10604</v>
      </c>
      <c r="S72" s="68">
        <v>25911575</v>
      </c>
      <c r="T72" s="68">
        <v>25911575</v>
      </c>
      <c r="U72" s="68" t="s">
        <v>16252</v>
      </c>
      <c r="V72" s="68">
        <v>25736784</v>
      </c>
      <c r="W72" s="68" t="s">
        <v>15665</v>
      </c>
      <c r="X72" s="68">
        <v>25520752</v>
      </c>
      <c r="Y72" s="68"/>
      <c r="Z72" s="68"/>
      <c r="AA72" s="68" t="s">
        <v>1524</v>
      </c>
      <c r="AB72" s="68"/>
    </row>
    <row r="73" spans="1:28" x14ac:dyDescent="0.25">
      <c r="A73" s="12" t="s">
        <v>10602</v>
      </c>
      <c r="B73" s="68" t="s">
        <v>13366</v>
      </c>
      <c r="C73" s="69" t="s">
        <v>13352</v>
      </c>
      <c r="E73" s="68" t="s">
        <v>10740</v>
      </c>
      <c r="F73" s="68" t="s">
        <v>12219</v>
      </c>
      <c r="G73" s="68" t="s">
        <v>125</v>
      </c>
      <c r="H73" s="68" t="s">
        <v>4</v>
      </c>
      <c r="I73" s="68" t="s">
        <v>49</v>
      </c>
      <c r="J73" s="68" t="s">
        <v>3</v>
      </c>
      <c r="K73" s="68" t="s">
        <v>11</v>
      </c>
      <c r="L73" s="68">
        <v>20209</v>
      </c>
      <c r="M73" s="68" t="s">
        <v>13901</v>
      </c>
      <c r="N73" s="68" t="s">
        <v>126</v>
      </c>
      <c r="O73" s="68" t="s">
        <v>127</v>
      </c>
      <c r="P73" s="68" t="s">
        <v>14106</v>
      </c>
      <c r="Q73" s="68" t="s">
        <v>11454</v>
      </c>
      <c r="R73" s="68" t="s">
        <v>10604</v>
      </c>
      <c r="S73" s="68">
        <v>24456454</v>
      </c>
      <c r="T73" s="68">
        <v>24456454</v>
      </c>
      <c r="U73" s="68" t="s">
        <v>12265</v>
      </c>
      <c r="V73" s="68">
        <v>24456454</v>
      </c>
      <c r="W73" s="68" t="s">
        <v>15406</v>
      </c>
      <c r="X73" s="68">
        <v>24560275</v>
      </c>
      <c r="Y73" s="68"/>
      <c r="Z73" s="68"/>
      <c r="AA73" s="68" t="s">
        <v>12329</v>
      </c>
      <c r="AB73" s="68"/>
    </row>
    <row r="74" spans="1:28" x14ac:dyDescent="0.25">
      <c r="A74" s="12" t="s">
        <v>10602</v>
      </c>
      <c r="B74" s="68" t="s">
        <v>16312</v>
      </c>
      <c r="C74" s="68" t="s">
        <v>16311</v>
      </c>
      <c r="E74" s="68" t="s">
        <v>10799</v>
      </c>
      <c r="F74" s="68" t="s">
        <v>12220</v>
      </c>
      <c r="G74" s="68" t="s">
        <v>125</v>
      </c>
      <c r="H74" s="68" t="s">
        <v>7</v>
      </c>
      <c r="I74" s="68" t="s">
        <v>49</v>
      </c>
      <c r="J74" s="68" t="s">
        <v>8</v>
      </c>
      <c r="K74" s="68" t="s">
        <v>2</v>
      </c>
      <c r="L74" s="68">
        <v>20701</v>
      </c>
      <c r="M74" s="68" t="s">
        <v>12912</v>
      </c>
      <c r="N74" s="68" t="s">
        <v>126</v>
      </c>
      <c r="O74" s="68" t="s">
        <v>1826</v>
      </c>
      <c r="P74" s="68" t="s">
        <v>1826</v>
      </c>
      <c r="Q74" s="68" t="s">
        <v>12266</v>
      </c>
      <c r="R74" s="68" t="s">
        <v>10604</v>
      </c>
      <c r="S74" s="68">
        <v>24531011</v>
      </c>
      <c r="T74" s="68">
        <v>24532916</v>
      </c>
      <c r="U74" s="68" t="s">
        <v>10798</v>
      </c>
      <c r="V74" s="68">
        <v>24532664</v>
      </c>
      <c r="W74" s="68" t="s">
        <v>16253</v>
      </c>
      <c r="X74" s="68">
        <v>24531403</v>
      </c>
      <c r="Y74" s="68"/>
      <c r="Z74" s="68"/>
      <c r="AA74" s="68" t="s">
        <v>2802</v>
      </c>
      <c r="AB74" s="68"/>
    </row>
    <row r="75" spans="1:28" x14ac:dyDescent="0.25">
      <c r="A75" s="12" t="s">
        <v>10602</v>
      </c>
      <c r="B75" s="68" t="s">
        <v>16309</v>
      </c>
      <c r="C75" s="68" t="s">
        <v>16308</v>
      </c>
      <c r="E75" s="68" t="s">
        <v>10739</v>
      </c>
      <c r="F75" s="68" t="s">
        <v>4029</v>
      </c>
      <c r="G75" s="68" t="s">
        <v>11157</v>
      </c>
      <c r="H75" s="68" t="s">
        <v>3</v>
      </c>
      <c r="I75" s="68" t="s">
        <v>46</v>
      </c>
      <c r="J75" s="68" t="s">
        <v>2</v>
      </c>
      <c r="K75" s="68" t="s">
        <v>11</v>
      </c>
      <c r="L75" s="68">
        <v>10109</v>
      </c>
      <c r="M75" s="68" t="s">
        <v>13755</v>
      </c>
      <c r="N75" s="68" t="s">
        <v>47</v>
      </c>
      <c r="O75" s="68" t="s">
        <v>47</v>
      </c>
      <c r="P75" s="68" t="s">
        <v>294</v>
      </c>
      <c r="Q75" s="68" t="s">
        <v>12253</v>
      </c>
      <c r="R75" s="68" t="s">
        <v>10604</v>
      </c>
      <c r="S75" s="68">
        <v>22321168</v>
      </c>
      <c r="T75" s="68">
        <v>22321168</v>
      </c>
      <c r="U75" s="68" t="s">
        <v>11139</v>
      </c>
      <c r="V75" s="68">
        <v>70117354</v>
      </c>
      <c r="W75" s="68" t="s">
        <v>15375</v>
      </c>
      <c r="X75" s="68">
        <v>89612839</v>
      </c>
      <c r="Y75" s="68"/>
      <c r="Z75" s="68"/>
      <c r="AA75" s="68"/>
      <c r="AB75" s="68"/>
    </row>
    <row r="76" spans="1:28" x14ac:dyDescent="0.25">
      <c r="A76" s="12" t="s">
        <v>10602</v>
      </c>
      <c r="B76" s="68" t="s">
        <v>12853</v>
      </c>
      <c r="C76" s="68" t="s">
        <v>12852</v>
      </c>
      <c r="E76" s="68" t="s">
        <v>10765</v>
      </c>
      <c r="F76" s="68" t="s">
        <v>16254</v>
      </c>
      <c r="G76" s="68" t="s">
        <v>283</v>
      </c>
      <c r="H76" s="68" t="s">
        <v>6</v>
      </c>
      <c r="I76" s="68" t="s">
        <v>282</v>
      </c>
      <c r="J76" s="68" t="s">
        <v>4</v>
      </c>
      <c r="K76" s="68" t="s">
        <v>3</v>
      </c>
      <c r="L76" s="68">
        <v>40302</v>
      </c>
      <c r="M76" s="68" t="s">
        <v>12933</v>
      </c>
      <c r="N76" s="68" t="s">
        <v>283</v>
      </c>
      <c r="O76" s="68" t="s">
        <v>1982</v>
      </c>
      <c r="P76" s="68" t="s">
        <v>856</v>
      </c>
      <c r="Q76" s="68" t="s">
        <v>12267</v>
      </c>
      <c r="R76" s="68" t="s">
        <v>10604</v>
      </c>
      <c r="S76" s="68">
        <v>22448686</v>
      </c>
      <c r="T76" s="68">
        <v>22442900</v>
      </c>
      <c r="U76" s="68" t="s">
        <v>12555</v>
      </c>
      <c r="V76" s="68" t="s">
        <v>16255</v>
      </c>
      <c r="W76" s="68" t="s">
        <v>15718</v>
      </c>
      <c r="X76" s="68">
        <v>25660341</v>
      </c>
      <c r="Y76" s="68"/>
      <c r="Z76" s="68"/>
      <c r="AA76" s="68" t="s">
        <v>2167</v>
      </c>
      <c r="AB76" s="68"/>
    </row>
    <row r="77" spans="1:28" x14ac:dyDescent="0.25">
      <c r="A77" s="12" t="s">
        <v>10602</v>
      </c>
      <c r="B77" s="68" t="s">
        <v>14597</v>
      </c>
      <c r="C77" s="68" t="s">
        <v>14589</v>
      </c>
      <c r="E77" s="68" t="s">
        <v>12143</v>
      </c>
      <c r="F77" s="68" t="s">
        <v>12824</v>
      </c>
      <c r="G77" s="68" t="s">
        <v>56</v>
      </c>
      <c r="H77" s="68" t="s">
        <v>2</v>
      </c>
      <c r="I77" s="68" t="s">
        <v>46</v>
      </c>
      <c r="J77" s="68" t="s">
        <v>10</v>
      </c>
      <c r="K77" s="68" t="s">
        <v>2</v>
      </c>
      <c r="L77" s="68">
        <v>10801</v>
      </c>
      <c r="M77" s="68" t="s">
        <v>13803</v>
      </c>
      <c r="N77" s="68" t="s">
        <v>47</v>
      </c>
      <c r="O77" s="68" t="s">
        <v>13981</v>
      </c>
      <c r="P77" s="68" t="s">
        <v>774</v>
      </c>
      <c r="Q77" s="68" t="s">
        <v>331</v>
      </c>
      <c r="R77" s="68" t="s">
        <v>10604</v>
      </c>
      <c r="S77" s="68">
        <v>25245259</v>
      </c>
      <c r="T77" s="68" t="s">
        <v>15347</v>
      </c>
      <c r="U77" s="68" t="s">
        <v>12865</v>
      </c>
      <c r="V77" s="68">
        <v>88416318</v>
      </c>
      <c r="W77" s="68" t="s">
        <v>16233</v>
      </c>
      <c r="X77" s="68">
        <v>22254561</v>
      </c>
      <c r="Y77" s="68"/>
      <c r="Z77" s="68"/>
      <c r="AA77" s="68"/>
      <c r="AB77" s="68"/>
    </row>
    <row r="78" spans="1:28" x14ac:dyDescent="0.25">
      <c r="A78" s="12" t="s">
        <v>10602</v>
      </c>
      <c r="B78" s="68" t="s">
        <v>12859</v>
      </c>
      <c r="C78" s="68" t="s">
        <v>12858</v>
      </c>
      <c r="E78" s="68" t="s">
        <v>10758</v>
      </c>
      <c r="F78" s="68" t="s">
        <v>10759</v>
      </c>
      <c r="G78" s="68" t="s">
        <v>283</v>
      </c>
      <c r="H78" s="68" t="s">
        <v>3</v>
      </c>
      <c r="I78" s="68" t="s">
        <v>282</v>
      </c>
      <c r="J78" s="68" t="s">
        <v>2</v>
      </c>
      <c r="K78" s="68" t="s">
        <v>3</v>
      </c>
      <c r="L78" s="68">
        <v>40102</v>
      </c>
      <c r="M78" s="68" t="s">
        <v>12927</v>
      </c>
      <c r="N78" s="68" t="s">
        <v>283</v>
      </c>
      <c r="O78" s="68" t="s">
        <v>283</v>
      </c>
      <c r="P78" s="68" t="s">
        <v>1051</v>
      </c>
      <c r="Q78" s="68" t="s">
        <v>12268</v>
      </c>
      <c r="R78" s="68" t="s">
        <v>10604</v>
      </c>
      <c r="S78" s="68">
        <v>22615368</v>
      </c>
      <c r="T78" s="68">
        <v>22604227</v>
      </c>
      <c r="U78" s="68" t="s">
        <v>14504</v>
      </c>
      <c r="V78" s="68" t="s">
        <v>16152</v>
      </c>
      <c r="W78" s="68" t="s">
        <v>15704</v>
      </c>
      <c r="X78" s="68" t="s">
        <v>16153</v>
      </c>
      <c r="Y78" s="68"/>
      <c r="Z78" s="68"/>
      <c r="AA78" s="68" t="s">
        <v>1103</v>
      </c>
      <c r="AB78" s="68"/>
    </row>
    <row r="79" spans="1:28" x14ac:dyDescent="0.25">
      <c r="A79" s="12" t="s">
        <v>10602</v>
      </c>
      <c r="B79" s="68" t="s">
        <v>13701</v>
      </c>
      <c r="C79" s="68" t="s">
        <v>13700</v>
      </c>
      <c r="E79" s="68" t="s">
        <v>10712</v>
      </c>
      <c r="F79" s="68" t="s">
        <v>10711</v>
      </c>
      <c r="G79" s="68" t="s">
        <v>56</v>
      </c>
      <c r="H79" s="68" t="s">
        <v>4</v>
      </c>
      <c r="I79" s="68" t="s">
        <v>89</v>
      </c>
      <c r="J79" s="68" t="s">
        <v>4</v>
      </c>
      <c r="K79" s="68" t="s">
        <v>4</v>
      </c>
      <c r="L79" s="68">
        <v>30303</v>
      </c>
      <c r="M79" s="68" t="s">
        <v>13908</v>
      </c>
      <c r="N79" s="68" t="s">
        <v>322</v>
      </c>
      <c r="O79" s="68" t="s">
        <v>323</v>
      </c>
      <c r="P79" s="68" t="s">
        <v>233</v>
      </c>
      <c r="Q79" s="68" t="s">
        <v>233</v>
      </c>
      <c r="R79" s="68" t="s">
        <v>10604</v>
      </c>
      <c r="S79" s="68">
        <v>22794444</v>
      </c>
      <c r="T79" s="68" t="s">
        <v>15347</v>
      </c>
      <c r="U79" s="68" t="s">
        <v>13376</v>
      </c>
      <c r="V79" s="68">
        <v>22794444</v>
      </c>
      <c r="W79" s="68" t="s">
        <v>16230</v>
      </c>
      <c r="X79" s="68">
        <v>22340456</v>
      </c>
      <c r="Y79" s="68"/>
      <c r="Z79" s="68"/>
      <c r="AA79" s="68" t="s">
        <v>947</v>
      </c>
      <c r="AB79" s="68"/>
    </row>
    <row r="80" spans="1:28" x14ac:dyDescent="0.25">
      <c r="A80" s="12" t="s">
        <v>10602</v>
      </c>
      <c r="B80" s="68" t="s">
        <v>12837</v>
      </c>
      <c r="C80" s="68" t="s">
        <v>11029</v>
      </c>
      <c r="E80" s="68" t="s">
        <v>10814</v>
      </c>
      <c r="F80" s="68" t="s">
        <v>10813</v>
      </c>
      <c r="G80" s="68" t="s">
        <v>56</v>
      </c>
      <c r="H80" s="68" t="s">
        <v>4</v>
      </c>
      <c r="I80" s="68" t="s">
        <v>89</v>
      </c>
      <c r="J80" s="68" t="s">
        <v>4</v>
      </c>
      <c r="K80" s="68" t="s">
        <v>6</v>
      </c>
      <c r="L80" s="68">
        <v>30305</v>
      </c>
      <c r="M80" s="68" t="s">
        <v>13946</v>
      </c>
      <c r="N80" s="68" t="s">
        <v>322</v>
      </c>
      <c r="O80" s="68" t="s">
        <v>323</v>
      </c>
      <c r="P80" s="68" t="s">
        <v>324</v>
      </c>
      <c r="Q80" s="68" t="s">
        <v>12269</v>
      </c>
      <c r="R80" s="68" t="s">
        <v>10604</v>
      </c>
      <c r="S80" s="68">
        <v>22782537</v>
      </c>
      <c r="T80" s="68">
        <v>22782536</v>
      </c>
      <c r="U80" s="68" t="s">
        <v>12556</v>
      </c>
      <c r="V80" s="68">
        <v>22782537</v>
      </c>
      <c r="W80" s="68" t="s">
        <v>16230</v>
      </c>
      <c r="X80" s="68">
        <v>22340456</v>
      </c>
      <c r="Y80" s="68"/>
      <c r="Z80" s="68"/>
      <c r="AA80" s="68" t="s">
        <v>2911</v>
      </c>
      <c r="AB80" s="68"/>
    </row>
    <row r="81" spans="1:28" x14ac:dyDescent="0.25">
      <c r="A81" s="12" t="s">
        <v>10602</v>
      </c>
      <c r="B81" s="68" t="s">
        <v>12839</v>
      </c>
      <c r="C81" s="68" t="s">
        <v>10673</v>
      </c>
      <c r="E81" s="68" t="s">
        <v>10690</v>
      </c>
      <c r="F81" s="68" t="s">
        <v>10689</v>
      </c>
      <c r="G81" s="68" t="s">
        <v>56</v>
      </c>
      <c r="H81" s="68" t="s">
        <v>6</v>
      </c>
      <c r="I81" s="68" t="s">
        <v>46</v>
      </c>
      <c r="J81" s="68" t="s">
        <v>300</v>
      </c>
      <c r="K81" s="68" t="s">
        <v>2</v>
      </c>
      <c r="L81" s="68">
        <v>11401</v>
      </c>
      <c r="M81" s="68" t="s">
        <v>13850</v>
      </c>
      <c r="N81" s="68" t="s">
        <v>47</v>
      </c>
      <c r="O81" s="68" t="s">
        <v>832</v>
      </c>
      <c r="P81" s="68" t="s">
        <v>856</v>
      </c>
      <c r="Q81" s="68" t="s">
        <v>4718</v>
      </c>
      <c r="R81" s="68" t="s">
        <v>10604</v>
      </c>
      <c r="S81" s="68">
        <v>25079874</v>
      </c>
      <c r="T81" s="68">
        <v>25079812</v>
      </c>
      <c r="U81" s="68" t="s">
        <v>16256</v>
      </c>
      <c r="V81" s="68">
        <v>60589420</v>
      </c>
      <c r="W81" s="68" t="s">
        <v>15411</v>
      </c>
      <c r="X81" s="68">
        <v>22352880</v>
      </c>
      <c r="Y81" s="68"/>
      <c r="Z81" s="68"/>
      <c r="AA81" s="68" t="s">
        <v>853</v>
      </c>
      <c r="AB81" s="68"/>
    </row>
    <row r="82" spans="1:28" x14ac:dyDescent="0.25">
      <c r="A82" s="12" t="s">
        <v>10602</v>
      </c>
      <c r="B82" s="68" t="s">
        <v>16326</v>
      </c>
      <c r="C82" s="68" t="s">
        <v>16325</v>
      </c>
      <c r="E82" s="68" t="s">
        <v>10808</v>
      </c>
      <c r="F82" s="68" t="s">
        <v>10782</v>
      </c>
      <c r="G82" s="68" t="s">
        <v>63</v>
      </c>
      <c r="H82" s="68" t="s">
        <v>2</v>
      </c>
      <c r="I82" s="68" t="s">
        <v>46</v>
      </c>
      <c r="J82" s="68" t="s">
        <v>4</v>
      </c>
      <c r="K82" s="68" t="s">
        <v>2</v>
      </c>
      <c r="L82" s="68">
        <v>10301</v>
      </c>
      <c r="M82" s="68" t="s">
        <v>13763</v>
      </c>
      <c r="N82" s="68" t="s">
        <v>47</v>
      </c>
      <c r="O82" s="68" t="s">
        <v>63</v>
      </c>
      <c r="P82" s="68" t="s">
        <v>63</v>
      </c>
      <c r="Q82" s="68" t="s">
        <v>12270</v>
      </c>
      <c r="R82" s="68" t="s">
        <v>10604</v>
      </c>
      <c r="S82" s="68">
        <v>22504138</v>
      </c>
      <c r="T82" s="68">
        <v>22504138</v>
      </c>
      <c r="U82" s="68" t="s">
        <v>14617</v>
      </c>
      <c r="V82" s="68">
        <v>60602176</v>
      </c>
      <c r="W82" s="68" t="s">
        <v>15394</v>
      </c>
      <c r="X82" s="68">
        <v>22591833</v>
      </c>
      <c r="Y82" s="68"/>
      <c r="Z82" s="68"/>
      <c r="AA82" s="68" t="s">
        <v>2870</v>
      </c>
      <c r="AB82" s="68"/>
    </row>
    <row r="83" spans="1:28" x14ac:dyDescent="0.25">
      <c r="A83" s="12" t="s">
        <v>10602</v>
      </c>
      <c r="B83" s="68" t="s">
        <v>12825</v>
      </c>
      <c r="C83" s="68" t="s">
        <v>10741</v>
      </c>
      <c r="E83" s="68" t="s">
        <v>10811</v>
      </c>
      <c r="F83" s="68" t="s">
        <v>16257</v>
      </c>
      <c r="G83" s="68" t="s">
        <v>56</v>
      </c>
      <c r="H83" s="68" t="s">
        <v>6</v>
      </c>
      <c r="I83" s="68" t="s">
        <v>46</v>
      </c>
      <c r="J83" s="68" t="s">
        <v>300</v>
      </c>
      <c r="K83" s="68" t="s">
        <v>2</v>
      </c>
      <c r="L83" s="68">
        <v>11401</v>
      </c>
      <c r="M83" s="68" t="s">
        <v>13850</v>
      </c>
      <c r="N83" s="68" t="s">
        <v>47</v>
      </c>
      <c r="O83" s="68" t="s">
        <v>832</v>
      </c>
      <c r="P83" s="68" t="s">
        <v>856</v>
      </c>
      <c r="Q83" s="68" t="s">
        <v>856</v>
      </c>
      <c r="R83" s="68" t="s">
        <v>10604</v>
      </c>
      <c r="S83" s="68">
        <v>22978043</v>
      </c>
      <c r="T83" s="68">
        <v>22416185</v>
      </c>
      <c r="U83" s="68" t="s">
        <v>12866</v>
      </c>
      <c r="V83" s="68">
        <v>22978043</v>
      </c>
      <c r="W83" s="68" t="s">
        <v>15411</v>
      </c>
      <c r="X83" s="68">
        <v>22352880</v>
      </c>
      <c r="Y83" s="68"/>
      <c r="Z83" s="68"/>
      <c r="AA83" s="68" t="s">
        <v>2887</v>
      </c>
      <c r="AB83" s="68"/>
    </row>
    <row r="84" spans="1:28" x14ac:dyDescent="0.25">
      <c r="A84" s="12" t="s">
        <v>10602</v>
      </c>
      <c r="B84" s="68" t="s">
        <v>12846</v>
      </c>
      <c r="C84" s="68" t="s">
        <v>11053</v>
      </c>
      <c r="E84" s="68" t="s">
        <v>10787</v>
      </c>
      <c r="F84" s="68" t="s">
        <v>11118</v>
      </c>
      <c r="G84" s="68" t="s">
        <v>196</v>
      </c>
      <c r="H84" s="68" t="s">
        <v>2</v>
      </c>
      <c r="I84" s="68" t="s">
        <v>195</v>
      </c>
      <c r="J84" s="68" t="s">
        <v>2</v>
      </c>
      <c r="K84" s="68" t="s">
        <v>10</v>
      </c>
      <c r="L84" s="68">
        <v>60108</v>
      </c>
      <c r="M84" s="68" t="s">
        <v>13089</v>
      </c>
      <c r="N84" s="68" t="s">
        <v>196</v>
      </c>
      <c r="O84" s="68" t="s">
        <v>196</v>
      </c>
      <c r="P84" s="68" t="s">
        <v>3082</v>
      </c>
      <c r="Q84" s="68" t="s">
        <v>101</v>
      </c>
      <c r="R84" s="68" t="s">
        <v>10604</v>
      </c>
      <c r="S84" s="68">
        <v>26632269</v>
      </c>
      <c r="T84" s="68">
        <v>26632269</v>
      </c>
      <c r="U84" s="68" t="s">
        <v>16154</v>
      </c>
      <c r="V84" s="68">
        <v>88844090</v>
      </c>
      <c r="W84" s="68" t="s">
        <v>15820</v>
      </c>
      <c r="X84" s="68">
        <v>26639730</v>
      </c>
      <c r="Y84" s="68"/>
      <c r="Z84" s="68"/>
      <c r="AA84" s="68" t="s">
        <v>2665</v>
      </c>
      <c r="AB84" s="68"/>
    </row>
    <row r="85" spans="1:28" x14ac:dyDescent="0.25">
      <c r="A85" s="12" t="s">
        <v>10602</v>
      </c>
      <c r="B85" s="68" t="s">
        <v>12826</v>
      </c>
      <c r="C85" s="68" t="s">
        <v>10767</v>
      </c>
      <c r="E85" s="68" t="s">
        <v>10822</v>
      </c>
      <c r="F85" s="68" t="s">
        <v>10796</v>
      </c>
      <c r="G85" s="68" t="s">
        <v>1493</v>
      </c>
      <c r="H85" s="68" t="s">
        <v>2</v>
      </c>
      <c r="I85" s="68" t="s">
        <v>46</v>
      </c>
      <c r="J85" s="68" t="s">
        <v>1494</v>
      </c>
      <c r="K85" s="68" t="s">
        <v>2</v>
      </c>
      <c r="L85" s="68">
        <v>11901</v>
      </c>
      <c r="M85" s="68" t="s">
        <v>15300</v>
      </c>
      <c r="N85" s="68" t="s">
        <v>47</v>
      </c>
      <c r="O85" s="68" t="s">
        <v>1493</v>
      </c>
      <c r="P85" s="68" t="s">
        <v>15450</v>
      </c>
      <c r="Q85" s="68" t="s">
        <v>352</v>
      </c>
      <c r="R85" s="68" t="s">
        <v>10604</v>
      </c>
      <c r="S85" s="68">
        <v>27716994</v>
      </c>
      <c r="T85" s="68">
        <v>27714632</v>
      </c>
      <c r="U85" s="68" t="s">
        <v>10821</v>
      </c>
      <c r="V85" s="68">
        <v>83692721</v>
      </c>
      <c r="W85" s="68" t="s">
        <v>6542</v>
      </c>
      <c r="X85" s="68">
        <v>27718453</v>
      </c>
      <c r="Y85" s="68"/>
      <c r="Z85" s="68"/>
      <c r="AA85" s="68" t="s">
        <v>2959</v>
      </c>
      <c r="AB85" s="68"/>
    </row>
    <row r="86" spans="1:28" x14ac:dyDescent="0.25">
      <c r="A86" s="12" t="s">
        <v>10602</v>
      </c>
      <c r="B86" s="68" t="s">
        <v>12384</v>
      </c>
      <c r="C86" s="68" t="s">
        <v>12383</v>
      </c>
      <c r="E86" s="68" t="s">
        <v>10807</v>
      </c>
      <c r="F86" s="68" t="s">
        <v>12221</v>
      </c>
      <c r="G86" s="68" t="s">
        <v>11157</v>
      </c>
      <c r="H86" s="68" t="s">
        <v>4</v>
      </c>
      <c r="I86" s="68" t="s">
        <v>46</v>
      </c>
      <c r="J86" s="68" t="s">
        <v>3</v>
      </c>
      <c r="K86" s="68" t="s">
        <v>4</v>
      </c>
      <c r="L86" s="68">
        <v>10203</v>
      </c>
      <c r="M86" s="68" t="s">
        <v>13762</v>
      </c>
      <c r="N86" s="68" t="s">
        <v>47</v>
      </c>
      <c r="O86" s="68" t="s">
        <v>454</v>
      </c>
      <c r="P86" s="68" t="s">
        <v>218</v>
      </c>
      <c r="Q86" s="68" t="s">
        <v>11167</v>
      </c>
      <c r="R86" s="68" t="s">
        <v>10604</v>
      </c>
      <c r="S86" s="68">
        <v>22152204</v>
      </c>
      <c r="T86" s="68" t="s">
        <v>15347</v>
      </c>
      <c r="U86" s="68" t="s">
        <v>16258</v>
      </c>
      <c r="V86" s="68">
        <v>22152204</v>
      </c>
      <c r="W86" s="68" t="s">
        <v>14000</v>
      </c>
      <c r="X86" s="68">
        <v>22284630</v>
      </c>
      <c r="Y86" s="68"/>
      <c r="Z86" s="68"/>
      <c r="AA86" s="68" t="s">
        <v>2863</v>
      </c>
      <c r="AB86" s="68"/>
    </row>
    <row r="87" spans="1:28" x14ac:dyDescent="0.25">
      <c r="A87" s="12" t="s">
        <v>10602</v>
      </c>
      <c r="B87" s="68" t="s">
        <v>16304</v>
      </c>
      <c r="C87" s="68" t="s">
        <v>12851</v>
      </c>
      <c r="E87" s="68" t="s">
        <v>10802</v>
      </c>
      <c r="F87" s="68" t="s">
        <v>12222</v>
      </c>
      <c r="G87" s="68" t="s">
        <v>283</v>
      </c>
      <c r="H87" s="68" t="s">
        <v>8</v>
      </c>
      <c r="I87" s="68" t="s">
        <v>282</v>
      </c>
      <c r="J87" s="68" t="s">
        <v>8</v>
      </c>
      <c r="K87" s="68" t="s">
        <v>3</v>
      </c>
      <c r="L87" s="68">
        <v>40702</v>
      </c>
      <c r="M87" s="68" t="s">
        <v>15324</v>
      </c>
      <c r="N87" s="68" t="s">
        <v>283</v>
      </c>
      <c r="O87" s="68" t="s">
        <v>4944</v>
      </c>
      <c r="P87" s="68" t="s">
        <v>14602</v>
      </c>
      <c r="Q87" s="68" t="s">
        <v>12271</v>
      </c>
      <c r="R87" s="68" t="s">
        <v>10604</v>
      </c>
      <c r="S87" s="68">
        <v>22396293</v>
      </c>
      <c r="T87" s="68">
        <v>22390457</v>
      </c>
      <c r="U87" s="68" t="s">
        <v>10801</v>
      </c>
      <c r="V87" s="68">
        <v>22396293</v>
      </c>
      <c r="W87" s="68" t="s">
        <v>15706</v>
      </c>
      <c r="X87" s="68">
        <v>22654304</v>
      </c>
      <c r="Y87" s="68"/>
      <c r="Z87" s="68"/>
      <c r="AA87" s="68" t="s">
        <v>2815</v>
      </c>
      <c r="AB87" s="68"/>
    </row>
    <row r="88" spans="1:28" x14ac:dyDescent="0.25">
      <c r="A88" s="12" t="s">
        <v>10602</v>
      </c>
      <c r="B88" s="68" t="s">
        <v>10745</v>
      </c>
      <c r="C88" s="68" t="s">
        <v>11091</v>
      </c>
      <c r="E88" s="68" t="s">
        <v>10746</v>
      </c>
      <c r="F88" s="68" t="s">
        <v>10803</v>
      </c>
      <c r="G88" s="68" t="s">
        <v>283</v>
      </c>
      <c r="H88" s="68" t="s">
        <v>6</v>
      </c>
      <c r="I88" s="68" t="s">
        <v>282</v>
      </c>
      <c r="J88" s="68" t="s">
        <v>4</v>
      </c>
      <c r="K88" s="68" t="s">
        <v>7</v>
      </c>
      <c r="L88" s="68">
        <v>40306</v>
      </c>
      <c r="M88" s="68" t="s">
        <v>13078</v>
      </c>
      <c r="N88" s="68" t="s">
        <v>283</v>
      </c>
      <c r="O88" s="68" t="s">
        <v>1982</v>
      </c>
      <c r="P88" s="68" t="s">
        <v>1542</v>
      </c>
      <c r="Q88" s="68" t="s">
        <v>1542</v>
      </c>
      <c r="R88" s="68" t="s">
        <v>10604</v>
      </c>
      <c r="S88" s="68">
        <v>22440084</v>
      </c>
      <c r="T88" s="68" t="s">
        <v>15347</v>
      </c>
      <c r="U88" s="68" t="s">
        <v>16155</v>
      </c>
      <c r="V88" s="68">
        <v>89206333</v>
      </c>
      <c r="W88" s="68" t="s">
        <v>15718</v>
      </c>
      <c r="X88" s="68">
        <v>25660341</v>
      </c>
      <c r="Y88" s="68"/>
      <c r="Z88" s="68"/>
      <c r="AA88" s="68" t="s">
        <v>2826</v>
      </c>
      <c r="AB88" s="68"/>
    </row>
    <row r="89" spans="1:28" x14ac:dyDescent="0.25">
      <c r="A89" s="12" t="s">
        <v>10602</v>
      </c>
      <c r="B89" s="68" t="s">
        <v>12222</v>
      </c>
      <c r="C89" s="68" t="s">
        <v>10802</v>
      </c>
      <c r="E89" s="68" t="s">
        <v>10757</v>
      </c>
      <c r="F89" s="68" t="s">
        <v>1542</v>
      </c>
      <c r="G89" s="68" t="s">
        <v>283</v>
      </c>
      <c r="H89" s="68" t="s">
        <v>2</v>
      </c>
      <c r="I89" s="68" t="s">
        <v>282</v>
      </c>
      <c r="J89" s="68" t="s">
        <v>2</v>
      </c>
      <c r="K89" s="68" t="s">
        <v>2</v>
      </c>
      <c r="L89" s="68">
        <v>40101</v>
      </c>
      <c r="M89" s="68" t="s">
        <v>12889</v>
      </c>
      <c r="N89" s="68" t="s">
        <v>283</v>
      </c>
      <c r="O89" s="68" t="s">
        <v>283</v>
      </c>
      <c r="P89" s="68" t="s">
        <v>283</v>
      </c>
      <c r="Q89" s="68" t="s">
        <v>540</v>
      </c>
      <c r="R89" s="68" t="s">
        <v>10604</v>
      </c>
      <c r="S89" s="68">
        <v>22383014</v>
      </c>
      <c r="T89" s="68">
        <v>22383014</v>
      </c>
      <c r="U89" s="68" t="s">
        <v>10756</v>
      </c>
      <c r="V89" s="68">
        <v>22383014</v>
      </c>
      <c r="W89" s="68" t="s">
        <v>14942</v>
      </c>
      <c r="X89" s="68">
        <v>22604275</v>
      </c>
      <c r="Y89" s="68"/>
      <c r="Z89" s="68"/>
      <c r="AA89" s="68" t="s">
        <v>1961</v>
      </c>
      <c r="AB89" s="68"/>
    </row>
    <row r="90" spans="1:28" x14ac:dyDescent="0.25">
      <c r="A90" s="12" t="s">
        <v>10602</v>
      </c>
      <c r="B90" s="68" t="s">
        <v>14553</v>
      </c>
      <c r="C90" s="68" t="s">
        <v>14552</v>
      </c>
      <c r="E90" s="68" t="s">
        <v>10727</v>
      </c>
      <c r="F90" s="68" t="s">
        <v>10728</v>
      </c>
      <c r="G90" s="68" t="s">
        <v>126</v>
      </c>
      <c r="H90" s="68" t="s">
        <v>3</v>
      </c>
      <c r="I90" s="68" t="s">
        <v>49</v>
      </c>
      <c r="J90" s="68" t="s">
        <v>2</v>
      </c>
      <c r="K90" s="68" t="s">
        <v>12</v>
      </c>
      <c r="L90" s="68">
        <v>20110</v>
      </c>
      <c r="M90" s="68" t="s">
        <v>12960</v>
      </c>
      <c r="N90" s="68" t="s">
        <v>126</v>
      </c>
      <c r="O90" s="68" t="s">
        <v>126</v>
      </c>
      <c r="P90" s="68" t="s">
        <v>63</v>
      </c>
      <c r="Q90" s="68" t="s">
        <v>12272</v>
      </c>
      <c r="R90" s="68" t="s">
        <v>10604</v>
      </c>
      <c r="S90" s="68">
        <v>24435050</v>
      </c>
      <c r="T90" s="68">
        <v>24435050</v>
      </c>
      <c r="U90" s="68" t="s">
        <v>10726</v>
      </c>
      <c r="V90" s="68">
        <v>89241478</v>
      </c>
      <c r="W90" s="68" t="s">
        <v>15527</v>
      </c>
      <c r="X90" s="68">
        <v>24302389</v>
      </c>
      <c r="Y90" s="68"/>
      <c r="Z90" s="68"/>
      <c r="AA90" s="68" t="s">
        <v>1152</v>
      </c>
      <c r="AB90" s="68"/>
    </row>
    <row r="91" spans="1:28" x14ac:dyDescent="0.25">
      <c r="A91" s="12" t="s">
        <v>10602</v>
      </c>
      <c r="B91" s="68" t="s">
        <v>12855</v>
      </c>
      <c r="C91" s="68" t="s">
        <v>12854</v>
      </c>
      <c r="E91" s="68" t="s">
        <v>10789</v>
      </c>
      <c r="F91" s="68" t="s">
        <v>10695</v>
      </c>
      <c r="G91" s="68" t="s">
        <v>126</v>
      </c>
      <c r="H91" s="68" t="s">
        <v>2</v>
      </c>
      <c r="I91" s="68" t="s">
        <v>49</v>
      </c>
      <c r="J91" s="68" t="s">
        <v>2</v>
      </c>
      <c r="K91" s="68" t="s">
        <v>2</v>
      </c>
      <c r="L91" s="68">
        <v>20101</v>
      </c>
      <c r="M91" s="68" t="s">
        <v>12887</v>
      </c>
      <c r="N91" s="68" t="s">
        <v>126</v>
      </c>
      <c r="O91" s="68" t="s">
        <v>126</v>
      </c>
      <c r="P91" s="68" t="s">
        <v>126</v>
      </c>
      <c r="Q91" s="68" t="s">
        <v>12273</v>
      </c>
      <c r="R91" s="68" t="s">
        <v>10604</v>
      </c>
      <c r="S91" s="68">
        <v>24417541</v>
      </c>
      <c r="T91" s="68">
        <v>24423663</v>
      </c>
      <c r="U91" s="68" t="s">
        <v>12867</v>
      </c>
      <c r="V91" s="68">
        <v>24417541</v>
      </c>
      <c r="W91" s="68" t="s">
        <v>15524</v>
      </c>
      <c r="X91" s="68">
        <v>24433490</v>
      </c>
      <c r="Y91" s="68"/>
      <c r="Z91" s="68"/>
      <c r="AA91" s="68" t="s">
        <v>2698</v>
      </c>
      <c r="AB91" s="68"/>
    </row>
    <row r="92" spans="1:28" x14ac:dyDescent="0.25">
      <c r="A92" s="12" t="s">
        <v>10602</v>
      </c>
      <c r="B92" s="68" t="s">
        <v>14508</v>
      </c>
      <c r="C92" s="68" t="s">
        <v>10867</v>
      </c>
      <c r="E92" s="68" t="s">
        <v>10838</v>
      </c>
      <c r="F92" s="68" t="s">
        <v>16259</v>
      </c>
      <c r="G92" s="68" t="s">
        <v>1737</v>
      </c>
      <c r="H92" s="68" t="s">
        <v>6</v>
      </c>
      <c r="I92" s="68" t="s">
        <v>195</v>
      </c>
      <c r="J92" s="68" t="s">
        <v>15</v>
      </c>
      <c r="K92" s="68" t="s">
        <v>2</v>
      </c>
      <c r="L92" s="68">
        <v>61101</v>
      </c>
      <c r="M92" s="68" t="s">
        <v>13825</v>
      </c>
      <c r="N92" s="68" t="s">
        <v>196</v>
      </c>
      <c r="O92" s="68" t="s">
        <v>2779</v>
      </c>
      <c r="P92" s="68" t="s">
        <v>2805</v>
      </c>
      <c r="Q92" s="68" t="s">
        <v>2805</v>
      </c>
      <c r="R92" s="68" t="s">
        <v>10604</v>
      </c>
      <c r="S92" s="68">
        <v>26433836</v>
      </c>
      <c r="T92" s="68">
        <v>26432657</v>
      </c>
      <c r="U92" s="68" t="s">
        <v>16156</v>
      </c>
      <c r="V92" s="68">
        <v>88795571</v>
      </c>
      <c r="W92" s="68" t="s">
        <v>15911</v>
      </c>
      <c r="X92" s="68">
        <v>26377451</v>
      </c>
      <c r="Y92" s="68"/>
      <c r="Z92" s="68"/>
      <c r="AA92" s="68" t="s">
        <v>3253</v>
      </c>
      <c r="AB92" s="68"/>
    </row>
    <row r="93" spans="1:28" x14ac:dyDescent="0.25">
      <c r="A93" s="12" t="s">
        <v>10602</v>
      </c>
      <c r="B93" s="68" t="s">
        <v>13692</v>
      </c>
      <c r="C93" s="68" t="s">
        <v>13691</v>
      </c>
      <c r="E93" s="68" t="s">
        <v>10873</v>
      </c>
      <c r="F93" s="68" t="s">
        <v>10874</v>
      </c>
      <c r="G93" s="68" t="s">
        <v>11156</v>
      </c>
      <c r="H93" s="68" t="s">
        <v>4</v>
      </c>
      <c r="I93" s="68" t="s">
        <v>46</v>
      </c>
      <c r="J93" s="68" t="s">
        <v>138</v>
      </c>
      <c r="K93" s="68" t="s">
        <v>2</v>
      </c>
      <c r="L93" s="68">
        <v>11801</v>
      </c>
      <c r="M93" s="68" t="s">
        <v>13870</v>
      </c>
      <c r="N93" s="68" t="s">
        <v>47</v>
      </c>
      <c r="O93" s="68" t="s">
        <v>139</v>
      </c>
      <c r="P93" s="68" t="s">
        <v>139</v>
      </c>
      <c r="Q93" s="68" t="s">
        <v>11285</v>
      </c>
      <c r="R93" s="68" t="s">
        <v>10604</v>
      </c>
      <c r="S93" s="68">
        <v>22721524</v>
      </c>
      <c r="T93" s="68">
        <v>22723969</v>
      </c>
      <c r="U93" s="68" t="s">
        <v>10872</v>
      </c>
      <c r="V93" s="68">
        <v>87016326</v>
      </c>
      <c r="W93" s="68" t="s">
        <v>14009</v>
      </c>
      <c r="X93" s="68">
        <v>22271729</v>
      </c>
      <c r="Y93" s="68"/>
      <c r="Z93" s="68"/>
      <c r="AA93" s="68" t="s">
        <v>4387</v>
      </c>
      <c r="AB93" s="68"/>
    </row>
    <row r="94" spans="1:28" x14ac:dyDescent="0.25">
      <c r="A94" s="12" t="s">
        <v>10602</v>
      </c>
      <c r="B94" s="68" t="s">
        <v>12230</v>
      </c>
      <c r="C94" s="68" t="s">
        <v>12229</v>
      </c>
      <c r="E94" s="68" t="s">
        <v>10621</v>
      </c>
      <c r="F94" s="68" t="s">
        <v>10619</v>
      </c>
      <c r="G94" s="68" t="s">
        <v>11156</v>
      </c>
      <c r="H94" s="68" t="s">
        <v>4</v>
      </c>
      <c r="I94" s="68" t="s">
        <v>46</v>
      </c>
      <c r="J94" s="68" t="s">
        <v>138</v>
      </c>
      <c r="K94" s="68" t="s">
        <v>2</v>
      </c>
      <c r="L94" s="68">
        <v>11801</v>
      </c>
      <c r="M94" s="68" t="s">
        <v>13870</v>
      </c>
      <c r="N94" s="68" t="s">
        <v>47</v>
      </c>
      <c r="O94" s="68" t="s">
        <v>139</v>
      </c>
      <c r="P94" s="68" t="s">
        <v>139</v>
      </c>
      <c r="Q94" s="68" t="s">
        <v>139</v>
      </c>
      <c r="R94" s="68" t="s">
        <v>10604</v>
      </c>
      <c r="S94" s="68">
        <v>22725792</v>
      </c>
      <c r="T94" s="68">
        <v>89377151</v>
      </c>
      <c r="U94" s="68" t="s">
        <v>10620</v>
      </c>
      <c r="V94" s="68">
        <v>89377151</v>
      </c>
      <c r="W94" s="68" t="s">
        <v>14009</v>
      </c>
      <c r="X94" s="68">
        <v>22271729</v>
      </c>
      <c r="Y94" s="68"/>
      <c r="Z94" s="68"/>
      <c r="AA94" s="68" t="s">
        <v>122</v>
      </c>
      <c r="AB94" s="68"/>
    </row>
    <row r="95" spans="1:28" x14ac:dyDescent="0.25">
      <c r="A95" s="12" t="s">
        <v>10602</v>
      </c>
      <c r="B95" s="68" t="s">
        <v>14559</v>
      </c>
      <c r="C95" s="68" t="s">
        <v>14558</v>
      </c>
      <c r="E95" s="68" t="s">
        <v>10635</v>
      </c>
      <c r="F95" s="68" t="s">
        <v>10636</v>
      </c>
      <c r="G95" s="68" t="s">
        <v>56</v>
      </c>
      <c r="H95" s="68" t="s">
        <v>5</v>
      </c>
      <c r="I95" s="68" t="s">
        <v>46</v>
      </c>
      <c r="J95" s="68" t="s">
        <v>17</v>
      </c>
      <c r="K95" s="68" t="s">
        <v>2</v>
      </c>
      <c r="L95" s="68">
        <v>11301</v>
      </c>
      <c r="M95" s="68" t="s">
        <v>16260</v>
      </c>
      <c r="N95" s="68" t="s">
        <v>47</v>
      </c>
      <c r="O95" s="68" t="s">
        <v>13983</v>
      </c>
      <c r="P95" s="68" t="s">
        <v>233</v>
      </c>
      <c r="Q95" s="68" t="s">
        <v>233</v>
      </c>
      <c r="R95" s="68" t="s">
        <v>10604</v>
      </c>
      <c r="S95" s="68">
        <v>22367120</v>
      </c>
      <c r="T95" s="68">
        <v>22413193</v>
      </c>
      <c r="U95" s="68" t="s">
        <v>12868</v>
      </c>
      <c r="V95" s="68">
        <v>22367120</v>
      </c>
      <c r="W95" s="68" t="s">
        <v>15366</v>
      </c>
      <c r="X95" s="68">
        <v>22407361</v>
      </c>
      <c r="Y95" s="68"/>
      <c r="Z95" s="68"/>
      <c r="AA95" s="68" t="s">
        <v>246</v>
      </c>
      <c r="AB95" s="68"/>
    </row>
    <row r="96" spans="1:28" x14ac:dyDescent="0.25">
      <c r="A96" s="12" t="s">
        <v>10602</v>
      </c>
      <c r="B96" s="68" t="s">
        <v>14520</v>
      </c>
      <c r="C96" s="68" t="s">
        <v>10954</v>
      </c>
      <c r="E96" s="68" t="s">
        <v>10854</v>
      </c>
      <c r="F96" s="68" t="s">
        <v>16157</v>
      </c>
      <c r="G96" s="68" t="s">
        <v>11156</v>
      </c>
      <c r="H96" s="68" t="s">
        <v>4</v>
      </c>
      <c r="I96" s="68" t="s">
        <v>46</v>
      </c>
      <c r="J96" s="68" t="s">
        <v>2</v>
      </c>
      <c r="K96" s="68" t="s">
        <v>15</v>
      </c>
      <c r="L96" s="68">
        <v>10111</v>
      </c>
      <c r="M96" s="68" t="s">
        <v>13758</v>
      </c>
      <c r="N96" s="68" t="s">
        <v>47</v>
      </c>
      <c r="O96" s="68" t="s">
        <v>47</v>
      </c>
      <c r="P96" s="68" t="s">
        <v>14020</v>
      </c>
      <c r="Q96" s="68" t="s">
        <v>12274</v>
      </c>
      <c r="R96" s="68" t="s">
        <v>10604</v>
      </c>
      <c r="S96" s="68">
        <v>22272141</v>
      </c>
      <c r="T96" s="68" t="s">
        <v>15347</v>
      </c>
      <c r="U96" s="68" t="s">
        <v>14618</v>
      </c>
      <c r="V96" s="68">
        <v>22272141</v>
      </c>
      <c r="W96" s="68" t="s">
        <v>14009</v>
      </c>
      <c r="X96" s="68">
        <v>22271729</v>
      </c>
      <c r="Y96" s="68"/>
      <c r="Z96" s="68"/>
      <c r="AA96" s="68" t="s">
        <v>3929</v>
      </c>
      <c r="AB96" s="68"/>
    </row>
    <row r="97" spans="1:28" x14ac:dyDescent="0.25">
      <c r="A97" s="12" t="s">
        <v>10602</v>
      </c>
      <c r="B97" s="68" t="s">
        <v>14512</v>
      </c>
      <c r="C97" s="68" t="s">
        <v>10875</v>
      </c>
      <c r="E97" s="68" t="s">
        <v>10607</v>
      </c>
      <c r="F97" s="68" t="s">
        <v>10606</v>
      </c>
      <c r="G97" s="68" t="s">
        <v>11156</v>
      </c>
      <c r="H97" s="68" t="s">
        <v>2</v>
      </c>
      <c r="I97" s="68" t="s">
        <v>46</v>
      </c>
      <c r="J97" s="68" t="s">
        <v>2</v>
      </c>
      <c r="K97" s="68" t="s">
        <v>4</v>
      </c>
      <c r="L97" s="68">
        <v>10103</v>
      </c>
      <c r="M97" s="68" t="s">
        <v>13746</v>
      </c>
      <c r="N97" s="68" t="s">
        <v>47</v>
      </c>
      <c r="O97" s="68" t="s">
        <v>47</v>
      </c>
      <c r="P97" s="68" t="s">
        <v>13998</v>
      </c>
      <c r="Q97" s="68" t="s">
        <v>11277</v>
      </c>
      <c r="R97" s="68" t="s">
        <v>10604</v>
      </c>
      <c r="S97" s="68">
        <v>22335489</v>
      </c>
      <c r="T97" s="68" t="s">
        <v>15347</v>
      </c>
      <c r="U97" s="68" t="s">
        <v>12557</v>
      </c>
      <c r="V97" s="68">
        <v>22335489</v>
      </c>
      <c r="W97" s="68" t="s">
        <v>15673</v>
      </c>
      <c r="X97" s="68">
        <v>22551257</v>
      </c>
      <c r="Y97" s="68"/>
      <c r="Z97" s="68"/>
      <c r="AA97" s="68" t="s">
        <v>44</v>
      </c>
      <c r="AB97" s="68"/>
    </row>
    <row r="98" spans="1:28" x14ac:dyDescent="0.25">
      <c r="A98" s="12" t="s">
        <v>10602</v>
      </c>
      <c r="B98" s="68" t="s">
        <v>12219</v>
      </c>
      <c r="C98" s="68" t="s">
        <v>10740</v>
      </c>
      <c r="E98" s="68" t="s">
        <v>11095</v>
      </c>
      <c r="F98" s="68" t="s">
        <v>11119</v>
      </c>
      <c r="G98" s="68" t="s">
        <v>63</v>
      </c>
      <c r="H98" s="68" t="s">
        <v>3</v>
      </c>
      <c r="I98" s="68" t="s">
        <v>46</v>
      </c>
      <c r="J98" s="68" t="s">
        <v>4</v>
      </c>
      <c r="K98" s="68" t="s">
        <v>3</v>
      </c>
      <c r="L98" s="68">
        <v>10302</v>
      </c>
      <c r="M98" s="68" t="s">
        <v>13764</v>
      </c>
      <c r="N98" s="68" t="s">
        <v>47</v>
      </c>
      <c r="O98" s="68" t="s">
        <v>63</v>
      </c>
      <c r="P98" s="68" t="s">
        <v>69</v>
      </c>
      <c r="Q98" s="68" t="s">
        <v>12275</v>
      </c>
      <c r="R98" s="68" t="s">
        <v>10604</v>
      </c>
      <c r="S98" s="68">
        <v>40361295</v>
      </c>
      <c r="T98" s="68" t="s">
        <v>15347</v>
      </c>
      <c r="U98" s="68" t="s">
        <v>11140</v>
      </c>
      <c r="V98" s="68">
        <v>40361295</v>
      </c>
      <c r="W98" s="68" t="s">
        <v>16250</v>
      </c>
      <c r="X98" s="68">
        <v>22700885</v>
      </c>
      <c r="Y98" s="68"/>
      <c r="Z98" s="68"/>
      <c r="AA98" s="68" t="s">
        <v>505</v>
      </c>
      <c r="AB98" s="68"/>
    </row>
    <row r="99" spans="1:28" x14ac:dyDescent="0.25">
      <c r="A99" s="12" t="s">
        <v>10602</v>
      </c>
      <c r="B99" s="68" t="s">
        <v>16254</v>
      </c>
      <c r="C99" s="68" t="s">
        <v>10765</v>
      </c>
      <c r="E99" s="68" t="s">
        <v>10717</v>
      </c>
      <c r="F99" s="68" t="s">
        <v>10710</v>
      </c>
      <c r="G99" s="68" t="s">
        <v>56</v>
      </c>
      <c r="H99" s="68" t="s">
        <v>4</v>
      </c>
      <c r="I99" s="68" t="s">
        <v>46</v>
      </c>
      <c r="J99" s="68" t="s">
        <v>277</v>
      </c>
      <c r="K99" s="68" t="s">
        <v>3</v>
      </c>
      <c r="L99" s="68">
        <v>11502</v>
      </c>
      <c r="M99" s="68" t="s">
        <v>13856</v>
      </c>
      <c r="N99" s="68" t="s">
        <v>47</v>
      </c>
      <c r="O99" s="68" t="s">
        <v>13982</v>
      </c>
      <c r="P99" s="68" t="s">
        <v>1060</v>
      </c>
      <c r="Q99" s="68" t="s">
        <v>12276</v>
      </c>
      <c r="R99" s="68" t="s">
        <v>10604</v>
      </c>
      <c r="S99" s="68">
        <v>22245080</v>
      </c>
      <c r="T99" s="68">
        <v>22346329</v>
      </c>
      <c r="U99" s="68" t="s">
        <v>12558</v>
      </c>
      <c r="V99" s="68">
        <v>71665390</v>
      </c>
      <c r="W99" s="68" t="s">
        <v>16230</v>
      </c>
      <c r="X99" s="68">
        <v>22340456</v>
      </c>
      <c r="Y99" s="68"/>
      <c r="Z99" s="68"/>
      <c r="AA99" s="68" t="s">
        <v>974</v>
      </c>
      <c r="AB99" s="68"/>
    </row>
    <row r="100" spans="1:28" x14ac:dyDescent="0.25">
      <c r="A100" s="12" t="s">
        <v>10602</v>
      </c>
      <c r="B100" s="68" t="s">
        <v>16157</v>
      </c>
      <c r="C100" s="68" t="s">
        <v>10854</v>
      </c>
      <c r="E100" s="68" t="s">
        <v>14505</v>
      </c>
      <c r="F100" s="68" t="s">
        <v>14592</v>
      </c>
      <c r="G100" s="68" t="s">
        <v>126</v>
      </c>
      <c r="H100" s="68" t="s">
        <v>3</v>
      </c>
      <c r="I100" s="68" t="s">
        <v>49</v>
      </c>
      <c r="J100" s="68" t="s">
        <v>2</v>
      </c>
      <c r="K100" s="68" t="s">
        <v>12</v>
      </c>
      <c r="L100" s="68">
        <v>20110</v>
      </c>
      <c r="M100" s="68" t="s">
        <v>12960</v>
      </c>
      <c r="N100" s="68" t="s">
        <v>126</v>
      </c>
      <c r="O100" s="68" t="s">
        <v>126</v>
      </c>
      <c r="P100" s="68" t="s">
        <v>63</v>
      </c>
      <c r="Q100" s="68" t="s">
        <v>12272</v>
      </c>
      <c r="R100" s="68" t="s">
        <v>10604</v>
      </c>
      <c r="S100" s="68">
        <v>24314887</v>
      </c>
      <c r="T100" s="68">
        <v>24410200</v>
      </c>
      <c r="U100" s="68" t="s">
        <v>16158</v>
      </c>
      <c r="V100" s="68">
        <v>70707029</v>
      </c>
      <c r="W100" s="68" t="s">
        <v>15527</v>
      </c>
      <c r="X100" s="68">
        <v>24302389</v>
      </c>
      <c r="Y100" s="68"/>
      <c r="Z100" s="68"/>
      <c r="AA100" s="68" t="s">
        <v>9860</v>
      </c>
      <c r="AB100" s="68"/>
    </row>
    <row r="101" spans="1:28" x14ac:dyDescent="0.25">
      <c r="A101" s="12" t="s">
        <v>10602</v>
      </c>
      <c r="B101" s="68" t="s">
        <v>10677</v>
      </c>
      <c r="C101" s="68" t="s">
        <v>10678</v>
      </c>
      <c r="E101" s="68" t="s">
        <v>10795</v>
      </c>
      <c r="F101" s="68" t="s">
        <v>10794</v>
      </c>
      <c r="G101" s="68" t="s">
        <v>322</v>
      </c>
      <c r="H101" s="68" t="s">
        <v>2</v>
      </c>
      <c r="I101" s="68" t="s">
        <v>89</v>
      </c>
      <c r="J101" s="68" t="s">
        <v>2</v>
      </c>
      <c r="K101" s="68" t="s">
        <v>4</v>
      </c>
      <c r="L101" s="68">
        <v>30103</v>
      </c>
      <c r="M101" s="68" t="s">
        <v>12965</v>
      </c>
      <c r="N101" s="68" t="s">
        <v>322</v>
      </c>
      <c r="O101" s="68" t="s">
        <v>322</v>
      </c>
      <c r="P101" s="68" t="s">
        <v>13986</v>
      </c>
      <c r="Q101" s="68" t="s">
        <v>478</v>
      </c>
      <c r="R101" s="68" t="s">
        <v>10604</v>
      </c>
      <c r="S101" s="68">
        <v>25910912</v>
      </c>
      <c r="T101" s="68">
        <v>25910912</v>
      </c>
      <c r="U101" s="68" t="s">
        <v>13706</v>
      </c>
      <c r="V101" s="68">
        <v>88407792</v>
      </c>
      <c r="W101" s="68" t="s">
        <v>15665</v>
      </c>
      <c r="X101" s="68">
        <v>25520752</v>
      </c>
      <c r="Y101" s="68"/>
      <c r="Z101" s="68"/>
      <c r="AA101" s="68" t="s">
        <v>2735</v>
      </c>
      <c r="AB101" s="68"/>
    </row>
    <row r="102" spans="1:28" x14ac:dyDescent="0.25">
      <c r="A102" s="12" t="s">
        <v>10602</v>
      </c>
      <c r="B102" s="68" t="s">
        <v>14498</v>
      </c>
      <c r="C102" s="68" t="s">
        <v>10648</v>
      </c>
      <c r="E102" s="68" t="s">
        <v>10741</v>
      </c>
      <c r="F102" s="68" t="s">
        <v>12825</v>
      </c>
      <c r="G102" s="68" t="s">
        <v>299</v>
      </c>
      <c r="H102" s="68" t="s">
        <v>4</v>
      </c>
      <c r="I102" s="68" t="s">
        <v>49</v>
      </c>
      <c r="J102" s="68" t="s">
        <v>12</v>
      </c>
      <c r="K102" s="68" t="s">
        <v>2</v>
      </c>
      <c r="L102" s="68">
        <v>21001</v>
      </c>
      <c r="M102" s="68" t="s">
        <v>12921</v>
      </c>
      <c r="N102" s="68" t="s">
        <v>126</v>
      </c>
      <c r="O102" s="68" t="s">
        <v>299</v>
      </c>
      <c r="P102" s="68" t="s">
        <v>3466</v>
      </c>
      <c r="Q102" s="68" t="s">
        <v>14603</v>
      </c>
      <c r="R102" s="68" t="s">
        <v>10604</v>
      </c>
      <c r="S102" s="68">
        <v>24601745</v>
      </c>
      <c r="T102" s="68">
        <v>24611412</v>
      </c>
      <c r="U102" s="68" t="s">
        <v>14619</v>
      </c>
      <c r="V102" s="68">
        <v>83470130</v>
      </c>
      <c r="W102" s="68" t="s">
        <v>15593</v>
      </c>
      <c r="X102" s="68">
        <v>24601238</v>
      </c>
      <c r="Y102" s="68"/>
      <c r="Z102" s="68"/>
      <c r="AA102" s="68" t="s">
        <v>1555</v>
      </c>
      <c r="AB102" s="68"/>
    </row>
    <row r="103" spans="1:28" x14ac:dyDescent="0.25">
      <c r="A103" s="12" t="s">
        <v>10602</v>
      </c>
      <c r="B103" s="68" t="s">
        <v>14500</v>
      </c>
      <c r="C103" s="68" t="s">
        <v>10652</v>
      </c>
      <c r="E103" s="68" t="s">
        <v>10824</v>
      </c>
      <c r="F103" s="68" t="s">
        <v>10823</v>
      </c>
      <c r="G103" s="68" t="s">
        <v>11156</v>
      </c>
      <c r="H103" s="68" t="s">
        <v>4</v>
      </c>
      <c r="I103" s="68" t="s">
        <v>46</v>
      </c>
      <c r="J103" s="68" t="s">
        <v>138</v>
      </c>
      <c r="K103" s="68" t="s">
        <v>4</v>
      </c>
      <c r="L103" s="68">
        <v>11803</v>
      </c>
      <c r="M103" s="68" t="s">
        <v>13872</v>
      </c>
      <c r="N103" s="68" t="s">
        <v>47</v>
      </c>
      <c r="O103" s="68" t="s">
        <v>139</v>
      </c>
      <c r="P103" s="68" t="s">
        <v>13993</v>
      </c>
      <c r="Q103" s="68" t="s">
        <v>12277</v>
      </c>
      <c r="R103" s="68" t="s">
        <v>10604</v>
      </c>
      <c r="S103" s="68">
        <v>22727097</v>
      </c>
      <c r="T103" s="68">
        <v>22726634</v>
      </c>
      <c r="U103" s="68" t="s">
        <v>14620</v>
      </c>
      <c r="V103" s="68">
        <v>22727097</v>
      </c>
      <c r="W103" s="68" t="s">
        <v>14009</v>
      </c>
      <c r="X103" s="68">
        <v>22271729</v>
      </c>
      <c r="Y103" s="68"/>
      <c r="Z103" s="68"/>
      <c r="AA103" s="68" t="s">
        <v>3040</v>
      </c>
      <c r="AB103" s="68"/>
    </row>
    <row r="104" spans="1:28" x14ac:dyDescent="0.25">
      <c r="A104" s="12" t="s">
        <v>10602</v>
      </c>
      <c r="B104" s="68" t="s">
        <v>10755</v>
      </c>
      <c r="C104" s="69" t="s">
        <v>10832</v>
      </c>
      <c r="E104" s="68" t="s">
        <v>10792</v>
      </c>
      <c r="F104" s="68" t="s">
        <v>10790</v>
      </c>
      <c r="G104" s="68" t="s">
        <v>11157</v>
      </c>
      <c r="H104" s="68" t="s">
        <v>4</v>
      </c>
      <c r="I104" s="68" t="s">
        <v>46</v>
      </c>
      <c r="J104" s="68" t="s">
        <v>3</v>
      </c>
      <c r="K104" s="68" t="s">
        <v>4</v>
      </c>
      <c r="L104" s="68">
        <v>10203</v>
      </c>
      <c r="M104" s="68" t="s">
        <v>13762</v>
      </c>
      <c r="N104" s="68" t="s">
        <v>47</v>
      </c>
      <c r="O104" s="68" t="s">
        <v>454</v>
      </c>
      <c r="P104" s="68" t="s">
        <v>218</v>
      </c>
      <c r="Q104" s="68" t="s">
        <v>11167</v>
      </c>
      <c r="R104" s="68" t="s">
        <v>10604</v>
      </c>
      <c r="S104" s="68">
        <v>22151016</v>
      </c>
      <c r="T104" s="68">
        <v>22151384</v>
      </c>
      <c r="U104" s="68" t="s">
        <v>10791</v>
      </c>
      <c r="V104" s="68">
        <v>22151016</v>
      </c>
      <c r="W104" s="68" t="s">
        <v>14000</v>
      </c>
      <c r="X104" s="68">
        <v>22284630</v>
      </c>
      <c r="Y104" s="68"/>
      <c r="Z104" s="68"/>
      <c r="AA104" s="68" t="s">
        <v>2709</v>
      </c>
      <c r="AB104" s="68"/>
    </row>
    <row r="105" spans="1:28" x14ac:dyDescent="0.25">
      <c r="A105" s="12" t="s">
        <v>10602</v>
      </c>
      <c r="B105" s="68" t="s">
        <v>16150</v>
      </c>
      <c r="C105" s="68" t="s">
        <v>10669</v>
      </c>
      <c r="E105" s="68" t="s">
        <v>10869</v>
      </c>
      <c r="F105" s="68" t="s">
        <v>10868</v>
      </c>
      <c r="G105" s="68" t="s">
        <v>283</v>
      </c>
      <c r="H105" s="68" t="s">
        <v>5</v>
      </c>
      <c r="I105" s="68" t="s">
        <v>282</v>
      </c>
      <c r="J105" s="68" t="s">
        <v>3</v>
      </c>
      <c r="K105" s="68" t="s">
        <v>6</v>
      </c>
      <c r="L105" s="68">
        <v>40205</v>
      </c>
      <c r="M105" s="68" t="s">
        <v>13950</v>
      </c>
      <c r="N105" s="68" t="s">
        <v>283</v>
      </c>
      <c r="O105" s="68" t="s">
        <v>4960</v>
      </c>
      <c r="P105" s="68" t="s">
        <v>4029</v>
      </c>
      <c r="Q105" s="68" t="s">
        <v>4029</v>
      </c>
      <c r="R105" s="68" t="s">
        <v>10604</v>
      </c>
      <c r="S105" s="68">
        <v>22607305</v>
      </c>
      <c r="T105" s="68">
        <v>22623263</v>
      </c>
      <c r="U105" s="68" t="s">
        <v>14506</v>
      </c>
      <c r="V105" s="68">
        <v>22623263</v>
      </c>
      <c r="W105" s="68" t="s">
        <v>15711</v>
      </c>
      <c r="X105" s="68">
        <v>88339778</v>
      </c>
      <c r="Y105" s="68"/>
      <c r="Z105" s="68"/>
      <c r="AA105" s="68"/>
      <c r="AB105" s="68"/>
    </row>
    <row r="106" spans="1:28" x14ac:dyDescent="0.25">
      <c r="A106" s="12" t="s">
        <v>10602</v>
      </c>
      <c r="B106" s="68" t="s">
        <v>16174</v>
      </c>
      <c r="C106" s="68" t="s">
        <v>10987</v>
      </c>
      <c r="E106" s="68" t="s">
        <v>10841</v>
      </c>
      <c r="F106" s="68" t="s">
        <v>10840</v>
      </c>
      <c r="G106" s="68" t="s">
        <v>5463</v>
      </c>
      <c r="H106" s="68" t="s">
        <v>2</v>
      </c>
      <c r="I106" s="68" t="s">
        <v>316</v>
      </c>
      <c r="J106" s="68" t="s">
        <v>3</v>
      </c>
      <c r="K106" s="68" t="s">
        <v>2</v>
      </c>
      <c r="L106" s="68">
        <v>50201</v>
      </c>
      <c r="M106" s="68" t="s">
        <v>12893</v>
      </c>
      <c r="N106" s="68" t="s">
        <v>317</v>
      </c>
      <c r="O106" s="68" t="s">
        <v>5463</v>
      </c>
      <c r="P106" s="68" t="s">
        <v>5463</v>
      </c>
      <c r="Q106" s="68" t="s">
        <v>1187</v>
      </c>
      <c r="R106" s="68" t="s">
        <v>10246</v>
      </c>
      <c r="S106" s="68">
        <v>26855221</v>
      </c>
      <c r="T106" s="68" t="s">
        <v>15347</v>
      </c>
      <c r="U106" s="68" t="s">
        <v>14492</v>
      </c>
      <c r="V106" s="68">
        <v>26855221</v>
      </c>
      <c r="W106" s="68" t="s">
        <v>15754</v>
      </c>
      <c r="X106" s="68">
        <v>26867009</v>
      </c>
      <c r="Y106" s="68"/>
      <c r="Z106" s="68"/>
      <c r="AA106" s="68" t="s">
        <v>3322</v>
      </c>
      <c r="AB106" s="68"/>
    </row>
    <row r="107" spans="1:28" x14ac:dyDescent="0.25">
      <c r="A107" s="12" t="s">
        <v>10602</v>
      </c>
      <c r="B107" s="68" t="s">
        <v>16306</v>
      </c>
      <c r="C107" s="68" t="s">
        <v>14565</v>
      </c>
      <c r="E107" s="68" t="s">
        <v>10810</v>
      </c>
      <c r="F107" s="68" t="s">
        <v>10809</v>
      </c>
      <c r="G107" s="68" t="s">
        <v>56</v>
      </c>
      <c r="H107" s="68" t="s">
        <v>7</v>
      </c>
      <c r="I107" s="68" t="s">
        <v>46</v>
      </c>
      <c r="J107" s="68" t="s">
        <v>15</v>
      </c>
      <c r="K107" s="68" t="s">
        <v>2</v>
      </c>
      <c r="L107" s="68">
        <v>11101</v>
      </c>
      <c r="M107" s="68" t="s">
        <v>13822</v>
      </c>
      <c r="N107" s="68" t="s">
        <v>47</v>
      </c>
      <c r="O107" s="68" t="s">
        <v>13984</v>
      </c>
      <c r="P107" s="68" t="s">
        <v>352</v>
      </c>
      <c r="Q107" s="68" t="s">
        <v>352</v>
      </c>
      <c r="R107" s="68" t="s">
        <v>10604</v>
      </c>
      <c r="S107" s="68">
        <v>22294490</v>
      </c>
      <c r="T107" s="68">
        <v>89270902</v>
      </c>
      <c r="U107" s="68" t="s">
        <v>16261</v>
      </c>
      <c r="V107" s="68">
        <v>22294490</v>
      </c>
      <c r="W107" s="68" t="s">
        <v>15410</v>
      </c>
      <c r="X107" s="68">
        <v>21012292</v>
      </c>
      <c r="Y107" s="68"/>
      <c r="Z107" s="68"/>
      <c r="AA107" s="68" t="s">
        <v>2880</v>
      </c>
      <c r="AB107" s="68"/>
    </row>
    <row r="108" spans="1:28" x14ac:dyDescent="0.25">
      <c r="A108" s="12" t="s">
        <v>10602</v>
      </c>
      <c r="B108" s="68" t="s">
        <v>10666</v>
      </c>
      <c r="C108" s="68" t="s">
        <v>10668</v>
      </c>
      <c r="E108" s="68" t="s">
        <v>10631</v>
      </c>
      <c r="F108" s="68" t="s">
        <v>10632</v>
      </c>
      <c r="G108" s="68" t="s">
        <v>56</v>
      </c>
      <c r="H108" s="68" t="s">
        <v>5</v>
      </c>
      <c r="I108" s="68" t="s">
        <v>46</v>
      </c>
      <c r="J108" s="68" t="s">
        <v>17</v>
      </c>
      <c r="K108" s="68" t="s">
        <v>2</v>
      </c>
      <c r="L108" s="68">
        <v>11301</v>
      </c>
      <c r="M108" s="68" t="s">
        <v>16260</v>
      </c>
      <c r="N108" s="68" t="s">
        <v>47</v>
      </c>
      <c r="O108" s="68" t="s">
        <v>13983</v>
      </c>
      <c r="P108" s="68" t="s">
        <v>233</v>
      </c>
      <c r="Q108" s="68" t="s">
        <v>12279</v>
      </c>
      <c r="R108" s="68" t="s">
        <v>10604</v>
      </c>
      <c r="S108" s="68">
        <v>22408890</v>
      </c>
      <c r="T108" s="68">
        <v>83121491</v>
      </c>
      <c r="U108" s="68" t="s">
        <v>12559</v>
      </c>
      <c r="V108" s="68">
        <v>22408890</v>
      </c>
      <c r="W108" s="68" t="s">
        <v>15366</v>
      </c>
      <c r="X108" s="68">
        <v>22407361</v>
      </c>
      <c r="Y108" s="68"/>
      <c r="Z108" s="68"/>
      <c r="AA108" s="68" t="s">
        <v>236</v>
      </c>
      <c r="AB108" s="68"/>
    </row>
    <row r="109" spans="1:28" x14ac:dyDescent="0.25">
      <c r="A109" s="12" t="s">
        <v>10602</v>
      </c>
      <c r="B109" s="68" t="s">
        <v>14591</v>
      </c>
      <c r="C109" s="68" t="s">
        <v>10761</v>
      </c>
      <c r="E109" s="68" t="s">
        <v>10767</v>
      </c>
      <c r="F109" s="68" t="s">
        <v>12826</v>
      </c>
      <c r="G109" s="68" t="s">
        <v>283</v>
      </c>
      <c r="H109" s="68" t="s">
        <v>6</v>
      </c>
      <c r="I109" s="68" t="s">
        <v>282</v>
      </c>
      <c r="J109" s="68" t="s">
        <v>4</v>
      </c>
      <c r="K109" s="68" t="s">
        <v>2</v>
      </c>
      <c r="L109" s="68">
        <v>40301</v>
      </c>
      <c r="M109" s="68" t="s">
        <v>12895</v>
      </c>
      <c r="N109" s="68" t="s">
        <v>283</v>
      </c>
      <c r="O109" s="68" t="s">
        <v>1982</v>
      </c>
      <c r="P109" s="68" t="s">
        <v>1982</v>
      </c>
      <c r="Q109" s="68" t="s">
        <v>1982</v>
      </c>
      <c r="R109" s="68" t="s">
        <v>10604</v>
      </c>
      <c r="S109" s="68">
        <v>22442673</v>
      </c>
      <c r="T109" s="68" t="s">
        <v>15347</v>
      </c>
      <c r="U109" s="68" t="s">
        <v>14621</v>
      </c>
      <c r="V109" s="68">
        <v>22442673</v>
      </c>
      <c r="W109" s="68" t="s">
        <v>15718</v>
      </c>
      <c r="X109" s="68">
        <v>25660341</v>
      </c>
      <c r="Y109" s="68"/>
      <c r="Z109" s="68"/>
      <c r="AA109" s="68" t="s">
        <v>2173</v>
      </c>
      <c r="AB109" s="68"/>
    </row>
    <row r="110" spans="1:28" x14ac:dyDescent="0.25">
      <c r="A110" s="12" t="s">
        <v>10602</v>
      </c>
      <c r="B110" s="68" t="s">
        <v>12857</v>
      </c>
      <c r="C110" s="68" t="s">
        <v>12856</v>
      </c>
      <c r="E110" s="68" t="s">
        <v>10831</v>
      </c>
      <c r="F110" s="68" t="s">
        <v>10788</v>
      </c>
      <c r="G110" s="68" t="s">
        <v>56</v>
      </c>
      <c r="H110" s="68" t="s">
        <v>3</v>
      </c>
      <c r="I110" s="68" t="s">
        <v>46</v>
      </c>
      <c r="J110" s="68" t="s">
        <v>10</v>
      </c>
      <c r="K110" s="68" t="s">
        <v>5</v>
      </c>
      <c r="L110" s="68">
        <v>10804</v>
      </c>
      <c r="M110" s="68" t="s">
        <v>13813</v>
      </c>
      <c r="N110" s="68" t="s">
        <v>47</v>
      </c>
      <c r="O110" s="68" t="s">
        <v>13981</v>
      </c>
      <c r="P110" s="68" t="s">
        <v>802</v>
      </c>
      <c r="Q110" s="68" t="s">
        <v>12280</v>
      </c>
      <c r="R110" s="68" t="s">
        <v>10604</v>
      </c>
      <c r="S110" s="68">
        <v>22853138</v>
      </c>
      <c r="T110" s="68">
        <v>22852762</v>
      </c>
      <c r="U110" s="68" t="s">
        <v>12869</v>
      </c>
      <c r="V110" s="68" t="s">
        <v>16159</v>
      </c>
      <c r="W110" s="68" t="s">
        <v>15405</v>
      </c>
      <c r="X110" s="68">
        <v>22450450</v>
      </c>
      <c r="Y110" s="68"/>
      <c r="Z110" s="68"/>
      <c r="AA110" s="68" t="s">
        <v>3147</v>
      </c>
      <c r="AB110" s="68"/>
    </row>
    <row r="111" spans="1:28" x14ac:dyDescent="0.25">
      <c r="A111" s="12" t="s">
        <v>10602</v>
      </c>
      <c r="B111" s="68" t="s">
        <v>10762</v>
      </c>
      <c r="C111" s="68" t="s">
        <v>10836</v>
      </c>
      <c r="E111" s="68" t="s">
        <v>10844</v>
      </c>
      <c r="F111" s="68" t="s">
        <v>16262</v>
      </c>
      <c r="G111" s="68" t="s">
        <v>11156</v>
      </c>
      <c r="H111" s="68" t="s">
        <v>4</v>
      </c>
      <c r="I111" s="68" t="s">
        <v>46</v>
      </c>
      <c r="J111" s="68" t="s">
        <v>138</v>
      </c>
      <c r="K111" s="68" t="s">
        <v>4</v>
      </c>
      <c r="L111" s="68">
        <v>11803</v>
      </c>
      <c r="M111" s="68" t="s">
        <v>13872</v>
      </c>
      <c r="N111" s="68" t="s">
        <v>47</v>
      </c>
      <c r="O111" s="68" t="s">
        <v>139</v>
      </c>
      <c r="P111" s="68" t="s">
        <v>13993</v>
      </c>
      <c r="Q111" s="68" t="s">
        <v>12281</v>
      </c>
      <c r="R111" s="68" t="s">
        <v>10604</v>
      </c>
      <c r="S111" s="68">
        <v>22722045</v>
      </c>
      <c r="T111" s="68" t="s">
        <v>15347</v>
      </c>
      <c r="U111" s="68" t="s">
        <v>16263</v>
      </c>
      <c r="V111" s="68">
        <v>22722045</v>
      </c>
      <c r="W111" s="68" t="s">
        <v>14009</v>
      </c>
      <c r="X111" s="68">
        <v>22271729</v>
      </c>
      <c r="Y111" s="68"/>
      <c r="Z111" s="68"/>
      <c r="AA111" s="68" t="s">
        <v>3630</v>
      </c>
      <c r="AB111" s="68"/>
    </row>
    <row r="112" spans="1:28" x14ac:dyDescent="0.25">
      <c r="A112" s="12" t="s">
        <v>10602</v>
      </c>
      <c r="B112" s="68" t="s">
        <v>10763</v>
      </c>
      <c r="C112" s="68" t="s">
        <v>10949</v>
      </c>
      <c r="E112" s="68" t="s">
        <v>10836</v>
      </c>
      <c r="F112" s="68" t="s">
        <v>10762</v>
      </c>
      <c r="G112" s="68" t="s">
        <v>132</v>
      </c>
      <c r="H112" s="68" t="s">
        <v>10</v>
      </c>
      <c r="I112" s="68" t="s">
        <v>133</v>
      </c>
      <c r="J112" s="68" t="s">
        <v>5</v>
      </c>
      <c r="K112" s="68" t="s">
        <v>4</v>
      </c>
      <c r="L112" s="68">
        <v>70403</v>
      </c>
      <c r="M112" s="68" t="s">
        <v>12985</v>
      </c>
      <c r="N112" s="68" t="s">
        <v>132</v>
      </c>
      <c r="O112" s="68" t="s">
        <v>14347</v>
      </c>
      <c r="P112" s="68" t="s">
        <v>7858</v>
      </c>
      <c r="Q112" s="68" t="s">
        <v>7858</v>
      </c>
      <c r="R112" s="68" t="s">
        <v>10604</v>
      </c>
      <c r="S112" s="68">
        <v>27550129</v>
      </c>
      <c r="T112" s="68">
        <v>27550075</v>
      </c>
      <c r="U112" s="68" t="s">
        <v>16160</v>
      </c>
      <c r="V112" s="68">
        <v>27550129</v>
      </c>
      <c r="W112" s="68" t="s">
        <v>15975</v>
      </c>
      <c r="X112" s="68">
        <v>27550289</v>
      </c>
      <c r="Y112" s="68"/>
      <c r="Z112" s="68"/>
      <c r="AA112" s="68" t="s">
        <v>3176</v>
      </c>
      <c r="AB112" s="68"/>
    </row>
    <row r="113" spans="1:28" x14ac:dyDescent="0.25">
      <c r="A113" s="12" t="s">
        <v>10602</v>
      </c>
      <c r="B113" s="68" t="s">
        <v>10766</v>
      </c>
      <c r="C113" s="68" t="s">
        <v>11076</v>
      </c>
      <c r="E113" s="68" t="s">
        <v>11096</v>
      </c>
      <c r="F113" s="68" t="s">
        <v>11120</v>
      </c>
      <c r="G113" s="68" t="s">
        <v>56</v>
      </c>
      <c r="H113" s="68" t="s">
        <v>2</v>
      </c>
      <c r="I113" s="68" t="s">
        <v>46</v>
      </c>
      <c r="J113" s="68" t="s">
        <v>10</v>
      </c>
      <c r="K113" s="68" t="s">
        <v>2</v>
      </c>
      <c r="L113" s="68">
        <v>10801</v>
      </c>
      <c r="M113" s="68" t="s">
        <v>13803</v>
      </c>
      <c r="N113" s="68" t="s">
        <v>47</v>
      </c>
      <c r="O113" s="68" t="s">
        <v>13981</v>
      </c>
      <c r="P113" s="68" t="s">
        <v>774</v>
      </c>
      <c r="Q113" s="68" t="s">
        <v>11323</v>
      </c>
      <c r="R113" s="68" t="s">
        <v>10604</v>
      </c>
      <c r="S113" s="68">
        <v>70361480</v>
      </c>
      <c r="T113" s="68" t="s">
        <v>15347</v>
      </c>
      <c r="U113" s="68" t="s">
        <v>16161</v>
      </c>
      <c r="V113" s="68">
        <v>22253237</v>
      </c>
      <c r="W113" s="68" t="s">
        <v>16233</v>
      </c>
      <c r="X113" s="68">
        <v>22254561</v>
      </c>
      <c r="Y113" s="68"/>
      <c r="Z113" s="68"/>
      <c r="AA113" s="68"/>
      <c r="AB113" s="68"/>
    </row>
    <row r="114" spans="1:28" x14ac:dyDescent="0.25">
      <c r="A114" s="12" t="s">
        <v>10602</v>
      </c>
      <c r="B114" s="68" t="s">
        <v>10768</v>
      </c>
      <c r="C114" s="68" t="s">
        <v>10980</v>
      </c>
      <c r="E114" s="68" t="s">
        <v>10850</v>
      </c>
      <c r="F114" s="68" t="s">
        <v>10784</v>
      </c>
      <c r="G114" s="68" t="s">
        <v>56</v>
      </c>
      <c r="H114" s="68" t="s">
        <v>6</v>
      </c>
      <c r="I114" s="68" t="s">
        <v>46</v>
      </c>
      <c r="J114" s="68" t="s">
        <v>300</v>
      </c>
      <c r="K114" s="68" t="s">
        <v>2</v>
      </c>
      <c r="L114" s="68">
        <v>11401</v>
      </c>
      <c r="M114" s="68" t="s">
        <v>13850</v>
      </c>
      <c r="N114" s="68" t="s">
        <v>47</v>
      </c>
      <c r="O114" s="68" t="s">
        <v>832</v>
      </c>
      <c r="P114" s="68" t="s">
        <v>856</v>
      </c>
      <c r="Q114" s="68" t="s">
        <v>218</v>
      </c>
      <c r="R114" s="68" t="s">
        <v>10604</v>
      </c>
      <c r="S114" s="68">
        <v>22363886</v>
      </c>
      <c r="T114" s="68">
        <v>22977533</v>
      </c>
      <c r="U114" s="68" t="s">
        <v>16264</v>
      </c>
      <c r="V114" s="68">
        <v>22363886</v>
      </c>
      <c r="W114" s="68" t="s">
        <v>15411</v>
      </c>
      <c r="X114" s="68">
        <v>22352880</v>
      </c>
      <c r="Y114" s="68"/>
      <c r="Z114" s="68"/>
      <c r="AA114" s="68" t="s">
        <v>1315</v>
      </c>
      <c r="AB114" s="68"/>
    </row>
    <row r="115" spans="1:28" x14ac:dyDescent="0.25">
      <c r="A115" s="12" t="s">
        <v>10602</v>
      </c>
      <c r="B115" s="68" t="s">
        <v>12829</v>
      </c>
      <c r="C115" s="68" t="s">
        <v>10884</v>
      </c>
      <c r="E115" s="68" t="s">
        <v>10859</v>
      </c>
      <c r="F115" s="68" t="s">
        <v>10858</v>
      </c>
      <c r="G115" s="68" t="s">
        <v>196</v>
      </c>
      <c r="H115" s="68" t="s">
        <v>8</v>
      </c>
      <c r="I115" s="68" t="s">
        <v>195</v>
      </c>
      <c r="J115" s="68" t="s">
        <v>3</v>
      </c>
      <c r="K115" s="68" t="s">
        <v>2</v>
      </c>
      <c r="L115" s="68">
        <v>60201</v>
      </c>
      <c r="M115" s="68" t="s">
        <v>13759</v>
      </c>
      <c r="N115" s="68" t="s">
        <v>196</v>
      </c>
      <c r="O115" s="68" t="s">
        <v>6187</v>
      </c>
      <c r="P115" s="68" t="s">
        <v>6582</v>
      </c>
      <c r="Q115" s="68" t="s">
        <v>8235</v>
      </c>
      <c r="R115" s="68" t="s">
        <v>10604</v>
      </c>
      <c r="S115" s="68">
        <v>26366019</v>
      </c>
      <c r="T115" s="68">
        <v>26366000</v>
      </c>
      <c r="U115" s="68" t="s">
        <v>13377</v>
      </c>
      <c r="V115" s="68">
        <v>26366019</v>
      </c>
      <c r="W115" s="68" t="s">
        <v>15802</v>
      </c>
      <c r="X115" s="68">
        <v>26350583</v>
      </c>
      <c r="Y115" s="68"/>
      <c r="Z115" s="68"/>
      <c r="AA115" s="68" t="s">
        <v>1405</v>
      </c>
      <c r="AB115" s="68"/>
    </row>
    <row r="116" spans="1:28" x14ac:dyDescent="0.25">
      <c r="A116" s="12" t="s">
        <v>10602</v>
      </c>
      <c r="B116" s="68" t="s">
        <v>10774</v>
      </c>
      <c r="C116" s="68" t="s">
        <v>11087</v>
      </c>
      <c r="E116" s="68" t="s">
        <v>10856</v>
      </c>
      <c r="F116" s="68" t="s">
        <v>1924</v>
      </c>
      <c r="G116" s="68" t="s">
        <v>299</v>
      </c>
      <c r="H116" s="68" t="s">
        <v>5</v>
      </c>
      <c r="I116" s="68" t="s">
        <v>49</v>
      </c>
      <c r="J116" s="68" t="s">
        <v>12</v>
      </c>
      <c r="K116" s="68" t="s">
        <v>5</v>
      </c>
      <c r="L116" s="68">
        <v>21004</v>
      </c>
      <c r="M116" s="68" t="s">
        <v>16265</v>
      </c>
      <c r="N116" s="68" t="s">
        <v>126</v>
      </c>
      <c r="O116" s="68" t="s">
        <v>299</v>
      </c>
      <c r="P116" s="68" t="s">
        <v>3512</v>
      </c>
      <c r="Q116" s="68" t="s">
        <v>3512</v>
      </c>
      <c r="R116" s="68" t="s">
        <v>10604</v>
      </c>
      <c r="S116" s="68">
        <v>24744070</v>
      </c>
      <c r="T116" s="68">
        <v>88754269</v>
      </c>
      <c r="U116" s="68" t="s">
        <v>10855</v>
      </c>
      <c r="V116" s="68">
        <v>24744070</v>
      </c>
      <c r="W116" s="68" t="s">
        <v>15586</v>
      </c>
      <c r="X116" s="68">
        <v>24744058</v>
      </c>
      <c r="Y116" s="68"/>
      <c r="Z116" s="68"/>
      <c r="AA116" s="68" t="s">
        <v>3939</v>
      </c>
      <c r="AB116" s="68"/>
    </row>
    <row r="117" spans="1:28" x14ac:dyDescent="0.25">
      <c r="A117" s="12" t="s">
        <v>10602</v>
      </c>
      <c r="B117" s="68" t="s">
        <v>10777</v>
      </c>
      <c r="C117" s="68" t="s">
        <v>10893</v>
      </c>
      <c r="E117" s="68" t="s">
        <v>10860</v>
      </c>
      <c r="F117" s="68" t="s">
        <v>12827</v>
      </c>
      <c r="G117" s="68" t="s">
        <v>126</v>
      </c>
      <c r="H117" s="68" t="s">
        <v>11</v>
      </c>
      <c r="I117" s="68" t="s">
        <v>49</v>
      </c>
      <c r="J117" s="68" t="s">
        <v>11</v>
      </c>
      <c r="K117" s="68" t="s">
        <v>2</v>
      </c>
      <c r="L117" s="68">
        <v>20901</v>
      </c>
      <c r="M117" s="68" t="s">
        <v>12917</v>
      </c>
      <c r="N117" s="68" t="s">
        <v>126</v>
      </c>
      <c r="O117" s="68" t="s">
        <v>14092</v>
      </c>
      <c r="P117" s="68" t="s">
        <v>14092</v>
      </c>
      <c r="Q117" s="68" t="s">
        <v>12282</v>
      </c>
      <c r="R117" s="68" t="s">
        <v>10604</v>
      </c>
      <c r="S117" s="68">
        <v>24289910</v>
      </c>
      <c r="T117" s="68">
        <v>24287436</v>
      </c>
      <c r="U117" s="68" t="s">
        <v>16266</v>
      </c>
      <c r="V117" s="68">
        <v>24289910</v>
      </c>
      <c r="W117" s="68" t="s">
        <v>16267</v>
      </c>
      <c r="X117" s="68">
        <v>24289926</v>
      </c>
      <c r="Y117" s="68"/>
      <c r="Z117" s="68"/>
      <c r="AA117" s="68" t="s">
        <v>2581</v>
      </c>
      <c r="AB117" s="68"/>
    </row>
    <row r="118" spans="1:28" x14ac:dyDescent="0.25">
      <c r="A118" s="12" t="s">
        <v>10602</v>
      </c>
      <c r="B118" s="68" t="s">
        <v>12228</v>
      </c>
      <c r="C118" s="68" t="s">
        <v>11059</v>
      </c>
      <c r="E118" s="68" t="s">
        <v>10861</v>
      </c>
      <c r="F118" s="68" t="s">
        <v>10665</v>
      </c>
      <c r="G118" s="68" t="s">
        <v>283</v>
      </c>
      <c r="H118" s="68" t="s">
        <v>4</v>
      </c>
      <c r="I118" s="68" t="s">
        <v>282</v>
      </c>
      <c r="J118" s="68" t="s">
        <v>5</v>
      </c>
      <c r="K118" s="68" t="s">
        <v>4</v>
      </c>
      <c r="L118" s="68">
        <v>40403</v>
      </c>
      <c r="M118" s="68" t="s">
        <v>13911</v>
      </c>
      <c r="N118" s="68" t="s">
        <v>283</v>
      </c>
      <c r="O118" s="68" t="s">
        <v>4922</v>
      </c>
      <c r="P118" s="68" t="s">
        <v>233</v>
      </c>
      <c r="Q118" s="68" t="s">
        <v>233</v>
      </c>
      <c r="R118" s="68" t="s">
        <v>10604</v>
      </c>
      <c r="S118" s="68">
        <v>22774500</v>
      </c>
      <c r="T118" s="68">
        <v>22655393</v>
      </c>
      <c r="U118" s="68" t="s">
        <v>16268</v>
      </c>
      <c r="V118" s="68">
        <v>22774525</v>
      </c>
      <c r="W118" s="68" t="s">
        <v>15707</v>
      </c>
      <c r="X118" s="68">
        <v>22694051</v>
      </c>
      <c r="Y118" s="68"/>
      <c r="Z118" s="68"/>
      <c r="AA118" s="68" t="s">
        <v>2875</v>
      </c>
      <c r="AB118" s="68"/>
    </row>
    <row r="119" spans="1:28" x14ac:dyDescent="0.25">
      <c r="A119" s="12" t="s">
        <v>10602</v>
      </c>
      <c r="B119" s="68" t="s">
        <v>12218</v>
      </c>
      <c r="C119" s="68" t="s">
        <v>10662</v>
      </c>
      <c r="E119" s="68" t="s">
        <v>10863</v>
      </c>
      <c r="F119" s="68" t="s">
        <v>10862</v>
      </c>
      <c r="G119" s="68" t="s">
        <v>283</v>
      </c>
      <c r="H119" s="68" t="s">
        <v>7</v>
      </c>
      <c r="I119" s="68" t="s">
        <v>282</v>
      </c>
      <c r="J119" s="68" t="s">
        <v>7</v>
      </c>
      <c r="K119" s="68" t="s">
        <v>2</v>
      </c>
      <c r="L119" s="68">
        <v>40601</v>
      </c>
      <c r="M119" s="68" t="s">
        <v>12910</v>
      </c>
      <c r="N119" s="68" t="s">
        <v>283</v>
      </c>
      <c r="O119" s="68" t="s">
        <v>352</v>
      </c>
      <c r="P119" s="68" t="s">
        <v>352</v>
      </c>
      <c r="Q119" s="68" t="s">
        <v>12283</v>
      </c>
      <c r="R119" s="68" t="s">
        <v>10604</v>
      </c>
      <c r="S119" s="68">
        <v>22686964</v>
      </c>
      <c r="T119" s="68">
        <v>22682885</v>
      </c>
      <c r="U119" s="68" t="s">
        <v>13707</v>
      </c>
      <c r="V119" s="68">
        <v>22686964</v>
      </c>
      <c r="W119" s="68" t="s">
        <v>15715</v>
      </c>
      <c r="X119" s="68">
        <v>22618569</v>
      </c>
      <c r="Y119" s="68"/>
      <c r="Z119" s="68"/>
      <c r="AA119" s="68" t="s">
        <v>3974</v>
      </c>
      <c r="AB119" s="68"/>
    </row>
    <row r="120" spans="1:28" x14ac:dyDescent="0.25">
      <c r="A120" s="12" t="s">
        <v>10602</v>
      </c>
      <c r="B120" s="68" t="s">
        <v>13687</v>
      </c>
      <c r="C120" s="68" t="s">
        <v>11100</v>
      </c>
      <c r="E120" s="68" t="s">
        <v>10865</v>
      </c>
      <c r="F120" s="68" t="s">
        <v>10826</v>
      </c>
      <c r="G120" s="68" t="s">
        <v>283</v>
      </c>
      <c r="H120" s="68" t="s">
        <v>7</v>
      </c>
      <c r="I120" s="68" t="s">
        <v>282</v>
      </c>
      <c r="J120" s="68" t="s">
        <v>11</v>
      </c>
      <c r="K120" s="68" t="s">
        <v>2</v>
      </c>
      <c r="L120" s="68">
        <v>40901</v>
      </c>
      <c r="M120" s="68" t="s">
        <v>12918</v>
      </c>
      <c r="N120" s="68" t="s">
        <v>283</v>
      </c>
      <c r="O120" s="68" t="s">
        <v>1381</v>
      </c>
      <c r="P120" s="68" t="s">
        <v>1381</v>
      </c>
      <c r="Q120" s="68" t="s">
        <v>4894</v>
      </c>
      <c r="R120" s="68" t="s">
        <v>10604</v>
      </c>
      <c r="S120" s="68">
        <v>22610717</v>
      </c>
      <c r="T120" s="68">
        <v>22635793</v>
      </c>
      <c r="U120" s="68" t="s">
        <v>10864</v>
      </c>
      <c r="V120" s="68">
        <v>22610717</v>
      </c>
      <c r="W120" s="68" t="s">
        <v>15715</v>
      </c>
      <c r="X120" s="68">
        <v>22618569</v>
      </c>
      <c r="Y120" s="68"/>
      <c r="Z120" s="68"/>
      <c r="AA120" s="68" t="s">
        <v>12330</v>
      </c>
      <c r="AB120" s="68"/>
    </row>
    <row r="121" spans="1:28" x14ac:dyDescent="0.25">
      <c r="A121" s="12" t="s">
        <v>10602</v>
      </c>
      <c r="B121" s="68" t="s">
        <v>14525</v>
      </c>
      <c r="C121" s="68" t="s">
        <v>14524</v>
      </c>
      <c r="E121" s="68" t="s">
        <v>10853</v>
      </c>
      <c r="F121" s="68" t="s">
        <v>10851</v>
      </c>
      <c r="G121" s="68" t="s">
        <v>56</v>
      </c>
      <c r="H121" s="68" t="s">
        <v>7</v>
      </c>
      <c r="I121" s="68" t="s">
        <v>46</v>
      </c>
      <c r="J121" s="68" t="s">
        <v>15</v>
      </c>
      <c r="K121" s="68" t="s">
        <v>3</v>
      </c>
      <c r="L121" s="68">
        <v>11102</v>
      </c>
      <c r="M121" s="68" t="s">
        <v>13833</v>
      </c>
      <c r="N121" s="68" t="s">
        <v>47</v>
      </c>
      <c r="O121" s="68" t="s">
        <v>13984</v>
      </c>
      <c r="P121" s="68" t="s">
        <v>218</v>
      </c>
      <c r="Q121" s="68" t="s">
        <v>218</v>
      </c>
      <c r="R121" s="68" t="s">
        <v>10604</v>
      </c>
      <c r="S121" s="68">
        <v>22940429</v>
      </c>
      <c r="T121" s="68">
        <v>22920136</v>
      </c>
      <c r="U121" s="68" t="s">
        <v>10852</v>
      </c>
      <c r="V121" s="68">
        <v>22940429</v>
      </c>
      <c r="W121" s="68" t="s">
        <v>15410</v>
      </c>
      <c r="X121" s="68">
        <v>22948987</v>
      </c>
      <c r="Y121" s="68"/>
      <c r="Z121" s="68"/>
      <c r="AA121" s="68" t="s">
        <v>3870</v>
      </c>
      <c r="AB121" s="68"/>
    </row>
    <row r="122" spans="1:28" x14ac:dyDescent="0.25">
      <c r="A122" s="12" t="s">
        <v>10602</v>
      </c>
      <c r="B122" s="68" t="s">
        <v>13368</v>
      </c>
      <c r="C122" s="68" t="s">
        <v>13354</v>
      </c>
      <c r="E122" s="68" t="s">
        <v>10843</v>
      </c>
      <c r="F122" s="68" t="s">
        <v>10679</v>
      </c>
      <c r="G122" s="68" t="s">
        <v>126</v>
      </c>
      <c r="H122" s="68" t="s">
        <v>7</v>
      </c>
      <c r="I122" s="68" t="s">
        <v>49</v>
      </c>
      <c r="J122" s="68" t="s">
        <v>4</v>
      </c>
      <c r="K122" s="68" t="s">
        <v>2</v>
      </c>
      <c r="L122" s="68">
        <v>20301</v>
      </c>
      <c r="M122" s="68" t="s">
        <v>12894</v>
      </c>
      <c r="N122" s="68" t="s">
        <v>126</v>
      </c>
      <c r="O122" s="68" t="s">
        <v>849</v>
      </c>
      <c r="P122" s="68" t="s">
        <v>849</v>
      </c>
      <c r="Q122" s="68" t="s">
        <v>849</v>
      </c>
      <c r="R122" s="68" t="s">
        <v>10604</v>
      </c>
      <c r="S122" s="68">
        <v>24945665</v>
      </c>
      <c r="T122" s="68" t="s">
        <v>15347</v>
      </c>
      <c r="U122" s="68" t="s">
        <v>14623</v>
      </c>
      <c r="V122" s="68">
        <v>24945665</v>
      </c>
      <c r="W122" s="68" t="s">
        <v>16269</v>
      </c>
      <c r="X122" s="68">
        <v>24448039</v>
      </c>
      <c r="Y122" s="68"/>
      <c r="Z122" s="68"/>
      <c r="AA122" s="68" t="s">
        <v>1310</v>
      </c>
      <c r="AB122" s="68"/>
    </row>
    <row r="123" spans="1:28" x14ac:dyDescent="0.25">
      <c r="A123" s="12" t="s">
        <v>10602</v>
      </c>
      <c r="B123" s="68" t="s">
        <v>11118</v>
      </c>
      <c r="C123" s="68" t="s">
        <v>10787</v>
      </c>
      <c r="E123" s="68" t="s">
        <v>11097</v>
      </c>
      <c r="F123" s="68" t="s">
        <v>11121</v>
      </c>
      <c r="G123" s="68" t="s">
        <v>126</v>
      </c>
      <c r="H123" s="68" t="s">
        <v>7</v>
      </c>
      <c r="I123" s="68" t="s">
        <v>49</v>
      </c>
      <c r="J123" s="68" t="s">
        <v>4</v>
      </c>
      <c r="K123" s="68" t="s">
        <v>2</v>
      </c>
      <c r="L123" s="68">
        <v>20301</v>
      </c>
      <c r="M123" s="68" t="s">
        <v>12894</v>
      </c>
      <c r="N123" s="68" t="s">
        <v>126</v>
      </c>
      <c r="O123" s="68" t="s">
        <v>849</v>
      </c>
      <c r="P123" s="68" t="s">
        <v>849</v>
      </c>
      <c r="Q123" s="68" t="s">
        <v>1079</v>
      </c>
      <c r="R123" s="68" t="s">
        <v>10604</v>
      </c>
      <c r="S123" s="68">
        <v>24941533</v>
      </c>
      <c r="T123" s="68">
        <v>24946663</v>
      </c>
      <c r="U123" s="68" t="s">
        <v>11141</v>
      </c>
      <c r="V123" s="68">
        <v>24941533</v>
      </c>
      <c r="W123" s="68" t="s">
        <v>16269</v>
      </c>
      <c r="X123" s="68">
        <v>24448039</v>
      </c>
      <c r="Y123" s="68"/>
      <c r="Z123" s="68"/>
      <c r="AA123" s="68"/>
      <c r="AB123" s="68"/>
    </row>
    <row r="124" spans="1:28" x14ac:dyDescent="0.25">
      <c r="A124" s="12" t="s">
        <v>10602</v>
      </c>
      <c r="B124" s="68" t="s">
        <v>14495</v>
      </c>
      <c r="C124" s="68" t="s">
        <v>11093</v>
      </c>
      <c r="E124" s="68" t="s">
        <v>10657</v>
      </c>
      <c r="F124" s="68" t="s">
        <v>14593</v>
      </c>
      <c r="G124" s="68" t="s">
        <v>11156</v>
      </c>
      <c r="H124" s="68" t="s">
        <v>6</v>
      </c>
      <c r="I124" s="68" t="s">
        <v>46</v>
      </c>
      <c r="J124" s="68" t="s">
        <v>2</v>
      </c>
      <c r="K124" s="68" t="s">
        <v>12</v>
      </c>
      <c r="L124" s="68">
        <v>10110</v>
      </c>
      <c r="M124" s="68" t="s">
        <v>13757</v>
      </c>
      <c r="N124" s="68" t="s">
        <v>47</v>
      </c>
      <c r="O124" s="68" t="s">
        <v>47</v>
      </c>
      <c r="P124" s="68" t="s">
        <v>361</v>
      </c>
      <c r="Q124" s="68" t="s">
        <v>11300</v>
      </c>
      <c r="R124" s="68" t="s">
        <v>10604</v>
      </c>
      <c r="S124" s="68">
        <v>40019261</v>
      </c>
      <c r="T124" s="68" t="s">
        <v>15347</v>
      </c>
      <c r="U124" s="68" t="s">
        <v>16270</v>
      </c>
      <c r="V124" s="68">
        <v>40019261</v>
      </c>
      <c r="W124" s="68" t="s">
        <v>15381</v>
      </c>
      <c r="X124" s="68">
        <v>22544090</v>
      </c>
      <c r="Y124" s="68"/>
      <c r="Z124" s="68"/>
      <c r="AA124" s="68" t="s">
        <v>422</v>
      </c>
      <c r="AB124" s="68"/>
    </row>
    <row r="125" spans="1:28" x14ac:dyDescent="0.25">
      <c r="A125" s="12" t="s">
        <v>10602</v>
      </c>
      <c r="B125" s="68" t="s">
        <v>10835</v>
      </c>
      <c r="C125" s="68" t="s">
        <v>10834</v>
      </c>
      <c r="E125" s="68" t="s">
        <v>10918</v>
      </c>
      <c r="F125" s="68" t="s">
        <v>10917</v>
      </c>
      <c r="G125" s="68" t="s">
        <v>283</v>
      </c>
      <c r="H125" s="68" t="s">
        <v>5</v>
      </c>
      <c r="I125" s="68" t="s">
        <v>282</v>
      </c>
      <c r="J125" s="68" t="s">
        <v>6</v>
      </c>
      <c r="K125" s="68" t="s">
        <v>5</v>
      </c>
      <c r="L125" s="68">
        <v>40504</v>
      </c>
      <c r="M125" s="68" t="s">
        <v>15323</v>
      </c>
      <c r="N125" s="68" t="s">
        <v>283</v>
      </c>
      <c r="O125" s="68" t="s">
        <v>218</v>
      </c>
      <c r="P125" s="68" t="s">
        <v>128</v>
      </c>
      <c r="Q125" s="68" t="s">
        <v>3618</v>
      </c>
      <c r="R125" s="68" t="s">
        <v>10604</v>
      </c>
      <c r="S125" s="68">
        <v>22635470</v>
      </c>
      <c r="T125" s="68">
        <v>22635469</v>
      </c>
      <c r="U125" s="68" t="s">
        <v>12870</v>
      </c>
      <c r="V125" s="68">
        <v>83692124</v>
      </c>
      <c r="W125" s="68" t="s">
        <v>15711</v>
      </c>
      <c r="X125" s="68">
        <v>22623025</v>
      </c>
      <c r="Y125" s="68"/>
      <c r="Z125" s="68"/>
      <c r="AA125" s="68" t="s">
        <v>6091</v>
      </c>
      <c r="AB125" s="68"/>
    </row>
    <row r="126" spans="1:28" x14ac:dyDescent="0.25">
      <c r="A126" s="12" t="s">
        <v>10602</v>
      </c>
      <c r="B126" s="68" t="s">
        <v>10782</v>
      </c>
      <c r="C126" s="68" t="s">
        <v>10808</v>
      </c>
      <c r="E126" s="68" t="s">
        <v>10881</v>
      </c>
      <c r="F126" s="68" t="s">
        <v>14507</v>
      </c>
      <c r="G126" s="68" t="s">
        <v>125</v>
      </c>
      <c r="H126" s="68" t="s">
        <v>7</v>
      </c>
      <c r="I126" s="68" t="s">
        <v>49</v>
      </c>
      <c r="J126" s="68" t="s">
        <v>8</v>
      </c>
      <c r="K126" s="68" t="s">
        <v>4</v>
      </c>
      <c r="L126" s="68">
        <v>20703</v>
      </c>
      <c r="M126" s="68" t="s">
        <v>12998</v>
      </c>
      <c r="N126" s="68" t="s">
        <v>126</v>
      </c>
      <c r="O126" s="68" t="s">
        <v>1826</v>
      </c>
      <c r="P126" s="68" t="s">
        <v>2066</v>
      </c>
      <c r="Q126" s="68" t="s">
        <v>12284</v>
      </c>
      <c r="R126" s="68" t="s">
        <v>10604</v>
      </c>
      <c r="S126" s="68">
        <v>40015939</v>
      </c>
      <c r="T126" s="68">
        <v>24533170</v>
      </c>
      <c r="U126" s="68" t="s">
        <v>10880</v>
      </c>
      <c r="V126" s="68">
        <v>40015939</v>
      </c>
      <c r="W126" s="68" t="s">
        <v>16253</v>
      </c>
      <c r="X126" s="68">
        <v>24531403</v>
      </c>
      <c r="Y126" s="68"/>
      <c r="Z126" s="68"/>
      <c r="AA126" s="68" t="s">
        <v>3090</v>
      </c>
      <c r="AB126" s="68"/>
    </row>
    <row r="127" spans="1:28" x14ac:dyDescent="0.25">
      <c r="A127" s="12" t="s">
        <v>10602</v>
      </c>
      <c r="B127" s="68" t="s">
        <v>10784</v>
      </c>
      <c r="C127" s="68" t="s">
        <v>10850</v>
      </c>
      <c r="E127" s="68" t="s">
        <v>10866</v>
      </c>
      <c r="F127" s="68" t="s">
        <v>16162</v>
      </c>
      <c r="G127" s="68" t="s">
        <v>1112</v>
      </c>
      <c r="H127" s="68" t="s">
        <v>3</v>
      </c>
      <c r="I127" s="68" t="s">
        <v>316</v>
      </c>
      <c r="J127" s="68" t="s">
        <v>2</v>
      </c>
      <c r="K127" s="68" t="s">
        <v>3</v>
      </c>
      <c r="L127" s="68">
        <v>50102</v>
      </c>
      <c r="M127" s="68" t="s">
        <v>12928</v>
      </c>
      <c r="N127" s="68" t="s">
        <v>317</v>
      </c>
      <c r="O127" s="68" t="s">
        <v>1112</v>
      </c>
      <c r="P127" s="68" t="s">
        <v>5396</v>
      </c>
      <c r="Q127" s="68" t="s">
        <v>12285</v>
      </c>
      <c r="R127" s="68" t="s">
        <v>10604</v>
      </c>
      <c r="S127" s="68">
        <v>40033318</v>
      </c>
      <c r="T127" s="68">
        <v>63734346</v>
      </c>
      <c r="U127" s="68" t="s">
        <v>16179</v>
      </c>
      <c r="V127" s="68">
        <v>86731641</v>
      </c>
      <c r="W127" s="68" t="s">
        <v>14032</v>
      </c>
      <c r="X127" s="68">
        <v>85976933</v>
      </c>
      <c r="Y127" s="68"/>
      <c r="Z127" s="68"/>
      <c r="AA127" s="68" t="s">
        <v>4047</v>
      </c>
      <c r="AB127" s="68"/>
    </row>
    <row r="128" spans="1:28" x14ac:dyDescent="0.25">
      <c r="A128" s="12" t="s">
        <v>10602</v>
      </c>
      <c r="B128" s="68" t="s">
        <v>10721</v>
      </c>
      <c r="C128" s="68" t="s">
        <v>10722</v>
      </c>
      <c r="E128" s="68" t="s">
        <v>10867</v>
      </c>
      <c r="F128" s="68" t="s">
        <v>14508</v>
      </c>
      <c r="G128" s="68" t="s">
        <v>11156</v>
      </c>
      <c r="H128" s="68" t="s">
        <v>2</v>
      </c>
      <c r="I128" s="68" t="s">
        <v>46</v>
      </c>
      <c r="J128" s="68" t="s">
        <v>2</v>
      </c>
      <c r="K128" s="68" t="s">
        <v>15</v>
      </c>
      <c r="L128" s="68">
        <v>10111</v>
      </c>
      <c r="M128" s="68" t="s">
        <v>13758</v>
      </c>
      <c r="N128" s="68" t="s">
        <v>47</v>
      </c>
      <c r="O128" s="68" t="s">
        <v>47</v>
      </c>
      <c r="P128" s="68" t="s">
        <v>14020</v>
      </c>
      <c r="Q128" s="68" t="s">
        <v>12286</v>
      </c>
      <c r="R128" s="68" t="s">
        <v>10604</v>
      </c>
      <c r="S128" s="68">
        <v>22262244</v>
      </c>
      <c r="T128" s="68">
        <v>84214748</v>
      </c>
      <c r="U128" s="68" t="s">
        <v>14624</v>
      </c>
      <c r="V128" s="68">
        <v>84214748</v>
      </c>
      <c r="W128" s="68" t="s">
        <v>15673</v>
      </c>
      <c r="X128" s="68">
        <v>22551257</v>
      </c>
      <c r="Y128" s="68"/>
      <c r="Z128" s="68"/>
      <c r="AA128" s="68" t="s">
        <v>2674</v>
      </c>
      <c r="AB128" s="68"/>
    </row>
    <row r="129" spans="1:28" x14ac:dyDescent="0.25">
      <c r="A129" s="12" t="s">
        <v>10602</v>
      </c>
      <c r="B129" s="68" t="s">
        <v>10788</v>
      </c>
      <c r="C129" s="68" t="s">
        <v>10831</v>
      </c>
      <c r="E129" s="68" t="s">
        <v>10883</v>
      </c>
      <c r="F129" s="68" t="s">
        <v>10882</v>
      </c>
      <c r="G129" s="68" t="s">
        <v>63</v>
      </c>
      <c r="H129" s="68" t="s">
        <v>3</v>
      </c>
      <c r="I129" s="68" t="s">
        <v>46</v>
      </c>
      <c r="J129" s="68" t="s">
        <v>4</v>
      </c>
      <c r="K129" s="68" t="s">
        <v>4</v>
      </c>
      <c r="L129" s="68">
        <v>10303</v>
      </c>
      <c r="M129" s="68" t="s">
        <v>13766</v>
      </c>
      <c r="N129" s="68" t="s">
        <v>47</v>
      </c>
      <c r="O129" s="68" t="s">
        <v>63</v>
      </c>
      <c r="P129" s="68" t="s">
        <v>427</v>
      </c>
      <c r="Q129" s="68" t="s">
        <v>427</v>
      </c>
      <c r="R129" s="68" t="s">
        <v>10604</v>
      </c>
      <c r="S129" s="68">
        <v>22504858</v>
      </c>
      <c r="T129" s="68">
        <v>21007986</v>
      </c>
      <c r="U129" s="68" t="s">
        <v>14509</v>
      </c>
      <c r="V129" s="68">
        <v>22504858</v>
      </c>
      <c r="W129" s="68" t="s">
        <v>16250</v>
      </c>
      <c r="X129" s="68">
        <v>22700885</v>
      </c>
      <c r="Y129" s="68"/>
      <c r="Z129" s="68"/>
      <c r="AA129" s="68" t="s">
        <v>3086</v>
      </c>
      <c r="AB129" s="68"/>
    </row>
    <row r="130" spans="1:28" x14ac:dyDescent="0.25">
      <c r="A130" s="12" t="s">
        <v>10602</v>
      </c>
      <c r="B130" s="68" t="s">
        <v>16206</v>
      </c>
      <c r="C130" s="68" t="s">
        <v>16205</v>
      </c>
      <c r="E130" s="68" t="s">
        <v>10828</v>
      </c>
      <c r="F130" s="68" t="s">
        <v>10827</v>
      </c>
      <c r="G130" s="68" t="s">
        <v>299</v>
      </c>
      <c r="H130" s="68" t="s">
        <v>4</v>
      </c>
      <c r="I130" s="68" t="s">
        <v>49</v>
      </c>
      <c r="J130" s="68" t="s">
        <v>12</v>
      </c>
      <c r="K130" s="68" t="s">
        <v>2</v>
      </c>
      <c r="L130" s="68">
        <v>21001</v>
      </c>
      <c r="M130" s="68" t="s">
        <v>12921</v>
      </c>
      <c r="N130" s="68" t="s">
        <v>126</v>
      </c>
      <c r="O130" s="68" t="s">
        <v>299</v>
      </c>
      <c r="P130" s="68" t="s">
        <v>3466</v>
      </c>
      <c r="Q130" s="68" t="s">
        <v>7952</v>
      </c>
      <c r="R130" s="68" t="s">
        <v>10604</v>
      </c>
      <c r="S130" s="68">
        <v>24615656</v>
      </c>
      <c r="T130" s="68">
        <v>24607355</v>
      </c>
      <c r="U130" s="68" t="s">
        <v>14510</v>
      </c>
      <c r="V130" s="68">
        <v>24615656</v>
      </c>
      <c r="W130" s="68" t="s">
        <v>15593</v>
      </c>
      <c r="X130" s="68">
        <v>24601238</v>
      </c>
      <c r="Y130" s="68"/>
      <c r="Z130" s="68"/>
      <c r="AA130" s="68" t="s">
        <v>2316</v>
      </c>
      <c r="AB130" s="68"/>
    </row>
    <row r="131" spans="1:28" x14ac:dyDescent="0.25">
      <c r="A131" s="12" t="s">
        <v>10602</v>
      </c>
      <c r="B131" s="68" t="s">
        <v>10793</v>
      </c>
      <c r="C131" s="69" t="s">
        <v>11051</v>
      </c>
      <c r="E131" s="68" t="s">
        <v>10885</v>
      </c>
      <c r="F131" s="68" t="s">
        <v>14511</v>
      </c>
      <c r="G131" s="68" t="s">
        <v>4119</v>
      </c>
      <c r="H131" s="68" t="s">
        <v>2</v>
      </c>
      <c r="I131" s="68" t="s">
        <v>133</v>
      </c>
      <c r="J131" s="68" t="s">
        <v>3</v>
      </c>
      <c r="K131" s="68" t="s">
        <v>2</v>
      </c>
      <c r="L131" s="68">
        <v>70201</v>
      </c>
      <c r="M131" s="68" t="s">
        <v>13761</v>
      </c>
      <c r="N131" s="68" t="s">
        <v>132</v>
      </c>
      <c r="O131" s="68" t="s">
        <v>14376</v>
      </c>
      <c r="P131" s="68" t="s">
        <v>4119</v>
      </c>
      <c r="Q131" s="68" t="s">
        <v>682</v>
      </c>
      <c r="R131" s="68" t="s">
        <v>10604</v>
      </c>
      <c r="S131" s="68">
        <v>27104025</v>
      </c>
      <c r="T131" s="68">
        <v>27105646</v>
      </c>
      <c r="U131" s="68" t="s">
        <v>12287</v>
      </c>
      <c r="V131" s="68">
        <v>27100475</v>
      </c>
      <c r="W131" s="68" t="s">
        <v>13647</v>
      </c>
      <c r="X131" s="68">
        <v>27111497</v>
      </c>
      <c r="Y131" s="68"/>
      <c r="Z131" s="68"/>
      <c r="AA131" s="68" t="s">
        <v>4710</v>
      </c>
      <c r="AB131" s="68"/>
    </row>
    <row r="132" spans="1:28" x14ac:dyDescent="0.25">
      <c r="A132" s="12" t="s">
        <v>10602</v>
      </c>
      <c r="B132" s="68" t="s">
        <v>10796</v>
      </c>
      <c r="C132" s="68" t="s">
        <v>10822</v>
      </c>
      <c r="E132" s="68" t="s">
        <v>10871</v>
      </c>
      <c r="F132" s="68" t="s">
        <v>12828</v>
      </c>
      <c r="G132" s="68" t="s">
        <v>11156</v>
      </c>
      <c r="H132" s="68" t="s">
        <v>3</v>
      </c>
      <c r="I132" s="68" t="s">
        <v>46</v>
      </c>
      <c r="J132" s="68" t="s">
        <v>2</v>
      </c>
      <c r="K132" s="68" t="s">
        <v>2</v>
      </c>
      <c r="L132" s="68">
        <v>10101</v>
      </c>
      <c r="M132" s="68" t="s">
        <v>13744</v>
      </c>
      <c r="N132" s="68" t="s">
        <v>47</v>
      </c>
      <c r="O132" s="68" t="s">
        <v>47</v>
      </c>
      <c r="P132" s="68" t="s">
        <v>13986</v>
      </c>
      <c r="Q132" s="68" t="s">
        <v>12250</v>
      </c>
      <c r="R132" s="68" t="s">
        <v>10604</v>
      </c>
      <c r="S132" s="68">
        <v>22830540</v>
      </c>
      <c r="T132" s="68">
        <v>22728608</v>
      </c>
      <c r="U132" s="68" t="s">
        <v>10870</v>
      </c>
      <c r="V132" s="68">
        <v>22710526</v>
      </c>
      <c r="W132" s="68" t="s">
        <v>14001</v>
      </c>
      <c r="X132" s="68">
        <v>22227080</v>
      </c>
      <c r="Y132" s="68"/>
      <c r="Z132" s="68"/>
      <c r="AA132" s="68" t="s">
        <v>4385</v>
      </c>
      <c r="AB132" s="68"/>
    </row>
    <row r="133" spans="1:28" x14ac:dyDescent="0.25">
      <c r="A133" s="12" t="s">
        <v>10602</v>
      </c>
      <c r="B133" s="68" t="s">
        <v>16182</v>
      </c>
      <c r="C133" s="68" t="s">
        <v>11040</v>
      </c>
      <c r="E133" s="68" t="s">
        <v>10640</v>
      </c>
      <c r="F133" s="68" t="s">
        <v>10638</v>
      </c>
      <c r="G133" s="68" t="s">
        <v>56</v>
      </c>
      <c r="H133" s="68" t="s">
        <v>5</v>
      </c>
      <c r="I133" s="68" t="s">
        <v>46</v>
      </c>
      <c r="J133" s="68" t="s">
        <v>17</v>
      </c>
      <c r="K133" s="68" t="s">
        <v>4</v>
      </c>
      <c r="L133" s="68">
        <v>11303</v>
      </c>
      <c r="M133" s="68" t="s">
        <v>13846</v>
      </c>
      <c r="N133" s="68" t="s">
        <v>47</v>
      </c>
      <c r="O133" s="68" t="s">
        <v>13983</v>
      </c>
      <c r="P133" s="68" t="s">
        <v>242</v>
      </c>
      <c r="Q133" s="68" t="s">
        <v>242</v>
      </c>
      <c r="R133" s="68" t="s">
        <v>10604</v>
      </c>
      <c r="S133" s="68">
        <v>22400440</v>
      </c>
      <c r="T133" s="68" t="s">
        <v>15347</v>
      </c>
      <c r="U133" s="68" t="s">
        <v>10639</v>
      </c>
      <c r="V133" s="68" t="s">
        <v>16271</v>
      </c>
      <c r="W133" s="68" t="s">
        <v>15366</v>
      </c>
      <c r="X133" s="68">
        <v>22407361</v>
      </c>
      <c r="Y133" s="68"/>
      <c r="Z133" s="68"/>
      <c r="AA133" s="68" t="s">
        <v>257</v>
      </c>
      <c r="AB133" s="68"/>
    </row>
    <row r="134" spans="1:28" x14ac:dyDescent="0.25">
      <c r="A134" s="12" t="s">
        <v>10602</v>
      </c>
      <c r="B134" s="68" t="s">
        <v>16335</v>
      </c>
      <c r="C134" s="68" t="s">
        <v>16334</v>
      </c>
      <c r="E134" s="68" t="s">
        <v>10875</v>
      </c>
      <c r="F134" s="68" t="s">
        <v>14512</v>
      </c>
      <c r="G134" s="68" t="s">
        <v>11157</v>
      </c>
      <c r="H134" s="68" t="s">
        <v>3</v>
      </c>
      <c r="I134" s="68" t="s">
        <v>46</v>
      </c>
      <c r="J134" s="68" t="s">
        <v>2</v>
      </c>
      <c r="K134" s="68" t="s">
        <v>11</v>
      </c>
      <c r="L134" s="68">
        <v>10109</v>
      </c>
      <c r="M134" s="68" t="s">
        <v>13755</v>
      </c>
      <c r="N134" s="68" t="s">
        <v>47</v>
      </c>
      <c r="O134" s="68" t="s">
        <v>47</v>
      </c>
      <c r="P134" s="68" t="s">
        <v>294</v>
      </c>
      <c r="Q134" s="68" t="s">
        <v>12256</v>
      </c>
      <c r="R134" s="68" t="s">
        <v>10604</v>
      </c>
      <c r="S134" s="68">
        <v>22901174</v>
      </c>
      <c r="T134" s="68">
        <v>21026206</v>
      </c>
      <c r="U134" s="68" t="s">
        <v>12288</v>
      </c>
      <c r="V134" s="68">
        <v>22901174</v>
      </c>
      <c r="W134" s="68" t="s">
        <v>15375</v>
      </c>
      <c r="X134" s="68">
        <v>22914901</v>
      </c>
      <c r="Y134" s="68"/>
      <c r="Z134" s="68"/>
      <c r="AA134" s="68" t="s">
        <v>4409</v>
      </c>
      <c r="AB134" s="68"/>
    </row>
    <row r="135" spans="1:28" x14ac:dyDescent="0.25">
      <c r="A135" s="12" t="s">
        <v>10602</v>
      </c>
      <c r="B135" s="68" t="s">
        <v>10800</v>
      </c>
      <c r="C135" s="68" t="s">
        <v>11074</v>
      </c>
      <c r="E135" s="68" t="s">
        <v>10877</v>
      </c>
      <c r="F135" s="68" t="s">
        <v>14513</v>
      </c>
      <c r="G135" s="68" t="s">
        <v>11157</v>
      </c>
      <c r="H135" s="68" t="s">
        <v>4</v>
      </c>
      <c r="I135" s="68" t="s">
        <v>46</v>
      </c>
      <c r="J135" s="68" t="s">
        <v>3</v>
      </c>
      <c r="K135" s="68" t="s">
        <v>4</v>
      </c>
      <c r="L135" s="68">
        <v>10203</v>
      </c>
      <c r="M135" s="68" t="s">
        <v>13762</v>
      </c>
      <c r="N135" s="68" t="s">
        <v>47</v>
      </c>
      <c r="O135" s="68" t="s">
        <v>454</v>
      </c>
      <c r="P135" s="68" t="s">
        <v>218</v>
      </c>
      <c r="Q135" s="68" t="s">
        <v>11167</v>
      </c>
      <c r="R135" s="68" t="s">
        <v>10604</v>
      </c>
      <c r="S135" s="68">
        <v>22151742</v>
      </c>
      <c r="T135" s="68">
        <v>22151126</v>
      </c>
      <c r="U135" s="68" t="s">
        <v>10876</v>
      </c>
      <c r="V135" s="68">
        <v>88215872</v>
      </c>
      <c r="W135" s="68" t="s">
        <v>14000</v>
      </c>
      <c r="X135" s="68">
        <v>22284630</v>
      </c>
      <c r="Y135" s="68"/>
      <c r="Z135" s="68"/>
      <c r="AA135" s="68" t="s">
        <v>4432</v>
      </c>
      <c r="AB135" s="68"/>
    </row>
    <row r="136" spans="1:28" x14ac:dyDescent="0.25">
      <c r="A136" s="12" t="s">
        <v>10602</v>
      </c>
      <c r="B136" s="68" t="s">
        <v>16162</v>
      </c>
      <c r="C136" s="68" t="s">
        <v>10866</v>
      </c>
      <c r="E136" s="68" t="s">
        <v>10879</v>
      </c>
      <c r="F136" s="68" t="s">
        <v>10878</v>
      </c>
      <c r="G136" s="68" t="s">
        <v>322</v>
      </c>
      <c r="H136" s="68" t="s">
        <v>2</v>
      </c>
      <c r="I136" s="68" t="s">
        <v>89</v>
      </c>
      <c r="J136" s="68" t="s">
        <v>2</v>
      </c>
      <c r="K136" s="68" t="s">
        <v>2</v>
      </c>
      <c r="L136" s="68">
        <v>30101</v>
      </c>
      <c r="M136" s="68" t="s">
        <v>12888</v>
      </c>
      <c r="N136" s="68" t="s">
        <v>322</v>
      </c>
      <c r="O136" s="68" t="s">
        <v>322</v>
      </c>
      <c r="P136" s="68" t="s">
        <v>14151</v>
      </c>
      <c r="Q136" s="68" t="s">
        <v>5639</v>
      </c>
      <c r="R136" s="68" t="s">
        <v>10604</v>
      </c>
      <c r="S136" s="68">
        <v>25257378</v>
      </c>
      <c r="T136" s="68">
        <v>25517626</v>
      </c>
      <c r="U136" s="68" t="s">
        <v>14625</v>
      </c>
      <c r="V136" s="68">
        <v>25527378</v>
      </c>
      <c r="W136" s="68" t="s">
        <v>15665</v>
      </c>
      <c r="X136" s="68">
        <v>25520752</v>
      </c>
      <c r="Y136" s="68"/>
      <c r="Z136" s="68"/>
      <c r="AA136" s="68" t="s">
        <v>4543</v>
      </c>
      <c r="AB136" s="68"/>
    </row>
    <row r="137" spans="1:28" x14ac:dyDescent="0.25">
      <c r="A137" s="12" t="s">
        <v>10602</v>
      </c>
      <c r="B137" s="68" t="s">
        <v>13372</v>
      </c>
      <c r="C137" s="68" t="s">
        <v>13358</v>
      </c>
      <c r="E137" s="68" t="s">
        <v>11098</v>
      </c>
      <c r="F137" s="68" t="s">
        <v>11122</v>
      </c>
      <c r="G137" s="68" t="s">
        <v>283</v>
      </c>
      <c r="H137" s="68" t="s">
        <v>3</v>
      </c>
      <c r="I137" s="68" t="s">
        <v>282</v>
      </c>
      <c r="J137" s="68" t="s">
        <v>2</v>
      </c>
      <c r="K137" s="68" t="s">
        <v>3</v>
      </c>
      <c r="L137" s="68">
        <v>40102</v>
      </c>
      <c r="M137" s="68" t="s">
        <v>12927</v>
      </c>
      <c r="N137" s="68" t="s">
        <v>283</v>
      </c>
      <c r="O137" s="68" t="s">
        <v>283</v>
      </c>
      <c r="P137" s="68" t="s">
        <v>1051</v>
      </c>
      <c r="Q137" s="68" t="s">
        <v>474</v>
      </c>
      <c r="R137" s="68" t="s">
        <v>10604</v>
      </c>
      <c r="S137" s="68">
        <v>22600353</v>
      </c>
      <c r="T137" s="68">
        <v>22600353</v>
      </c>
      <c r="U137" s="68" t="s">
        <v>16163</v>
      </c>
      <c r="V137" s="68">
        <v>85452580</v>
      </c>
      <c r="W137" s="68" t="s">
        <v>15704</v>
      </c>
      <c r="X137" s="68">
        <v>22375389</v>
      </c>
      <c r="Y137" s="68"/>
      <c r="Z137" s="68"/>
      <c r="AA137" s="68"/>
      <c r="AB137" s="68"/>
    </row>
    <row r="138" spans="1:28" x14ac:dyDescent="0.25">
      <c r="A138" s="12" t="s">
        <v>10602</v>
      </c>
      <c r="B138" s="68" t="s">
        <v>10805</v>
      </c>
      <c r="C138" s="68" t="s">
        <v>10892</v>
      </c>
      <c r="E138" s="68" t="s">
        <v>10884</v>
      </c>
      <c r="F138" s="68" t="s">
        <v>12829</v>
      </c>
      <c r="G138" s="68" t="s">
        <v>63</v>
      </c>
      <c r="H138" s="68" t="s">
        <v>4</v>
      </c>
      <c r="I138" s="68" t="s">
        <v>46</v>
      </c>
      <c r="J138" s="68" t="s">
        <v>7</v>
      </c>
      <c r="K138" s="68" t="s">
        <v>2</v>
      </c>
      <c r="L138" s="68">
        <v>10601</v>
      </c>
      <c r="M138" s="68" t="s">
        <v>13789</v>
      </c>
      <c r="N138" s="68" t="s">
        <v>47</v>
      </c>
      <c r="O138" s="68" t="s">
        <v>661</v>
      </c>
      <c r="P138" s="68" t="s">
        <v>661</v>
      </c>
      <c r="Q138" s="68" t="s">
        <v>11467</v>
      </c>
      <c r="R138" s="68" t="s">
        <v>10604</v>
      </c>
      <c r="S138" s="68">
        <v>22300821</v>
      </c>
      <c r="T138" s="68" t="s">
        <v>15347</v>
      </c>
      <c r="U138" s="68" t="s">
        <v>14514</v>
      </c>
      <c r="V138" s="68">
        <v>22300821</v>
      </c>
      <c r="W138" s="68" t="s">
        <v>16272</v>
      </c>
      <c r="X138" s="68">
        <v>22301358</v>
      </c>
      <c r="Y138" s="68"/>
      <c r="Z138" s="68"/>
      <c r="AA138" s="68" t="s">
        <v>4676</v>
      </c>
      <c r="AB138" s="68"/>
    </row>
    <row r="139" spans="1:28" x14ac:dyDescent="0.25">
      <c r="A139" s="12" t="s">
        <v>10602</v>
      </c>
      <c r="B139" s="68" t="s">
        <v>10806</v>
      </c>
      <c r="C139" s="68" t="s">
        <v>11036</v>
      </c>
      <c r="E139" s="68" t="s">
        <v>10660</v>
      </c>
      <c r="F139" s="68" t="s">
        <v>2654</v>
      </c>
      <c r="G139" s="68" t="s">
        <v>11156</v>
      </c>
      <c r="H139" s="68" t="s">
        <v>7</v>
      </c>
      <c r="I139" s="68" t="s">
        <v>46</v>
      </c>
      <c r="J139" s="68" t="s">
        <v>12</v>
      </c>
      <c r="K139" s="68" t="s">
        <v>2</v>
      </c>
      <c r="L139" s="68">
        <v>11001</v>
      </c>
      <c r="M139" s="68" t="s">
        <v>13816</v>
      </c>
      <c r="N139" s="68" t="s">
        <v>47</v>
      </c>
      <c r="O139" s="68" t="s">
        <v>330</v>
      </c>
      <c r="P139" s="68" t="s">
        <v>330</v>
      </c>
      <c r="Q139" s="68" t="s">
        <v>181</v>
      </c>
      <c r="R139" s="68" t="s">
        <v>10604</v>
      </c>
      <c r="S139" s="68">
        <v>22545206</v>
      </c>
      <c r="T139" s="68">
        <v>83803771</v>
      </c>
      <c r="U139" s="68" t="s">
        <v>10659</v>
      </c>
      <c r="V139" s="68">
        <v>22545206</v>
      </c>
      <c r="W139" s="68" t="s">
        <v>16273</v>
      </c>
      <c r="X139" s="68">
        <v>22754085</v>
      </c>
      <c r="Y139" s="68"/>
      <c r="Z139" s="68"/>
      <c r="AA139" s="68" t="s">
        <v>433</v>
      </c>
      <c r="AB139" s="68"/>
    </row>
    <row r="140" spans="1:28" x14ac:dyDescent="0.25">
      <c r="A140" s="12" t="s">
        <v>10602</v>
      </c>
      <c r="B140" s="68" t="s">
        <v>10778</v>
      </c>
      <c r="C140" s="68" t="s">
        <v>10779</v>
      </c>
      <c r="E140" s="68" t="s">
        <v>10722</v>
      </c>
      <c r="F140" s="68" t="s">
        <v>10721</v>
      </c>
      <c r="G140" s="68" t="s">
        <v>126</v>
      </c>
      <c r="H140" s="68" t="s">
        <v>5</v>
      </c>
      <c r="I140" s="68" t="s">
        <v>49</v>
      </c>
      <c r="J140" s="68" t="s">
        <v>2</v>
      </c>
      <c r="K140" s="68" t="s">
        <v>10</v>
      </c>
      <c r="L140" s="68">
        <v>20108</v>
      </c>
      <c r="M140" s="68" t="s">
        <v>12957</v>
      </c>
      <c r="N140" s="68" t="s">
        <v>126</v>
      </c>
      <c r="O140" s="68" t="s">
        <v>126</v>
      </c>
      <c r="P140" s="68" t="s">
        <v>218</v>
      </c>
      <c r="Q140" s="68" t="s">
        <v>331</v>
      </c>
      <c r="R140" s="68" t="s">
        <v>10604</v>
      </c>
      <c r="S140" s="68">
        <v>22939406</v>
      </c>
      <c r="T140" s="68">
        <v>22939406</v>
      </c>
      <c r="U140" s="68" t="s">
        <v>12560</v>
      </c>
      <c r="V140" s="68">
        <v>22390282</v>
      </c>
      <c r="W140" s="68" t="s">
        <v>10186</v>
      </c>
      <c r="X140" s="68">
        <v>24433095</v>
      </c>
      <c r="Y140" s="68"/>
      <c r="Z140" s="68"/>
      <c r="AA140" s="68" t="s">
        <v>296</v>
      </c>
      <c r="AB140" s="68"/>
    </row>
    <row r="141" spans="1:28" x14ac:dyDescent="0.25">
      <c r="A141" s="12" t="s">
        <v>10602</v>
      </c>
      <c r="B141" s="68" t="s">
        <v>12832</v>
      </c>
      <c r="C141" s="68" t="s">
        <v>10905</v>
      </c>
      <c r="E141" s="68" t="s">
        <v>11099</v>
      </c>
      <c r="F141" s="68" t="s">
        <v>11123</v>
      </c>
      <c r="G141" s="68" t="s">
        <v>11156</v>
      </c>
      <c r="H141" s="68" t="s">
        <v>3</v>
      </c>
      <c r="I141" s="68" t="s">
        <v>46</v>
      </c>
      <c r="J141" s="68" t="s">
        <v>2</v>
      </c>
      <c r="K141" s="68" t="s">
        <v>2</v>
      </c>
      <c r="L141" s="68">
        <v>10101</v>
      </c>
      <c r="M141" s="68" t="s">
        <v>13744</v>
      </c>
      <c r="N141" s="68" t="s">
        <v>47</v>
      </c>
      <c r="O141" s="68" t="s">
        <v>47</v>
      </c>
      <c r="P141" s="68" t="s">
        <v>13986</v>
      </c>
      <c r="Q141" s="68" t="s">
        <v>12250</v>
      </c>
      <c r="R141" s="68" t="s">
        <v>10604</v>
      </c>
      <c r="S141" s="68">
        <v>22332789</v>
      </c>
      <c r="T141" s="68" t="s">
        <v>15347</v>
      </c>
      <c r="U141" s="68" t="s">
        <v>11142</v>
      </c>
      <c r="V141" s="68">
        <v>22332789</v>
      </c>
      <c r="W141" s="68" t="s">
        <v>14001</v>
      </c>
      <c r="X141" s="68">
        <v>22227080</v>
      </c>
      <c r="Y141" s="68"/>
      <c r="Z141" s="68"/>
      <c r="AA141" s="68"/>
      <c r="AB141" s="68"/>
    </row>
    <row r="142" spans="1:28" x14ac:dyDescent="0.25">
      <c r="A142" s="12" t="s">
        <v>10602</v>
      </c>
      <c r="B142" s="68" t="s">
        <v>10606</v>
      </c>
      <c r="C142" s="68" t="s">
        <v>10607</v>
      </c>
      <c r="E142" s="68" t="s">
        <v>11100</v>
      </c>
      <c r="F142" s="68" t="s">
        <v>13687</v>
      </c>
      <c r="G142" s="68" t="s">
        <v>196</v>
      </c>
      <c r="H142" s="68" t="s">
        <v>8</v>
      </c>
      <c r="I142" s="68" t="s">
        <v>195</v>
      </c>
      <c r="J142" s="68" t="s">
        <v>3</v>
      </c>
      <c r="K142" s="68" t="s">
        <v>4</v>
      </c>
      <c r="L142" s="68">
        <v>60203</v>
      </c>
      <c r="M142" s="68" t="s">
        <v>12971</v>
      </c>
      <c r="N142" s="68" t="s">
        <v>196</v>
      </c>
      <c r="O142" s="68" t="s">
        <v>6187</v>
      </c>
      <c r="P142" s="68" t="s">
        <v>14292</v>
      </c>
      <c r="Q142" s="68" t="s">
        <v>11707</v>
      </c>
      <c r="R142" s="68" t="s">
        <v>10604</v>
      </c>
      <c r="S142" s="68">
        <v>26355873</v>
      </c>
      <c r="T142" s="68">
        <v>26355373</v>
      </c>
      <c r="U142" s="68" t="s">
        <v>12561</v>
      </c>
      <c r="V142" s="68">
        <v>87179300</v>
      </c>
      <c r="W142" s="68" t="s">
        <v>15802</v>
      </c>
      <c r="X142" s="68">
        <v>26350583</v>
      </c>
      <c r="Y142" s="68"/>
      <c r="Z142" s="68"/>
      <c r="AA142" s="68" t="s">
        <v>10750</v>
      </c>
      <c r="AB142" s="68"/>
    </row>
    <row r="143" spans="1:28" x14ac:dyDescent="0.25">
      <c r="A143" s="12" t="s">
        <v>10602</v>
      </c>
      <c r="B143" s="68" t="s">
        <v>10815</v>
      </c>
      <c r="C143" s="68" t="s">
        <v>11000</v>
      </c>
      <c r="E143" s="68" t="s">
        <v>11101</v>
      </c>
      <c r="F143" s="68" t="s">
        <v>12830</v>
      </c>
      <c r="G143" s="68" t="s">
        <v>126</v>
      </c>
      <c r="H143" s="68" t="s">
        <v>3</v>
      </c>
      <c r="I143" s="68" t="s">
        <v>49</v>
      </c>
      <c r="J143" s="68" t="s">
        <v>2</v>
      </c>
      <c r="K143" s="68" t="s">
        <v>12</v>
      </c>
      <c r="L143" s="68">
        <v>20110</v>
      </c>
      <c r="M143" s="68" t="s">
        <v>12960</v>
      </c>
      <c r="N143" s="68" t="s">
        <v>126</v>
      </c>
      <c r="O143" s="68" t="s">
        <v>126</v>
      </c>
      <c r="P143" s="68" t="s">
        <v>63</v>
      </c>
      <c r="Q143" s="68" t="s">
        <v>12289</v>
      </c>
      <c r="R143" s="68" t="s">
        <v>10604</v>
      </c>
      <c r="S143" s="68">
        <v>24400185</v>
      </c>
      <c r="T143" s="68">
        <v>85640641</v>
      </c>
      <c r="U143" s="68" t="s">
        <v>11143</v>
      </c>
      <c r="V143" s="68">
        <v>88450100</v>
      </c>
      <c r="W143" s="68" t="s">
        <v>15527</v>
      </c>
      <c r="X143" s="68">
        <v>24302389</v>
      </c>
      <c r="Y143" s="68"/>
      <c r="Z143" s="68"/>
      <c r="AA143" s="68"/>
      <c r="AB143" s="68"/>
    </row>
    <row r="144" spans="1:28" x14ac:dyDescent="0.25">
      <c r="A144" s="12" t="s">
        <v>10602</v>
      </c>
      <c r="B144" s="68" t="s">
        <v>13371</v>
      </c>
      <c r="C144" s="68" t="s">
        <v>13357</v>
      </c>
      <c r="E144" s="68" t="s">
        <v>10625</v>
      </c>
      <c r="F144" s="68" t="s">
        <v>16274</v>
      </c>
      <c r="G144" s="68" t="s">
        <v>126</v>
      </c>
      <c r="H144" s="68" t="s">
        <v>6</v>
      </c>
      <c r="I144" s="68" t="s">
        <v>49</v>
      </c>
      <c r="J144" s="68" t="s">
        <v>2</v>
      </c>
      <c r="K144" s="68" t="s">
        <v>3</v>
      </c>
      <c r="L144" s="68">
        <v>20102</v>
      </c>
      <c r="M144" s="68" t="s">
        <v>13832</v>
      </c>
      <c r="N144" s="68" t="s">
        <v>126</v>
      </c>
      <c r="O144" s="68" t="s">
        <v>126</v>
      </c>
      <c r="P144" s="68" t="s">
        <v>47</v>
      </c>
      <c r="Q144" s="68" t="s">
        <v>2584</v>
      </c>
      <c r="R144" s="68" t="s">
        <v>10604</v>
      </c>
      <c r="S144" s="68">
        <v>24335449</v>
      </c>
      <c r="T144" s="68">
        <v>88220592</v>
      </c>
      <c r="U144" s="68" t="s">
        <v>16275</v>
      </c>
      <c r="V144" s="68">
        <v>24335449</v>
      </c>
      <c r="W144" s="68" t="s">
        <v>15534</v>
      </c>
      <c r="X144" s="68">
        <v>24303446</v>
      </c>
      <c r="Y144" s="68"/>
      <c r="Z144" s="68"/>
      <c r="AA144" s="68" t="s">
        <v>156</v>
      </c>
      <c r="AB144" s="68"/>
    </row>
    <row r="145" spans="1:28" x14ac:dyDescent="0.25">
      <c r="A145" s="12" t="s">
        <v>10602</v>
      </c>
      <c r="B145" s="68" t="s">
        <v>12224</v>
      </c>
      <c r="C145" s="68" t="s">
        <v>10937</v>
      </c>
      <c r="E145" s="68" t="s">
        <v>10887</v>
      </c>
      <c r="F145" s="68" t="s">
        <v>10888</v>
      </c>
      <c r="G145" s="68" t="s">
        <v>126</v>
      </c>
      <c r="H145" s="68" t="s">
        <v>6</v>
      </c>
      <c r="I145" s="68" t="s">
        <v>49</v>
      </c>
      <c r="J145" s="68" t="s">
        <v>2</v>
      </c>
      <c r="K145" s="68" t="s">
        <v>3</v>
      </c>
      <c r="L145" s="68">
        <v>20102</v>
      </c>
      <c r="M145" s="68" t="s">
        <v>13832</v>
      </c>
      <c r="N145" s="68" t="s">
        <v>126</v>
      </c>
      <c r="O145" s="68" t="s">
        <v>126</v>
      </c>
      <c r="P145" s="68" t="s">
        <v>47</v>
      </c>
      <c r="Q145" s="68" t="s">
        <v>47</v>
      </c>
      <c r="R145" s="68" t="s">
        <v>10604</v>
      </c>
      <c r="S145" s="68">
        <v>24333210</v>
      </c>
      <c r="T145" s="68">
        <v>24333225</v>
      </c>
      <c r="U145" s="68" t="s">
        <v>10886</v>
      </c>
      <c r="V145" s="68">
        <v>24333210</v>
      </c>
      <c r="W145" s="68" t="s">
        <v>15534</v>
      </c>
      <c r="X145" s="68">
        <v>24434942</v>
      </c>
      <c r="Y145" s="68"/>
      <c r="Z145" s="68"/>
      <c r="AA145" s="68" t="s">
        <v>5031</v>
      </c>
      <c r="AB145" s="68"/>
    </row>
    <row r="146" spans="1:28" x14ac:dyDescent="0.25">
      <c r="A146" s="12" t="s">
        <v>10602</v>
      </c>
      <c r="B146" s="68" t="s">
        <v>11136</v>
      </c>
      <c r="C146" s="68" t="s">
        <v>11116</v>
      </c>
      <c r="E146" s="68" t="s">
        <v>10892</v>
      </c>
      <c r="F146" s="68" t="s">
        <v>10805</v>
      </c>
      <c r="G146" s="68" t="s">
        <v>56</v>
      </c>
      <c r="H146" s="68" t="s">
        <v>6</v>
      </c>
      <c r="I146" s="68" t="s">
        <v>46</v>
      </c>
      <c r="J146" s="68" t="s">
        <v>300</v>
      </c>
      <c r="K146" s="68" t="s">
        <v>3</v>
      </c>
      <c r="L146" s="68">
        <v>11402</v>
      </c>
      <c r="M146" s="68" t="s">
        <v>13851</v>
      </c>
      <c r="N146" s="68" t="s">
        <v>47</v>
      </c>
      <c r="O146" s="68" t="s">
        <v>832</v>
      </c>
      <c r="P146" s="68" t="s">
        <v>570</v>
      </c>
      <c r="Q146" s="68" t="s">
        <v>570</v>
      </c>
      <c r="R146" s="68" t="s">
        <v>10604</v>
      </c>
      <c r="S146" s="68">
        <v>22297708</v>
      </c>
      <c r="T146" s="68" t="s">
        <v>15347</v>
      </c>
      <c r="U146" s="68" t="s">
        <v>16164</v>
      </c>
      <c r="V146" s="68">
        <v>22297708</v>
      </c>
      <c r="W146" s="68" t="s">
        <v>15411</v>
      </c>
      <c r="X146" s="68">
        <v>22352880</v>
      </c>
      <c r="Y146" s="68"/>
      <c r="Z146" s="68"/>
      <c r="AA146" s="68" t="s">
        <v>5252</v>
      </c>
      <c r="AB146" s="68"/>
    </row>
    <row r="147" spans="1:28" x14ac:dyDescent="0.25">
      <c r="A147" s="12" t="s">
        <v>10602</v>
      </c>
      <c r="B147" s="68" t="s">
        <v>12842</v>
      </c>
      <c r="C147" s="68" t="s">
        <v>11069</v>
      </c>
      <c r="E147" s="68" t="s">
        <v>11102</v>
      </c>
      <c r="F147" s="68" t="s">
        <v>11124</v>
      </c>
      <c r="G147" s="68" t="s">
        <v>56</v>
      </c>
      <c r="H147" s="68" t="s">
        <v>7</v>
      </c>
      <c r="I147" s="68" t="s">
        <v>46</v>
      </c>
      <c r="J147" s="68" t="s">
        <v>15</v>
      </c>
      <c r="K147" s="68" t="s">
        <v>3</v>
      </c>
      <c r="L147" s="68">
        <v>11102</v>
      </c>
      <c r="M147" s="68" t="s">
        <v>13833</v>
      </c>
      <c r="N147" s="68" t="s">
        <v>47</v>
      </c>
      <c r="O147" s="68" t="s">
        <v>13984</v>
      </c>
      <c r="P147" s="68" t="s">
        <v>218</v>
      </c>
      <c r="Q147" s="68" t="s">
        <v>298</v>
      </c>
      <c r="R147" s="68" t="s">
        <v>10604</v>
      </c>
      <c r="S147" s="68">
        <v>25290494</v>
      </c>
      <c r="T147" s="68">
        <v>25290673</v>
      </c>
      <c r="U147" s="68" t="s">
        <v>11144</v>
      </c>
      <c r="V147" s="68">
        <v>25290494</v>
      </c>
      <c r="W147" s="68" t="s">
        <v>15410</v>
      </c>
      <c r="X147" s="68">
        <v>22942049</v>
      </c>
      <c r="Y147" s="68"/>
      <c r="Z147" s="68"/>
      <c r="AA147" s="68"/>
      <c r="AB147" s="68"/>
    </row>
    <row r="148" spans="1:28" x14ac:dyDescent="0.25">
      <c r="A148" s="12" t="s">
        <v>10602</v>
      </c>
      <c r="B148" s="68" t="s">
        <v>6582</v>
      </c>
      <c r="C148" s="68" t="s">
        <v>10776</v>
      </c>
      <c r="E148" s="68" t="s">
        <v>10903</v>
      </c>
      <c r="F148" s="68" t="s">
        <v>12831</v>
      </c>
      <c r="G148" s="68" t="s">
        <v>126</v>
      </c>
      <c r="H148" s="68" t="s">
        <v>5</v>
      </c>
      <c r="I148" s="68" t="s">
        <v>49</v>
      </c>
      <c r="J148" s="68" t="s">
        <v>2</v>
      </c>
      <c r="K148" s="68" t="s">
        <v>5</v>
      </c>
      <c r="L148" s="68">
        <v>20104</v>
      </c>
      <c r="M148" s="68" t="s">
        <v>12952</v>
      </c>
      <c r="N148" s="68" t="s">
        <v>126</v>
      </c>
      <c r="O148" s="68" t="s">
        <v>126</v>
      </c>
      <c r="P148" s="68" t="s">
        <v>331</v>
      </c>
      <c r="Q148" s="68" t="s">
        <v>1747</v>
      </c>
      <c r="R148" s="68" t="s">
        <v>10604</v>
      </c>
      <c r="S148" s="68">
        <v>24381611</v>
      </c>
      <c r="T148" s="68">
        <v>24382450</v>
      </c>
      <c r="U148" s="68" t="s">
        <v>12290</v>
      </c>
      <c r="V148" s="68">
        <v>24381611</v>
      </c>
      <c r="W148" s="68" t="s">
        <v>10186</v>
      </c>
      <c r="X148" s="68">
        <v>24302406</v>
      </c>
      <c r="Y148" s="68"/>
      <c r="Z148" s="68"/>
      <c r="AA148" s="68" t="s">
        <v>5607</v>
      </c>
      <c r="AB148" s="68"/>
    </row>
    <row r="149" spans="1:28" x14ac:dyDescent="0.25">
      <c r="A149" s="12" t="s">
        <v>10602</v>
      </c>
      <c r="B149" s="68" t="s">
        <v>10820</v>
      </c>
      <c r="C149" s="68" t="s">
        <v>11072</v>
      </c>
      <c r="E149" s="68" t="s">
        <v>10999</v>
      </c>
      <c r="F149" s="68" t="s">
        <v>10680</v>
      </c>
      <c r="G149" s="68" t="s">
        <v>196</v>
      </c>
      <c r="H149" s="68" t="s">
        <v>8</v>
      </c>
      <c r="I149" s="68" t="s">
        <v>195</v>
      </c>
      <c r="J149" s="68" t="s">
        <v>3</v>
      </c>
      <c r="K149" s="68" t="s">
        <v>4</v>
      </c>
      <c r="L149" s="68">
        <v>60203</v>
      </c>
      <c r="M149" s="68" t="s">
        <v>12971</v>
      </c>
      <c r="N149" s="68" t="s">
        <v>196</v>
      </c>
      <c r="O149" s="68" t="s">
        <v>6187</v>
      </c>
      <c r="P149" s="68" t="s">
        <v>14292</v>
      </c>
      <c r="Q149" s="68" t="s">
        <v>11707</v>
      </c>
      <c r="R149" s="68" t="s">
        <v>10604</v>
      </c>
      <c r="S149" s="68">
        <v>26367771</v>
      </c>
      <c r="T149" s="68">
        <v>26367775</v>
      </c>
      <c r="U149" s="68" t="s">
        <v>16276</v>
      </c>
      <c r="V149" s="68">
        <v>26352379</v>
      </c>
      <c r="W149" s="68" t="s">
        <v>15802</v>
      </c>
      <c r="X149" s="68">
        <v>26350583</v>
      </c>
      <c r="Y149" s="68"/>
      <c r="Z149" s="68"/>
      <c r="AA149" s="68" t="s">
        <v>7617</v>
      </c>
      <c r="AB149" s="68"/>
    </row>
    <row r="150" spans="1:28" x14ac:dyDescent="0.25">
      <c r="A150" s="12" t="s">
        <v>10602</v>
      </c>
      <c r="B150" s="68" t="s">
        <v>10771</v>
      </c>
      <c r="C150" s="68" t="s">
        <v>10773</v>
      </c>
      <c r="E150" s="68" t="s">
        <v>10902</v>
      </c>
      <c r="F150" s="68" t="s">
        <v>10901</v>
      </c>
      <c r="G150" s="68" t="s">
        <v>56</v>
      </c>
      <c r="H150" s="68" t="s">
        <v>4</v>
      </c>
      <c r="I150" s="68" t="s">
        <v>89</v>
      </c>
      <c r="J150" s="68" t="s">
        <v>4</v>
      </c>
      <c r="K150" s="68" t="s">
        <v>4</v>
      </c>
      <c r="L150" s="68">
        <v>30303</v>
      </c>
      <c r="M150" s="68" t="s">
        <v>13908</v>
      </c>
      <c r="N150" s="68" t="s">
        <v>322</v>
      </c>
      <c r="O150" s="68" t="s">
        <v>323</v>
      </c>
      <c r="P150" s="68" t="s">
        <v>233</v>
      </c>
      <c r="Q150" s="68" t="s">
        <v>12291</v>
      </c>
      <c r="R150" s="68" t="s">
        <v>10604</v>
      </c>
      <c r="S150" s="68">
        <v>22789300</v>
      </c>
      <c r="T150" s="68" t="s">
        <v>15347</v>
      </c>
      <c r="U150" s="68" t="s">
        <v>16277</v>
      </c>
      <c r="V150" s="68">
        <v>22789300</v>
      </c>
      <c r="W150" s="68" t="s">
        <v>16230</v>
      </c>
      <c r="X150" s="68">
        <v>22340456</v>
      </c>
      <c r="Y150" s="68"/>
      <c r="Z150" s="68"/>
      <c r="AA150" s="68" t="s">
        <v>5528</v>
      </c>
      <c r="AB150" s="68"/>
    </row>
    <row r="151" spans="1:28" x14ac:dyDescent="0.25">
      <c r="A151" s="12" t="s">
        <v>10602</v>
      </c>
      <c r="B151" s="68" t="s">
        <v>10826</v>
      </c>
      <c r="C151" s="68" t="s">
        <v>10865</v>
      </c>
      <c r="E151" s="68" t="s">
        <v>10893</v>
      </c>
      <c r="F151" s="68" t="s">
        <v>10777</v>
      </c>
      <c r="G151" s="68" t="s">
        <v>56</v>
      </c>
      <c r="H151" s="68" t="s">
        <v>7</v>
      </c>
      <c r="I151" s="68" t="s">
        <v>46</v>
      </c>
      <c r="J151" s="68" t="s">
        <v>15</v>
      </c>
      <c r="K151" s="68" t="s">
        <v>5</v>
      </c>
      <c r="L151" s="68">
        <v>11104</v>
      </c>
      <c r="M151" s="68" t="s">
        <v>13835</v>
      </c>
      <c r="N151" s="68" t="s">
        <v>47</v>
      </c>
      <c r="O151" s="68" t="s">
        <v>13984</v>
      </c>
      <c r="P151" s="68" t="s">
        <v>13997</v>
      </c>
      <c r="Q151" s="68" t="s">
        <v>331</v>
      </c>
      <c r="R151" s="68" t="s">
        <v>10604</v>
      </c>
      <c r="S151" s="68">
        <v>22296800</v>
      </c>
      <c r="T151" s="68" t="s">
        <v>15347</v>
      </c>
      <c r="U151" s="68" t="s">
        <v>12292</v>
      </c>
      <c r="V151" s="68">
        <v>22296800</v>
      </c>
      <c r="W151" s="68" t="s">
        <v>15410</v>
      </c>
      <c r="X151" s="68">
        <v>21012292</v>
      </c>
      <c r="Y151" s="68"/>
      <c r="Z151" s="68"/>
      <c r="AA151" s="68" t="s">
        <v>2119</v>
      </c>
      <c r="AB151" s="68"/>
    </row>
    <row r="152" spans="1:28" x14ac:dyDescent="0.25">
      <c r="A152" s="12" t="s">
        <v>10602</v>
      </c>
      <c r="B152" s="68" t="s">
        <v>10830</v>
      </c>
      <c r="C152" s="68" t="s">
        <v>11079</v>
      </c>
      <c r="E152" s="68" t="s">
        <v>10889</v>
      </c>
      <c r="F152" s="68" t="s">
        <v>10629</v>
      </c>
      <c r="G152" s="68" t="s">
        <v>4119</v>
      </c>
      <c r="H152" s="68" t="s">
        <v>2</v>
      </c>
      <c r="I152" s="68" t="s">
        <v>133</v>
      </c>
      <c r="J152" s="68" t="s">
        <v>3</v>
      </c>
      <c r="K152" s="68" t="s">
        <v>2</v>
      </c>
      <c r="L152" s="68">
        <v>70201</v>
      </c>
      <c r="M152" s="68" t="s">
        <v>13761</v>
      </c>
      <c r="N152" s="68" t="s">
        <v>132</v>
      </c>
      <c r="O152" s="68" t="s">
        <v>14376</v>
      </c>
      <c r="P152" s="68" t="s">
        <v>4119</v>
      </c>
      <c r="Q152" s="68" t="s">
        <v>12293</v>
      </c>
      <c r="R152" s="68" t="s">
        <v>10604</v>
      </c>
      <c r="S152" s="68">
        <v>40313344</v>
      </c>
      <c r="T152" s="68" t="s">
        <v>15347</v>
      </c>
      <c r="U152" s="68" t="s">
        <v>16165</v>
      </c>
      <c r="V152" s="68">
        <v>40313344</v>
      </c>
      <c r="W152" s="68" t="s">
        <v>13647</v>
      </c>
      <c r="X152" s="68">
        <v>27111497</v>
      </c>
      <c r="Y152" s="68"/>
      <c r="Z152" s="68"/>
      <c r="AA152" s="68" t="s">
        <v>5223</v>
      </c>
      <c r="AB152" s="68"/>
    </row>
    <row r="153" spans="1:28" x14ac:dyDescent="0.25">
      <c r="A153" s="12" t="s">
        <v>10602</v>
      </c>
      <c r="B153" s="68" t="s">
        <v>13697</v>
      </c>
      <c r="C153" s="68" t="s">
        <v>13696</v>
      </c>
      <c r="E153" s="68" t="s">
        <v>10896</v>
      </c>
      <c r="F153" s="68" t="s">
        <v>10897</v>
      </c>
      <c r="G153" s="68" t="s">
        <v>322</v>
      </c>
      <c r="H153" s="68" t="s">
        <v>4</v>
      </c>
      <c r="I153" s="68" t="s">
        <v>89</v>
      </c>
      <c r="J153" s="68" t="s">
        <v>10</v>
      </c>
      <c r="K153" s="68" t="s">
        <v>2</v>
      </c>
      <c r="L153" s="68">
        <v>30801</v>
      </c>
      <c r="M153" s="68" t="s">
        <v>15321</v>
      </c>
      <c r="N153" s="68" t="s">
        <v>322</v>
      </c>
      <c r="O153" s="68" t="s">
        <v>14158</v>
      </c>
      <c r="P153" s="68" t="s">
        <v>14604</v>
      </c>
      <c r="Q153" s="68" t="s">
        <v>11554</v>
      </c>
      <c r="R153" s="68" t="s">
        <v>10604</v>
      </c>
      <c r="S153" s="68">
        <v>25512512</v>
      </c>
      <c r="T153" s="68">
        <v>25510156</v>
      </c>
      <c r="U153" s="68" t="s">
        <v>10895</v>
      </c>
      <c r="V153" s="68">
        <v>25512512</v>
      </c>
      <c r="W153" s="68" t="s">
        <v>16278</v>
      </c>
      <c r="X153" s="68">
        <v>25521557</v>
      </c>
      <c r="Y153" s="68"/>
      <c r="Z153" s="68"/>
      <c r="AA153" s="68" t="s">
        <v>610</v>
      </c>
      <c r="AB153" s="68"/>
    </row>
    <row r="154" spans="1:28" x14ac:dyDescent="0.25">
      <c r="A154" s="12" t="s">
        <v>10602</v>
      </c>
      <c r="B154" s="68" t="s">
        <v>11121</v>
      </c>
      <c r="C154" s="68" t="s">
        <v>11097</v>
      </c>
      <c r="E154" s="68" t="s">
        <v>10900</v>
      </c>
      <c r="F154" s="68" t="s">
        <v>10899</v>
      </c>
      <c r="G154" s="68" t="s">
        <v>322</v>
      </c>
      <c r="H154" s="68" t="s">
        <v>7</v>
      </c>
      <c r="I154" s="68" t="s">
        <v>89</v>
      </c>
      <c r="J154" s="68" t="s">
        <v>4</v>
      </c>
      <c r="K154" s="68" t="s">
        <v>6</v>
      </c>
      <c r="L154" s="68">
        <v>30305</v>
      </c>
      <c r="M154" s="68" t="s">
        <v>13946</v>
      </c>
      <c r="N154" s="68" t="s">
        <v>322</v>
      </c>
      <c r="O154" s="68" t="s">
        <v>323</v>
      </c>
      <c r="P154" s="68" t="s">
        <v>324</v>
      </c>
      <c r="Q154" s="68" t="s">
        <v>11567</v>
      </c>
      <c r="R154" s="68" t="s">
        <v>10604</v>
      </c>
      <c r="S154" s="68">
        <v>22781018</v>
      </c>
      <c r="T154" s="68">
        <v>22795489</v>
      </c>
      <c r="U154" s="68" t="s">
        <v>14626</v>
      </c>
      <c r="V154" s="68">
        <v>22795489</v>
      </c>
      <c r="W154" s="68" t="s">
        <v>15378</v>
      </c>
      <c r="X154" s="68">
        <v>22792767</v>
      </c>
      <c r="Y154" s="68"/>
      <c r="Z154" s="68"/>
      <c r="AA154" s="68" t="s">
        <v>5525</v>
      </c>
      <c r="AB154" s="68"/>
    </row>
    <row r="155" spans="1:28" x14ac:dyDescent="0.25">
      <c r="A155" s="12" t="s">
        <v>10602</v>
      </c>
      <c r="B155" s="68" t="s">
        <v>11132</v>
      </c>
      <c r="C155" s="68" t="s">
        <v>11112</v>
      </c>
      <c r="E155" s="68" t="s">
        <v>11104</v>
      </c>
      <c r="F155" s="68" t="s">
        <v>11125</v>
      </c>
      <c r="G155" s="68" t="s">
        <v>126</v>
      </c>
      <c r="H155" s="68" t="s">
        <v>5</v>
      </c>
      <c r="I155" s="68" t="s">
        <v>49</v>
      </c>
      <c r="J155" s="68" t="s">
        <v>2</v>
      </c>
      <c r="K155" s="68" t="s">
        <v>5</v>
      </c>
      <c r="L155" s="68">
        <v>20104</v>
      </c>
      <c r="M155" s="68" t="s">
        <v>12952</v>
      </c>
      <c r="N155" s="68" t="s">
        <v>126</v>
      </c>
      <c r="O155" s="68" t="s">
        <v>126</v>
      </c>
      <c r="P155" s="68" t="s">
        <v>331</v>
      </c>
      <c r="Q155" s="68" t="s">
        <v>1747</v>
      </c>
      <c r="R155" s="68" t="s">
        <v>10604</v>
      </c>
      <c r="S155" s="68">
        <v>24387353</v>
      </c>
      <c r="T155" s="68" t="s">
        <v>15347</v>
      </c>
      <c r="U155" s="68" t="s">
        <v>13708</v>
      </c>
      <c r="V155" s="68">
        <v>24387353</v>
      </c>
      <c r="W155" s="68" t="s">
        <v>10186</v>
      </c>
      <c r="X155" s="68">
        <v>24302406</v>
      </c>
      <c r="Y155" s="68"/>
      <c r="Z155" s="68"/>
      <c r="AA155" s="68"/>
      <c r="AB155" s="68"/>
    </row>
    <row r="156" spans="1:28" x14ac:dyDescent="0.25">
      <c r="A156" s="12" t="s">
        <v>10602</v>
      </c>
      <c r="B156" s="68" t="s">
        <v>10833</v>
      </c>
      <c r="C156" s="68" t="s">
        <v>10985</v>
      </c>
      <c r="E156" s="68" t="s">
        <v>10911</v>
      </c>
      <c r="F156" s="68" t="s">
        <v>10894</v>
      </c>
      <c r="G156" s="68" t="s">
        <v>11156</v>
      </c>
      <c r="H156" s="68" t="s">
        <v>6</v>
      </c>
      <c r="I156" s="68" t="s">
        <v>46</v>
      </c>
      <c r="J156" s="68" t="s">
        <v>2</v>
      </c>
      <c r="K156" s="68" t="s">
        <v>12</v>
      </c>
      <c r="L156" s="68">
        <v>10110</v>
      </c>
      <c r="M156" s="68" t="s">
        <v>13757</v>
      </c>
      <c r="N156" s="68" t="s">
        <v>47</v>
      </c>
      <c r="O156" s="68" t="s">
        <v>47</v>
      </c>
      <c r="P156" s="68" t="s">
        <v>361</v>
      </c>
      <c r="Q156" s="68" t="s">
        <v>12294</v>
      </c>
      <c r="R156" s="68" t="s">
        <v>10604</v>
      </c>
      <c r="S156" s="68">
        <v>22524118</v>
      </c>
      <c r="T156" s="68">
        <v>88241506</v>
      </c>
      <c r="U156" s="68" t="s">
        <v>10910</v>
      </c>
      <c r="V156" s="68">
        <v>22524118</v>
      </c>
      <c r="W156" s="68" t="s">
        <v>15381</v>
      </c>
      <c r="X156" s="68">
        <v>22544090</v>
      </c>
      <c r="Y156" s="68"/>
      <c r="Z156" s="68"/>
      <c r="AA156" s="68" t="s">
        <v>5794</v>
      </c>
      <c r="AB156" s="68"/>
    </row>
    <row r="157" spans="1:28" x14ac:dyDescent="0.25">
      <c r="A157" s="12" t="s">
        <v>10602</v>
      </c>
      <c r="B157" s="68" t="s">
        <v>14545</v>
      </c>
      <c r="C157" s="68" t="s">
        <v>14544</v>
      </c>
      <c r="E157" s="68" t="s">
        <v>12813</v>
      </c>
      <c r="F157" s="68" t="s">
        <v>14594</v>
      </c>
      <c r="G157" s="68" t="s">
        <v>56</v>
      </c>
      <c r="H157" s="68" t="s">
        <v>7</v>
      </c>
      <c r="I157" s="68" t="s">
        <v>46</v>
      </c>
      <c r="J157" s="68" t="s">
        <v>15</v>
      </c>
      <c r="K157" s="68" t="s">
        <v>3</v>
      </c>
      <c r="L157" s="68">
        <v>11102</v>
      </c>
      <c r="M157" s="68" t="s">
        <v>13833</v>
      </c>
      <c r="N157" s="68" t="s">
        <v>47</v>
      </c>
      <c r="O157" s="68" t="s">
        <v>13984</v>
      </c>
      <c r="P157" s="68" t="s">
        <v>218</v>
      </c>
      <c r="Q157" s="68" t="s">
        <v>218</v>
      </c>
      <c r="R157" s="68" t="s">
        <v>10604</v>
      </c>
      <c r="S157" s="68">
        <v>22924451</v>
      </c>
      <c r="T157" s="68">
        <v>22946217</v>
      </c>
      <c r="U157" s="68" t="s">
        <v>14627</v>
      </c>
      <c r="V157" s="68">
        <v>89821727</v>
      </c>
      <c r="W157" s="68" t="s">
        <v>15410</v>
      </c>
      <c r="X157" s="68">
        <v>22942049</v>
      </c>
      <c r="Y157" s="68"/>
      <c r="Z157" s="68"/>
      <c r="AA157" s="68" t="s">
        <v>4662</v>
      </c>
      <c r="AB157" s="68"/>
    </row>
    <row r="158" spans="1:28" x14ac:dyDescent="0.25">
      <c r="A158" s="12" t="s">
        <v>10602</v>
      </c>
      <c r="B158" s="68" t="s">
        <v>13365</v>
      </c>
      <c r="C158" s="68" t="s">
        <v>13695</v>
      </c>
      <c r="E158" s="69" t="s">
        <v>10913</v>
      </c>
      <c r="F158" s="68" t="s">
        <v>10912</v>
      </c>
      <c r="G158" s="68" t="s">
        <v>322</v>
      </c>
      <c r="H158" s="68" t="s">
        <v>2</v>
      </c>
      <c r="I158" s="68" t="s">
        <v>89</v>
      </c>
      <c r="J158" s="68" t="s">
        <v>2</v>
      </c>
      <c r="K158" s="68" t="s">
        <v>3</v>
      </c>
      <c r="L158" s="68">
        <v>30102</v>
      </c>
      <c r="M158" s="68" t="s">
        <v>12926</v>
      </c>
      <c r="N158" s="68" t="s">
        <v>322</v>
      </c>
      <c r="O158" s="68" t="s">
        <v>322</v>
      </c>
      <c r="P158" s="68" t="s">
        <v>14152</v>
      </c>
      <c r="Q158" s="68" t="s">
        <v>3445</v>
      </c>
      <c r="R158" s="68" t="s">
        <v>10604</v>
      </c>
      <c r="S158" s="68">
        <v>25520931</v>
      </c>
      <c r="T158" s="68">
        <v>25914463</v>
      </c>
      <c r="U158" s="68" t="s">
        <v>16166</v>
      </c>
      <c r="V158" s="68">
        <v>25520931</v>
      </c>
      <c r="W158" s="68" t="s">
        <v>15665</v>
      </c>
      <c r="X158" s="68">
        <v>25520752</v>
      </c>
      <c r="Y158" s="68"/>
      <c r="Z158" s="68"/>
      <c r="AA158" s="68" t="s">
        <v>2810</v>
      </c>
      <c r="AB158" s="68"/>
    </row>
    <row r="159" spans="1:28" x14ac:dyDescent="0.25">
      <c r="A159" s="12" t="s">
        <v>10602</v>
      </c>
      <c r="B159" s="68" t="s">
        <v>14523</v>
      </c>
      <c r="C159" s="68" t="s">
        <v>10950</v>
      </c>
      <c r="E159" s="68" t="s">
        <v>10909</v>
      </c>
      <c r="F159" s="68" t="s">
        <v>10908</v>
      </c>
      <c r="G159" s="68" t="s">
        <v>322</v>
      </c>
      <c r="H159" s="68" t="s">
        <v>4</v>
      </c>
      <c r="I159" s="68" t="s">
        <v>89</v>
      </c>
      <c r="J159" s="68" t="s">
        <v>10</v>
      </c>
      <c r="K159" s="68" t="s">
        <v>2</v>
      </c>
      <c r="L159" s="68">
        <v>30801</v>
      </c>
      <c r="M159" s="68" t="s">
        <v>15321</v>
      </c>
      <c r="N159" s="68" t="s">
        <v>322</v>
      </c>
      <c r="O159" s="68" t="s">
        <v>14158</v>
      </c>
      <c r="P159" s="68" t="s">
        <v>14604</v>
      </c>
      <c r="Q159" s="68" t="s">
        <v>2072</v>
      </c>
      <c r="R159" s="68" t="s">
        <v>10604</v>
      </c>
      <c r="S159" s="68">
        <v>25736493</v>
      </c>
      <c r="T159" s="68">
        <v>25736493</v>
      </c>
      <c r="U159" s="68" t="s">
        <v>16167</v>
      </c>
      <c r="V159" s="68">
        <v>25736493</v>
      </c>
      <c r="W159" s="68" t="s">
        <v>16278</v>
      </c>
      <c r="X159" s="68">
        <v>25521557</v>
      </c>
      <c r="Y159" s="68"/>
      <c r="Z159" s="68"/>
      <c r="AA159" s="68" t="s">
        <v>5740</v>
      </c>
      <c r="AB159" s="68"/>
    </row>
    <row r="160" spans="1:28" x14ac:dyDescent="0.25">
      <c r="A160" s="12" t="s">
        <v>10602</v>
      </c>
      <c r="B160" s="68" t="s">
        <v>14561</v>
      </c>
      <c r="C160" s="68" t="s">
        <v>14560</v>
      </c>
      <c r="E160" s="68" t="s">
        <v>10905</v>
      </c>
      <c r="F160" s="68" t="s">
        <v>12832</v>
      </c>
      <c r="G160" s="68" t="s">
        <v>126</v>
      </c>
      <c r="H160" s="68" t="s">
        <v>7</v>
      </c>
      <c r="I160" s="68" t="s">
        <v>49</v>
      </c>
      <c r="J160" s="68" t="s">
        <v>4</v>
      </c>
      <c r="K160" s="68" t="s">
        <v>3</v>
      </c>
      <c r="L160" s="68">
        <v>20302</v>
      </c>
      <c r="M160" s="68" t="s">
        <v>12932</v>
      </c>
      <c r="N160" s="68" t="s">
        <v>126</v>
      </c>
      <c r="O160" s="68" t="s">
        <v>849</v>
      </c>
      <c r="P160" s="68" t="s">
        <v>352</v>
      </c>
      <c r="Q160" s="68" t="s">
        <v>11422</v>
      </c>
      <c r="R160" s="68" t="s">
        <v>10604</v>
      </c>
      <c r="S160" s="68">
        <v>24948382</v>
      </c>
      <c r="T160" s="68">
        <v>24948889</v>
      </c>
      <c r="U160" s="68" t="s">
        <v>10904</v>
      </c>
      <c r="V160" s="68">
        <v>24948382</v>
      </c>
      <c r="W160" s="68" t="s">
        <v>16269</v>
      </c>
      <c r="X160" s="68">
        <v>24941124</v>
      </c>
      <c r="Y160" s="68"/>
      <c r="Z160" s="68"/>
      <c r="AA160" s="68" t="s">
        <v>5675</v>
      </c>
      <c r="AB160" s="68"/>
    </row>
    <row r="161" spans="1:28" x14ac:dyDescent="0.25">
      <c r="A161" s="12" t="s">
        <v>10602</v>
      </c>
      <c r="B161" s="68" t="s">
        <v>14595</v>
      </c>
      <c r="C161" s="68" t="s">
        <v>14587</v>
      </c>
      <c r="E161" s="68" t="s">
        <v>10983</v>
      </c>
      <c r="F161" s="68" t="s">
        <v>12223</v>
      </c>
      <c r="G161" s="68" t="s">
        <v>11157</v>
      </c>
      <c r="H161" s="68" t="s">
        <v>4</v>
      </c>
      <c r="I161" s="68" t="s">
        <v>46</v>
      </c>
      <c r="J161" s="68" t="s">
        <v>3</v>
      </c>
      <c r="K161" s="68" t="s">
        <v>4</v>
      </c>
      <c r="L161" s="68">
        <v>10203</v>
      </c>
      <c r="M161" s="68" t="s">
        <v>13762</v>
      </c>
      <c r="N161" s="68" t="s">
        <v>47</v>
      </c>
      <c r="O161" s="68" t="s">
        <v>454</v>
      </c>
      <c r="P161" s="68" t="s">
        <v>218</v>
      </c>
      <c r="Q161" s="68" t="s">
        <v>218</v>
      </c>
      <c r="R161" s="68" t="s">
        <v>10604</v>
      </c>
      <c r="S161" s="68">
        <v>22281439</v>
      </c>
      <c r="T161" s="68">
        <v>25881910</v>
      </c>
      <c r="U161" s="68" t="s">
        <v>10982</v>
      </c>
      <c r="V161" s="68">
        <v>85925524</v>
      </c>
      <c r="W161" s="68" t="s">
        <v>14000</v>
      </c>
      <c r="X161" s="68">
        <v>22284630</v>
      </c>
      <c r="Y161" s="68"/>
      <c r="Z161" s="68"/>
      <c r="AA161" s="68" t="s">
        <v>7072</v>
      </c>
      <c r="AB161" s="68"/>
    </row>
    <row r="162" spans="1:28" x14ac:dyDescent="0.25">
      <c r="A162" s="12" t="s">
        <v>10602</v>
      </c>
      <c r="B162" s="68" t="s">
        <v>11123</v>
      </c>
      <c r="C162" s="68" t="s">
        <v>11099</v>
      </c>
      <c r="E162" s="68" t="s">
        <v>10915</v>
      </c>
      <c r="F162" s="68" t="s">
        <v>12833</v>
      </c>
      <c r="G162" s="68" t="s">
        <v>132</v>
      </c>
      <c r="H162" s="68" t="s">
        <v>2</v>
      </c>
      <c r="I162" s="68" t="s">
        <v>133</v>
      </c>
      <c r="J162" s="68" t="s">
        <v>2</v>
      </c>
      <c r="K162" s="68" t="s">
        <v>2</v>
      </c>
      <c r="L162" s="68">
        <v>70101</v>
      </c>
      <c r="M162" s="68" t="s">
        <v>13750</v>
      </c>
      <c r="N162" s="68" t="s">
        <v>132</v>
      </c>
      <c r="O162" s="68" t="s">
        <v>132</v>
      </c>
      <c r="P162" s="68" t="s">
        <v>132</v>
      </c>
      <c r="Q162" s="68" t="s">
        <v>16279</v>
      </c>
      <c r="R162" s="68" t="s">
        <v>10604</v>
      </c>
      <c r="S162" s="68">
        <v>27980003</v>
      </c>
      <c r="T162" s="68">
        <v>87042233</v>
      </c>
      <c r="U162" s="68" t="s">
        <v>16168</v>
      </c>
      <c r="V162" s="68">
        <v>27980003</v>
      </c>
      <c r="W162" s="68" t="s">
        <v>15948</v>
      </c>
      <c r="X162" s="68">
        <v>22017169</v>
      </c>
      <c r="Y162" s="68"/>
      <c r="Z162" s="68"/>
      <c r="AA162" s="68" t="s">
        <v>3787</v>
      </c>
      <c r="AB162" s="68"/>
    </row>
    <row r="163" spans="1:28" x14ac:dyDescent="0.25">
      <c r="A163" s="12" t="s">
        <v>10602</v>
      </c>
      <c r="B163" s="68" t="s">
        <v>12392</v>
      </c>
      <c r="C163" s="68" t="s">
        <v>12391</v>
      </c>
      <c r="E163" s="68" t="s">
        <v>10922</v>
      </c>
      <c r="F163" s="68" t="s">
        <v>14515</v>
      </c>
      <c r="G163" s="68" t="s">
        <v>283</v>
      </c>
      <c r="H163" s="68" t="s">
        <v>5</v>
      </c>
      <c r="I163" s="68" t="s">
        <v>282</v>
      </c>
      <c r="J163" s="68" t="s">
        <v>3</v>
      </c>
      <c r="K163" s="68" t="s">
        <v>2</v>
      </c>
      <c r="L163" s="68">
        <v>40201</v>
      </c>
      <c r="M163" s="68" t="s">
        <v>12892</v>
      </c>
      <c r="N163" s="68" t="s">
        <v>283</v>
      </c>
      <c r="O163" s="68" t="s">
        <v>4960</v>
      </c>
      <c r="P163" s="68" t="s">
        <v>4960</v>
      </c>
      <c r="Q163" s="68" t="s">
        <v>12295</v>
      </c>
      <c r="R163" s="68" t="s">
        <v>10604</v>
      </c>
      <c r="S163" s="68">
        <v>22377271</v>
      </c>
      <c r="T163" s="68">
        <v>72835580</v>
      </c>
      <c r="U163" s="68" t="s">
        <v>11145</v>
      </c>
      <c r="V163" s="68">
        <v>22377271</v>
      </c>
      <c r="W163" s="68" t="s">
        <v>15711</v>
      </c>
      <c r="X163" s="68">
        <v>22623025</v>
      </c>
      <c r="Y163" s="68"/>
      <c r="Z163" s="68"/>
      <c r="AA163" s="68" t="s">
        <v>6150</v>
      </c>
      <c r="AB163" s="68"/>
    </row>
    <row r="164" spans="1:28" x14ac:dyDescent="0.25">
      <c r="A164" s="12" t="s">
        <v>10602</v>
      </c>
      <c r="B164" s="68" t="s">
        <v>10827</v>
      </c>
      <c r="C164" s="68" t="s">
        <v>10828</v>
      </c>
      <c r="E164" s="68" t="s">
        <v>10924</v>
      </c>
      <c r="F164" s="68" t="s">
        <v>10923</v>
      </c>
      <c r="G164" s="68" t="s">
        <v>196</v>
      </c>
      <c r="H164" s="68" t="s">
        <v>8</v>
      </c>
      <c r="I164" s="68" t="s">
        <v>195</v>
      </c>
      <c r="J164" s="68" t="s">
        <v>3</v>
      </c>
      <c r="K164" s="68" t="s">
        <v>4</v>
      </c>
      <c r="L164" s="68">
        <v>60203</v>
      </c>
      <c r="M164" s="68" t="s">
        <v>12971</v>
      </c>
      <c r="N164" s="68" t="s">
        <v>196</v>
      </c>
      <c r="O164" s="68" t="s">
        <v>6187</v>
      </c>
      <c r="P164" s="68" t="s">
        <v>14292</v>
      </c>
      <c r="Q164" s="68" t="s">
        <v>11707</v>
      </c>
      <c r="R164" s="68" t="s">
        <v>10604</v>
      </c>
      <c r="S164" s="68">
        <v>26367366</v>
      </c>
      <c r="T164" s="68">
        <v>26367366</v>
      </c>
      <c r="U164" s="68" t="s">
        <v>14628</v>
      </c>
      <c r="V164" s="68">
        <v>71102948</v>
      </c>
      <c r="W164" s="68" t="s">
        <v>15802</v>
      </c>
      <c r="X164" s="68">
        <v>26350583</v>
      </c>
      <c r="Y164" s="68"/>
      <c r="Z164" s="68"/>
      <c r="AA164" s="68" t="s">
        <v>6240</v>
      </c>
      <c r="AB164" s="68"/>
    </row>
    <row r="165" spans="1:28" x14ac:dyDescent="0.25">
      <c r="A165" s="12" t="s">
        <v>10602</v>
      </c>
      <c r="B165" s="68" t="s">
        <v>14592</v>
      </c>
      <c r="C165" s="68" t="s">
        <v>14505</v>
      </c>
      <c r="E165" s="68" t="s">
        <v>10929</v>
      </c>
      <c r="F165" s="68" t="s">
        <v>10626</v>
      </c>
      <c r="G165" s="68" t="s">
        <v>1112</v>
      </c>
      <c r="H165" s="68" t="s">
        <v>4</v>
      </c>
      <c r="I165" s="68" t="s">
        <v>316</v>
      </c>
      <c r="J165" s="68" t="s">
        <v>5</v>
      </c>
      <c r="K165" s="68" t="s">
        <v>4</v>
      </c>
      <c r="L165" s="68">
        <v>50403</v>
      </c>
      <c r="M165" s="68" t="s">
        <v>12981</v>
      </c>
      <c r="N165" s="68" t="s">
        <v>317</v>
      </c>
      <c r="O165" s="68" t="s">
        <v>14234</v>
      </c>
      <c r="P165" s="68" t="s">
        <v>14241</v>
      </c>
      <c r="Q165" s="68" t="s">
        <v>1367</v>
      </c>
      <c r="R165" s="68" t="s">
        <v>10604</v>
      </c>
      <c r="S165" s="68">
        <v>47011867</v>
      </c>
      <c r="T165" s="68">
        <v>61635995</v>
      </c>
      <c r="U165" s="68" t="s">
        <v>16280</v>
      </c>
      <c r="V165" s="68">
        <v>88874181</v>
      </c>
      <c r="W165" s="68" t="s">
        <v>14949</v>
      </c>
      <c r="X165" s="68">
        <v>26711140</v>
      </c>
      <c r="Y165" s="68"/>
      <c r="Z165" s="68"/>
      <c r="AA165" s="68" t="s">
        <v>3761</v>
      </c>
      <c r="AB165" s="68"/>
    </row>
    <row r="166" spans="1:28" x14ac:dyDescent="0.25">
      <c r="A166" s="12" t="s">
        <v>10602</v>
      </c>
      <c r="B166" s="68" t="s">
        <v>10718</v>
      </c>
      <c r="C166" s="68" t="s">
        <v>10720</v>
      </c>
      <c r="E166" s="68" t="s">
        <v>10928</v>
      </c>
      <c r="F166" s="68" t="s">
        <v>10927</v>
      </c>
      <c r="G166" s="68" t="s">
        <v>4119</v>
      </c>
      <c r="H166" s="68" t="s">
        <v>2</v>
      </c>
      <c r="I166" s="68" t="s">
        <v>133</v>
      </c>
      <c r="J166" s="68" t="s">
        <v>3</v>
      </c>
      <c r="K166" s="68" t="s">
        <v>3</v>
      </c>
      <c r="L166" s="68">
        <v>70202</v>
      </c>
      <c r="M166" s="68" t="s">
        <v>13845</v>
      </c>
      <c r="N166" s="68" t="s">
        <v>132</v>
      </c>
      <c r="O166" s="68" t="s">
        <v>14376</v>
      </c>
      <c r="P166" s="68" t="s">
        <v>14181</v>
      </c>
      <c r="Q166" s="68" t="s">
        <v>12296</v>
      </c>
      <c r="R166" s="68" t="s">
        <v>10604</v>
      </c>
      <c r="S166" s="68">
        <v>27100891</v>
      </c>
      <c r="T166" s="68">
        <v>27100891</v>
      </c>
      <c r="U166" s="68" t="s">
        <v>14629</v>
      </c>
      <c r="V166" s="68">
        <v>27111004</v>
      </c>
      <c r="W166" s="68" t="s">
        <v>13647</v>
      </c>
      <c r="X166" s="68">
        <v>27111497</v>
      </c>
      <c r="Y166" s="68"/>
      <c r="Z166" s="68"/>
      <c r="AA166" s="68" t="s">
        <v>3735</v>
      </c>
      <c r="AB166" s="68"/>
    </row>
    <row r="167" spans="1:28" x14ac:dyDescent="0.25">
      <c r="A167" s="12" t="s">
        <v>10602</v>
      </c>
      <c r="B167" s="68" t="s">
        <v>10842</v>
      </c>
      <c r="C167" s="68" t="s">
        <v>11022</v>
      </c>
      <c r="E167" s="69" t="s">
        <v>11105</v>
      </c>
      <c r="F167" s="68" t="s">
        <v>11126</v>
      </c>
      <c r="G167" s="68" t="s">
        <v>132</v>
      </c>
      <c r="H167" s="68" t="s">
        <v>10</v>
      </c>
      <c r="I167" s="68" t="s">
        <v>133</v>
      </c>
      <c r="J167" s="68" t="s">
        <v>5</v>
      </c>
      <c r="K167" s="68" t="s">
        <v>4</v>
      </c>
      <c r="L167" s="68">
        <v>70403</v>
      </c>
      <c r="M167" s="68" t="s">
        <v>12985</v>
      </c>
      <c r="N167" s="68" t="s">
        <v>132</v>
      </c>
      <c r="O167" s="68" t="s">
        <v>14347</v>
      </c>
      <c r="P167" s="68" t="s">
        <v>7858</v>
      </c>
      <c r="Q167" s="68" t="s">
        <v>11126</v>
      </c>
      <c r="R167" s="68" t="s">
        <v>10604</v>
      </c>
      <c r="S167" s="68">
        <v>27500754</v>
      </c>
      <c r="T167" s="68">
        <v>61968483</v>
      </c>
      <c r="U167" s="68" t="s">
        <v>16281</v>
      </c>
      <c r="V167" s="68">
        <v>88860405</v>
      </c>
      <c r="W167" s="68" t="s">
        <v>15975</v>
      </c>
      <c r="X167" s="68">
        <v>27550289</v>
      </c>
      <c r="Y167" s="68"/>
      <c r="Z167" s="68"/>
      <c r="AA167" s="68"/>
      <c r="AB167" s="68"/>
    </row>
    <row r="168" spans="1:28" x14ac:dyDescent="0.25">
      <c r="A168" s="12" t="s">
        <v>10602</v>
      </c>
      <c r="B168" s="68" t="s">
        <v>13374</v>
      </c>
      <c r="C168" s="68" t="s">
        <v>13360</v>
      </c>
      <c r="E168" s="68" t="s">
        <v>10926</v>
      </c>
      <c r="F168" s="68" t="s">
        <v>10700</v>
      </c>
      <c r="G168" s="68" t="s">
        <v>315</v>
      </c>
      <c r="H168" s="68" t="s">
        <v>2</v>
      </c>
      <c r="I168" s="68" t="s">
        <v>316</v>
      </c>
      <c r="J168" s="68" t="s">
        <v>4</v>
      </c>
      <c r="K168" s="68" t="s">
        <v>2</v>
      </c>
      <c r="L168" s="68">
        <v>50301</v>
      </c>
      <c r="M168" s="68" t="s">
        <v>12896</v>
      </c>
      <c r="N168" s="68" t="s">
        <v>317</v>
      </c>
      <c r="O168" s="68" t="s">
        <v>315</v>
      </c>
      <c r="P168" s="68" t="s">
        <v>315</v>
      </c>
      <c r="Q168" s="68" t="s">
        <v>14516</v>
      </c>
      <c r="R168" s="68" t="s">
        <v>10604</v>
      </c>
      <c r="S168" s="68">
        <v>88638487</v>
      </c>
      <c r="T168" s="68">
        <v>83615804</v>
      </c>
      <c r="U168" s="68" t="s">
        <v>10925</v>
      </c>
      <c r="V168" s="68">
        <v>88638487</v>
      </c>
      <c r="W168" s="68" t="s">
        <v>15779</v>
      </c>
      <c r="X168" s="68">
        <v>26801666</v>
      </c>
      <c r="Y168" s="68"/>
      <c r="Z168" s="68"/>
      <c r="AA168" s="68" t="s">
        <v>12331</v>
      </c>
      <c r="AB168" s="68"/>
    </row>
    <row r="169" spans="1:28" x14ac:dyDescent="0.25">
      <c r="A169" s="12" t="s">
        <v>10602</v>
      </c>
      <c r="B169" s="68" t="s">
        <v>16212</v>
      </c>
      <c r="C169" s="68" t="s">
        <v>16211</v>
      </c>
      <c r="E169" s="68" t="s">
        <v>10934</v>
      </c>
      <c r="F169" s="68" t="s">
        <v>10705</v>
      </c>
      <c r="G169" s="68" t="s">
        <v>196</v>
      </c>
      <c r="H169" s="68" t="s">
        <v>2</v>
      </c>
      <c r="I169" s="68" t="s">
        <v>195</v>
      </c>
      <c r="J169" s="68" t="s">
        <v>2</v>
      </c>
      <c r="K169" s="68" t="s">
        <v>277</v>
      </c>
      <c r="L169" s="68">
        <v>60115</v>
      </c>
      <c r="M169" s="68" t="s">
        <v>13096</v>
      </c>
      <c r="N169" s="68" t="s">
        <v>196</v>
      </c>
      <c r="O169" s="68" t="s">
        <v>196</v>
      </c>
      <c r="P169" s="68" t="s">
        <v>1747</v>
      </c>
      <c r="Q169" s="68" t="s">
        <v>1747</v>
      </c>
      <c r="R169" s="68" t="s">
        <v>10604</v>
      </c>
      <c r="S169" s="68">
        <v>26634885</v>
      </c>
      <c r="T169" s="68">
        <v>26631871</v>
      </c>
      <c r="U169" s="68" t="s">
        <v>16169</v>
      </c>
      <c r="V169" s="68">
        <v>26634885</v>
      </c>
      <c r="W169" s="68" t="s">
        <v>15820</v>
      </c>
      <c r="X169" s="68">
        <v>26639730</v>
      </c>
      <c r="Y169" s="68"/>
      <c r="Z169" s="68"/>
      <c r="AA169" s="68" t="s">
        <v>679</v>
      </c>
      <c r="AB169" s="68"/>
    </row>
    <row r="170" spans="1:28" x14ac:dyDescent="0.25">
      <c r="A170" s="12" t="s">
        <v>10602</v>
      </c>
      <c r="B170" s="68" t="s">
        <v>12396</v>
      </c>
      <c r="C170" s="68" t="s">
        <v>12395</v>
      </c>
      <c r="E170" s="68" t="s">
        <v>10661</v>
      </c>
      <c r="F170" s="68" t="s">
        <v>16282</v>
      </c>
      <c r="G170" s="68" t="s">
        <v>11156</v>
      </c>
      <c r="H170" s="68" t="s">
        <v>2</v>
      </c>
      <c r="I170" s="68" t="s">
        <v>46</v>
      </c>
      <c r="J170" s="68" t="s">
        <v>2</v>
      </c>
      <c r="K170" s="68" t="s">
        <v>2</v>
      </c>
      <c r="L170" s="68">
        <v>10101</v>
      </c>
      <c r="M170" s="68" t="s">
        <v>13744</v>
      </c>
      <c r="N170" s="68" t="s">
        <v>47</v>
      </c>
      <c r="O170" s="68" t="s">
        <v>47</v>
      </c>
      <c r="P170" s="68" t="s">
        <v>13986</v>
      </c>
      <c r="Q170" s="68" t="s">
        <v>11303</v>
      </c>
      <c r="R170" s="68" t="s">
        <v>10604</v>
      </c>
      <c r="S170" s="68">
        <v>22268123</v>
      </c>
      <c r="T170" s="68">
        <v>70040605</v>
      </c>
      <c r="U170" s="68" t="s">
        <v>12297</v>
      </c>
      <c r="V170" s="68">
        <v>22268123</v>
      </c>
      <c r="W170" s="68" t="s">
        <v>15673</v>
      </c>
      <c r="X170" s="68">
        <v>22551257</v>
      </c>
      <c r="Y170" s="68"/>
      <c r="Z170" s="68"/>
      <c r="AA170" s="68" t="s">
        <v>497</v>
      </c>
      <c r="AB170" s="68"/>
    </row>
    <row r="171" spans="1:28" x14ac:dyDescent="0.25">
      <c r="A171" s="12" t="s">
        <v>10602</v>
      </c>
      <c r="B171" s="68" t="s">
        <v>12831</v>
      </c>
      <c r="C171" s="68" t="s">
        <v>10903</v>
      </c>
      <c r="E171" s="68" t="s">
        <v>10920</v>
      </c>
      <c r="F171" s="68" t="s">
        <v>10919</v>
      </c>
      <c r="G171" s="68" t="s">
        <v>322</v>
      </c>
      <c r="H171" s="68" t="s">
        <v>8</v>
      </c>
      <c r="I171" s="68" t="s">
        <v>89</v>
      </c>
      <c r="J171" s="68" t="s">
        <v>10</v>
      </c>
      <c r="K171" s="68" t="s">
        <v>2</v>
      </c>
      <c r="L171" s="68">
        <v>30801</v>
      </c>
      <c r="M171" s="68" t="s">
        <v>15321</v>
      </c>
      <c r="N171" s="68" t="s">
        <v>322</v>
      </c>
      <c r="O171" s="68" t="s">
        <v>14158</v>
      </c>
      <c r="P171" s="68" t="s">
        <v>14604</v>
      </c>
      <c r="Q171" s="68" t="s">
        <v>2072</v>
      </c>
      <c r="R171" s="68" t="s">
        <v>10604</v>
      </c>
      <c r="S171" s="68">
        <v>25736003</v>
      </c>
      <c r="T171" s="68">
        <v>83942773</v>
      </c>
      <c r="U171" s="68" t="s">
        <v>11146</v>
      </c>
      <c r="V171" s="68">
        <v>83942773</v>
      </c>
      <c r="W171" s="68" t="s">
        <v>15668</v>
      </c>
      <c r="X171" s="68">
        <v>25916395</v>
      </c>
      <c r="Y171" s="68"/>
      <c r="Z171" s="68"/>
      <c r="AA171" s="68" t="s">
        <v>4087</v>
      </c>
      <c r="AB171" s="68"/>
    </row>
    <row r="172" spans="1:28" x14ac:dyDescent="0.25">
      <c r="A172" s="12" t="s">
        <v>10602</v>
      </c>
      <c r="B172" s="68" t="s">
        <v>10849</v>
      </c>
      <c r="C172" s="68" t="s">
        <v>10977</v>
      </c>
      <c r="E172" s="68" t="s">
        <v>10935</v>
      </c>
      <c r="F172" s="68" t="s">
        <v>14517</v>
      </c>
      <c r="G172" s="68" t="s">
        <v>322</v>
      </c>
      <c r="H172" s="68" t="s">
        <v>3</v>
      </c>
      <c r="I172" s="68" t="s">
        <v>89</v>
      </c>
      <c r="J172" s="68" t="s">
        <v>2</v>
      </c>
      <c r="K172" s="68" t="s">
        <v>7</v>
      </c>
      <c r="L172" s="68">
        <v>30106</v>
      </c>
      <c r="M172" s="68" t="s">
        <v>15318</v>
      </c>
      <c r="N172" s="68" t="s">
        <v>322</v>
      </c>
      <c r="O172" s="68" t="s">
        <v>322</v>
      </c>
      <c r="P172" s="68" t="s">
        <v>14605</v>
      </c>
      <c r="Q172" s="68" t="s">
        <v>12298</v>
      </c>
      <c r="R172" s="68" t="s">
        <v>10604</v>
      </c>
      <c r="S172" s="68">
        <v>25521886</v>
      </c>
      <c r="T172" s="68">
        <v>25522714</v>
      </c>
      <c r="U172" s="68" t="s">
        <v>13709</v>
      </c>
      <c r="V172" s="68">
        <v>25521886</v>
      </c>
      <c r="W172" s="68" t="s">
        <v>15669</v>
      </c>
      <c r="X172" s="68">
        <v>25371825</v>
      </c>
      <c r="Y172" s="68"/>
      <c r="Z172" s="68"/>
      <c r="AA172" s="68" t="s">
        <v>6295</v>
      </c>
      <c r="AB172" s="68"/>
    </row>
    <row r="173" spans="1:28" x14ac:dyDescent="0.25">
      <c r="A173" s="12" t="s">
        <v>10602</v>
      </c>
      <c r="B173" s="68" t="s">
        <v>14596</v>
      </c>
      <c r="C173" s="68" t="s">
        <v>14588</v>
      </c>
      <c r="E173" s="68" t="s">
        <v>10933</v>
      </c>
      <c r="F173" s="68" t="s">
        <v>92</v>
      </c>
      <c r="G173" s="68" t="s">
        <v>126</v>
      </c>
      <c r="H173" s="68" t="s">
        <v>3</v>
      </c>
      <c r="I173" s="68" t="s">
        <v>49</v>
      </c>
      <c r="J173" s="68" t="s">
        <v>2</v>
      </c>
      <c r="K173" s="68" t="s">
        <v>2</v>
      </c>
      <c r="L173" s="68">
        <v>20101</v>
      </c>
      <c r="M173" s="68" t="s">
        <v>12887</v>
      </c>
      <c r="N173" s="68" t="s">
        <v>126</v>
      </c>
      <c r="O173" s="68" t="s">
        <v>126</v>
      </c>
      <c r="P173" s="68" t="s">
        <v>126</v>
      </c>
      <c r="Q173" s="68" t="s">
        <v>12278</v>
      </c>
      <c r="R173" s="68" t="s">
        <v>10604</v>
      </c>
      <c r="S173" s="68">
        <v>24427723</v>
      </c>
      <c r="T173" s="68" t="s">
        <v>15347</v>
      </c>
      <c r="U173" s="68" t="s">
        <v>16170</v>
      </c>
      <c r="V173" s="68">
        <v>24427723</v>
      </c>
      <c r="W173" s="68" t="s">
        <v>15527</v>
      </c>
      <c r="X173" s="68">
        <v>24302389</v>
      </c>
      <c r="Y173" s="68"/>
      <c r="Z173" s="68"/>
      <c r="AA173" s="68" t="s">
        <v>6281</v>
      </c>
      <c r="AB173" s="68"/>
    </row>
    <row r="174" spans="1:28" x14ac:dyDescent="0.25">
      <c r="A174" s="12" t="s">
        <v>10602</v>
      </c>
      <c r="B174" s="68" t="s">
        <v>13362</v>
      </c>
      <c r="C174" s="68" t="s">
        <v>10709</v>
      </c>
      <c r="E174" s="68" t="s">
        <v>10937</v>
      </c>
      <c r="F174" s="68" t="s">
        <v>12224</v>
      </c>
      <c r="G174" s="68" t="s">
        <v>126</v>
      </c>
      <c r="H174" s="68" t="s">
        <v>10</v>
      </c>
      <c r="I174" s="68" t="s">
        <v>49</v>
      </c>
      <c r="J174" s="68" t="s">
        <v>6</v>
      </c>
      <c r="K174" s="68" t="s">
        <v>6</v>
      </c>
      <c r="L174" s="68">
        <v>20505</v>
      </c>
      <c r="M174" s="68" t="s">
        <v>13912</v>
      </c>
      <c r="N174" s="68" t="s">
        <v>126</v>
      </c>
      <c r="O174" s="68" t="s">
        <v>2890</v>
      </c>
      <c r="P174" s="68" t="s">
        <v>324</v>
      </c>
      <c r="Q174" s="68" t="s">
        <v>101</v>
      </c>
      <c r="R174" s="68" t="s">
        <v>10604</v>
      </c>
      <c r="S174" s="68">
        <v>24464027</v>
      </c>
      <c r="T174" s="68">
        <v>24469063</v>
      </c>
      <c r="U174" s="68" t="s">
        <v>10936</v>
      </c>
      <c r="V174" s="68">
        <v>24464027</v>
      </c>
      <c r="W174" s="68" t="s">
        <v>15494</v>
      </c>
      <c r="X174" s="68">
        <v>24465922</v>
      </c>
      <c r="Y174" s="68"/>
      <c r="Z174" s="68"/>
      <c r="AA174" s="68" t="s">
        <v>12332</v>
      </c>
      <c r="AB174" s="68"/>
    </row>
    <row r="175" spans="1:28" x14ac:dyDescent="0.25">
      <c r="A175" s="12" t="s">
        <v>10602</v>
      </c>
      <c r="B175" s="68" t="s">
        <v>13369</v>
      </c>
      <c r="C175" s="68" t="s">
        <v>13355</v>
      </c>
      <c r="E175" s="68" t="s">
        <v>10939</v>
      </c>
      <c r="F175" s="68" t="s">
        <v>10938</v>
      </c>
      <c r="G175" s="68" t="s">
        <v>126</v>
      </c>
      <c r="H175" s="68" t="s">
        <v>10</v>
      </c>
      <c r="I175" s="68" t="s">
        <v>49</v>
      </c>
      <c r="J175" s="68" t="s">
        <v>6</v>
      </c>
      <c r="K175" s="68" t="s">
        <v>3</v>
      </c>
      <c r="L175" s="68">
        <v>20502</v>
      </c>
      <c r="M175" s="68" t="s">
        <v>13867</v>
      </c>
      <c r="N175" s="68" t="s">
        <v>126</v>
      </c>
      <c r="O175" s="68" t="s">
        <v>2890</v>
      </c>
      <c r="P175" s="68" t="s">
        <v>2904</v>
      </c>
      <c r="Q175" s="68" t="s">
        <v>2923</v>
      </c>
      <c r="R175" s="68" t="s">
        <v>10604</v>
      </c>
      <c r="S175" s="68">
        <v>24468281</v>
      </c>
      <c r="T175" s="68">
        <v>24463901</v>
      </c>
      <c r="U175" s="68" t="s">
        <v>13378</v>
      </c>
      <c r="V175" s="68">
        <v>24468281</v>
      </c>
      <c r="W175" s="68" t="s">
        <v>15494</v>
      </c>
      <c r="X175" s="68">
        <v>24465922</v>
      </c>
      <c r="Y175" s="68"/>
      <c r="Z175" s="68"/>
      <c r="AA175" s="68" t="s">
        <v>5121</v>
      </c>
      <c r="AB175" s="68"/>
    </row>
    <row r="176" spans="1:28" x14ac:dyDescent="0.25">
      <c r="A176" s="12" t="s">
        <v>10602</v>
      </c>
      <c r="B176" s="68" t="s">
        <v>12830</v>
      </c>
      <c r="C176" s="68" t="s">
        <v>11101</v>
      </c>
      <c r="E176" s="68" t="s">
        <v>10943</v>
      </c>
      <c r="F176" s="68" t="s">
        <v>10941</v>
      </c>
      <c r="G176" s="68" t="s">
        <v>126</v>
      </c>
      <c r="H176" s="68" t="s">
        <v>8</v>
      </c>
      <c r="I176" s="68" t="s">
        <v>49</v>
      </c>
      <c r="J176" s="68" t="s">
        <v>10</v>
      </c>
      <c r="K176" s="68" t="s">
        <v>5</v>
      </c>
      <c r="L176" s="68">
        <v>20804</v>
      </c>
      <c r="M176" s="68" t="s">
        <v>13923</v>
      </c>
      <c r="N176" s="68" t="s">
        <v>126</v>
      </c>
      <c r="O176" s="68" t="s">
        <v>732</v>
      </c>
      <c r="P176" s="68" t="s">
        <v>2607</v>
      </c>
      <c r="Q176" s="68" t="s">
        <v>12299</v>
      </c>
      <c r="R176" s="68" t="s">
        <v>10604</v>
      </c>
      <c r="S176" s="68">
        <v>24584839</v>
      </c>
      <c r="T176" s="68">
        <v>24584839</v>
      </c>
      <c r="U176" s="68" t="s">
        <v>10942</v>
      </c>
      <c r="V176" s="68">
        <v>83920418</v>
      </c>
      <c r="W176" s="68" t="s">
        <v>11464</v>
      </c>
      <c r="X176" s="68">
        <v>24485212</v>
      </c>
      <c r="Y176" s="68"/>
      <c r="Z176" s="68"/>
      <c r="AA176" s="68" t="s">
        <v>6421</v>
      </c>
      <c r="AB176" s="68"/>
    </row>
    <row r="177" spans="1:28" x14ac:dyDescent="0.25">
      <c r="A177" s="12" t="s">
        <v>10602</v>
      </c>
      <c r="B177" s="68" t="s">
        <v>10655</v>
      </c>
      <c r="C177" s="68" t="s">
        <v>10656</v>
      </c>
      <c r="E177" s="68" t="s">
        <v>10948</v>
      </c>
      <c r="F177" s="68" t="s">
        <v>14518</v>
      </c>
      <c r="G177" s="68" t="s">
        <v>283</v>
      </c>
      <c r="H177" s="68" t="s">
        <v>8</v>
      </c>
      <c r="I177" s="68" t="s">
        <v>282</v>
      </c>
      <c r="J177" s="68" t="s">
        <v>10</v>
      </c>
      <c r="K177" s="68" t="s">
        <v>2</v>
      </c>
      <c r="L177" s="68">
        <v>40801</v>
      </c>
      <c r="M177" s="68" t="s">
        <v>13807</v>
      </c>
      <c r="N177" s="68" t="s">
        <v>283</v>
      </c>
      <c r="O177" s="68" t="s">
        <v>14201</v>
      </c>
      <c r="P177" s="68" t="s">
        <v>3737</v>
      </c>
      <c r="Q177" s="68" t="s">
        <v>3737</v>
      </c>
      <c r="R177" s="68" t="s">
        <v>10604</v>
      </c>
      <c r="S177" s="68">
        <v>22658060</v>
      </c>
      <c r="T177" s="68">
        <v>22658060</v>
      </c>
      <c r="U177" s="68" t="s">
        <v>16171</v>
      </c>
      <c r="V177" s="68">
        <v>22658060</v>
      </c>
      <c r="W177" s="68" t="s">
        <v>15706</v>
      </c>
      <c r="X177" s="68">
        <v>22654304</v>
      </c>
      <c r="Y177" s="68"/>
      <c r="Z177" s="68"/>
      <c r="AA177" s="68" t="s">
        <v>6620</v>
      </c>
      <c r="AB177" s="68"/>
    </row>
    <row r="178" spans="1:28" x14ac:dyDescent="0.25">
      <c r="A178" s="12" t="s">
        <v>10602</v>
      </c>
      <c r="B178" s="68" t="s">
        <v>11124</v>
      </c>
      <c r="C178" s="68" t="s">
        <v>11102</v>
      </c>
      <c r="E178" s="68" t="s">
        <v>10949</v>
      </c>
      <c r="F178" s="68" t="s">
        <v>10763</v>
      </c>
      <c r="G178" s="68" t="s">
        <v>283</v>
      </c>
      <c r="H178" s="68" t="s">
        <v>5</v>
      </c>
      <c r="I178" s="68" t="s">
        <v>282</v>
      </c>
      <c r="J178" s="68" t="s">
        <v>3</v>
      </c>
      <c r="K178" s="68" t="s">
        <v>5</v>
      </c>
      <c r="L178" s="68">
        <v>40204</v>
      </c>
      <c r="M178" s="68" t="s">
        <v>13026</v>
      </c>
      <c r="N178" s="68" t="s">
        <v>283</v>
      </c>
      <c r="O178" s="68" t="s">
        <v>4960</v>
      </c>
      <c r="P178" s="68" t="s">
        <v>2669</v>
      </c>
      <c r="Q178" s="68" t="s">
        <v>2669</v>
      </c>
      <c r="R178" s="68" t="s">
        <v>10604</v>
      </c>
      <c r="S178" s="68">
        <v>21017459</v>
      </c>
      <c r="T178" s="68" t="s">
        <v>15347</v>
      </c>
      <c r="U178" s="68" t="s">
        <v>14630</v>
      </c>
      <c r="V178" s="68">
        <v>21017459</v>
      </c>
      <c r="W178" s="68" t="s">
        <v>15711</v>
      </c>
      <c r="X178" s="68">
        <v>22613025</v>
      </c>
      <c r="Y178" s="68"/>
      <c r="Z178" s="68"/>
      <c r="AA178" s="68" t="s">
        <v>6623</v>
      </c>
      <c r="AB178" s="68"/>
    </row>
    <row r="179" spans="1:28" x14ac:dyDescent="0.25">
      <c r="A179" s="12" t="s">
        <v>10602</v>
      </c>
      <c r="B179" s="68" t="s">
        <v>12370</v>
      </c>
      <c r="C179" s="68" t="s">
        <v>10703</v>
      </c>
      <c r="E179" s="68" t="s">
        <v>10945</v>
      </c>
      <c r="F179" s="68" t="s">
        <v>3625</v>
      </c>
      <c r="G179" s="68" t="s">
        <v>2232</v>
      </c>
      <c r="H179" s="68" t="s">
        <v>4</v>
      </c>
      <c r="I179" s="68" t="s">
        <v>316</v>
      </c>
      <c r="J179" s="68" t="s">
        <v>10</v>
      </c>
      <c r="K179" s="68" t="s">
        <v>2</v>
      </c>
      <c r="L179" s="68">
        <v>50801</v>
      </c>
      <c r="M179" s="68" t="s">
        <v>13809</v>
      </c>
      <c r="N179" s="68" t="s">
        <v>317</v>
      </c>
      <c r="O179" s="68" t="s">
        <v>3625</v>
      </c>
      <c r="P179" s="68" t="s">
        <v>3625</v>
      </c>
      <c r="Q179" s="68" t="s">
        <v>2066</v>
      </c>
      <c r="R179" s="68" t="s">
        <v>10604</v>
      </c>
      <c r="S179" s="68">
        <v>26958255</v>
      </c>
      <c r="T179" s="68">
        <v>26692119</v>
      </c>
      <c r="U179" s="68" t="s">
        <v>10944</v>
      </c>
      <c r="V179" s="68">
        <v>88227066</v>
      </c>
      <c r="W179" s="68" t="s">
        <v>15606</v>
      </c>
      <c r="X179" s="68">
        <v>26955509</v>
      </c>
      <c r="Y179" s="68"/>
      <c r="Z179" s="68"/>
      <c r="AA179" s="68" t="s">
        <v>6607</v>
      </c>
      <c r="AB179" s="68"/>
    </row>
    <row r="180" spans="1:28" x14ac:dyDescent="0.25">
      <c r="A180" s="12" t="s">
        <v>10602</v>
      </c>
      <c r="B180" s="68" t="s">
        <v>14497</v>
      </c>
      <c r="C180" s="68" t="s">
        <v>10649</v>
      </c>
      <c r="E180" s="68" t="s">
        <v>10947</v>
      </c>
      <c r="F180" s="68" t="s">
        <v>10946</v>
      </c>
      <c r="G180" s="68" t="s">
        <v>11157</v>
      </c>
      <c r="H180" s="68" t="s">
        <v>4</v>
      </c>
      <c r="I180" s="68" t="s">
        <v>46</v>
      </c>
      <c r="J180" s="68" t="s">
        <v>3</v>
      </c>
      <c r="K180" s="68" t="s">
        <v>4</v>
      </c>
      <c r="L180" s="68">
        <v>10203</v>
      </c>
      <c r="M180" s="68" t="s">
        <v>13762</v>
      </c>
      <c r="N180" s="68" t="s">
        <v>47</v>
      </c>
      <c r="O180" s="68" t="s">
        <v>454</v>
      </c>
      <c r="P180" s="68" t="s">
        <v>218</v>
      </c>
      <c r="Q180" s="68" t="s">
        <v>11167</v>
      </c>
      <c r="R180" s="68" t="s">
        <v>10604</v>
      </c>
      <c r="S180" s="68">
        <v>22151154</v>
      </c>
      <c r="T180" s="68">
        <v>22151339</v>
      </c>
      <c r="U180" s="68" t="s">
        <v>14631</v>
      </c>
      <c r="V180" s="68">
        <v>22151154</v>
      </c>
      <c r="W180" s="68" t="s">
        <v>14000</v>
      </c>
      <c r="X180" s="68">
        <v>22284630</v>
      </c>
      <c r="Y180" s="68"/>
      <c r="Z180" s="68"/>
      <c r="AA180" s="68" t="s">
        <v>4430</v>
      </c>
      <c r="AB180" s="68"/>
    </row>
    <row r="181" spans="1:28" x14ac:dyDescent="0.25">
      <c r="A181" s="12" t="s">
        <v>10602</v>
      </c>
      <c r="B181" s="68" t="s">
        <v>11128</v>
      </c>
      <c r="C181" s="68" t="s">
        <v>11107</v>
      </c>
      <c r="E181" s="68" t="s">
        <v>10668</v>
      </c>
      <c r="F181" s="68" t="s">
        <v>10666</v>
      </c>
      <c r="G181" s="68" t="s">
        <v>11157</v>
      </c>
      <c r="H181" s="68" t="s">
        <v>5</v>
      </c>
      <c r="I181" s="68" t="s">
        <v>46</v>
      </c>
      <c r="J181" s="68" t="s">
        <v>11</v>
      </c>
      <c r="K181" s="68" t="s">
        <v>2</v>
      </c>
      <c r="L181" s="68">
        <v>10901</v>
      </c>
      <c r="M181" s="68" t="s">
        <v>13811</v>
      </c>
      <c r="N181" s="68" t="s">
        <v>47</v>
      </c>
      <c r="O181" s="68" t="s">
        <v>450</v>
      </c>
      <c r="P181" s="68" t="s">
        <v>450</v>
      </c>
      <c r="Q181" s="68" t="s">
        <v>1747</v>
      </c>
      <c r="R181" s="68" t="s">
        <v>10604</v>
      </c>
      <c r="S181" s="68">
        <v>22033246</v>
      </c>
      <c r="T181" s="68">
        <v>22034676</v>
      </c>
      <c r="U181" s="68" t="s">
        <v>10667</v>
      </c>
      <c r="V181" s="68">
        <v>83856808</v>
      </c>
      <c r="W181" s="68" t="s">
        <v>15388</v>
      </c>
      <c r="X181" s="68" t="s">
        <v>16283</v>
      </c>
      <c r="Y181" s="68"/>
      <c r="Z181" s="68"/>
      <c r="AA181" s="68" t="s">
        <v>586</v>
      </c>
      <c r="AB181" s="68"/>
    </row>
    <row r="182" spans="1:28" x14ac:dyDescent="0.25">
      <c r="A182" s="12" t="s">
        <v>10602</v>
      </c>
      <c r="B182" s="68" t="s">
        <v>10616</v>
      </c>
      <c r="C182" s="68" t="s">
        <v>10615</v>
      </c>
      <c r="E182" s="68" t="s">
        <v>10951</v>
      </c>
      <c r="F182" s="68" t="s">
        <v>10634</v>
      </c>
      <c r="G182" s="68" t="s">
        <v>196</v>
      </c>
      <c r="H182" s="68" t="s">
        <v>2</v>
      </c>
      <c r="I182" s="68" t="s">
        <v>195</v>
      </c>
      <c r="J182" s="68" t="s">
        <v>2</v>
      </c>
      <c r="K182" s="68" t="s">
        <v>10</v>
      </c>
      <c r="L182" s="68">
        <v>60108</v>
      </c>
      <c r="M182" s="68" t="s">
        <v>13089</v>
      </c>
      <c r="N182" s="68" t="s">
        <v>196</v>
      </c>
      <c r="O182" s="68" t="s">
        <v>196</v>
      </c>
      <c r="P182" s="68" t="s">
        <v>3082</v>
      </c>
      <c r="Q182" s="68" t="s">
        <v>6362</v>
      </c>
      <c r="R182" s="68" t="s">
        <v>10604</v>
      </c>
      <c r="S182" s="68">
        <v>26633839</v>
      </c>
      <c r="T182" s="68">
        <v>26636064</v>
      </c>
      <c r="U182" s="68" t="s">
        <v>14519</v>
      </c>
      <c r="V182" s="68">
        <v>26633839</v>
      </c>
      <c r="W182" s="68" t="s">
        <v>15820</v>
      </c>
      <c r="X182" s="68">
        <v>26639730</v>
      </c>
      <c r="Y182" s="68"/>
      <c r="Z182" s="68"/>
      <c r="AA182" s="68" t="s">
        <v>6451</v>
      </c>
      <c r="AB182" s="68"/>
    </row>
    <row r="183" spans="1:28" x14ac:dyDescent="0.25">
      <c r="A183" s="12" t="s">
        <v>10602</v>
      </c>
      <c r="B183" s="68" t="s">
        <v>12833</v>
      </c>
      <c r="C183" s="68" t="s">
        <v>10915</v>
      </c>
      <c r="E183" s="68" t="s">
        <v>10954</v>
      </c>
      <c r="F183" s="68" t="s">
        <v>14520</v>
      </c>
      <c r="G183" s="68" t="s">
        <v>1112</v>
      </c>
      <c r="H183" s="68" t="s">
        <v>3</v>
      </c>
      <c r="I183" s="68" t="s">
        <v>316</v>
      </c>
      <c r="J183" s="68" t="s">
        <v>2</v>
      </c>
      <c r="K183" s="68" t="s">
        <v>2</v>
      </c>
      <c r="L183" s="68">
        <v>50101</v>
      </c>
      <c r="M183" s="68" t="s">
        <v>12890</v>
      </c>
      <c r="N183" s="68" t="s">
        <v>317</v>
      </c>
      <c r="O183" s="68" t="s">
        <v>1112</v>
      </c>
      <c r="P183" s="68" t="s">
        <v>1112</v>
      </c>
      <c r="Q183" s="68" t="s">
        <v>69</v>
      </c>
      <c r="R183" s="68" t="s">
        <v>10604</v>
      </c>
      <c r="S183" s="68">
        <v>26663000</v>
      </c>
      <c r="T183" s="68">
        <v>26664146</v>
      </c>
      <c r="U183" s="68" t="s">
        <v>16172</v>
      </c>
      <c r="V183" s="68">
        <v>89901391</v>
      </c>
      <c r="W183" s="68" t="s">
        <v>14032</v>
      </c>
      <c r="X183" s="68">
        <v>85976933</v>
      </c>
      <c r="Y183" s="68"/>
      <c r="Z183" s="68"/>
      <c r="AA183" s="68" t="s">
        <v>6671</v>
      </c>
      <c r="AB183" s="68"/>
    </row>
    <row r="184" spans="1:28" x14ac:dyDescent="0.25">
      <c r="A184" s="12" t="s">
        <v>10602</v>
      </c>
      <c r="B184" s="68" t="s">
        <v>14594</v>
      </c>
      <c r="C184" s="68" t="s">
        <v>12813</v>
      </c>
      <c r="E184" s="68" t="s">
        <v>10953</v>
      </c>
      <c r="F184" s="68" t="s">
        <v>10952</v>
      </c>
      <c r="G184" s="68" t="s">
        <v>11156</v>
      </c>
      <c r="H184" s="68" t="s">
        <v>2</v>
      </c>
      <c r="I184" s="68" t="s">
        <v>46</v>
      </c>
      <c r="J184" s="68" t="s">
        <v>2</v>
      </c>
      <c r="K184" s="68" t="s">
        <v>15</v>
      </c>
      <c r="L184" s="68">
        <v>10111</v>
      </c>
      <c r="M184" s="68" t="s">
        <v>13758</v>
      </c>
      <c r="N184" s="68" t="s">
        <v>47</v>
      </c>
      <c r="O184" s="68" t="s">
        <v>47</v>
      </c>
      <c r="P184" s="68" t="s">
        <v>14020</v>
      </c>
      <c r="Q184" s="68" t="s">
        <v>12300</v>
      </c>
      <c r="R184" s="68" t="s">
        <v>10604</v>
      </c>
      <c r="S184" s="68">
        <v>22864176</v>
      </c>
      <c r="T184" s="68" t="s">
        <v>15347</v>
      </c>
      <c r="U184" s="68" t="s">
        <v>15347</v>
      </c>
      <c r="V184" s="68" t="s">
        <v>15347</v>
      </c>
      <c r="W184" s="68" t="s">
        <v>15347</v>
      </c>
      <c r="X184" s="68" t="s">
        <v>15347</v>
      </c>
      <c r="Y184" s="68"/>
      <c r="Z184" s="68"/>
      <c r="AA184" s="68"/>
      <c r="AB184" s="68"/>
    </row>
    <row r="185" spans="1:28" x14ac:dyDescent="0.25">
      <c r="A185" s="12" t="s">
        <v>10602</v>
      </c>
      <c r="B185" s="68" t="s">
        <v>10752</v>
      </c>
      <c r="C185" s="68" t="s">
        <v>10754</v>
      </c>
      <c r="E185" s="68" t="s">
        <v>10960</v>
      </c>
      <c r="F185" s="68" t="s">
        <v>773</v>
      </c>
      <c r="G185" s="68" t="s">
        <v>194</v>
      </c>
      <c r="H185" s="68" t="s">
        <v>11</v>
      </c>
      <c r="I185" s="68" t="s">
        <v>195</v>
      </c>
      <c r="J185" s="68" t="s">
        <v>12</v>
      </c>
      <c r="K185" s="68" t="s">
        <v>4</v>
      </c>
      <c r="L185" s="68">
        <v>61003</v>
      </c>
      <c r="M185" s="68" t="s">
        <v>13011</v>
      </c>
      <c r="N185" s="68" t="s">
        <v>196</v>
      </c>
      <c r="O185" s="68" t="s">
        <v>14306</v>
      </c>
      <c r="P185" s="68" t="s">
        <v>2499</v>
      </c>
      <c r="Q185" s="68" t="s">
        <v>12301</v>
      </c>
      <c r="R185" s="68" t="s">
        <v>10604</v>
      </c>
      <c r="S185" s="68">
        <v>89459126</v>
      </c>
      <c r="T185" s="68" t="s">
        <v>15347</v>
      </c>
      <c r="U185" s="68" t="s">
        <v>10174</v>
      </c>
      <c r="V185" s="68">
        <v>89459126</v>
      </c>
      <c r="W185" s="68" t="s">
        <v>15938</v>
      </c>
      <c r="X185" s="68">
        <v>21010746</v>
      </c>
      <c r="Y185" s="68"/>
      <c r="Z185" s="68"/>
      <c r="AA185" s="68" t="s">
        <v>5722</v>
      </c>
      <c r="AB185" s="68"/>
    </row>
    <row r="186" spans="1:28" x14ac:dyDescent="0.25">
      <c r="A186" s="12" t="s">
        <v>10602</v>
      </c>
      <c r="B186" s="68" t="s">
        <v>10823</v>
      </c>
      <c r="C186" s="68" t="s">
        <v>10824</v>
      </c>
      <c r="E186" s="68" t="s">
        <v>10957</v>
      </c>
      <c r="F186" s="68" t="s">
        <v>12834</v>
      </c>
      <c r="G186" s="68" t="s">
        <v>1737</v>
      </c>
      <c r="H186" s="68" t="s">
        <v>6</v>
      </c>
      <c r="I186" s="68" t="s">
        <v>195</v>
      </c>
      <c r="J186" s="68" t="s">
        <v>15</v>
      </c>
      <c r="K186" s="68" t="s">
        <v>2</v>
      </c>
      <c r="L186" s="68">
        <v>61101</v>
      </c>
      <c r="M186" s="68" t="s">
        <v>13825</v>
      </c>
      <c r="N186" s="68" t="s">
        <v>196</v>
      </c>
      <c r="O186" s="68" t="s">
        <v>2779</v>
      </c>
      <c r="P186" s="68" t="s">
        <v>2805</v>
      </c>
      <c r="Q186" s="68" t="s">
        <v>1808</v>
      </c>
      <c r="R186" s="68" t="s">
        <v>10604</v>
      </c>
      <c r="S186" s="68">
        <v>26432440</v>
      </c>
      <c r="T186" s="68">
        <v>26432421</v>
      </c>
      <c r="U186" s="68" t="s">
        <v>10956</v>
      </c>
      <c r="V186" s="68">
        <v>26431130</v>
      </c>
      <c r="W186" s="68" t="s">
        <v>15911</v>
      </c>
      <c r="X186" s="68">
        <v>26377541</v>
      </c>
      <c r="Y186" s="68"/>
      <c r="Z186" s="68"/>
      <c r="AA186" s="68" t="s">
        <v>6785</v>
      </c>
      <c r="AB186" s="68"/>
    </row>
    <row r="187" spans="1:28" x14ac:dyDescent="0.25">
      <c r="A187" s="12" t="s">
        <v>10602</v>
      </c>
      <c r="B187" s="68" t="s">
        <v>14513</v>
      </c>
      <c r="C187" s="68" t="s">
        <v>10877</v>
      </c>
      <c r="E187" s="68" t="s">
        <v>10959</v>
      </c>
      <c r="F187" s="68" t="s">
        <v>16173</v>
      </c>
      <c r="G187" s="68" t="s">
        <v>322</v>
      </c>
      <c r="H187" s="68" t="s">
        <v>2</v>
      </c>
      <c r="I187" s="68" t="s">
        <v>89</v>
      </c>
      <c r="J187" s="68" t="s">
        <v>2</v>
      </c>
      <c r="K187" s="68" t="s">
        <v>2</v>
      </c>
      <c r="L187" s="68">
        <v>30101</v>
      </c>
      <c r="M187" s="68" t="s">
        <v>12888</v>
      </c>
      <c r="N187" s="68" t="s">
        <v>322</v>
      </c>
      <c r="O187" s="68" t="s">
        <v>322</v>
      </c>
      <c r="P187" s="68" t="s">
        <v>14151</v>
      </c>
      <c r="Q187" s="68" t="s">
        <v>12302</v>
      </c>
      <c r="R187" s="68" t="s">
        <v>10604</v>
      </c>
      <c r="S187" s="68">
        <v>25510832</v>
      </c>
      <c r="T187" s="68">
        <v>25914581</v>
      </c>
      <c r="U187" s="68" t="s">
        <v>16284</v>
      </c>
      <c r="V187" s="68">
        <v>25510832</v>
      </c>
      <c r="W187" s="68" t="s">
        <v>15665</v>
      </c>
      <c r="X187" s="68">
        <v>25520752</v>
      </c>
      <c r="Y187" s="68"/>
      <c r="Z187" s="68"/>
      <c r="AA187" s="68" t="s">
        <v>6815</v>
      </c>
      <c r="AB187" s="68"/>
    </row>
    <row r="188" spans="1:28" x14ac:dyDescent="0.25">
      <c r="A188" s="12" t="s">
        <v>10602</v>
      </c>
      <c r="B188" s="68" t="s">
        <v>11117</v>
      </c>
      <c r="C188" s="68" t="s">
        <v>10676</v>
      </c>
      <c r="E188" s="68" t="s">
        <v>10965</v>
      </c>
      <c r="F188" s="68" t="s">
        <v>10964</v>
      </c>
      <c r="G188" s="68" t="s">
        <v>11157</v>
      </c>
      <c r="H188" s="68" t="s">
        <v>5</v>
      </c>
      <c r="I188" s="68" t="s">
        <v>46</v>
      </c>
      <c r="J188" s="68" t="s">
        <v>11</v>
      </c>
      <c r="K188" s="68" t="s">
        <v>6</v>
      </c>
      <c r="L188" s="68">
        <v>10905</v>
      </c>
      <c r="M188" s="68" t="s">
        <v>13823</v>
      </c>
      <c r="N188" s="68" t="s">
        <v>47</v>
      </c>
      <c r="O188" s="68" t="s">
        <v>450</v>
      </c>
      <c r="P188" s="68" t="s">
        <v>513</v>
      </c>
      <c r="Q188" s="68" t="s">
        <v>513</v>
      </c>
      <c r="R188" s="68" t="s">
        <v>10604</v>
      </c>
      <c r="S188" s="68">
        <v>22827263</v>
      </c>
      <c r="T188" s="68">
        <v>88837309</v>
      </c>
      <c r="U188" s="68" t="s">
        <v>12304</v>
      </c>
      <c r="V188" s="68">
        <v>88837309</v>
      </c>
      <c r="W188" s="68" t="s">
        <v>15388</v>
      </c>
      <c r="X188" s="68">
        <v>25821525</v>
      </c>
      <c r="Y188" s="68"/>
      <c r="Z188" s="68"/>
      <c r="AA188" s="68" t="s">
        <v>6878</v>
      </c>
      <c r="AB188" s="68"/>
    </row>
    <row r="189" spans="1:28" x14ac:dyDescent="0.25">
      <c r="A189" s="12" t="s">
        <v>10602</v>
      </c>
      <c r="B189" s="68" t="s">
        <v>12223</v>
      </c>
      <c r="C189" s="68" t="s">
        <v>10983</v>
      </c>
      <c r="E189" s="68" t="s">
        <v>10962</v>
      </c>
      <c r="F189" s="68" t="s">
        <v>10961</v>
      </c>
      <c r="G189" s="68" t="s">
        <v>11157</v>
      </c>
      <c r="H189" s="68" t="s">
        <v>5</v>
      </c>
      <c r="I189" s="68" t="s">
        <v>46</v>
      </c>
      <c r="J189" s="68" t="s">
        <v>11</v>
      </c>
      <c r="K189" s="68" t="s">
        <v>2</v>
      </c>
      <c r="L189" s="68">
        <v>10901</v>
      </c>
      <c r="M189" s="68" t="s">
        <v>13811</v>
      </c>
      <c r="N189" s="68" t="s">
        <v>47</v>
      </c>
      <c r="O189" s="68" t="s">
        <v>450</v>
      </c>
      <c r="P189" s="68" t="s">
        <v>450</v>
      </c>
      <c r="Q189" s="68" t="s">
        <v>12305</v>
      </c>
      <c r="R189" s="68" t="s">
        <v>10604</v>
      </c>
      <c r="S189" s="68">
        <v>22038498</v>
      </c>
      <c r="T189" s="68">
        <v>22827593</v>
      </c>
      <c r="U189" s="68" t="s">
        <v>12306</v>
      </c>
      <c r="V189" s="68">
        <v>22038498</v>
      </c>
      <c r="W189" s="68" t="s">
        <v>15388</v>
      </c>
      <c r="X189" s="68">
        <v>22822636</v>
      </c>
      <c r="Y189" s="68"/>
      <c r="Z189" s="68"/>
      <c r="AA189" s="68" t="s">
        <v>752</v>
      </c>
      <c r="AB189" s="68"/>
    </row>
    <row r="190" spans="1:28" x14ac:dyDescent="0.25">
      <c r="A190" s="12" t="s">
        <v>10602</v>
      </c>
      <c r="B190" s="68" t="s">
        <v>376</v>
      </c>
      <c r="C190" s="68" t="s">
        <v>10751</v>
      </c>
      <c r="E190" s="68" t="s">
        <v>10993</v>
      </c>
      <c r="F190" s="68" t="s">
        <v>10978</v>
      </c>
      <c r="G190" s="68" t="s">
        <v>283</v>
      </c>
      <c r="H190" s="68" t="s">
        <v>5</v>
      </c>
      <c r="I190" s="68" t="s">
        <v>282</v>
      </c>
      <c r="J190" s="68" t="s">
        <v>6</v>
      </c>
      <c r="K190" s="68" t="s">
        <v>5</v>
      </c>
      <c r="L190" s="68">
        <v>40504</v>
      </c>
      <c r="M190" s="68" t="s">
        <v>15323</v>
      </c>
      <c r="N190" s="68" t="s">
        <v>283</v>
      </c>
      <c r="O190" s="68" t="s">
        <v>218</v>
      </c>
      <c r="P190" s="68" t="s">
        <v>128</v>
      </c>
      <c r="Q190" s="68" t="s">
        <v>101</v>
      </c>
      <c r="R190" s="68" t="s">
        <v>10604</v>
      </c>
      <c r="S190" s="68">
        <v>22378927</v>
      </c>
      <c r="T190" s="68">
        <v>22606137</v>
      </c>
      <c r="U190" s="68" t="s">
        <v>10992</v>
      </c>
      <c r="V190" s="68">
        <v>22378927</v>
      </c>
      <c r="W190" s="68" t="s">
        <v>15711</v>
      </c>
      <c r="X190" s="68">
        <v>22623025</v>
      </c>
      <c r="Y190" s="68"/>
      <c r="Z190" s="68"/>
      <c r="AA190" s="68" t="s">
        <v>7547</v>
      </c>
      <c r="AB190" s="68"/>
    </row>
    <row r="191" spans="1:28" x14ac:dyDescent="0.25">
      <c r="A191" s="12" t="s">
        <v>10602</v>
      </c>
      <c r="B191" s="68" t="s">
        <v>10890</v>
      </c>
      <c r="C191" s="68" t="s">
        <v>11004</v>
      </c>
      <c r="E191" s="68" t="s">
        <v>10977</v>
      </c>
      <c r="F191" s="68" t="s">
        <v>10849</v>
      </c>
      <c r="G191" s="68" t="s">
        <v>63</v>
      </c>
      <c r="H191" s="68" t="s">
        <v>4</v>
      </c>
      <c r="I191" s="68" t="s">
        <v>46</v>
      </c>
      <c r="J191" s="68" t="s">
        <v>7</v>
      </c>
      <c r="K191" s="68" t="s">
        <v>2</v>
      </c>
      <c r="L191" s="68">
        <v>10601</v>
      </c>
      <c r="M191" s="68" t="s">
        <v>13789</v>
      </c>
      <c r="N191" s="68" t="s">
        <v>47</v>
      </c>
      <c r="O191" s="68" t="s">
        <v>661</v>
      </c>
      <c r="P191" s="68" t="s">
        <v>661</v>
      </c>
      <c r="Q191" s="68" t="s">
        <v>661</v>
      </c>
      <c r="R191" s="68" t="s">
        <v>10604</v>
      </c>
      <c r="S191" s="68">
        <v>22307417</v>
      </c>
      <c r="T191" s="68">
        <v>22303147</v>
      </c>
      <c r="U191" s="68" t="s">
        <v>10976</v>
      </c>
      <c r="V191" s="68">
        <v>22307417</v>
      </c>
      <c r="W191" s="68" t="s">
        <v>14698</v>
      </c>
      <c r="X191" s="68">
        <v>22301358</v>
      </c>
      <c r="Y191" s="68"/>
      <c r="Z191" s="68"/>
      <c r="AA191" s="68" t="s">
        <v>6943</v>
      </c>
      <c r="AB191" s="68"/>
    </row>
    <row r="192" spans="1:28" x14ac:dyDescent="0.25">
      <c r="A192" s="12" t="s">
        <v>10602</v>
      </c>
      <c r="B192" s="68" t="s">
        <v>10891</v>
      </c>
      <c r="C192" s="68" t="s">
        <v>11082</v>
      </c>
      <c r="E192" s="68" t="s">
        <v>10972</v>
      </c>
      <c r="F192" s="68" t="s">
        <v>4922</v>
      </c>
      <c r="G192" s="68" t="s">
        <v>283</v>
      </c>
      <c r="H192" s="68" t="s">
        <v>4</v>
      </c>
      <c r="I192" s="68" t="s">
        <v>282</v>
      </c>
      <c r="J192" s="68" t="s">
        <v>5</v>
      </c>
      <c r="K192" s="68" t="s">
        <v>2</v>
      </c>
      <c r="L192" s="68">
        <v>40401</v>
      </c>
      <c r="M192" s="68" t="s">
        <v>13776</v>
      </c>
      <c r="N192" s="68" t="s">
        <v>283</v>
      </c>
      <c r="O192" s="68" t="s">
        <v>4922</v>
      </c>
      <c r="P192" s="68" t="s">
        <v>4922</v>
      </c>
      <c r="Q192" s="68" t="s">
        <v>11467</v>
      </c>
      <c r="R192" s="68" t="s">
        <v>10604</v>
      </c>
      <c r="S192" s="68">
        <v>22697762</v>
      </c>
      <c r="T192" s="68">
        <v>22699204</v>
      </c>
      <c r="U192" s="68" t="s">
        <v>10971</v>
      </c>
      <c r="V192" s="68">
        <v>86197005</v>
      </c>
      <c r="W192" s="68" t="s">
        <v>15707</v>
      </c>
      <c r="X192" s="68">
        <v>22694051</v>
      </c>
      <c r="Y192" s="68"/>
      <c r="Z192" s="68"/>
      <c r="AA192" s="68" t="s">
        <v>3003</v>
      </c>
      <c r="AB192" s="68"/>
    </row>
    <row r="193" spans="1:28" x14ac:dyDescent="0.25">
      <c r="A193" s="12" t="s">
        <v>10602</v>
      </c>
      <c r="B193" s="68" t="s">
        <v>10638</v>
      </c>
      <c r="C193" s="68" t="s">
        <v>10640</v>
      </c>
      <c r="E193" s="68" t="s">
        <v>10980</v>
      </c>
      <c r="F193" s="68" t="s">
        <v>10768</v>
      </c>
      <c r="G193" s="68" t="s">
        <v>4119</v>
      </c>
      <c r="H193" s="68" t="s">
        <v>2</v>
      </c>
      <c r="I193" s="68" t="s">
        <v>133</v>
      </c>
      <c r="J193" s="68" t="s">
        <v>3</v>
      </c>
      <c r="K193" s="68" t="s">
        <v>2</v>
      </c>
      <c r="L193" s="68">
        <v>70201</v>
      </c>
      <c r="M193" s="68" t="s">
        <v>13761</v>
      </c>
      <c r="N193" s="68" t="s">
        <v>132</v>
      </c>
      <c r="O193" s="68" t="s">
        <v>14376</v>
      </c>
      <c r="P193" s="68" t="s">
        <v>4119</v>
      </c>
      <c r="Q193" s="68" t="s">
        <v>12307</v>
      </c>
      <c r="R193" s="68" t="s">
        <v>10604</v>
      </c>
      <c r="S193" s="68">
        <v>27106171</v>
      </c>
      <c r="T193" s="68" t="s">
        <v>15347</v>
      </c>
      <c r="U193" s="68" t="s">
        <v>10979</v>
      </c>
      <c r="V193" s="68">
        <v>27106171</v>
      </c>
      <c r="W193" s="68" t="s">
        <v>13647</v>
      </c>
      <c r="X193" s="68">
        <v>27111497</v>
      </c>
      <c r="Y193" s="68"/>
      <c r="Z193" s="68"/>
      <c r="AA193" s="68" t="s">
        <v>7047</v>
      </c>
      <c r="AB193" s="68"/>
    </row>
    <row r="194" spans="1:28" x14ac:dyDescent="0.25">
      <c r="A194" s="12" t="s">
        <v>10602</v>
      </c>
      <c r="B194" s="68" t="s">
        <v>10894</v>
      </c>
      <c r="C194" s="68" t="s">
        <v>10911</v>
      </c>
      <c r="E194" s="68" t="s">
        <v>10985</v>
      </c>
      <c r="F194" s="68" t="s">
        <v>10833</v>
      </c>
      <c r="G194" s="68" t="s">
        <v>11156</v>
      </c>
      <c r="H194" s="68" t="s">
        <v>7</v>
      </c>
      <c r="I194" s="68" t="s">
        <v>46</v>
      </c>
      <c r="J194" s="68" t="s">
        <v>12</v>
      </c>
      <c r="K194" s="68" t="s">
        <v>2</v>
      </c>
      <c r="L194" s="68">
        <v>11001</v>
      </c>
      <c r="M194" s="68" t="s">
        <v>13816</v>
      </c>
      <c r="N194" s="68" t="s">
        <v>47</v>
      </c>
      <c r="O194" s="68" t="s">
        <v>330</v>
      </c>
      <c r="P194" s="68" t="s">
        <v>330</v>
      </c>
      <c r="Q194" s="68" t="s">
        <v>11285</v>
      </c>
      <c r="R194" s="68" t="s">
        <v>10604</v>
      </c>
      <c r="S194" s="68">
        <v>22540924</v>
      </c>
      <c r="T194" s="68">
        <v>86602234</v>
      </c>
      <c r="U194" s="68" t="s">
        <v>10984</v>
      </c>
      <c r="V194" s="68">
        <v>86602234</v>
      </c>
      <c r="W194" s="68" t="s">
        <v>16273</v>
      </c>
      <c r="X194" s="68">
        <v>22754085</v>
      </c>
      <c r="Y194" s="68"/>
      <c r="Z194" s="68"/>
      <c r="AA194" s="68" t="s">
        <v>10352</v>
      </c>
      <c r="AB194" s="68"/>
    </row>
    <row r="195" spans="1:28" x14ac:dyDescent="0.25">
      <c r="A195" s="12" t="s">
        <v>10602</v>
      </c>
      <c r="B195" s="68" t="s">
        <v>12836</v>
      </c>
      <c r="C195" s="68" t="s">
        <v>11108</v>
      </c>
      <c r="E195" s="68" t="s">
        <v>10975</v>
      </c>
      <c r="F195" s="68" t="s">
        <v>14521</v>
      </c>
      <c r="G195" s="68" t="s">
        <v>63</v>
      </c>
      <c r="H195" s="68" t="s">
        <v>3</v>
      </c>
      <c r="I195" s="68" t="s">
        <v>46</v>
      </c>
      <c r="J195" s="68" t="s">
        <v>4</v>
      </c>
      <c r="K195" s="68" t="s">
        <v>3</v>
      </c>
      <c r="L195" s="68">
        <v>10302</v>
      </c>
      <c r="M195" s="68" t="s">
        <v>13764</v>
      </c>
      <c r="N195" s="68" t="s">
        <v>47</v>
      </c>
      <c r="O195" s="68" t="s">
        <v>63</v>
      </c>
      <c r="P195" s="68" t="s">
        <v>69</v>
      </c>
      <c r="Q195" s="68" t="s">
        <v>420</v>
      </c>
      <c r="R195" s="68" t="s">
        <v>10604</v>
      </c>
      <c r="S195" s="68">
        <v>22701091</v>
      </c>
      <c r="T195" s="68">
        <v>84935666</v>
      </c>
      <c r="U195" s="68" t="s">
        <v>16285</v>
      </c>
      <c r="V195" s="68">
        <v>22701091</v>
      </c>
      <c r="W195" s="68" t="s">
        <v>16250</v>
      </c>
      <c r="X195" s="68">
        <v>22700885</v>
      </c>
      <c r="Y195" s="68"/>
      <c r="Z195" s="68"/>
      <c r="AA195" s="68" t="s">
        <v>6940</v>
      </c>
      <c r="AB195" s="68"/>
    </row>
    <row r="196" spans="1:28" x14ac:dyDescent="0.25">
      <c r="A196" s="12" t="s">
        <v>10602</v>
      </c>
      <c r="B196" s="68" t="s">
        <v>13370</v>
      </c>
      <c r="C196" s="68" t="s">
        <v>13356</v>
      </c>
      <c r="E196" s="68" t="s">
        <v>10987</v>
      </c>
      <c r="F196" s="68" t="s">
        <v>16174</v>
      </c>
      <c r="G196" s="68" t="s">
        <v>11156</v>
      </c>
      <c r="H196" s="68" t="s">
        <v>4</v>
      </c>
      <c r="I196" s="68" t="s">
        <v>46</v>
      </c>
      <c r="J196" s="68" t="s">
        <v>138</v>
      </c>
      <c r="K196" s="68" t="s">
        <v>5</v>
      </c>
      <c r="L196" s="68">
        <v>11804</v>
      </c>
      <c r="M196" s="68" t="s">
        <v>13874</v>
      </c>
      <c r="N196" s="68" t="s">
        <v>47</v>
      </c>
      <c r="O196" s="68" t="s">
        <v>139</v>
      </c>
      <c r="P196" s="68" t="s">
        <v>166</v>
      </c>
      <c r="Q196" s="68" t="s">
        <v>12308</v>
      </c>
      <c r="R196" s="68" t="s">
        <v>10604</v>
      </c>
      <c r="S196" s="68">
        <v>22767639</v>
      </c>
      <c r="T196" s="68">
        <v>22769942</v>
      </c>
      <c r="U196" s="68" t="s">
        <v>16286</v>
      </c>
      <c r="V196" s="68">
        <v>22767639</v>
      </c>
      <c r="W196" s="68" t="s">
        <v>14009</v>
      </c>
      <c r="X196" s="68">
        <v>22271729</v>
      </c>
      <c r="Y196" s="68"/>
      <c r="Z196" s="68"/>
      <c r="AA196" s="68" t="s">
        <v>7086</v>
      </c>
      <c r="AB196" s="68"/>
    </row>
    <row r="197" spans="1:28" x14ac:dyDescent="0.25">
      <c r="A197" s="12" t="s">
        <v>10602</v>
      </c>
      <c r="B197" s="68" t="s">
        <v>16187</v>
      </c>
      <c r="C197" s="68" t="s">
        <v>11065</v>
      </c>
      <c r="E197" s="68" t="s">
        <v>10988</v>
      </c>
      <c r="F197" s="68" t="s">
        <v>12225</v>
      </c>
      <c r="G197" s="68" t="s">
        <v>11157</v>
      </c>
      <c r="H197" s="68" t="s">
        <v>5</v>
      </c>
      <c r="I197" s="68" t="s">
        <v>46</v>
      </c>
      <c r="J197" s="68" t="s">
        <v>11</v>
      </c>
      <c r="K197" s="68" t="s">
        <v>2</v>
      </c>
      <c r="L197" s="68">
        <v>10901</v>
      </c>
      <c r="M197" s="68" t="s">
        <v>13811</v>
      </c>
      <c r="N197" s="68" t="s">
        <v>47</v>
      </c>
      <c r="O197" s="68" t="s">
        <v>450</v>
      </c>
      <c r="P197" s="68" t="s">
        <v>450</v>
      </c>
      <c r="Q197" s="68" t="s">
        <v>13710</v>
      </c>
      <c r="R197" s="68" t="s">
        <v>10604</v>
      </c>
      <c r="S197" s="68">
        <v>22034621</v>
      </c>
      <c r="T197" s="68">
        <v>22030230</v>
      </c>
      <c r="U197" s="68" t="s">
        <v>12871</v>
      </c>
      <c r="V197" s="68">
        <v>22034621</v>
      </c>
      <c r="W197" s="68" t="s">
        <v>15388</v>
      </c>
      <c r="X197" s="68">
        <v>25821525</v>
      </c>
      <c r="Y197" s="68"/>
      <c r="Z197" s="68"/>
      <c r="AA197" s="68" t="s">
        <v>7252</v>
      </c>
      <c r="AB197" s="68"/>
    </row>
    <row r="198" spans="1:28" x14ac:dyDescent="0.25">
      <c r="A198" s="12" t="s">
        <v>10602</v>
      </c>
      <c r="B198" s="68" t="s">
        <v>12232</v>
      </c>
      <c r="C198" s="68" t="s">
        <v>12231</v>
      </c>
      <c r="E198" s="68" t="s">
        <v>10989</v>
      </c>
      <c r="F198" s="68" t="s">
        <v>10637</v>
      </c>
      <c r="G198" s="68" t="s">
        <v>196</v>
      </c>
      <c r="H198" s="68" t="s">
        <v>7</v>
      </c>
      <c r="I198" s="68" t="s">
        <v>195</v>
      </c>
      <c r="J198" s="68" t="s">
        <v>16</v>
      </c>
      <c r="K198" s="68" t="s">
        <v>2</v>
      </c>
      <c r="L198" s="68">
        <v>61201</v>
      </c>
      <c r="M198" s="68" t="s">
        <v>14581</v>
      </c>
      <c r="N198" s="68" t="s">
        <v>196</v>
      </c>
      <c r="O198" s="68" t="s">
        <v>7703</v>
      </c>
      <c r="P198" s="68" t="s">
        <v>7703</v>
      </c>
      <c r="Q198" s="68" t="s">
        <v>7703</v>
      </c>
      <c r="R198" s="68" t="s">
        <v>10604</v>
      </c>
      <c r="S198" s="68">
        <v>26455530</v>
      </c>
      <c r="T198" s="68">
        <v>26455302</v>
      </c>
      <c r="U198" s="68" t="s">
        <v>14522</v>
      </c>
      <c r="V198" s="68">
        <v>89272929</v>
      </c>
      <c r="W198" s="68" t="s">
        <v>15847</v>
      </c>
      <c r="X198" s="68">
        <v>26455244</v>
      </c>
      <c r="Y198" s="68"/>
      <c r="Z198" s="68"/>
      <c r="AA198" s="68" t="s">
        <v>7304</v>
      </c>
      <c r="AB198" s="68"/>
    </row>
    <row r="199" spans="1:28" x14ac:dyDescent="0.25">
      <c r="A199" s="12" t="s">
        <v>10602</v>
      </c>
      <c r="B199" s="68" t="s">
        <v>14549</v>
      </c>
      <c r="C199" s="68" t="s">
        <v>14548</v>
      </c>
      <c r="E199" s="68" t="s">
        <v>10950</v>
      </c>
      <c r="F199" s="68" t="s">
        <v>14523</v>
      </c>
      <c r="G199" s="68" t="s">
        <v>283</v>
      </c>
      <c r="H199" s="68" t="s">
        <v>7</v>
      </c>
      <c r="I199" s="68" t="s">
        <v>282</v>
      </c>
      <c r="J199" s="68" t="s">
        <v>7</v>
      </c>
      <c r="K199" s="68" t="s">
        <v>5</v>
      </c>
      <c r="L199" s="68">
        <v>40604</v>
      </c>
      <c r="M199" s="68" t="s">
        <v>13048</v>
      </c>
      <c r="N199" s="68" t="s">
        <v>283</v>
      </c>
      <c r="O199" s="68" t="s">
        <v>352</v>
      </c>
      <c r="P199" s="68" t="s">
        <v>682</v>
      </c>
      <c r="Q199" s="68" t="s">
        <v>12309</v>
      </c>
      <c r="R199" s="68" t="s">
        <v>10604</v>
      </c>
      <c r="S199" s="68">
        <v>40520560</v>
      </c>
      <c r="T199" s="68" t="s">
        <v>15347</v>
      </c>
      <c r="U199" s="68" t="s">
        <v>16175</v>
      </c>
      <c r="V199" s="68">
        <v>40520560</v>
      </c>
      <c r="W199" s="68" t="s">
        <v>15715</v>
      </c>
      <c r="X199" s="68">
        <v>22618569</v>
      </c>
      <c r="Y199" s="68"/>
      <c r="Z199" s="68"/>
      <c r="AA199" s="68" t="s">
        <v>3885</v>
      </c>
      <c r="AB199" s="68"/>
    </row>
    <row r="200" spans="1:28" x14ac:dyDescent="0.25">
      <c r="A200" s="12" t="s">
        <v>10602</v>
      </c>
      <c r="B200" s="68" t="s">
        <v>10906</v>
      </c>
      <c r="C200" s="68" t="s">
        <v>11055</v>
      </c>
      <c r="E200" s="68" t="s">
        <v>10991</v>
      </c>
      <c r="F200" s="68" t="s">
        <v>10940</v>
      </c>
      <c r="G200" s="68" t="s">
        <v>322</v>
      </c>
      <c r="H200" s="68" t="s">
        <v>7</v>
      </c>
      <c r="I200" s="68" t="s">
        <v>89</v>
      </c>
      <c r="J200" s="68" t="s">
        <v>4</v>
      </c>
      <c r="K200" s="68" t="s">
        <v>8</v>
      </c>
      <c r="L200" s="68">
        <v>30307</v>
      </c>
      <c r="M200" s="68" t="s">
        <v>13947</v>
      </c>
      <c r="N200" s="68" t="s">
        <v>322</v>
      </c>
      <c r="O200" s="68" t="s">
        <v>323</v>
      </c>
      <c r="P200" s="68" t="s">
        <v>127</v>
      </c>
      <c r="Q200" s="68" t="s">
        <v>12303</v>
      </c>
      <c r="R200" s="68" t="s">
        <v>10604</v>
      </c>
      <c r="S200" s="68">
        <v>22730024</v>
      </c>
      <c r="T200" s="68">
        <v>22730280</v>
      </c>
      <c r="U200" s="68" t="s">
        <v>16176</v>
      </c>
      <c r="V200" s="68">
        <v>22730024</v>
      </c>
      <c r="W200" s="68" t="s">
        <v>15378</v>
      </c>
      <c r="X200" s="68">
        <v>22792767</v>
      </c>
      <c r="Y200" s="68"/>
      <c r="Z200" s="68"/>
      <c r="AA200" s="68" t="s">
        <v>12333</v>
      </c>
      <c r="AB200" s="68"/>
    </row>
    <row r="201" spans="1:28" x14ac:dyDescent="0.25">
      <c r="A201" s="12" t="s">
        <v>10602</v>
      </c>
      <c r="B201" s="68" t="s">
        <v>16323</v>
      </c>
      <c r="C201" s="68" t="s">
        <v>16322</v>
      </c>
      <c r="E201" s="68" t="s">
        <v>10955</v>
      </c>
      <c r="F201" s="68" t="s">
        <v>3793</v>
      </c>
      <c r="G201" s="68" t="s">
        <v>126</v>
      </c>
      <c r="H201" s="68" t="s">
        <v>3</v>
      </c>
      <c r="I201" s="68" t="s">
        <v>49</v>
      </c>
      <c r="J201" s="68" t="s">
        <v>2</v>
      </c>
      <c r="K201" s="68" t="s">
        <v>12</v>
      </c>
      <c r="L201" s="68">
        <v>20110</v>
      </c>
      <c r="M201" s="68" t="s">
        <v>12960</v>
      </c>
      <c r="N201" s="68" t="s">
        <v>126</v>
      </c>
      <c r="O201" s="68" t="s">
        <v>126</v>
      </c>
      <c r="P201" s="68" t="s">
        <v>63</v>
      </c>
      <c r="Q201" s="68" t="s">
        <v>63</v>
      </c>
      <c r="R201" s="68" t="s">
        <v>10604</v>
      </c>
      <c r="S201" s="68">
        <v>21002277</v>
      </c>
      <c r="T201" s="68">
        <v>21002277</v>
      </c>
      <c r="U201" s="68" t="s">
        <v>13379</v>
      </c>
      <c r="V201" s="68">
        <v>83144065</v>
      </c>
      <c r="W201" s="68" t="s">
        <v>15527</v>
      </c>
      <c r="X201" s="68">
        <v>24302389</v>
      </c>
      <c r="Y201" s="68"/>
      <c r="Z201" s="68"/>
      <c r="AA201" s="68" t="s">
        <v>14649</v>
      </c>
      <c r="AB201" s="68"/>
    </row>
    <row r="202" spans="1:28" x14ac:dyDescent="0.25">
      <c r="A202" s="12" t="s">
        <v>10602</v>
      </c>
      <c r="B202" s="68" t="s">
        <v>641</v>
      </c>
      <c r="C202" s="68" t="s">
        <v>10819</v>
      </c>
      <c r="E202" s="68" t="s">
        <v>14524</v>
      </c>
      <c r="F202" s="68" t="s">
        <v>14525</v>
      </c>
      <c r="G202" s="68" t="s">
        <v>196</v>
      </c>
      <c r="H202" s="68" t="s">
        <v>7</v>
      </c>
      <c r="I202" s="68" t="s">
        <v>195</v>
      </c>
      <c r="J202" s="68" t="s">
        <v>16</v>
      </c>
      <c r="K202" s="68" t="s">
        <v>2</v>
      </c>
      <c r="L202" s="68">
        <v>61201</v>
      </c>
      <c r="M202" s="68" t="s">
        <v>14581</v>
      </c>
      <c r="N202" s="68" t="s">
        <v>196</v>
      </c>
      <c r="O202" s="68" t="s">
        <v>7703</v>
      </c>
      <c r="P202" s="68" t="s">
        <v>7703</v>
      </c>
      <c r="Q202" s="68" t="s">
        <v>11699</v>
      </c>
      <c r="R202" s="68" t="s">
        <v>10604</v>
      </c>
      <c r="S202" s="68">
        <v>26455161</v>
      </c>
      <c r="T202" s="68">
        <v>89301415</v>
      </c>
      <c r="U202" s="68" t="s">
        <v>16177</v>
      </c>
      <c r="V202" s="68">
        <v>26455161</v>
      </c>
      <c r="W202" s="68" t="s">
        <v>15847</v>
      </c>
      <c r="X202" s="68">
        <v>26455223</v>
      </c>
      <c r="Y202" s="68"/>
      <c r="Z202" s="68"/>
      <c r="AA202" s="68" t="s">
        <v>7567</v>
      </c>
      <c r="AB202" s="68"/>
    </row>
    <row r="203" spans="1:28" x14ac:dyDescent="0.25">
      <c r="A203" s="12" t="s">
        <v>10602</v>
      </c>
      <c r="B203" s="68" t="s">
        <v>14517</v>
      </c>
      <c r="C203" s="68" t="s">
        <v>10935</v>
      </c>
      <c r="E203" s="68" t="s">
        <v>11034</v>
      </c>
      <c r="F203" s="68" t="s">
        <v>11019</v>
      </c>
      <c r="G203" s="68" t="s">
        <v>11156</v>
      </c>
      <c r="H203" s="68" t="s">
        <v>4</v>
      </c>
      <c r="I203" s="68" t="s">
        <v>46</v>
      </c>
      <c r="J203" s="68" t="s">
        <v>2</v>
      </c>
      <c r="K203" s="68" t="s">
        <v>6</v>
      </c>
      <c r="L203" s="68">
        <v>10105</v>
      </c>
      <c r="M203" s="68" t="s">
        <v>13748</v>
      </c>
      <c r="N203" s="68" t="s">
        <v>47</v>
      </c>
      <c r="O203" s="68" t="s">
        <v>47</v>
      </c>
      <c r="P203" s="68" t="s">
        <v>143</v>
      </c>
      <c r="Q203" s="68" t="s">
        <v>143</v>
      </c>
      <c r="R203" s="68" t="s">
        <v>10604</v>
      </c>
      <c r="S203" s="68">
        <v>22252707</v>
      </c>
      <c r="T203" s="68">
        <v>22244646</v>
      </c>
      <c r="U203" s="68" t="s">
        <v>11033</v>
      </c>
      <c r="V203" s="68">
        <v>22252707</v>
      </c>
      <c r="W203" s="68" t="s">
        <v>14009</v>
      </c>
      <c r="X203" s="68">
        <v>22271729</v>
      </c>
      <c r="Y203" s="68"/>
      <c r="Z203" s="68"/>
      <c r="AA203" s="68" t="s">
        <v>12334</v>
      </c>
      <c r="AB203" s="68"/>
    </row>
    <row r="204" spans="1:28" x14ac:dyDescent="0.25">
      <c r="A204" s="12" t="s">
        <v>10602</v>
      </c>
      <c r="B204" s="68" t="s">
        <v>11027</v>
      </c>
      <c r="C204" s="68" t="s">
        <v>11026</v>
      </c>
      <c r="E204" s="68" t="s">
        <v>12835</v>
      </c>
      <c r="F204" s="68" t="s">
        <v>14526</v>
      </c>
      <c r="G204" s="68" t="s">
        <v>126</v>
      </c>
      <c r="H204" s="68" t="s">
        <v>5</v>
      </c>
      <c r="I204" s="68" t="s">
        <v>49</v>
      </c>
      <c r="J204" s="68" t="s">
        <v>2</v>
      </c>
      <c r="K204" s="68" t="s">
        <v>6</v>
      </c>
      <c r="L204" s="68">
        <v>20105</v>
      </c>
      <c r="M204" s="68" t="s">
        <v>13888</v>
      </c>
      <c r="N204" s="68" t="s">
        <v>126</v>
      </c>
      <c r="O204" s="68" t="s">
        <v>126</v>
      </c>
      <c r="P204" s="68" t="s">
        <v>13717</v>
      </c>
      <c r="Q204" s="68" t="s">
        <v>14527</v>
      </c>
      <c r="R204" s="68" t="s">
        <v>10604</v>
      </c>
      <c r="S204" s="68">
        <v>24385729</v>
      </c>
      <c r="T204" s="68">
        <v>24385868</v>
      </c>
      <c r="U204" s="68" t="s">
        <v>14528</v>
      </c>
      <c r="V204" s="68">
        <v>89491232</v>
      </c>
      <c r="W204" s="68" t="s">
        <v>10186</v>
      </c>
      <c r="X204" s="68">
        <v>24302406</v>
      </c>
      <c r="Y204" s="68"/>
      <c r="Z204" s="68"/>
      <c r="AA204" s="68" t="s">
        <v>7601</v>
      </c>
      <c r="AB204" s="68"/>
    </row>
    <row r="205" spans="1:28" x14ac:dyDescent="0.25">
      <c r="A205" s="12" t="s">
        <v>10602</v>
      </c>
      <c r="B205" s="68" t="s">
        <v>10914</v>
      </c>
      <c r="C205" s="68" t="s">
        <v>11067</v>
      </c>
      <c r="E205" s="68" t="s">
        <v>10974</v>
      </c>
      <c r="F205" s="68" t="s">
        <v>14529</v>
      </c>
      <c r="G205" s="68" t="s">
        <v>322</v>
      </c>
      <c r="H205" s="68" t="s">
        <v>7</v>
      </c>
      <c r="I205" s="68" t="s">
        <v>89</v>
      </c>
      <c r="J205" s="68" t="s">
        <v>4</v>
      </c>
      <c r="K205" s="68" t="s">
        <v>5</v>
      </c>
      <c r="L205" s="68">
        <v>30304</v>
      </c>
      <c r="M205" s="68" t="s">
        <v>13932</v>
      </c>
      <c r="N205" s="68" t="s">
        <v>322</v>
      </c>
      <c r="O205" s="68" t="s">
        <v>323</v>
      </c>
      <c r="P205" s="68" t="s">
        <v>218</v>
      </c>
      <c r="Q205" s="68" t="s">
        <v>12310</v>
      </c>
      <c r="R205" s="68" t="s">
        <v>10604</v>
      </c>
      <c r="S205" s="68">
        <v>40821332</v>
      </c>
      <c r="T205" s="68">
        <v>47087411</v>
      </c>
      <c r="U205" s="68" t="s">
        <v>10973</v>
      </c>
      <c r="V205" s="68">
        <v>40821332</v>
      </c>
      <c r="W205" s="68" t="s">
        <v>15378</v>
      </c>
      <c r="X205" s="68">
        <v>22792767</v>
      </c>
      <c r="Y205" s="68"/>
      <c r="Z205" s="68"/>
      <c r="AA205" s="68" t="s">
        <v>6932</v>
      </c>
      <c r="AB205" s="68"/>
    </row>
    <row r="206" spans="1:28" x14ac:dyDescent="0.25">
      <c r="A206" s="12" t="s">
        <v>10602</v>
      </c>
      <c r="B206" s="68" t="s">
        <v>4718</v>
      </c>
      <c r="C206" s="68" t="s">
        <v>10688</v>
      </c>
      <c r="E206" s="68" t="s">
        <v>10996</v>
      </c>
      <c r="F206" s="68" t="s">
        <v>10995</v>
      </c>
      <c r="G206" s="68" t="s">
        <v>283</v>
      </c>
      <c r="H206" s="68" t="s">
        <v>8</v>
      </c>
      <c r="I206" s="68" t="s">
        <v>282</v>
      </c>
      <c r="J206" s="68" t="s">
        <v>8</v>
      </c>
      <c r="K206" s="68" t="s">
        <v>2</v>
      </c>
      <c r="L206" s="68">
        <v>40701</v>
      </c>
      <c r="M206" s="68" t="s">
        <v>13800</v>
      </c>
      <c r="N206" s="68" t="s">
        <v>283</v>
      </c>
      <c r="O206" s="68" t="s">
        <v>4944</v>
      </c>
      <c r="P206" s="68" t="s">
        <v>331</v>
      </c>
      <c r="Q206" s="68" t="s">
        <v>331</v>
      </c>
      <c r="R206" s="68" t="s">
        <v>10604</v>
      </c>
      <c r="S206" s="68">
        <v>22930928</v>
      </c>
      <c r="T206" s="68">
        <v>22391070</v>
      </c>
      <c r="U206" s="68" t="s">
        <v>11147</v>
      </c>
      <c r="V206" s="68">
        <v>88419879</v>
      </c>
      <c r="W206" s="68" t="s">
        <v>15706</v>
      </c>
      <c r="X206" s="68">
        <v>22654304</v>
      </c>
      <c r="Y206" s="68"/>
      <c r="Z206" s="68"/>
      <c r="AA206" s="68" t="s">
        <v>7580</v>
      </c>
      <c r="AB206" s="68"/>
    </row>
    <row r="207" spans="1:28" x14ac:dyDescent="0.25">
      <c r="A207" s="12" t="s">
        <v>10602</v>
      </c>
      <c r="B207" s="68" t="s">
        <v>12834</v>
      </c>
      <c r="C207" s="68" t="s">
        <v>10957</v>
      </c>
      <c r="E207" s="68" t="s">
        <v>10981</v>
      </c>
      <c r="F207" s="68" t="s">
        <v>16287</v>
      </c>
      <c r="G207" s="68" t="s">
        <v>1112</v>
      </c>
      <c r="H207" s="68" t="s">
        <v>5</v>
      </c>
      <c r="I207" s="68" t="s">
        <v>316</v>
      </c>
      <c r="J207" s="68" t="s">
        <v>2</v>
      </c>
      <c r="K207" s="68" t="s">
        <v>2</v>
      </c>
      <c r="L207" s="68">
        <v>50101</v>
      </c>
      <c r="M207" s="68" t="s">
        <v>12890</v>
      </c>
      <c r="N207" s="68" t="s">
        <v>317</v>
      </c>
      <c r="O207" s="68" t="s">
        <v>1112</v>
      </c>
      <c r="P207" s="68" t="s">
        <v>1112</v>
      </c>
      <c r="Q207" s="68" t="s">
        <v>9937</v>
      </c>
      <c r="R207" s="68" t="s">
        <v>10604</v>
      </c>
      <c r="S207" s="68">
        <v>26662134</v>
      </c>
      <c r="T207" s="68" t="s">
        <v>15347</v>
      </c>
      <c r="U207" s="68" t="s">
        <v>16288</v>
      </c>
      <c r="V207" s="68">
        <v>87197541</v>
      </c>
      <c r="W207" s="68" t="s">
        <v>15746</v>
      </c>
      <c r="X207" s="68">
        <v>87100992</v>
      </c>
      <c r="Y207" s="68"/>
      <c r="Z207" s="68"/>
      <c r="AA207" s="68" t="s">
        <v>7060</v>
      </c>
      <c r="AB207" s="68"/>
    </row>
    <row r="208" spans="1:28" x14ac:dyDescent="0.25">
      <c r="A208" s="12" t="s">
        <v>10602</v>
      </c>
      <c r="B208" s="68" t="s">
        <v>10916</v>
      </c>
      <c r="C208" s="68" t="s">
        <v>11080</v>
      </c>
      <c r="E208" s="68" t="s">
        <v>10998</v>
      </c>
      <c r="F208" s="68" t="s">
        <v>10624</v>
      </c>
      <c r="G208" s="68" t="s">
        <v>196</v>
      </c>
      <c r="H208" s="68" t="s">
        <v>7</v>
      </c>
      <c r="I208" s="68" t="s">
        <v>195</v>
      </c>
      <c r="J208" s="68" t="s">
        <v>16</v>
      </c>
      <c r="K208" s="68" t="s">
        <v>2</v>
      </c>
      <c r="L208" s="68">
        <v>61201</v>
      </c>
      <c r="M208" s="68" t="s">
        <v>14581</v>
      </c>
      <c r="N208" s="68" t="s">
        <v>196</v>
      </c>
      <c r="O208" s="68" t="s">
        <v>7703</v>
      </c>
      <c r="P208" s="68" t="s">
        <v>7703</v>
      </c>
      <c r="Q208" s="68" t="s">
        <v>16178</v>
      </c>
      <c r="R208" s="68" t="s">
        <v>10604</v>
      </c>
      <c r="S208" s="68">
        <v>26455467</v>
      </c>
      <c r="T208" s="68" t="s">
        <v>15347</v>
      </c>
      <c r="U208" s="68" t="s">
        <v>16289</v>
      </c>
      <c r="V208" s="68">
        <v>26455467</v>
      </c>
      <c r="W208" s="68" t="s">
        <v>15847</v>
      </c>
      <c r="X208" s="68">
        <v>26455244</v>
      </c>
      <c r="Y208" s="68"/>
      <c r="Z208" s="68"/>
      <c r="AA208" s="68" t="s">
        <v>7614</v>
      </c>
      <c r="AB208" s="68"/>
    </row>
    <row r="209" spans="1:28" x14ac:dyDescent="0.25">
      <c r="A209" s="12" t="s">
        <v>10602</v>
      </c>
      <c r="B209" s="68" t="s">
        <v>10684</v>
      </c>
      <c r="C209" s="68" t="s">
        <v>10685</v>
      </c>
      <c r="E209" s="68" t="s">
        <v>11002</v>
      </c>
      <c r="F209" s="68" t="s">
        <v>11001</v>
      </c>
      <c r="G209" s="68" t="s">
        <v>5463</v>
      </c>
      <c r="H209" s="68" t="s">
        <v>2</v>
      </c>
      <c r="I209" s="68" t="s">
        <v>316</v>
      </c>
      <c r="J209" s="68" t="s">
        <v>3</v>
      </c>
      <c r="K209" s="68" t="s">
        <v>2</v>
      </c>
      <c r="L209" s="68">
        <v>50201</v>
      </c>
      <c r="M209" s="68" t="s">
        <v>12893</v>
      </c>
      <c r="N209" s="68" t="s">
        <v>317</v>
      </c>
      <c r="O209" s="68" t="s">
        <v>5463</v>
      </c>
      <c r="P209" s="68" t="s">
        <v>5463</v>
      </c>
      <c r="Q209" s="68" t="s">
        <v>12311</v>
      </c>
      <c r="R209" s="68" t="s">
        <v>10604</v>
      </c>
      <c r="S209" s="68">
        <v>26864838</v>
      </c>
      <c r="T209" s="68" t="s">
        <v>15347</v>
      </c>
      <c r="U209" s="68" t="s">
        <v>16290</v>
      </c>
      <c r="V209" s="68">
        <v>89208100</v>
      </c>
      <c r="W209" s="68" t="s">
        <v>15754</v>
      </c>
      <c r="X209" s="68">
        <v>26867009</v>
      </c>
      <c r="Y209" s="68"/>
      <c r="Z209" s="68"/>
      <c r="AA209" s="68" t="s">
        <v>7652</v>
      </c>
      <c r="AB209" s="68"/>
    </row>
    <row r="210" spans="1:28" x14ac:dyDescent="0.25">
      <c r="A210" s="12" t="s">
        <v>10602</v>
      </c>
      <c r="B210" s="68" t="s">
        <v>10921</v>
      </c>
      <c r="C210" s="68" t="s">
        <v>10932</v>
      </c>
      <c r="E210" s="68" t="s">
        <v>11004</v>
      </c>
      <c r="F210" s="68" t="s">
        <v>10890</v>
      </c>
      <c r="G210" s="68" t="s">
        <v>283</v>
      </c>
      <c r="H210" s="68" t="s">
        <v>6</v>
      </c>
      <c r="I210" s="68" t="s">
        <v>282</v>
      </c>
      <c r="J210" s="68" t="s">
        <v>4</v>
      </c>
      <c r="K210" s="68" t="s">
        <v>6</v>
      </c>
      <c r="L210" s="68">
        <v>40305</v>
      </c>
      <c r="M210" s="68" t="s">
        <v>13955</v>
      </c>
      <c r="N210" s="68" t="s">
        <v>283</v>
      </c>
      <c r="O210" s="68" t="s">
        <v>1982</v>
      </c>
      <c r="P210" s="68" t="s">
        <v>14082</v>
      </c>
      <c r="Q210" s="68" t="s">
        <v>12312</v>
      </c>
      <c r="R210" s="68" t="s">
        <v>10604</v>
      </c>
      <c r="S210" s="68">
        <v>22445686</v>
      </c>
      <c r="T210" s="68">
        <v>85574721</v>
      </c>
      <c r="U210" s="68" t="s">
        <v>11003</v>
      </c>
      <c r="V210" s="68">
        <v>85574721</v>
      </c>
      <c r="W210" s="68" t="s">
        <v>15718</v>
      </c>
      <c r="X210" s="68">
        <v>25660341</v>
      </c>
      <c r="Y210" s="68"/>
      <c r="Z210" s="68"/>
      <c r="AA210" s="68" t="s">
        <v>7663</v>
      </c>
      <c r="AB210" s="68"/>
    </row>
    <row r="211" spans="1:28" x14ac:dyDescent="0.25">
      <c r="A211" s="12" t="s">
        <v>10602</v>
      </c>
      <c r="B211" s="68" t="s">
        <v>14593</v>
      </c>
      <c r="C211" s="68" t="s">
        <v>10657</v>
      </c>
      <c r="E211" s="68" t="s">
        <v>11032</v>
      </c>
      <c r="F211" s="68" t="s">
        <v>10963</v>
      </c>
      <c r="G211" s="68" t="s">
        <v>283</v>
      </c>
      <c r="H211" s="68" t="s">
        <v>7</v>
      </c>
      <c r="I211" s="68" t="s">
        <v>282</v>
      </c>
      <c r="J211" s="68" t="s">
        <v>11</v>
      </c>
      <c r="K211" s="68" t="s">
        <v>2</v>
      </c>
      <c r="L211" s="68">
        <v>40901</v>
      </c>
      <c r="M211" s="68" t="s">
        <v>12918</v>
      </c>
      <c r="N211" s="68" t="s">
        <v>283</v>
      </c>
      <c r="O211" s="68" t="s">
        <v>1381</v>
      </c>
      <c r="P211" s="68" t="s">
        <v>1381</v>
      </c>
      <c r="Q211" s="68" t="s">
        <v>87</v>
      </c>
      <c r="R211" s="68" t="s">
        <v>10604</v>
      </c>
      <c r="S211" s="68">
        <v>22615863</v>
      </c>
      <c r="T211" s="68">
        <v>22615863</v>
      </c>
      <c r="U211" s="68" t="s">
        <v>11031</v>
      </c>
      <c r="V211" s="68">
        <v>22615863</v>
      </c>
      <c r="W211" s="68" t="s">
        <v>15715</v>
      </c>
      <c r="X211" s="68">
        <v>22618559</v>
      </c>
      <c r="Y211" s="68"/>
      <c r="Z211" s="68"/>
      <c r="AA211" s="68" t="s">
        <v>9868</v>
      </c>
      <c r="AB211" s="68"/>
    </row>
    <row r="212" spans="1:28" x14ac:dyDescent="0.25">
      <c r="A212" s="12" t="s">
        <v>10602</v>
      </c>
      <c r="B212" s="68" t="s">
        <v>101</v>
      </c>
      <c r="C212" s="68" t="s">
        <v>10647</v>
      </c>
      <c r="E212" s="68" t="s">
        <v>11005</v>
      </c>
      <c r="F212" s="68" t="s">
        <v>11006</v>
      </c>
      <c r="G212" s="68" t="s">
        <v>283</v>
      </c>
      <c r="H212" s="68" t="s">
        <v>6</v>
      </c>
      <c r="I212" s="68" t="s">
        <v>282</v>
      </c>
      <c r="J212" s="68" t="s">
        <v>4</v>
      </c>
      <c r="K212" s="68" t="s">
        <v>4</v>
      </c>
      <c r="L212" s="68">
        <v>40303</v>
      </c>
      <c r="M212" s="68" t="s">
        <v>12974</v>
      </c>
      <c r="N212" s="68" t="s">
        <v>283</v>
      </c>
      <c r="O212" s="68" t="s">
        <v>1982</v>
      </c>
      <c r="P212" s="68" t="s">
        <v>69</v>
      </c>
      <c r="Q212" s="68" t="s">
        <v>5013</v>
      </c>
      <c r="R212" s="68" t="s">
        <v>10604</v>
      </c>
      <c r="S212" s="68">
        <v>22353355</v>
      </c>
      <c r="T212" s="68">
        <v>22358855</v>
      </c>
      <c r="U212" s="68" t="s">
        <v>16180</v>
      </c>
      <c r="V212" s="68">
        <v>22333355</v>
      </c>
      <c r="W212" s="68" t="s">
        <v>15718</v>
      </c>
      <c r="X212" s="68">
        <v>25660341</v>
      </c>
      <c r="Y212" s="68"/>
      <c r="Z212" s="68"/>
      <c r="AA212" s="68" t="s">
        <v>7679</v>
      </c>
      <c r="AB212" s="68"/>
    </row>
    <row r="213" spans="1:28" x14ac:dyDescent="0.25">
      <c r="A213" s="12" t="s">
        <v>10602</v>
      </c>
      <c r="B213" s="68" t="s">
        <v>10930</v>
      </c>
      <c r="C213" s="68" t="s">
        <v>11084</v>
      </c>
      <c r="E213" s="68" t="s">
        <v>11017</v>
      </c>
      <c r="F213" s="68" t="s">
        <v>10674</v>
      </c>
      <c r="G213" s="68" t="s">
        <v>299</v>
      </c>
      <c r="H213" s="68" t="s">
        <v>6</v>
      </c>
      <c r="I213" s="68" t="s">
        <v>49</v>
      </c>
      <c r="J213" s="68" t="s">
        <v>12</v>
      </c>
      <c r="K213" s="68" t="s">
        <v>7</v>
      </c>
      <c r="L213" s="68">
        <v>21006</v>
      </c>
      <c r="M213" s="68" t="s">
        <v>13012</v>
      </c>
      <c r="N213" s="68" t="s">
        <v>126</v>
      </c>
      <c r="O213" s="68" t="s">
        <v>299</v>
      </c>
      <c r="P213" s="68" t="s">
        <v>3577</v>
      </c>
      <c r="Q213" s="68" t="s">
        <v>12313</v>
      </c>
      <c r="R213" s="68" t="s">
        <v>10604</v>
      </c>
      <c r="S213" s="68">
        <v>24734204</v>
      </c>
      <c r="T213" s="68">
        <v>24734204</v>
      </c>
      <c r="U213" s="68" t="s">
        <v>11016</v>
      </c>
      <c r="V213" s="68">
        <v>24734204</v>
      </c>
      <c r="W213" s="68" t="s">
        <v>15379</v>
      </c>
      <c r="X213" s="68">
        <v>83187649</v>
      </c>
      <c r="Y213" s="68"/>
      <c r="Z213" s="68"/>
      <c r="AA213" s="68" t="s">
        <v>7774</v>
      </c>
      <c r="AB213" s="68"/>
    </row>
    <row r="214" spans="1:28" x14ac:dyDescent="0.25">
      <c r="A214" s="12" t="s">
        <v>10602</v>
      </c>
      <c r="B214" s="68" t="s">
        <v>773</v>
      </c>
      <c r="C214" s="68" t="s">
        <v>10960</v>
      </c>
      <c r="E214" s="68" t="s">
        <v>11024</v>
      </c>
      <c r="F214" s="68" t="s">
        <v>12226</v>
      </c>
      <c r="G214" s="68" t="s">
        <v>11157</v>
      </c>
      <c r="H214" s="68" t="s">
        <v>5</v>
      </c>
      <c r="I214" s="68" t="s">
        <v>46</v>
      </c>
      <c r="J214" s="68" t="s">
        <v>11</v>
      </c>
      <c r="K214" s="68" t="s">
        <v>2</v>
      </c>
      <c r="L214" s="68">
        <v>10901</v>
      </c>
      <c r="M214" s="68" t="s">
        <v>13811</v>
      </c>
      <c r="N214" s="68" t="s">
        <v>47</v>
      </c>
      <c r="O214" s="68" t="s">
        <v>450</v>
      </c>
      <c r="P214" s="68" t="s">
        <v>450</v>
      </c>
      <c r="Q214" s="68" t="s">
        <v>218</v>
      </c>
      <c r="R214" s="68" t="s">
        <v>10604</v>
      </c>
      <c r="S214" s="68">
        <v>22827777</v>
      </c>
      <c r="T214" s="68">
        <v>85592927</v>
      </c>
      <c r="U214" s="68" t="s">
        <v>11023</v>
      </c>
      <c r="V214" s="68">
        <v>85592927</v>
      </c>
      <c r="W214" s="68" t="s">
        <v>15388</v>
      </c>
      <c r="X214" s="68">
        <v>22822636</v>
      </c>
      <c r="Y214" s="68"/>
      <c r="Z214" s="68"/>
      <c r="AA214" s="68" t="s">
        <v>7950</v>
      </c>
      <c r="AB214" s="68"/>
    </row>
    <row r="215" spans="1:28" x14ac:dyDescent="0.25">
      <c r="A215" s="12" t="s">
        <v>10602</v>
      </c>
      <c r="B215" s="68" t="s">
        <v>10858</v>
      </c>
      <c r="C215" s="68" t="s">
        <v>10859</v>
      </c>
      <c r="E215" s="68" t="s">
        <v>10970</v>
      </c>
      <c r="F215" s="68" t="s">
        <v>10968</v>
      </c>
      <c r="G215" s="68" t="s">
        <v>283</v>
      </c>
      <c r="H215" s="68" t="s">
        <v>3</v>
      </c>
      <c r="I215" s="68" t="s">
        <v>282</v>
      </c>
      <c r="J215" s="68" t="s">
        <v>2</v>
      </c>
      <c r="K215" s="68" t="s">
        <v>4</v>
      </c>
      <c r="L215" s="68">
        <v>40103</v>
      </c>
      <c r="M215" s="68" t="s">
        <v>12966</v>
      </c>
      <c r="N215" s="68" t="s">
        <v>283</v>
      </c>
      <c r="O215" s="68" t="s">
        <v>283</v>
      </c>
      <c r="P215" s="68" t="s">
        <v>682</v>
      </c>
      <c r="Q215" s="68" t="s">
        <v>682</v>
      </c>
      <c r="R215" s="68" t="s">
        <v>10604</v>
      </c>
      <c r="S215" s="68">
        <v>22659026</v>
      </c>
      <c r="T215" s="68">
        <v>22659026</v>
      </c>
      <c r="U215" s="68" t="s">
        <v>10969</v>
      </c>
      <c r="V215" s="68">
        <v>22659026</v>
      </c>
      <c r="W215" s="68" t="s">
        <v>15704</v>
      </c>
      <c r="X215" s="68">
        <v>22375389</v>
      </c>
      <c r="Y215" s="68"/>
      <c r="Z215" s="68"/>
      <c r="AA215" s="68" t="s">
        <v>12335</v>
      </c>
      <c r="AB215" s="68"/>
    </row>
    <row r="216" spans="1:28" x14ac:dyDescent="0.25">
      <c r="A216" s="12" t="s">
        <v>10602</v>
      </c>
      <c r="B216" s="68" t="s">
        <v>87</v>
      </c>
      <c r="C216" s="68" t="s">
        <v>11054</v>
      </c>
      <c r="E216" s="68" t="s">
        <v>11106</v>
      </c>
      <c r="F216" s="68" t="s">
        <v>11127</v>
      </c>
      <c r="G216" s="68" t="s">
        <v>283</v>
      </c>
      <c r="H216" s="68" t="s">
        <v>5</v>
      </c>
      <c r="I216" s="68" t="s">
        <v>282</v>
      </c>
      <c r="J216" s="68" t="s">
        <v>3</v>
      </c>
      <c r="K216" s="68" t="s">
        <v>6</v>
      </c>
      <c r="L216" s="68">
        <v>40205</v>
      </c>
      <c r="M216" s="68" t="s">
        <v>13950</v>
      </c>
      <c r="N216" s="68" t="s">
        <v>283</v>
      </c>
      <c r="O216" s="68" t="s">
        <v>4960</v>
      </c>
      <c r="P216" s="68" t="s">
        <v>4029</v>
      </c>
      <c r="Q216" s="68" t="s">
        <v>4029</v>
      </c>
      <c r="R216" s="68" t="s">
        <v>10604</v>
      </c>
      <c r="S216" s="68">
        <v>22607806</v>
      </c>
      <c r="T216" s="68">
        <v>22607991</v>
      </c>
      <c r="U216" s="68" t="s">
        <v>14632</v>
      </c>
      <c r="V216" s="68" t="s">
        <v>16181</v>
      </c>
      <c r="W216" s="68" t="s">
        <v>15711</v>
      </c>
      <c r="X216" s="68">
        <v>22723025</v>
      </c>
      <c r="Y216" s="68"/>
      <c r="Z216" s="68"/>
      <c r="AA216" s="68" t="s">
        <v>7828</v>
      </c>
      <c r="AB216" s="68"/>
    </row>
    <row r="217" spans="1:28" x14ac:dyDescent="0.25">
      <c r="A217" s="12" t="s">
        <v>10602</v>
      </c>
      <c r="B217" s="68" t="s">
        <v>870</v>
      </c>
      <c r="C217" s="68" t="s">
        <v>10786</v>
      </c>
      <c r="E217" s="68" t="s">
        <v>11107</v>
      </c>
      <c r="F217" s="68" t="s">
        <v>11128</v>
      </c>
      <c r="G217" s="68" t="s">
        <v>283</v>
      </c>
      <c r="H217" s="68" t="s">
        <v>3</v>
      </c>
      <c r="I217" s="68" t="s">
        <v>282</v>
      </c>
      <c r="J217" s="68" t="s">
        <v>2</v>
      </c>
      <c r="K217" s="68" t="s">
        <v>5</v>
      </c>
      <c r="L217" s="68">
        <v>40104</v>
      </c>
      <c r="M217" s="68" t="s">
        <v>13019</v>
      </c>
      <c r="N217" s="68" t="s">
        <v>283</v>
      </c>
      <c r="O217" s="68" t="s">
        <v>283</v>
      </c>
      <c r="P217" s="68" t="s">
        <v>4903</v>
      </c>
      <c r="Q217" s="68" t="s">
        <v>12314</v>
      </c>
      <c r="R217" s="68" t="s">
        <v>10604</v>
      </c>
      <c r="S217" s="68">
        <v>22383164</v>
      </c>
      <c r="T217" s="68">
        <v>22383164</v>
      </c>
      <c r="U217" s="68" t="s">
        <v>11148</v>
      </c>
      <c r="V217" s="68">
        <v>83886155</v>
      </c>
      <c r="W217" s="68" t="s">
        <v>15704</v>
      </c>
      <c r="X217" s="68">
        <v>22375389</v>
      </c>
      <c r="Y217" s="68"/>
      <c r="Z217" s="68"/>
      <c r="AA217" s="68"/>
      <c r="AB217" s="68"/>
    </row>
    <row r="218" spans="1:28" x14ac:dyDescent="0.25">
      <c r="A218" s="12" t="s">
        <v>10602</v>
      </c>
      <c r="B218" s="68" t="s">
        <v>10747</v>
      </c>
      <c r="C218" s="68" t="s">
        <v>10748</v>
      </c>
      <c r="E218" s="68" t="s">
        <v>11108</v>
      </c>
      <c r="F218" s="68" t="s">
        <v>12836</v>
      </c>
      <c r="G218" s="68" t="s">
        <v>194</v>
      </c>
      <c r="H218" s="68" t="s">
        <v>6</v>
      </c>
      <c r="I218" s="68" t="s">
        <v>195</v>
      </c>
      <c r="J218" s="68" t="s">
        <v>10</v>
      </c>
      <c r="K218" s="68" t="s">
        <v>2</v>
      </c>
      <c r="L218" s="68">
        <v>60801</v>
      </c>
      <c r="M218" s="68" t="s">
        <v>12916</v>
      </c>
      <c r="N218" s="68" t="s">
        <v>196</v>
      </c>
      <c r="O218" s="68" t="s">
        <v>14307</v>
      </c>
      <c r="P218" s="68" t="s">
        <v>3852</v>
      </c>
      <c r="Q218" s="68" t="s">
        <v>12315</v>
      </c>
      <c r="R218" s="68" t="s">
        <v>10604</v>
      </c>
      <c r="S218" s="68">
        <v>83118928</v>
      </c>
      <c r="T218" s="68">
        <v>85193499</v>
      </c>
      <c r="U218" s="68" t="s">
        <v>12562</v>
      </c>
      <c r="V218" s="68">
        <v>83118928</v>
      </c>
      <c r="W218" s="68" t="s">
        <v>15884</v>
      </c>
      <c r="X218" s="68">
        <v>27733387</v>
      </c>
      <c r="Y218" s="68"/>
      <c r="Z218" s="68"/>
      <c r="AA218" s="68"/>
      <c r="AB218" s="68"/>
    </row>
    <row r="219" spans="1:28" x14ac:dyDescent="0.25">
      <c r="A219" s="12" t="s">
        <v>10602</v>
      </c>
      <c r="B219" s="68" t="s">
        <v>12226</v>
      </c>
      <c r="C219" s="68" t="s">
        <v>11024</v>
      </c>
      <c r="E219" s="68" t="s">
        <v>11018</v>
      </c>
      <c r="F219" s="68" t="s">
        <v>10986</v>
      </c>
      <c r="G219" s="68" t="s">
        <v>283</v>
      </c>
      <c r="H219" s="68" t="s">
        <v>5</v>
      </c>
      <c r="I219" s="68" t="s">
        <v>282</v>
      </c>
      <c r="J219" s="68" t="s">
        <v>3</v>
      </c>
      <c r="K219" s="68" t="s">
        <v>2</v>
      </c>
      <c r="L219" s="68">
        <v>40201</v>
      </c>
      <c r="M219" s="68" t="s">
        <v>12892</v>
      </c>
      <c r="N219" s="68" t="s">
        <v>283</v>
      </c>
      <c r="O219" s="68" t="s">
        <v>4960</v>
      </c>
      <c r="P219" s="68" t="s">
        <v>4960</v>
      </c>
      <c r="Q219" s="68" t="s">
        <v>12316</v>
      </c>
      <c r="R219" s="68" t="s">
        <v>10604</v>
      </c>
      <c r="S219" s="68">
        <v>22374454</v>
      </c>
      <c r="T219" s="68">
        <v>22634967</v>
      </c>
      <c r="U219" s="68" t="s">
        <v>14633</v>
      </c>
      <c r="V219" s="68">
        <v>22374454</v>
      </c>
      <c r="W219" s="68" t="s">
        <v>15711</v>
      </c>
      <c r="X219" s="68">
        <v>22623025</v>
      </c>
      <c r="Y219" s="68"/>
      <c r="Z219" s="68"/>
      <c r="AA219" s="68" t="s">
        <v>7851</v>
      </c>
      <c r="AB219" s="68"/>
    </row>
    <row r="220" spans="1:28" x14ac:dyDescent="0.25">
      <c r="A220" s="12" t="s">
        <v>10602</v>
      </c>
      <c r="B220" s="68" t="s">
        <v>10940</v>
      </c>
      <c r="C220" s="68" t="s">
        <v>10991</v>
      </c>
      <c r="E220" s="68" t="s">
        <v>11022</v>
      </c>
      <c r="F220" s="68" t="s">
        <v>10842</v>
      </c>
      <c r="G220" s="68" t="s">
        <v>283</v>
      </c>
      <c r="H220" s="68" t="s">
        <v>7</v>
      </c>
      <c r="I220" s="68" t="s">
        <v>282</v>
      </c>
      <c r="J220" s="68" t="s">
        <v>11</v>
      </c>
      <c r="K220" s="68" t="s">
        <v>2</v>
      </c>
      <c r="L220" s="68">
        <v>40901</v>
      </c>
      <c r="M220" s="68" t="s">
        <v>12918</v>
      </c>
      <c r="N220" s="68" t="s">
        <v>283</v>
      </c>
      <c r="O220" s="68" t="s">
        <v>1381</v>
      </c>
      <c r="P220" s="68" t="s">
        <v>1381</v>
      </c>
      <c r="Q220" s="68" t="s">
        <v>1381</v>
      </c>
      <c r="R220" s="68" t="s">
        <v>10604</v>
      </c>
      <c r="S220" s="68">
        <v>22635012</v>
      </c>
      <c r="T220" s="68">
        <v>22634971</v>
      </c>
      <c r="U220" s="68" t="s">
        <v>11021</v>
      </c>
      <c r="V220" s="68">
        <v>83614705</v>
      </c>
      <c r="W220" s="68" t="s">
        <v>15715</v>
      </c>
      <c r="X220" s="68">
        <v>22618569</v>
      </c>
      <c r="Y220" s="68"/>
      <c r="Z220" s="68"/>
      <c r="AA220" s="68" t="s">
        <v>7880</v>
      </c>
      <c r="AB220" s="68"/>
    </row>
    <row r="221" spans="1:28" x14ac:dyDescent="0.25">
      <c r="A221" s="12" t="s">
        <v>10602</v>
      </c>
      <c r="B221" s="68" t="s">
        <v>13690</v>
      </c>
      <c r="C221" s="68" t="s">
        <v>13689</v>
      </c>
      <c r="E221" s="68" t="s">
        <v>11000</v>
      </c>
      <c r="F221" s="68" t="s">
        <v>10815</v>
      </c>
      <c r="G221" s="68" t="s">
        <v>63</v>
      </c>
      <c r="H221" s="68" t="s">
        <v>3</v>
      </c>
      <c r="I221" s="68" t="s">
        <v>46</v>
      </c>
      <c r="J221" s="68" t="s">
        <v>4</v>
      </c>
      <c r="K221" s="68" t="s">
        <v>5</v>
      </c>
      <c r="L221" s="68">
        <v>10304</v>
      </c>
      <c r="M221" s="68" t="s">
        <v>13767</v>
      </c>
      <c r="N221" s="68" t="s">
        <v>47</v>
      </c>
      <c r="O221" s="68" t="s">
        <v>63</v>
      </c>
      <c r="P221" s="68" t="s">
        <v>410</v>
      </c>
      <c r="Q221" s="68" t="s">
        <v>6768</v>
      </c>
      <c r="R221" s="68" t="s">
        <v>10604</v>
      </c>
      <c r="S221" s="68">
        <v>22508539</v>
      </c>
      <c r="T221" s="68">
        <v>70514610</v>
      </c>
      <c r="U221" s="68" t="s">
        <v>12872</v>
      </c>
      <c r="V221" s="68">
        <v>72004367</v>
      </c>
      <c r="W221" s="68" t="s">
        <v>16250</v>
      </c>
      <c r="X221" s="68">
        <v>22700885</v>
      </c>
      <c r="Y221" s="68"/>
      <c r="Z221" s="68"/>
      <c r="AA221" s="68" t="s">
        <v>7623</v>
      </c>
      <c r="AB221" s="68"/>
    </row>
    <row r="222" spans="1:28" x14ac:dyDescent="0.25">
      <c r="A222" s="12" t="s">
        <v>10602</v>
      </c>
      <c r="B222" s="68" t="s">
        <v>10733</v>
      </c>
      <c r="C222" s="68" t="s">
        <v>10623</v>
      </c>
      <c r="E222" s="68" t="s">
        <v>11109</v>
      </c>
      <c r="F222" s="68" t="s">
        <v>11129</v>
      </c>
      <c r="G222" s="68" t="s">
        <v>11157</v>
      </c>
      <c r="H222" s="68" t="s">
        <v>4</v>
      </c>
      <c r="I222" s="68" t="s">
        <v>46</v>
      </c>
      <c r="J222" s="68" t="s">
        <v>3</v>
      </c>
      <c r="K222" s="68" t="s">
        <v>4</v>
      </c>
      <c r="L222" s="68">
        <v>10203</v>
      </c>
      <c r="M222" s="68" t="s">
        <v>13762</v>
      </c>
      <c r="N222" s="68" t="s">
        <v>47</v>
      </c>
      <c r="O222" s="68" t="s">
        <v>454</v>
      </c>
      <c r="P222" s="68" t="s">
        <v>218</v>
      </c>
      <c r="Q222" s="68" t="s">
        <v>11167</v>
      </c>
      <c r="R222" s="68" t="s">
        <v>10604</v>
      </c>
      <c r="S222" s="68">
        <v>22152103</v>
      </c>
      <c r="T222" s="68" t="s">
        <v>15347</v>
      </c>
      <c r="U222" s="68" t="s">
        <v>14530</v>
      </c>
      <c r="V222" s="68">
        <v>22152103</v>
      </c>
      <c r="W222" s="68" t="s">
        <v>14000</v>
      </c>
      <c r="X222" s="68">
        <v>22284630</v>
      </c>
      <c r="Y222" s="68"/>
      <c r="Z222" s="68"/>
      <c r="AA222" s="68"/>
      <c r="AB222" s="68"/>
    </row>
    <row r="223" spans="1:28" x14ac:dyDescent="0.25">
      <c r="A223" s="12" t="s">
        <v>10602</v>
      </c>
      <c r="B223" s="68" t="s">
        <v>10713</v>
      </c>
      <c r="C223" s="68" t="s">
        <v>10714</v>
      </c>
      <c r="E223" s="68" t="s">
        <v>11029</v>
      </c>
      <c r="F223" s="68" t="s">
        <v>12837</v>
      </c>
      <c r="G223" s="68" t="s">
        <v>315</v>
      </c>
      <c r="H223" s="68" t="s">
        <v>6</v>
      </c>
      <c r="I223" s="68" t="s">
        <v>316</v>
      </c>
      <c r="J223" s="68" t="s">
        <v>6</v>
      </c>
      <c r="K223" s="68" t="s">
        <v>2</v>
      </c>
      <c r="L223" s="68">
        <v>50501</v>
      </c>
      <c r="M223" s="68" t="s">
        <v>12906</v>
      </c>
      <c r="N223" s="68" t="s">
        <v>317</v>
      </c>
      <c r="O223" s="68" t="s">
        <v>14266</v>
      </c>
      <c r="P223" s="68" t="s">
        <v>2466</v>
      </c>
      <c r="Q223" s="68" t="s">
        <v>5383</v>
      </c>
      <c r="R223" s="68" t="s">
        <v>10604</v>
      </c>
      <c r="S223" s="68">
        <v>26888174</v>
      </c>
      <c r="T223" s="68">
        <v>26888174</v>
      </c>
      <c r="U223" s="68" t="s">
        <v>11028</v>
      </c>
      <c r="V223" s="68">
        <v>83261555</v>
      </c>
      <c r="W223" s="68" t="s">
        <v>16291</v>
      </c>
      <c r="X223" s="68">
        <v>84043437</v>
      </c>
      <c r="Y223" s="68"/>
      <c r="Z223" s="68"/>
      <c r="AA223" s="68" t="s">
        <v>8024</v>
      </c>
      <c r="AB223" s="68"/>
    </row>
    <row r="224" spans="1:28" x14ac:dyDescent="0.25">
      <c r="A224" s="12" t="s">
        <v>10602</v>
      </c>
      <c r="B224" s="68" t="s">
        <v>12824</v>
      </c>
      <c r="C224" s="68" t="s">
        <v>12143</v>
      </c>
      <c r="E224" s="68" t="s">
        <v>11110</v>
      </c>
      <c r="F224" s="68" t="s">
        <v>11130</v>
      </c>
      <c r="G224" s="68" t="s">
        <v>283</v>
      </c>
      <c r="H224" s="68" t="s">
        <v>3</v>
      </c>
      <c r="I224" s="68" t="s">
        <v>282</v>
      </c>
      <c r="J224" s="68" t="s">
        <v>2</v>
      </c>
      <c r="K224" s="68" t="s">
        <v>3</v>
      </c>
      <c r="L224" s="68">
        <v>40102</v>
      </c>
      <c r="M224" s="68" t="s">
        <v>12927</v>
      </c>
      <c r="N224" s="68" t="s">
        <v>283</v>
      </c>
      <c r="O224" s="68" t="s">
        <v>283</v>
      </c>
      <c r="P224" s="68" t="s">
        <v>1051</v>
      </c>
      <c r="Q224" s="68" t="s">
        <v>474</v>
      </c>
      <c r="R224" s="68" t="s">
        <v>10604</v>
      </c>
      <c r="S224" s="68">
        <v>22611717</v>
      </c>
      <c r="T224" s="68" t="s">
        <v>15347</v>
      </c>
      <c r="U224" s="68" t="s">
        <v>11149</v>
      </c>
      <c r="V224" s="68">
        <v>22611717</v>
      </c>
      <c r="W224" s="68" t="s">
        <v>15704</v>
      </c>
      <c r="X224" s="68">
        <v>22375389</v>
      </c>
      <c r="Y224" s="68"/>
      <c r="Z224" s="68"/>
      <c r="AA224" s="68"/>
      <c r="AB224" s="68"/>
    </row>
    <row r="225" spans="1:28" x14ac:dyDescent="0.25">
      <c r="A225" s="12" t="s">
        <v>10602</v>
      </c>
      <c r="B225" s="68" t="s">
        <v>10878</v>
      </c>
      <c r="C225" s="68" t="s">
        <v>10879</v>
      </c>
      <c r="E225" s="68" t="s">
        <v>11037</v>
      </c>
      <c r="F225" s="68" t="s">
        <v>10645</v>
      </c>
      <c r="G225" s="68" t="s">
        <v>132</v>
      </c>
      <c r="H225" s="68" t="s">
        <v>6</v>
      </c>
      <c r="I225" s="68" t="s">
        <v>133</v>
      </c>
      <c r="J225" s="68" t="s">
        <v>4</v>
      </c>
      <c r="K225" s="68" t="s">
        <v>2</v>
      </c>
      <c r="L225" s="68">
        <v>70301</v>
      </c>
      <c r="M225" s="68" t="s">
        <v>12898</v>
      </c>
      <c r="N225" s="68" t="s">
        <v>132</v>
      </c>
      <c r="O225" s="68" t="s">
        <v>14348</v>
      </c>
      <c r="P225" s="68" t="s">
        <v>14348</v>
      </c>
      <c r="Q225" s="68" t="s">
        <v>2576</v>
      </c>
      <c r="R225" s="68" t="s">
        <v>10604</v>
      </c>
      <c r="S225" s="68">
        <v>27682847</v>
      </c>
      <c r="T225" s="68" t="s">
        <v>15347</v>
      </c>
      <c r="U225" s="68" t="s">
        <v>12563</v>
      </c>
      <c r="V225" s="68">
        <v>87024729</v>
      </c>
      <c r="W225" s="68" t="s">
        <v>16292</v>
      </c>
      <c r="X225" s="68">
        <v>27687141</v>
      </c>
      <c r="Y225" s="68"/>
      <c r="Z225" s="68"/>
      <c r="AA225" s="68" t="s">
        <v>8100</v>
      </c>
      <c r="AB225" s="68"/>
    </row>
    <row r="226" spans="1:28" x14ac:dyDescent="0.25">
      <c r="A226" s="12" t="s">
        <v>10602</v>
      </c>
      <c r="B226" s="68" t="s">
        <v>10845</v>
      </c>
      <c r="C226" s="68" t="s">
        <v>10612</v>
      </c>
      <c r="E226" s="68" t="s">
        <v>11025</v>
      </c>
      <c r="F226" s="68" t="s">
        <v>1898</v>
      </c>
      <c r="G226" s="68" t="s">
        <v>126</v>
      </c>
      <c r="H226" s="68" t="s">
        <v>6</v>
      </c>
      <c r="I226" s="68" t="s">
        <v>49</v>
      </c>
      <c r="J226" s="68" t="s">
        <v>2</v>
      </c>
      <c r="K226" s="68" t="s">
        <v>5</v>
      </c>
      <c r="L226" s="68">
        <v>20104</v>
      </c>
      <c r="M226" s="68" t="s">
        <v>12952</v>
      </c>
      <c r="N226" s="68" t="s">
        <v>126</v>
      </c>
      <c r="O226" s="68" t="s">
        <v>126</v>
      </c>
      <c r="P226" s="68" t="s">
        <v>331</v>
      </c>
      <c r="Q226" s="68" t="s">
        <v>2596</v>
      </c>
      <c r="R226" s="68" t="s">
        <v>10604</v>
      </c>
      <c r="S226" s="68">
        <v>24428703</v>
      </c>
      <c r="T226" s="68" t="s">
        <v>15347</v>
      </c>
      <c r="U226" s="68" t="s">
        <v>13380</v>
      </c>
      <c r="V226" s="68">
        <v>24428703</v>
      </c>
      <c r="W226" s="68" t="s">
        <v>15534</v>
      </c>
      <c r="X226" s="68">
        <v>24434942</v>
      </c>
      <c r="Y226" s="68"/>
      <c r="Z226" s="68"/>
      <c r="AA226" s="68" t="s">
        <v>7960</v>
      </c>
      <c r="AB226" s="68"/>
    </row>
    <row r="227" spans="1:28" x14ac:dyDescent="0.25">
      <c r="A227" s="12" t="s">
        <v>10602</v>
      </c>
      <c r="B227" s="68" t="s">
        <v>10952</v>
      </c>
      <c r="C227" s="68" t="s">
        <v>10953</v>
      </c>
      <c r="E227" s="68" t="s">
        <v>11038</v>
      </c>
      <c r="F227" s="68" t="s">
        <v>12838</v>
      </c>
      <c r="G227" s="68" t="s">
        <v>1737</v>
      </c>
      <c r="H227" s="68" t="s">
        <v>7</v>
      </c>
      <c r="I227" s="68" t="s">
        <v>195</v>
      </c>
      <c r="J227" s="68" t="s">
        <v>7</v>
      </c>
      <c r="K227" s="68" t="s">
        <v>2</v>
      </c>
      <c r="L227" s="68">
        <v>60601</v>
      </c>
      <c r="M227" s="68" t="s">
        <v>15334</v>
      </c>
      <c r="N227" s="68" t="s">
        <v>196</v>
      </c>
      <c r="O227" s="68" t="s">
        <v>14074</v>
      </c>
      <c r="P227" s="68" t="s">
        <v>14074</v>
      </c>
      <c r="Q227" s="68" t="s">
        <v>6669</v>
      </c>
      <c r="R227" s="68" t="s">
        <v>10604</v>
      </c>
      <c r="S227" s="68">
        <v>27772681</v>
      </c>
      <c r="T227" s="68">
        <v>27740244</v>
      </c>
      <c r="U227" s="68" t="s">
        <v>14531</v>
      </c>
      <c r="V227" s="68">
        <v>27772681</v>
      </c>
      <c r="W227" s="68" t="s">
        <v>9943</v>
      </c>
      <c r="X227" s="68">
        <v>27770062</v>
      </c>
      <c r="Y227" s="68"/>
      <c r="Z227" s="68"/>
      <c r="AA227" s="68" t="s">
        <v>8109</v>
      </c>
      <c r="AB227" s="68"/>
    </row>
    <row r="228" spans="1:28" x14ac:dyDescent="0.25">
      <c r="A228" s="12" t="s">
        <v>10602</v>
      </c>
      <c r="B228" s="68" t="s">
        <v>10636</v>
      </c>
      <c r="C228" s="68" t="s">
        <v>10635</v>
      </c>
      <c r="E228" s="68" t="s">
        <v>11040</v>
      </c>
      <c r="F228" s="68" t="s">
        <v>16182</v>
      </c>
      <c r="G228" s="68" t="s">
        <v>283</v>
      </c>
      <c r="H228" s="68" t="s">
        <v>8</v>
      </c>
      <c r="I228" s="68" t="s">
        <v>282</v>
      </c>
      <c r="J228" s="68" t="s">
        <v>8</v>
      </c>
      <c r="K228" s="68" t="s">
        <v>2</v>
      </c>
      <c r="L228" s="68">
        <v>40701</v>
      </c>
      <c r="M228" s="68" t="s">
        <v>13800</v>
      </c>
      <c r="N228" s="68" t="s">
        <v>283</v>
      </c>
      <c r="O228" s="68" t="s">
        <v>4944</v>
      </c>
      <c r="P228" s="68" t="s">
        <v>331</v>
      </c>
      <c r="Q228" s="68" t="s">
        <v>331</v>
      </c>
      <c r="R228" s="68" t="s">
        <v>10604</v>
      </c>
      <c r="S228" s="68">
        <v>22397250</v>
      </c>
      <c r="T228" s="68">
        <v>60198682</v>
      </c>
      <c r="U228" s="68" t="s">
        <v>11039</v>
      </c>
      <c r="V228" s="68">
        <v>22397250</v>
      </c>
      <c r="W228" s="68" t="s">
        <v>15706</v>
      </c>
      <c r="X228" s="68">
        <v>22654304</v>
      </c>
      <c r="Y228" s="68"/>
      <c r="Z228" s="68"/>
      <c r="AA228" s="68" t="s">
        <v>8160</v>
      </c>
      <c r="AB228" s="68"/>
    </row>
    <row r="229" spans="1:28" x14ac:dyDescent="0.25">
      <c r="A229" s="12" t="s">
        <v>10602</v>
      </c>
      <c r="B229" s="68" t="s">
        <v>10868</v>
      </c>
      <c r="C229" s="68" t="s">
        <v>10869</v>
      </c>
      <c r="E229" s="68" t="s">
        <v>11041</v>
      </c>
      <c r="F229" s="68" t="s">
        <v>11042</v>
      </c>
      <c r="G229" s="68" t="s">
        <v>283</v>
      </c>
      <c r="H229" s="68" t="s">
        <v>7</v>
      </c>
      <c r="I229" s="68" t="s">
        <v>282</v>
      </c>
      <c r="J229" s="68" t="s">
        <v>7</v>
      </c>
      <c r="K229" s="68" t="s">
        <v>3</v>
      </c>
      <c r="L229" s="68">
        <v>40602</v>
      </c>
      <c r="M229" s="68" t="s">
        <v>13876</v>
      </c>
      <c r="N229" s="68" t="s">
        <v>283</v>
      </c>
      <c r="O229" s="68" t="s">
        <v>352</v>
      </c>
      <c r="P229" s="68" t="s">
        <v>47</v>
      </c>
      <c r="Q229" s="68" t="s">
        <v>633</v>
      </c>
      <c r="R229" s="68" t="s">
        <v>10604</v>
      </c>
      <c r="S229" s="68">
        <v>89122317</v>
      </c>
      <c r="T229" s="68">
        <v>89122317</v>
      </c>
      <c r="U229" s="68" t="s">
        <v>11150</v>
      </c>
      <c r="V229" s="68">
        <v>70848036</v>
      </c>
      <c r="W229" s="68" t="s">
        <v>15715</v>
      </c>
      <c r="X229" s="68">
        <v>22618569</v>
      </c>
      <c r="Y229" s="68"/>
      <c r="Z229" s="68"/>
      <c r="AA229" s="68" t="s">
        <v>8170</v>
      </c>
      <c r="AB229" s="68"/>
    </row>
    <row r="230" spans="1:28" x14ac:dyDescent="0.25">
      <c r="A230" s="12" t="s">
        <v>10602</v>
      </c>
      <c r="B230" s="68" t="s">
        <v>1924</v>
      </c>
      <c r="C230" s="68" t="s">
        <v>10856</v>
      </c>
      <c r="E230" s="68" t="s">
        <v>10932</v>
      </c>
      <c r="F230" s="68" t="s">
        <v>10921</v>
      </c>
      <c r="G230" s="68" t="s">
        <v>322</v>
      </c>
      <c r="H230" s="68" t="s">
        <v>7</v>
      </c>
      <c r="I230" s="68" t="s">
        <v>89</v>
      </c>
      <c r="J230" s="68" t="s">
        <v>4</v>
      </c>
      <c r="K230" s="68" t="s">
        <v>5</v>
      </c>
      <c r="L230" s="68">
        <v>30304</v>
      </c>
      <c r="M230" s="68" t="s">
        <v>13932</v>
      </c>
      <c r="N230" s="68" t="s">
        <v>322</v>
      </c>
      <c r="O230" s="68" t="s">
        <v>323</v>
      </c>
      <c r="P230" s="68" t="s">
        <v>218</v>
      </c>
      <c r="Q230" s="68" t="s">
        <v>218</v>
      </c>
      <c r="R230" s="68" t="s">
        <v>10604</v>
      </c>
      <c r="S230" s="68">
        <v>22793555</v>
      </c>
      <c r="T230" s="68">
        <v>88247831</v>
      </c>
      <c r="U230" s="68" t="s">
        <v>10931</v>
      </c>
      <c r="V230" s="68">
        <v>88247831</v>
      </c>
      <c r="W230" s="68" t="s">
        <v>15378</v>
      </c>
      <c r="X230" s="68">
        <v>22792767</v>
      </c>
      <c r="Y230" s="68"/>
      <c r="Z230" s="68"/>
      <c r="AA230" s="68" t="s">
        <v>6273</v>
      </c>
      <c r="AB230" s="68"/>
    </row>
    <row r="231" spans="1:28" x14ac:dyDescent="0.25">
      <c r="A231" s="12" t="s">
        <v>10602</v>
      </c>
      <c r="B231" s="68" t="s">
        <v>12823</v>
      </c>
      <c r="C231" s="68" t="s">
        <v>10704</v>
      </c>
      <c r="E231" s="68" t="s">
        <v>11036</v>
      </c>
      <c r="F231" s="68" t="s">
        <v>10806</v>
      </c>
      <c r="G231" s="68" t="s">
        <v>283</v>
      </c>
      <c r="H231" s="68" t="s">
        <v>5</v>
      </c>
      <c r="I231" s="68" t="s">
        <v>282</v>
      </c>
      <c r="J231" s="68" t="s">
        <v>6</v>
      </c>
      <c r="K231" s="68" t="s">
        <v>6</v>
      </c>
      <c r="L231" s="68">
        <v>40505</v>
      </c>
      <c r="M231" s="68" t="s">
        <v>13957</v>
      </c>
      <c r="N231" s="68" t="s">
        <v>283</v>
      </c>
      <c r="O231" s="68" t="s">
        <v>218</v>
      </c>
      <c r="P231" s="68" t="s">
        <v>324</v>
      </c>
      <c r="Q231" s="68" t="s">
        <v>12317</v>
      </c>
      <c r="R231" s="68" t="s">
        <v>10604</v>
      </c>
      <c r="S231" s="68">
        <v>22688793</v>
      </c>
      <c r="T231" s="68">
        <v>22447217</v>
      </c>
      <c r="U231" s="68" t="s">
        <v>11035</v>
      </c>
      <c r="V231" s="68">
        <v>22688793</v>
      </c>
      <c r="W231" s="68" t="s">
        <v>15711</v>
      </c>
      <c r="X231" s="68">
        <v>22623025</v>
      </c>
      <c r="Y231" s="68"/>
      <c r="Z231" s="68"/>
      <c r="AA231" s="68" t="s">
        <v>8091</v>
      </c>
      <c r="AB231" s="68"/>
    </row>
    <row r="232" spans="1:28" x14ac:dyDescent="0.25">
      <c r="A232" s="12" t="s">
        <v>10602</v>
      </c>
      <c r="B232" s="68" t="s">
        <v>16197</v>
      </c>
      <c r="C232" s="68" t="s">
        <v>16196</v>
      </c>
      <c r="E232" s="68" t="s">
        <v>11013</v>
      </c>
      <c r="F232" s="68" t="s">
        <v>11014</v>
      </c>
      <c r="G232" s="68" t="s">
        <v>56</v>
      </c>
      <c r="H232" s="68" t="s">
        <v>4</v>
      </c>
      <c r="I232" s="68" t="s">
        <v>46</v>
      </c>
      <c r="J232" s="68" t="s">
        <v>277</v>
      </c>
      <c r="K232" s="68" t="s">
        <v>2</v>
      </c>
      <c r="L232" s="68">
        <v>11501</v>
      </c>
      <c r="M232" s="68" t="s">
        <v>13855</v>
      </c>
      <c r="N232" s="68" t="s">
        <v>47</v>
      </c>
      <c r="O232" s="68" t="s">
        <v>13982</v>
      </c>
      <c r="P232" s="68" t="s">
        <v>845</v>
      </c>
      <c r="Q232" s="68" t="s">
        <v>666</v>
      </c>
      <c r="R232" s="68" t="s">
        <v>10604</v>
      </c>
      <c r="S232" s="68">
        <v>22241289</v>
      </c>
      <c r="T232" s="68" t="s">
        <v>15347</v>
      </c>
      <c r="U232" s="68" t="s">
        <v>11012</v>
      </c>
      <c r="V232" s="68">
        <v>40001027</v>
      </c>
      <c r="W232" s="68" t="s">
        <v>16230</v>
      </c>
      <c r="X232" s="68">
        <v>22340456</v>
      </c>
      <c r="Y232" s="68"/>
      <c r="Z232" s="68"/>
      <c r="AA232" s="68" t="s">
        <v>7749</v>
      </c>
      <c r="AB232" s="68"/>
    </row>
    <row r="233" spans="1:28" x14ac:dyDescent="0.25">
      <c r="A233" s="12" t="s">
        <v>10602</v>
      </c>
      <c r="B233" s="68" t="s">
        <v>10946</v>
      </c>
      <c r="C233" s="68" t="s">
        <v>10947</v>
      </c>
      <c r="E233" s="68" t="s">
        <v>10673</v>
      </c>
      <c r="F233" s="68" t="s">
        <v>12839</v>
      </c>
      <c r="G233" s="68" t="s">
        <v>11157</v>
      </c>
      <c r="H233" s="68" t="s">
        <v>4</v>
      </c>
      <c r="I233" s="68" t="s">
        <v>46</v>
      </c>
      <c r="J233" s="68" t="s">
        <v>3</v>
      </c>
      <c r="K233" s="68" t="s">
        <v>4</v>
      </c>
      <c r="L233" s="68">
        <v>10203</v>
      </c>
      <c r="M233" s="68" t="s">
        <v>13762</v>
      </c>
      <c r="N233" s="68" t="s">
        <v>47</v>
      </c>
      <c r="O233" s="68" t="s">
        <v>454</v>
      </c>
      <c r="P233" s="68" t="s">
        <v>218</v>
      </c>
      <c r="Q233" s="68" t="s">
        <v>12318</v>
      </c>
      <c r="R233" s="68" t="s">
        <v>10604</v>
      </c>
      <c r="S233" s="68">
        <v>22280562</v>
      </c>
      <c r="T233" s="68">
        <v>22280562</v>
      </c>
      <c r="U233" s="68" t="s">
        <v>13381</v>
      </c>
      <c r="V233" s="68">
        <v>22280562</v>
      </c>
      <c r="W233" s="68" t="s">
        <v>14000</v>
      </c>
      <c r="X233" s="68">
        <v>22284630</v>
      </c>
      <c r="Y233" s="68"/>
      <c r="Z233" s="68"/>
      <c r="AA233" s="68" t="s">
        <v>668</v>
      </c>
      <c r="AB233" s="68"/>
    </row>
    <row r="234" spans="1:28" x14ac:dyDescent="0.25">
      <c r="A234" s="12" t="s">
        <v>10602</v>
      </c>
      <c r="B234" s="68" t="s">
        <v>16203</v>
      </c>
      <c r="C234" s="68" t="s">
        <v>16202</v>
      </c>
      <c r="E234" s="68" t="s">
        <v>11049</v>
      </c>
      <c r="F234" s="68" t="s">
        <v>11015</v>
      </c>
      <c r="G234" s="68" t="s">
        <v>473</v>
      </c>
      <c r="H234" s="68" t="s">
        <v>2</v>
      </c>
      <c r="I234" s="68" t="s">
        <v>46</v>
      </c>
      <c r="J234" s="68" t="s">
        <v>5</v>
      </c>
      <c r="K234" s="68" t="s">
        <v>2</v>
      </c>
      <c r="L234" s="68">
        <v>10401</v>
      </c>
      <c r="M234" s="68" t="s">
        <v>13771</v>
      </c>
      <c r="N234" s="68" t="s">
        <v>47</v>
      </c>
      <c r="O234" s="68" t="s">
        <v>473</v>
      </c>
      <c r="P234" s="68" t="s">
        <v>798</v>
      </c>
      <c r="Q234" s="68" t="s">
        <v>1970</v>
      </c>
      <c r="R234" s="68" t="s">
        <v>10604</v>
      </c>
      <c r="S234" s="68">
        <v>24164818</v>
      </c>
      <c r="T234" s="68">
        <v>24164985</v>
      </c>
      <c r="U234" s="68" t="s">
        <v>11048</v>
      </c>
      <c r="V234" s="68">
        <v>84315125</v>
      </c>
      <c r="W234" s="68" t="s">
        <v>15425</v>
      </c>
      <c r="X234" s="68">
        <v>24166355</v>
      </c>
      <c r="Y234" s="68"/>
      <c r="Z234" s="68"/>
      <c r="AA234" s="68" t="s">
        <v>10609</v>
      </c>
      <c r="AB234" s="68"/>
    </row>
    <row r="235" spans="1:28" x14ac:dyDescent="0.25">
      <c r="A235" s="12" t="s">
        <v>10602</v>
      </c>
      <c r="B235" s="68" t="s">
        <v>13699</v>
      </c>
      <c r="C235" s="68" t="s">
        <v>13698</v>
      </c>
      <c r="E235" s="69" t="s">
        <v>11051</v>
      </c>
      <c r="F235" s="68" t="s">
        <v>10793</v>
      </c>
      <c r="G235" s="68" t="s">
        <v>5463</v>
      </c>
      <c r="H235" s="68" t="s">
        <v>7</v>
      </c>
      <c r="I235" s="68" t="s">
        <v>316</v>
      </c>
      <c r="J235" s="68" t="s">
        <v>3</v>
      </c>
      <c r="K235" s="68" t="s">
        <v>7</v>
      </c>
      <c r="L235" s="68">
        <v>50206</v>
      </c>
      <c r="M235" s="68" t="s">
        <v>13082</v>
      </c>
      <c r="N235" s="68" t="s">
        <v>317</v>
      </c>
      <c r="O235" s="68" t="s">
        <v>5463</v>
      </c>
      <c r="P235" s="68" t="s">
        <v>5521</v>
      </c>
      <c r="Q235" s="68" t="s">
        <v>5521</v>
      </c>
      <c r="R235" s="68" t="s">
        <v>10604</v>
      </c>
      <c r="S235" s="68">
        <v>26821210</v>
      </c>
      <c r="T235" s="68">
        <v>26821210</v>
      </c>
      <c r="U235" s="68" t="s">
        <v>12873</v>
      </c>
      <c r="V235" s="68">
        <v>26821211</v>
      </c>
      <c r="W235" s="68" t="s">
        <v>14959</v>
      </c>
      <c r="X235" s="68">
        <v>26855230</v>
      </c>
      <c r="Y235" s="68"/>
      <c r="Z235" s="68"/>
      <c r="AA235" s="68" t="s">
        <v>8192</v>
      </c>
      <c r="AB235" s="68"/>
    </row>
    <row r="236" spans="1:28" x14ac:dyDescent="0.25">
      <c r="A236" s="12" t="s">
        <v>10602</v>
      </c>
      <c r="B236" s="68" t="s">
        <v>10963</v>
      </c>
      <c r="C236" s="68" t="s">
        <v>11032</v>
      </c>
      <c r="E236" s="68" t="s">
        <v>14586</v>
      </c>
      <c r="F236" s="68" t="s">
        <v>16183</v>
      </c>
      <c r="G236" s="68" t="s">
        <v>11156</v>
      </c>
      <c r="H236" s="68" t="s">
        <v>7</v>
      </c>
      <c r="I236" s="68" t="s">
        <v>46</v>
      </c>
      <c r="J236" s="68" t="s">
        <v>12</v>
      </c>
      <c r="K236" s="68" t="s">
        <v>3</v>
      </c>
      <c r="L236" s="68">
        <v>11002</v>
      </c>
      <c r="M236" s="68" t="s">
        <v>13826</v>
      </c>
      <c r="N236" s="68" t="s">
        <v>47</v>
      </c>
      <c r="O236" s="68" t="s">
        <v>330</v>
      </c>
      <c r="P236" s="68" t="s">
        <v>186</v>
      </c>
      <c r="Q236" s="68" t="s">
        <v>14606</v>
      </c>
      <c r="R236" s="68" t="s">
        <v>10604</v>
      </c>
      <c r="S236" s="68">
        <v>22143092</v>
      </c>
      <c r="T236" s="68" t="s">
        <v>15347</v>
      </c>
      <c r="U236" s="68" t="s">
        <v>16184</v>
      </c>
      <c r="V236" s="68">
        <v>22143092</v>
      </c>
      <c r="W236" s="68" t="s">
        <v>16273</v>
      </c>
      <c r="X236" s="68">
        <v>22754085</v>
      </c>
      <c r="Y236" s="68"/>
      <c r="Z236" s="68"/>
      <c r="AA236" s="68" t="s">
        <v>7947</v>
      </c>
      <c r="AB236" s="68"/>
    </row>
    <row r="237" spans="1:28" x14ac:dyDescent="0.25">
      <c r="A237" s="12" t="s">
        <v>10602</v>
      </c>
      <c r="B237" s="68" t="s">
        <v>14556</v>
      </c>
      <c r="C237" s="68" t="s">
        <v>14555</v>
      </c>
      <c r="E237" s="68" t="s">
        <v>10907</v>
      </c>
      <c r="F237" s="68" t="s">
        <v>14532</v>
      </c>
      <c r="G237" s="68" t="s">
        <v>322</v>
      </c>
      <c r="H237" s="68" t="s">
        <v>2</v>
      </c>
      <c r="I237" s="68" t="s">
        <v>89</v>
      </c>
      <c r="J237" s="68" t="s">
        <v>2</v>
      </c>
      <c r="K237" s="68" t="s">
        <v>3</v>
      </c>
      <c r="L237" s="68">
        <v>30102</v>
      </c>
      <c r="M237" s="68" t="s">
        <v>12926</v>
      </c>
      <c r="N237" s="68" t="s">
        <v>322</v>
      </c>
      <c r="O237" s="68" t="s">
        <v>322</v>
      </c>
      <c r="P237" s="68" t="s">
        <v>14152</v>
      </c>
      <c r="Q237" s="68" t="s">
        <v>12319</v>
      </c>
      <c r="R237" s="68" t="s">
        <v>10604</v>
      </c>
      <c r="S237" s="68">
        <v>25912235</v>
      </c>
      <c r="T237" s="68">
        <v>25533809</v>
      </c>
      <c r="U237" s="68" t="s">
        <v>16185</v>
      </c>
      <c r="V237" s="68">
        <v>25912235</v>
      </c>
      <c r="W237" s="68" t="s">
        <v>15665</v>
      </c>
      <c r="X237" s="68">
        <v>25520752</v>
      </c>
      <c r="Y237" s="68"/>
      <c r="Z237" s="68"/>
      <c r="AA237" s="68" t="s">
        <v>5737</v>
      </c>
      <c r="AB237" s="68"/>
    </row>
    <row r="238" spans="1:28" x14ac:dyDescent="0.25">
      <c r="A238" s="12" t="s">
        <v>10602</v>
      </c>
      <c r="B238" s="68" t="s">
        <v>13686</v>
      </c>
      <c r="C238" s="68" t="s">
        <v>10797</v>
      </c>
      <c r="E238" s="68" t="s">
        <v>11072</v>
      </c>
      <c r="F238" s="68" t="s">
        <v>10820</v>
      </c>
      <c r="G238" s="68" t="s">
        <v>196</v>
      </c>
      <c r="H238" s="68" t="s">
        <v>6</v>
      </c>
      <c r="I238" s="68" t="s">
        <v>195</v>
      </c>
      <c r="J238" s="68" t="s">
        <v>2</v>
      </c>
      <c r="K238" s="68" t="s">
        <v>2</v>
      </c>
      <c r="L238" s="68">
        <v>60101</v>
      </c>
      <c r="M238" s="68" t="s">
        <v>12891</v>
      </c>
      <c r="N238" s="68" t="s">
        <v>196</v>
      </c>
      <c r="O238" s="68" t="s">
        <v>196</v>
      </c>
      <c r="P238" s="68" t="s">
        <v>196</v>
      </c>
      <c r="Q238" s="68" t="s">
        <v>4605</v>
      </c>
      <c r="R238" s="68" t="s">
        <v>10604</v>
      </c>
      <c r="S238" s="68">
        <v>26611819</v>
      </c>
      <c r="T238" s="68" t="s">
        <v>15347</v>
      </c>
      <c r="U238" s="68" t="s">
        <v>14533</v>
      </c>
      <c r="V238" s="68">
        <v>26611819</v>
      </c>
      <c r="W238" s="68" t="s">
        <v>15786</v>
      </c>
      <c r="X238" s="68">
        <v>26611133</v>
      </c>
      <c r="Y238" s="68"/>
      <c r="Z238" s="68"/>
      <c r="AA238" s="68" t="s">
        <v>14534</v>
      </c>
      <c r="AB238" s="68"/>
    </row>
    <row r="239" spans="1:28" x14ac:dyDescent="0.25">
      <c r="A239" s="12" t="s">
        <v>10602</v>
      </c>
      <c r="B239" s="68" t="s">
        <v>11133</v>
      </c>
      <c r="C239" s="68" t="s">
        <v>11113</v>
      </c>
      <c r="E239" s="68" t="s">
        <v>11060</v>
      </c>
      <c r="F239" s="68" t="s">
        <v>12840</v>
      </c>
      <c r="G239" s="68" t="s">
        <v>11156</v>
      </c>
      <c r="H239" s="68" t="s">
        <v>5</v>
      </c>
      <c r="I239" s="68" t="s">
        <v>46</v>
      </c>
      <c r="J239" s="68" t="s">
        <v>138</v>
      </c>
      <c r="K239" s="68" t="s">
        <v>4</v>
      </c>
      <c r="L239" s="68">
        <v>11803</v>
      </c>
      <c r="M239" s="68" t="s">
        <v>13872</v>
      </c>
      <c r="N239" s="68" t="s">
        <v>47</v>
      </c>
      <c r="O239" s="68" t="s">
        <v>139</v>
      </c>
      <c r="P239" s="68" t="s">
        <v>13993</v>
      </c>
      <c r="Q239" s="68" t="s">
        <v>11283</v>
      </c>
      <c r="R239" s="68" t="s">
        <v>10604</v>
      </c>
      <c r="S239" s="68">
        <v>22728608</v>
      </c>
      <c r="T239" s="68">
        <v>22710526</v>
      </c>
      <c r="U239" s="68" t="s">
        <v>10870</v>
      </c>
      <c r="V239" s="68">
        <v>22710526</v>
      </c>
      <c r="W239" s="68" t="s">
        <v>15356</v>
      </c>
      <c r="X239" s="68">
        <v>22212108</v>
      </c>
      <c r="Y239" s="68"/>
      <c r="Z239" s="68"/>
      <c r="AA239" s="68" t="s">
        <v>8266</v>
      </c>
      <c r="AB239" s="68"/>
    </row>
    <row r="240" spans="1:28" x14ac:dyDescent="0.25">
      <c r="A240" s="12" t="s">
        <v>10602</v>
      </c>
      <c r="B240" s="68" t="s">
        <v>10961</v>
      </c>
      <c r="C240" s="68" t="s">
        <v>10962</v>
      </c>
      <c r="E240" s="68" t="s">
        <v>11054</v>
      </c>
      <c r="F240" s="68" t="s">
        <v>87</v>
      </c>
      <c r="G240" s="68" t="s">
        <v>283</v>
      </c>
      <c r="H240" s="68" t="s">
        <v>2</v>
      </c>
      <c r="I240" s="68" t="s">
        <v>282</v>
      </c>
      <c r="J240" s="68" t="s">
        <v>2</v>
      </c>
      <c r="K240" s="68" t="s">
        <v>2</v>
      </c>
      <c r="L240" s="68">
        <v>40101</v>
      </c>
      <c r="M240" s="68" t="s">
        <v>12889</v>
      </c>
      <c r="N240" s="68" t="s">
        <v>283</v>
      </c>
      <c r="O240" s="68" t="s">
        <v>283</v>
      </c>
      <c r="P240" s="68" t="s">
        <v>283</v>
      </c>
      <c r="Q240" s="68" t="s">
        <v>87</v>
      </c>
      <c r="R240" s="68" t="s">
        <v>10604</v>
      </c>
      <c r="S240" s="68">
        <v>22370296</v>
      </c>
      <c r="T240" s="68">
        <v>22622728</v>
      </c>
      <c r="U240" s="68" t="s">
        <v>16186</v>
      </c>
      <c r="V240" s="68">
        <v>22370296</v>
      </c>
      <c r="W240" s="68" t="s">
        <v>14942</v>
      </c>
      <c r="X240" s="68">
        <v>22604275</v>
      </c>
      <c r="Y240" s="68"/>
      <c r="Z240" s="68"/>
      <c r="AA240" s="68" t="s">
        <v>8203</v>
      </c>
      <c r="AB240" s="68"/>
    </row>
    <row r="241" spans="1:28" x14ac:dyDescent="0.25">
      <c r="A241" s="12" t="s">
        <v>10602</v>
      </c>
      <c r="B241" s="68" t="s">
        <v>92</v>
      </c>
      <c r="C241" s="68" t="s">
        <v>10933</v>
      </c>
      <c r="E241" s="68" t="s">
        <v>11010</v>
      </c>
      <c r="F241" s="68" t="s">
        <v>11008</v>
      </c>
      <c r="G241" s="68" t="s">
        <v>283</v>
      </c>
      <c r="H241" s="68" t="s">
        <v>6</v>
      </c>
      <c r="I241" s="68" t="s">
        <v>282</v>
      </c>
      <c r="J241" s="68" t="s">
        <v>4</v>
      </c>
      <c r="K241" s="68" t="s">
        <v>6</v>
      </c>
      <c r="L241" s="68">
        <v>40305</v>
      </c>
      <c r="M241" s="68" t="s">
        <v>13955</v>
      </c>
      <c r="N241" s="68" t="s">
        <v>283</v>
      </c>
      <c r="O241" s="68" t="s">
        <v>1982</v>
      </c>
      <c r="P241" s="68" t="s">
        <v>14082</v>
      </c>
      <c r="Q241" s="68" t="s">
        <v>14082</v>
      </c>
      <c r="R241" s="68" t="s">
        <v>10604</v>
      </c>
      <c r="S241" s="68">
        <v>22448719</v>
      </c>
      <c r="T241" s="68">
        <v>87215905</v>
      </c>
      <c r="U241" s="68" t="s">
        <v>11009</v>
      </c>
      <c r="V241" s="68">
        <v>87236811</v>
      </c>
      <c r="W241" s="68" t="s">
        <v>15718</v>
      </c>
      <c r="X241" s="68">
        <v>25660341</v>
      </c>
      <c r="Y241" s="68"/>
      <c r="Z241" s="68"/>
      <c r="AA241" s="68" t="s">
        <v>7690</v>
      </c>
      <c r="AB241" s="68"/>
    </row>
    <row r="242" spans="1:28" x14ac:dyDescent="0.25">
      <c r="A242" s="12" t="s">
        <v>10602</v>
      </c>
      <c r="B242" s="68" t="s">
        <v>14567</v>
      </c>
      <c r="C242" s="68" t="s">
        <v>14566</v>
      </c>
      <c r="E242" s="68" t="s">
        <v>11047</v>
      </c>
      <c r="F242" s="68" t="s">
        <v>11045</v>
      </c>
      <c r="G242" s="68" t="s">
        <v>322</v>
      </c>
      <c r="H242" s="68" t="s">
        <v>7</v>
      </c>
      <c r="I242" s="68" t="s">
        <v>89</v>
      </c>
      <c r="J242" s="68" t="s">
        <v>4</v>
      </c>
      <c r="K242" s="68" t="s">
        <v>4</v>
      </c>
      <c r="L242" s="68">
        <v>30303</v>
      </c>
      <c r="M242" s="68" t="s">
        <v>13908</v>
      </c>
      <c r="N242" s="68" t="s">
        <v>322</v>
      </c>
      <c r="O242" s="68" t="s">
        <v>323</v>
      </c>
      <c r="P242" s="68" t="s">
        <v>233</v>
      </c>
      <c r="Q242" s="68" t="s">
        <v>12269</v>
      </c>
      <c r="R242" s="68" t="s">
        <v>10604</v>
      </c>
      <c r="S242" s="68">
        <v>22783479</v>
      </c>
      <c r="T242" s="68">
        <v>50082818</v>
      </c>
      <c r="U242" s="68" t="s">
        <v>11046</v>
      </c>
      <c r="V242" s="68">
        <v>22783479</v>
      </c>
      <c r="W242" s="68" t="s">
        <v>15378</v>
      </c>
      <c r="X242" s="68">
        <v>22792767</v>
      </c>
      <c r="Y242" s="68"/>
      <c r="Z242" s="68"/>
      <c r="AA242" s="68" t="s">
        <v>8178</v>
      </c>
      <c r="AB242" s="68"/>
    </row>
    <row r="243" spans="1:28" x14ac:dyDescent="0.25">
      <c r="A243" s="12" t="s">
        <v>10602</v>
      </c>
      <c r="B243" s="68" t="s">
        <v>12382</v>
      </c>
      <c r="C243" s="68" t="s">
        <v>12381</v>
      </c>
      <c r="E243" s="68" t="s">
        <v>11057</v>
      </c>
      <c r="F243" s="68" t="s">
        <v>12841</v>
      </c>
      <c r="G243" s="68" t="s">
        <v>63</v>
      </c>
      <c r="H243" s="68" t="s">
        <v>3</v>
      </c>
      <c r="I243" s="68" t="s">
        <v>46</v>
      </c>
      <c r="J243" s="68" t="s">
        <v>4</v>
      </c>
      <c r="K243" s="68" t="s">
        <v>5</v>
      </c>
      <c r="L243" s="68">
        <v>10304</v>
      </c>
      <c r="M243" s="68" t="s">
        <v>13767</v>
      </c>
      <c r="N243" s="68" t="s">
        <v>47</v>
      </c>
      <c r="O243" s="68" t="s">
        <v>63</v>
      </c>
      <c r="P243" s="68" t="s">
        <v>410</v>
      </c>
      <c r="Q243" s="68" t="s">
        <v>410</v>
      </c>
      <c r="R243" s="68" t="s">
        <v>10604</v>
      </c>
      <c r="S243" s="68">
        <v>22504242</v>
      </c>
      <c r="T243" s="68" t="s">
        <v>15347</v>
      </c>
      <c r="U243" s="68" t="s">
        <v>11056</v>
      </c>
      <c r="V243" s="68">
        <v>22504242</v>
      </c>
      <c r="W243" s="68" t="s">
        <v>16250</v>
      </c>
      <c r="X243" s="68">
        <v>22700885</v>
      </c>
      <c r="Y243" s="68"/>
      <c r="Z243" s="68"/>
      <c r="AA243" s="68" t="s">
        <v>8255</v>
      </c>
      <c r="AB243" s="68"/>
    </row>
    <row r="244" spans="1:28" x14ac:dyDescent="0.25">
      <c r="A244" s="12" t="s">
        <v>10602</v>
      </c>
      <c r="B244" s="68" t="s">
        <v>11130</v>
      </c>
      <c r="C244" s="68" t="s">
        <v>11110</v>
      </c>
      <c r="E244" s="68" t="s">
        <v>11055</v>
      </c>
      <c r="F244" s="68" t="s">
        <v>10906</v>
      </c>
      <c r="G244" s="68" t="s">
        <v>315</v>
      </c>
      <c r="H244" s="68" t="s">
        <v>4</v>
      </c>
      <c r="I244" s="68" t="s">
        <v>316</v>
      </c>
      <c r="J244" s="68" t="s">
        <v>4</v>
      </c>
      <c r="K244" s="68" t="s">
        <v>10</v>
      </c>
      <c r="L244" s="68">
        <v>50308</v>
      </c>
      <c r="M244" s="68" t="s">
        <v>13087</v>
      </c>
      <c r="N244" s="68" t="s">
        <v>317</v>
      </c>
      <c r="O244" s="68" t="s">
        <v>315</v>
      </c>
      <c r="P244" s="68" t="s">
        <v>14269</v>
      </c>
      <c r="Q244" s="68" t="s">
        <v>5916</v>
      </c>
      <c r="R244" s="68" t="s">
        <v>10604</v>
      </c>
      <c r="S244" s="68">
        <v>26546087</v>
      </c>
      <c r="T244" s="68" t="s">
        <v>15347</v>
      </c>
      <c r="U244" s="68" t="s">
        <v>14634</v>
      </c>
      <c r="V244" s="68">
        <v>88880126</v>
      </c>
      <c r="W244" s="68" t="s">
        <v>15787</v>
      </c>
      <c r="X244" s="68">
        <v>26750475</v>
      </c>
      <c r="Y244" s="68"/>
      <c r="Z244" s="68"/>
      <c r="AA244" s="68" t="s">
        <v>8246</v>
      </c>
      <c r="AB244" s="68"/>
    </row>
    <row r="245" spans="1:28" x14ac:dyDescent="0.25">
      <c r="A245" s="12" t="s">
        <v>10602</v>
      </c>
      <c r="B245" s="68" t="s">
        <v>10803</v>
      </c>
      <c r="C245" s="68" t="s">
        <v>10746</v>
      </c>
      <c r="E245" s="68" t="s">
        <v>11061</v>
      </c>
      <c r="F245" s="68" t="s">
        <v>11030</v>
      </c>
      <c r="G245" s="68" t="s">
        <v>4119</v>
      </c>
      <c r="H245" s="68" t="s">
        <v>4</v>
      </c>
      <c r="I245" s="68" t="s">
        <v>133</v>
      </c>
      <c r="J245" s="68" t="s">
        <v>3</v>
      </c>
      <c r="K245" s="68" t="s">
        <v>6</v>
      </c>
      <c r="L245" s="68">
        <v>70205</v>
      </c>
      <c r="M245" s="68" t="s">
        <v>13953</v>
      </c>
      <c r="N245" s="68" t="s">
        <v>132</v>
      </c>
      <c r="O245" s="68" t="s">
        <v>14376</v>
      </c>
      <c r="P245" s="68" t="s">
        <v>4120</v>
      </c>
      <c r="Q245" s="68" t="s">
        <v>4120</v>
      </c>
      <c r="R245" s="68" t="s">
        <v>10604</v>
      </c>
      <c r="S245" s="68">
        <v>27677575</v>
      </c>
      <c r="T245" s="68" t="s">
        <v>15347</v>
      </c>
      <c r="U245" s="68" t="s">
        <v>12874</v>
      </c>
      <c r="V245" s="68">
        <v>85728504</v>
      </c>
      <c r="W245" s="68" t="s">
        <v>15646</v>
      </c>
      <c r="X245" s="68">
        <v>21007274</v>
      </c>
      <c r="Y245" s="68"/>
      <c r="Z245" s="68"/>
      <c r="AA245" s="68" t="s">
        <v>8273</v>
      </c>
      <c r="AB245" s="68"/>
    </row>
    <row r="246" spans="1:28" x14ac:dyDescent="0.25">
      <c r="A246" s="12" t="s">
        <v>10602</v>
      </c>
      <c r="B246" s="68" t="s">
        <v>4698</v>
      </c>
      <c r="C246" s="68" t="s">
        <v>10699</v>
      </c>
      <c r="E246" s="68" t="s">
        <v>11063</v>
      </c>
      <c r="F246" s="68" t="s">
        <v>12227</v>
      </c>
      <c r="G246" s="68" t="s">
        <v>11157</v>
      </c>
      <c r="H246" s="68" t="s">
        <v>4</v>
      </c>
      <c r="I246" s="68" t="s">
        <v>46</v>
      </c>
      <c r="J246" s="68" t="s">
        <v>3</v>
      </c>
      <c r="K246" s="68" t="s">
        <v>4</v>
      </c>
      <c r="L246" s="68">
        <v>10203</v>
      </c>
      <c r="M246" s="68" t="s">
        <v>13762</v>
      </c>
      <c r="N246" s="68" t="s">
        <v>47</v>
      </c>
      <c r="O246" s="68" t="s">
        <v>454</v>
      </c>
      <c r="P246" s="68" t="s">
        <v>218</v>
      </c>
      <c r="Q246" s="68" t="s">
        <v>5301</v>
      </c>
      <c r="R246" s="68" t="s">
        <v>10604</v>
      </c>
      <c r="S246" s="68">
        <v>22886113</v>
      </c>
      <c r="T246" s="68">
        <v>22281178</v>
      </c>
      <c r="U246" s="68" t="s">
        <v>11062</v>
      </c>
      <c r="V246" s="68">
        <v>22886113</v>
      </c>
      <c r="W246" s="68" t="s">
        <v>14000</v>
      </c>
      <c r="X246" s="68">
        <v>22284630</v>
      </c>
      <c r="Y246" s="68"/>
      <c r="Z246" s="68"/>
      <c r="AA246" s="68" t="s">
        <v>12336</v>
      </c>
      <c r="AB246" s="68"/>
    </row>
    <row r="247" spans="1:28" x14ac:dyDescent="0.25">
      <c r="A247" s="12" t="s">
        <v>10602</v>
      </c>
      <c r="B247" s="68" t="s">
        <v>10978</v>
      </c>
      <c r="C247" s="68" t="s">
        <v>10993</v>
      </c>
      <c r="E247" s="68" t="s">
        <v>11111</v>
      </c>
      <c r="F247" s="68" t="s">
        <v>11131</v>
      </c>
      <c r="G247" s="68" t="s">
        <v>11157</v>
      </c>
      <c r="H247" s="68" t="s">
        <v>5</v>
      </c>
      <c r="I247" s="68" t="s">
        <v>46</v>
      </c>
      <c r="J247" s="68" t="s">
        <v>11</v>
      </c>
      <c r="K247" s="68" t="s">
        <v>4</v>
      </c>
      <c r="L247" s="68">
        <v>10903</v>
      </c>
      <c r="M247" s="68" t="s">
        <v>13820</v>
      </c>
      <c r="N247" s="68" t="s">
        <v>47</v>
      </c>
      <c r="O247" s="68" t="s">
        <v>450</v>
      </c>
      <c r="P247" s="68" t="s">
        <v>451</v>
      </c>
      <c r="Q247" s="68" t="s">
        <v>12320</v>
      </c>
      <c r="R247" s="68" t="s">
        <v>10604</v>
      </c>
      <c r="S247" s="68">
        <v>40809633</v>
      </c>
      <c r="T247" s="68">
        <v>89751666</v>
      </c>
      <c r="U247" s="68" t="s">
        <v>16293</v>
      </c>
      <c r="V247" s="68">
        <v>40809633</v>
      </c>
      <c r="W247" s="68" t="s">
        <v>15388</v>
      </c>
      <c r="X247" s="68" t="s">
        <v>16294</v>
      </c>
      <c r="Y247" s="68"/>
      <c r="Z247" s="68"/>
      <c r="AA247" s="68" t="s">
        <v>9388</v>
      </c>
      <c r="AB247" s="68"/>
    </row>
    <row r="248" spans="1:28" x14ac:dyDescent="0.25">
      <c r="A248" s="12" t="s">
        <v>10602</v>
      </c>
      <c r="B248" s="68" t="s">
        <v>10644</v>
      </c>
      <c r="C248" s="68" t="s">
        <v>10643</v>
      </c>
      <c r="E248" s="68" t="s">
        <v>11065</v>
      </c>
      <c r="F248" s="68" t="s">
        <v>16187</v>
      </c>
      <c r="G248" s="68" t="s">
        <v>11157</v>
      </c>
      <c r="H248" s="68" t="s">
        <v>5</v>
      </c>
      <c r="I248" s="68" t="s">
        <v>46</v>
      </c>
      <c r="J248" s="68" t="s">
        <v>11</v>
      </c>
      <c r="K248" s="68" t="s">
        <v>3</v>
      </c>
      <c r="L248" s="68">
        <v>10902</v>
      </c>
      <c r="M248" s="68" t="s">
        <v>13819</v>
      </c>
      <c r="N248" s="68" t="s">
        <v>47</v>
      </c>
      <c r="O248" s="68" t="s">
        <v>450</v>
      </c>
      <c r="P248" s="68" t="s">
        <v>486</v>
      </c>
      <c r="Q248" s="68" t="s">
        <v>218</v>
      </c>
      <c r="R248" s="68" t="s">
        <v>10604</v>
      </c>
      <c r="S248" s="68">
        <v>22826512</v>
      </c>
      <c r="T248" s="68">
        <v>22038128</v>
      </c>
      <c r="U248" s="68" t="s">
        <v>11064</v>
      </c>
      <c r="V248" s="68">
        <v>83933196</v>
      </c>
      <c r="W248" s="68" t="s">
        <v>15388</v>
      </c>
      <c r="X248" s="68">
        <v>25821525</v>
      </c>
      <c r="Y248" s="68"/>
      <c r="Z248" s="68"/>
      <c r="AA248" s="68" t="s">
        <v>8287</v>
      </c>
      <c r="AB248" s="68"/>
    </row>
    <row r="249" spans="1:28" x14ac:dyDescent="0.25">
      <c r="A249" s="12" t="s">
        <v>10602</v>
      </c>
      <c r="B249" s="68" t="s">
        <v>10689</v>
      </c>
      <c r="C249" s="68" t="s">
        <v>10690</v>
      </c>
      <c r="E249" s="68" t="s">
        <v>11089</v>
      </c>
      <c r="F249" s="68" t="s">
        <v>11020</v>
      </c>
      <c r="G249" s="68" t="s">
        <v>299</v>
      </c>
      <c r="H249" s="68" t="s">
        <v>4</v>
      </c>
      <c r="I249" s="68" t="s">
        <v>49</v>
      </c>
      <c r="J249" s="68" t="s">
        <v>12</v>
      </c>
      <c r="K249" s="68" t="s">
        <v>2</v>
      </c>
      <c r="L249" s="68">
        <v>21001</v>
      </c>
      <c r="M249" s="68" t="s">
        <v>12921</v>
      </c>
      <c r="N249" s="68" t="s">
        <v>126</v>
      </c>
      <c r="O249" s="68" t="s">
        <v>299</v>
      </c>
      <c r="P249" s="68" t="s">
        <v>3466</v>
      </c>
      <c r="Q249" s="68" t="s">
        <v>3582</v>
      </c>
      <c r="R249" s="68" t="s">
        <v>10604</v>
      </c>
      <c r="S249" s="68">
        <v>24603374</v>
      </c>
      <c r="T249" s="68">
        <v>24603374</v>
      </c>
      <c r="U249" s="68" t="s">
        <v>12875</v>
      </c>
      <c r="V249" s="68">
        <v>24603374</v>
      </c>
      <c r="W249" s="68" t="s">
        <v>15593</v>
      </c>
      <c r="X249" s="68">
        <v>24601238</v>
      </c>
      <c r="Y249" s="68"/>
      <c r="Z249" s="68"/>
      <c r="AA249" s="68" t="s">
        <v>8509</v>
      </c>
      <c r="AB249" s="68"/>
    </row>
    <row r="250" spans="1:28" x14ac:dyDescent="0.25">
      <c r="A250" s="12" t="s">
        <v>10602</v>
      </c>
      <c r="B250" s="68" t="s">
        <v>13363</v>
      </c>
      <c r="C250" s="68" t="s">
        <v>10664</v>
      </c>
      <c r="E250" s="68" t="s">
        <v>11067</v>
      </c>
      <c r="F250" s="68" t="s">
        <v>10914</v>
      </c>
      <c r="G250" s="68" t="s">
        <v>315</v>
      </c>
      <c r="H250" s="68" t="s">
        <v>7</v>
      </c>
      <c r="I250" s="68" t="s">
        <v>316</v>
      </c>
      <c r="J250" s="68" t="s">
        <v>6</v>
      </c>
      <c r="K250" s="68" t="s">
        <v>4</v>
      </c>
      <c r="L250" s="68">
        <v>50503</v>
      </c>
      <c r="M250" s="68" t="s">
        <v>12990</v>
      </c>
      <c r="N250" s="68" t="s">
        <v>317</v>
      </c>
      <c r="O250" s="68" t="s">
        <v>14266</v>
      </c>
      <c r="P250" s="68" t="s">
        <v>5978</v>
      </c>
      <c r="Q250" s="68" t="s">
        <v>925</v>
      </c>
      <c r="R250" s="68" t="s">
        <v>10604</v>
      </c>
      <c r="S250" s="68">
        <v>40017993</v>
      </c>
      <c r="T250" s="68" t="s">
        <v>15347</v>
      </c>
      <c r="U250" s="68" t="s">
        <v>11066</v>
      </c>
      <c r="V250" s="68">
        <v>83214832</v>
      </c>
      <c r="W250" s="68" t="s">
        <v>9939</v>
      </c>
      <c r="X250" s="68">
        <v>83909628</v>
      </c>
      <c r="Y250" s="68"/>
      <c r="Z250" s="68"/>
      <c r="AA250" s="68" t="s">
        <v>8290</v>
      </c>
      <c r="AB250" s="68"/>
    </row>
    <row r="251" spans="1:28" x14ac:dyDescent="0.25">
      <c r="A251" s="12" t="s">
        <v>10602</v>
      </c>
      <c r="B251" s="68" t="s">
        <v>10986</v>
      </c>
      <c r="C251" s="68" t="s">
        <v>11018</v>
      </c>
      <c r="E251" s="68" t="s">
        <v>11044</v>
      </c>
      <c r="F251" s="68" t="s">
        <v>16295</v>
      </c>
      <c r="G251" s="68" t="s">
        <v>322</v>
      </c>
      <c r="H251" s="68" t="s">
        <v>7</v>
      </c>
      <c r="I251" s="68" t="s">
        <v>89</v>
      </c>
      <c r="J251" s="68" t="s">
        <v>4</v>
      </c>
      <c r="K251" s="68" t="s">
        <v>6</v>
      </c>
      <c r="L251" s="68">
        <v>30305</v>
      </c>
      <c r="M251" s="68" t="s">
        <v>13946</v>
      </c>
      <c r="N251" s="68" t="s">
        <v>322</v>
      </c>
      <c r="O251" s="68" t="s">
        <v>323</v>
      </c>
      <c r="P251" s="68" t="s">
        <v>324</v>
      </c>
      <c r="Q251" s="68" t="s">
        <v>321</v>
      </c>
      <c r="R251" s="68" t="s">
        <v>10604</v>
      </c>
      <c r="S251" s="68">
        <v>22737223</v>
      </c>
      <c r="T251" s="68" t="s">
        <v>15347</v>
      </c>
      <c r="U251" s="68" t="s">
        <v>11043</v>
      </c>
      <c r="V251" s="68">
        <v>88322053</v>
      </c>
      <c r="W251" s="68" t="s">
        <v>15378</v>
      </c>
      <c r="X251" s="68">
        <v>22792767</v>
      </c>
      <c r="Y251" s="68"/>
      <c r="Z251" s="68"/>
      <c r="AA251" s="68" t="s">
        <v>8176</v>
      </c>
      <c r="AB251" s="68"/>
    </row>
    <row r="252" spans="1:28" x14ac:dyDescent="0.25">
      <c r="A252" s="12" t="s">
        <v>10602</v>
      </c>
      <c r="B252" s="68" t="s">
        <v>10723</v>
      </c>
      <c r="C252" s="68" t="s">
        <v>10725</v>
      </c>
      <c r="E252" s="68" t="s">
        <v>11070</v>
      </c>
      <c r="F252" s="68" t="s">
        <v>11007</v>
      </c>
      <c r="G252" s="68" t="s">
        <v>283</v>
      </c>
      <c r="H252" s="68" t="s">
        <v>8</v>
      </c>
      <c r="I252" s="68" t="s">
        <v>282</v>
      </c>
      <c r="J252" s="68" t="s">
        <v>8</v>
      </c>
      <c r="K252" s="68" t="s">
        <v>2</v>
      </c>
      <c r="L252" s="68">
        <v>40701</v>
      </c>
      <c r="M252" s="68" t="s">
        <v>13800</v>
      </c>
      <c r="N252" s="68" t="s">
        <v>283</v>
      </c>
      <c r="O252" s="68" t="s">
        <v>4944</v>
      </c>
      <c r="P252" s="68" t="s">
        <v>331</v>
      </c>
      <c r="Q252" s="68" t="s">
        <v>12321</v>
      </c>
      <c r="R252" s="68" t="s">
        <v>10604</v>
      </c>
      <c r="S252" s="68">
        <v>22934863</v>
      </c>
      <c r="T252" s="68">
        <v>22393567</v>
      </c>
      <c r="U252" s="68" t="s">
        <v>14635</v>
      </c>
      <c r="V252" s="68">
        <v>22934863</v>
      </c>
      <c r="W252" s="68" t="s">
        <v>15706</v>
      </c>
      <c r="X252" s="68">
        <v>22654304</v>
      </c>
      <c r="Y252" s="68"/>
      <c r="Z252" s="68"/>
      <c r="AA252" s="68" t="s">
        <v>8305</v>
      </c>
      <c r="AB252" s="68"/>
    </row>
    <row r="253" spans="1:28" x14ac:dyDescent="0.25">
      <c r="A253" s="12" t="s">
        <v>10602</v>
      </c>
      <c r="B253" s="68" t="s">
        <v>16319</v>
      </c>
      <c r="C253" s="68" t="s">
        <v>16318</v>
      </c>
      <c r="E253" s="68" t="s">
        <v>11112</v>
      </c>
      <c r="F253" s="68" t="s">
        <v>11132</v>
      </c>
      <c r="G253" s="68" t="s">
        <v>5975</v>
      </c>
      <c r="H253" s="68" t="s">
        <v>3</v>
      </c>
      <c r="I253" s="68" t="s">
        <v>195</v>
      </c>
      <c r="J253" s="68" t="s">
        <v>2</v>
      </c>
      <c r="K253" s="68" t="s">
        <v>15</v>
      </c>
      <c r="L253" s="68">
        <v>60111</v>
      </c>
      <c r="M253" s="68" t="s">
        <v>13974</v>
      </c>
      <c r="N253" s="68" t="s">
        <v>196</v>
      </c>
      <c r="O253" s="68" t="s">
        <v>196</v>
      </c>
      <c r="P253" s="68" t="s">
        <v>4033</v>
      </c>
      <c r="Q253" s="68" t="s">
        <v>4033</v>
      </c>
      <c r="R253" s="68" t="s">
        <v>10604</v>
      </c>
      <c r="S253" s="68">
        <v>87772105</v>
      </c>
      <c r="T253" s="68">
        <v>87772108</v>
      </c>
      <c r="U253" s="68" t="s">
        <v>14636</v>
      </c>
      <c r="V253" s="68">
        <v>89788285</v>
      </c>
      <c r="W253" s="68" t="s">
        <v>16296</v>
      </c>
      <c r="X253" s="68">
        <v>26420211</v>
      </c>
      <c r="Y253" s="68"/>
      <c r="Z253" s="68"/>
      <c r="AA253" s="68"/>
      <c r="AB253" s="68"/>
    </row>
    <row r="254" spans="1:28" x14ac:dyDescent="0.25">
      <c r="A254" s="12" t="s">
        <v>10602</v>
      </c>
      <c r="B254" s="68" t="s">
        <v>11126</v>
      </c>
      <c r="C254" s="69" t="s">
        <v>11105</v>
      </c>
      <c r="E254" s="68" t="s">
        <v>11071</v>
      </c>
      <c r="F254" s="68" t="s">
        <v>10738</v>
      </c>
      <c r="G254" s="68" t="s">
        <v>11156</v>
      </c>
      <c r="H254" s="68" t="s">
        <v>4</v>
      </c>
      <c r="I254" s="68" t="s">
        <v>46</v>
      </c>
      <c r="J254" s="68" t="s">
        <v>2</v>
      </c>
      <c r="K254" s="68" t="s">
        <v>7</v>
      </c>
      <c r="L254" s="68">
        <v>10106</v>
      </c>
      <c r="M254" s="68" t="s">
        <v>13749</v>
      </c>
      <c r="N254" s="68" t="s">
        <v>47</v>
      </c>
      <c r="O254" s="68" t="s">
        <v>47</v>
      </c>
      <c r="P254" s="68" t="s">
        <v>11284</v>
      </c>
      <c r="Q254" s="68" t="s">
        <v>3669</v>
      </c>
      <c r="R254" s="68" t="s">
        <v>10604</v>
      </c>
      <c r="S254" s="68">
        <v>40364554</v>
      </c>
      <c r="T254" s="68">
        <v>22270211</v>
      </c>
      <c r="U254" s="68" t="s">
        <v>14535</v>
      </c>
      <c r="V254" s="68">
        <v>40364554</v>
      </c>
      <c r="W254" s="68" t="s">
        <v>14009</v>
      </c>
      <c r="X254" s="68">
        <v>22271729</v>
      </c>
      <c r="Y254" s="68"/>
      <c r="Z254" s="68"/>
      <c r="AA254" s="68" t="s">
        <v>10739</v>
      </c>
      <c r="AB254" s="68"/>
    </row>
    <row r="255" spans="1:28" x14ac:dyDescent="0.25">
      <c r="A255" s="12" t="s">
        <v>10602</v>
      </c>
      <c r="B255" s="68" t="s">
        <v>13688</v>
      </c>
      <c r="C255" s="68" t="s">
        <v>13361</v>
      </c>
      <c r="E255" s="68" t="s">
        <v>11113</v>
      </c>
      <c r="F255" s="68" t="s">
        <v>11133</v>
      </c>
      <c r="G255" s="68" t="s">
        <v>473</v>
      </c>
      <c r="H255" s="68" t="s">
        <v>6</v>
      </c>
      <c r="I255" s="68" t="s">
        <v>46</v>
      </c>
      <c r="J255" s="68" t="s">
        <v>8</v>
      </c>
      <c r="K255" s="68" t="s">
        <v>2</v>
      </c>
      <c r="L255" s="68">
        <v>10701</v>
      </c>
      <c r="M255" s="68" t="s">
        <v>13796</v>
      </c>
      <c r="N255" s="68" t="s">
        <v>47</v>
      </c>
      <c r="O255" s="68" t="s">
        <v>14029</v>
      </c>
      <c r="P255" s="68" t="s">
        <v>1323</v>
      </c>
      <c r="Q255" s="68" t="s">
        <v>11356</v>
      </c>
      <c r="R255" s="68" t="s">
        <v>10604</v>
      </c>
      <c r="S255" s="68">
        <v>26548787</v>
      </c>
      <c r="T255" s="68">
        <v>87149901</v>
      </c>
      <c r="U255" s="68" t="s">
        <v>16188</v>
      </c>
      <c r="V255" s="68">
        <v>86452099</v>
      </c>
      <c r="W255" s="68" t="s">
        <v>15443</v>
      </c>
      <c r="X255" s="68">
        <v>24165218</v>
      </c>
      <c r="Y255" s="68"/>
      <c r="Z255" s="68"/>
      <c r="AA255" s="68" t="s">
        <v>9127</v>
      </c>
      <c r="AB255" s="68"/>
    </row>
    <row r="256" spans="1:28" x14ac:dyDescent="0.25">
      <c r="A256" s="12" t="s">
        <v>10602</v>
      </c>
      <c r="B256" s="68" t="s">
        <v>10882</v>
      </c>
      <c r="C256" s="68" t="s">
        <v>10883</v>
      </c>
      <c r="E256" s="68" t="s">
        <v>11069</v>
      </c>
      <c r="F256" s="68" t="s">
        <v>12842</v>
      </c>
      <c r="G256" s="68" t="s">
        <v>4119</v>
      </c>
      <c r="H256" s="68" t="s">
        <v>5</v>
      </c>
      <c r="I256" s="68" t="s">
        <v>133</v>
      </c>
      <c r="J256" s="68" t="s">
        <v>7</v>
      </c>
      <c r="K256" s="68" t="s">
        <v>3</v>
      </c>
      <c r="L256" s="68">
        <v>70602</v>
      </c>
      <c r="M256" s="68" t="s">
        <v>13880</v>
      </c>
      <c r="N256" s="68" t="s">
        <v>132</v>
      </c>
      <c r="O256" s="68" t="s">
        <v>2958</v>
      </c>
      <c r="P256" s="68" t="s">
        <v>1051</v>
      </c>
      <c r="Q256" s="68" t="s">
        <v>725</v>
      </c>
      <c r="R256" s="68" t="s">
        <v>10604</v>
      </c>
      <c r="S256" s="68">
        <v>40003554</v>
      </c>
      <c r="T256" s="68" t="s">
        <v>15347</v>
      </c>
      <c r="U256" s="68" t="s">
        <v>16297</v>
      </c>
      <c r="V256" s="68">
        <v>40003554</v>
      </c>
      <c r="W256" s="68" t="s">
        <v>15883</v>
      </c>
      <c r="X256" s="68">
        <v>27165048</v>
      </c>
      <c r="Y256" s="68"/>
      <c r="Z256" s="68"/>
      <c r="AA256" s="68" t="s">
        <v>8303</v>
      </c>
      <c r="AB256" s="68"/>
    </row>
    <row r="257" spans="1:28" x14ac:dyDescent="0.25">
      <c r="A257" s="12" t="s">
        <v>10602</v>
      </c>
      <c r="B257" s="68" t="s">
        <v>10610</v>
      </c>
      <c r="C257" s="68" t="s">
        <v>10611</v>
      </c>
      <c r="E257" s="68" t="s">
        <v>11074</v>
      </c>
      <c r="F257" s="68" t="s">
        <v>10800</v>
      </c>
      <c r="G257" s="68" t="s">
        <v>315</v>
      </c>
      <c r="H257" s="68" t="s">
        <v>7</v>
      </c>
      <c r="I257" s="68" t="s">
        <v>316</v>
      </c>
      <c r="J257" s="68" t="s">
        <v>6</v>
      </c>
      <c r="K257" s="68" t="s">
        <v>4</v>
      </c>
      <c r="L257" s="68">
        <v>50503</v>
      </c>
      <c r="M257" s="68" t="s">
        <v>12990</v>
      </c>
      <c r="N257" s="68" t="s">
        <v>317</v>
      </c>
      <c r="O257" s="68" t="s">
        <v>14266</v>
      </c>
      <c r="P257" s="68" t="s">
        <v>5978</v>
      </c>
      <c r="Q257" s="68" t="s">
        <v>2576</v>
      </c>
      <c r="R257" s="68" t="s">
        <v>10604</v>
      </c>
      <c r="S257" s="68">
        <v>26701064</v>
      </c>
      <c r="T257" s="68">
        <v>26700682</v>
      </c>
      <c r="U257" s="68" t="s">
        <v>11073</v>
      </c>
      <c r="V257" s="68">
        <v>83402609</v>
      </c>
      <c r="W257" s="68" t="s">
        <v>9939</v>
      </c>
      <c r="X257" s="68">
        <v>83909628</v>
      </c>
      <c r="Y257" s="68"/>
      <c r="Z257" s="68"/>
      <c r="AA257" s="68" t="s">
        <v>8360</v>
      </c>
      <c r="AB257" s="68"/>
    </row>
    <row r="258" spans="1:28" x14ac:dyDescent="0.25">
      <c r="A258" s="12" t="s">
        <v>10602</v>
      </c>
      <c r="B258" s="68" t="s">
        <v>10693</v>
      </c>
      <c r="C258" s="68" t="s">
        <v>10687</v>
      </c>
      <c r="E258" s="68" t="s">
        <v>10857</v>
      </c>
      <c r="F258" s="68" t="s">
        <v>12843</v>
      </c>
      <c r="G258" s="68" t="s">
        <v>315</v>
      </c>
      <c r="H258" s="68" t="s">
        <v>4</v>
      </c>
      <c r="I258" s="68" t="s">
        <v>316</v>
      </c>
      <c r="J258" s="68" t="s">
        <v>4</v>
      </c>
      <c r="K258" s="68" t="s">
        <v>10</v>
      </c>
      <c r="L258" s="68">
        <v>50308</v>
      </c>
      <c r="M258" s="68" t="s">
        <v>13087</v>
      </c>
      <c r="N258" s="68" t="s">
        <v>317</v>
      </c>
      <c r="O258" s="68" t="s">
        <v>315</v>
      </c>
      <c r="P258" s="68" t="s">
        <v>14269</v>
      </c>
      <c r="Q258" s="68" t="s">
        <v>2658</v>
      </c>
      <c r="R258" s="68" t="s">
        <v>10604</v>
      </c>
      <c r="S258" s="68">
        <v>45002323</v>
      </c>
      <c r="T258" s="68">
        <v>62193160</v>
      </c>
      <c r="U258" s="68" t="s">
        <v>13711</v>
      </c>
      <c r="V258" s="68" t="s">
        <v>15347</v>
      </c>
      <c r="W258" s="68" t="s">
        <v>15787</v>
      </c>
      <c r="X258" s="68">
        <v>26750475</v>
      </c>
      <c r="Y258" s="68"/>
      <c r="Z258" s="68"/>
      <c r="AA258" s="68" t="s">
        <v>12337</v>
      </c>
      <c r="AB258" s="68"/>
    </row>
    <row r="259" spans="1:28" x14ac:dyDescent="0.25">
      <c r="A259" s="12" t="s">
        <v>10602</v>
      </c>
      <c r="B259" s="68" t="s">
        <v>10901</v>
      </c>
      <c r="C259" s="68" t="s">
        <v>10902</v>
      </c>
      <c r="E259" s="68" t="s">
        <v>11081</v>
      </c>
      <c r="F259" s="68" t="s">
        <v>12844</v>
      </c>
      <c r="G259" s="68" t="s">
        <v>299</v>
      </c>
      <c r="H259" s="68" t="s">
        <v>300</v>
      </c>
      <c r="I259" s="68" t="s">
        <v>49</v>
      </c>
      <c r="J259" s="68" t="s">
        <v>12</v>
      </c>
      <c r="K259" s="68" t="s">
        <v>2</v>
      </c>
      <c r="L259" s="68">
        <v>21001</v>
      </c>
      <c r="M259" s="68" t="s">
        <v>12921</v>
      </c>
      <c r="N259" s="68" t="s">
        <v>126</v>
      </c>
      <c r="O259" s="68" t="s">
        <v>299</v>
      </c>
      <c r="P259" s="68" t="s">
        <v>3466</v>
      </c>
      <c r="Q259" s="68" t="s">
        <v>3466</v>
      </c>
      <c r="R259" s="68" t="s">
        <v>10604</v>
      </c>
      <c r="S259" s="68">
        <v>24602979</v>
      </c>
      <c r="T259" s="68" t="s">
        <v>15347</v>
      </c>
      <c r="U259" s="68" t="s">
        <v>16298</v>
      </c>
      <c r="V259" s="68">
        <v>83411159</v>
      </c>
      <c r="W259" s="68" t="s">
        <v>15597</v>
      </c>
      <c r="X259" s="68">
        <v>24601646</v>
      </c>
      <c r="Y259" s="68"/>
      <c r="Z259" s="68"/>
      <c r="AA259" s="68" t="s">
        <v>8407</v>
      </c>
      <c r="AB259" s="68"/>
    </row>
    <row r="260" spans="1:28" x14ac:dyDescent="0.25">
      <c r="A260" s="12" t="s">
        <v>10602</v>
      </c>
      <c r="B260" s="68" t="s">
        <v>10794</v>
      </c>
      <c r="C260" s="68" t="s">
        <v>10795</v>
      </c>
      <c r="E260" s="68" t="s">
        <v>11076</v>
      </c>
      <c r="F260" s="68" t="s">
        <v>10766</v>
      </c>
      <c r="G260" s="68" t="s">
        <v>11157</v>
      </c>
      <c r="H260" s="68" t="s">
        <v>5</v>
      </c>
      <c r="I260" s="68" t="s">
        <v>46</v>
      </c>
      <c r="J260" s="68" t="s">
        <v>11</v>
      </c>
      <c r="K260" s="68" t="s">
        <v>6</v>
      </c>
      <c r="L260" s="68">
        <v>10905</v>
      </c>
      <c r="M260" s="68" t="s">
        <v>13823</v>
      </c>
      <c r="N260" s="68" t="s">
        <v>47</v>
      </c>
      <c r="O260" s="68" t="s">
        <v>450</v>
      </c>
      <c r="P260" s="68" t="s">
        <v>513</v>
      </c>
      <c r="Q260" s="68" t="s">
        <v>12322</v>
      </c>
      <c r="R260" s="68" t="s">
        <v>10604</v>
      </c>
      <c r="S260" s="68">
        <v>22821282</v>
      </c>
      <c r="T260" s="68" t="s">
        <v>15347</v>
      </c>
      <c r="U260" s="68" t="s">
        <v>11075</v>
      </c>
      <c r="V260" s="68">
        <v>22821282</v>
      </c>
      <c r="W260" s="68" t="s">
        <v>15388</v>
      </c>
      <c r="X260" s="68">
        <v>22822636</v>
      </c>
      <c r="Y260" s="68"/>
      <c r="Z260" s="68"/>
      <c r="AA260" s="68" t="s">
        <v>8366</v>
      </c>
      <c r="AB260" s="68"/>
    </row>
    <row r="261" spans="1:28" x14ac:dyDescent="0.25">
      <c r="A261" s="12" t="s">
        <v>10602</v>
      </c>
      <c r="B261" s="68" t="s">
        <v>13373</v>
      </c>
      <c r="C261" s="68" t="s">
        <v>13359</v>
      </c>
      <c r="E261" s="68" t="s">
        <v>11084</v>
      </c>
      <c r="F261" s="68" t="s">
        <v>10930</v>
      </c>
      <c r="G261" s="68" t="s">
        <v>11156</v>
      </c>
      <c r="H261" s="68" t="s">
        <v>4</v>
      </c>
      <c r="I261" s="68" t="s">
        <v>46</v>
      </c>
      <c r="J261" s="68" t="s">
        <v>2</v>
      </c>
      <c r="K261" s="68" t="s">
        <v>7</v>
      </c>
      <c r="L261" s="68">
        <v>10106</v>
      </c>
      <c r="M261" s="68" t="s">
        <v>13749</v>
      </c>
      <c r="N261" s="68" t="s">
        <v>47</v>
      </c>
      <c r="O261" s="68" t="s">
        <v>47</v>
      </c>
      <c r="P261" s="68" t="s">
        <v>11284</v>
      </c>
      <c r="Q261" s="68" t="s">
        <v>3669</v>
      </c>
      <c r="R261" s="68" t="s">
        <v>10604</v>
      </c>
      <c r="S261" s="68">
        <v>22140489</v>
      </c>
      <c r="T261" s="68">
        <v>22140485</v>
      </c>
      <c r="U261" s="68" t="s">
        <v>11083</v>
      </c>
      <c r="V261" s="68">
        <v>22140485</v>
      </c>
      <c r="W261" s="68" t="s">
        <v>14009</v>
      </c>
      <c r="X261" s="68">
        <v>22271729</v>
      </c>
      <c r="Y261" s="68"/>
      <c r="Z261" s="68"/>
      <c r="AA261" s="68" t="s">
        <v>12338</v>
      </c>
      <c r="AB261" s="68"/>
    </row>
    <row r="262" spans="1:28" x14ac:dyDescent="0.25">
      <c r="A262" s="12" t="s">
        <v>10602</v>
      </c>
      <c r="B262" s="68" t="s">
        <v>10701</v>
      </c>
      <c r="C262" s="68" t="s">
        <v>10698</v>
      </c>
      <c r="E262" s="68" t="s">
        <v>11059</v>
      </c>
      <c r="F262" s="68" t="s">
        <v>12228</v>
      </c>
      <c r="G262" s="68" t="s">
        <v>315</v>
      </c>
      <c r="H262" s="68" t="s">
        <v>4</v>
      </c>
      <c r="I262" s="68" t="s">
        <v>316</v>
      </c>
      <c r="J262" s="68" t="s">
        <v>4</v>
      </c>
      <c r="K262" s="68" t="s">
        <v>10</v>
      </c>
      <c r="L262" s="68">
        <v>50308</v>
      </c>
      <c r="M262" s="68" t="s">
        <v>13087</v>
      </c>
      <c r="N262" s="68" t="s">
        <v>317</v>
      </c>
      <c r="O262" s="68" t="s">
        <v>315</v>
      </c>
      <c r="P262" s="68" t="s">
        <v>14269</v>
      </c>
      <c r="Q262" s="68" t="s">
        <v>12323</v>
      </c>
      <c r="R262" s="68" t="s">
        <v>10604</v>
      </c>
      <c r="S262" s="68">
        <v>26545042</v>
      </c>
      <c r="T262" s="68">
        <v>26545044</v>
      </c>
      <c r="U262" s="68" t="s">
        <v>11058</v>
      </c>
      <c r="V262" s="68">
        <v>26545042</v>
      </c>
      <c r="W262" s="68" t="s">
        <v>15787</v>
      </c>
      <c r="X262" s="68">
        <v>26750475</v>
      </c>
      <c r="Y262" s="68"/>
      <c r="Z262" s="68"/>
      <c r="AA262" s="68" t="s">
        <v>8259</v>
      </c>
      <c r="AB262" s="68"/>
    </row>
    <row r="263" spans="1:28" x14ac:dyDescent="0.25">
      <c r="A263" s="12" t="s">
        <v>10602</v>
      </c>
      <c r="B263" s="68" t="s">
        <v>10632</v>
      </c>
      <c r="C263" s="68" t="s">
        <v>10631</v>
      </c>
      <c r="E263" s="68" t="s">
        <v>11078</v>
      </c>
      <c r="F263" s="68" t="s">
        <v>11068</v>
      </c>
      <c r="G263" s="68" t="s">
        <v>125</v>
      </c>
      <c r="H263" s="68" t="s">
        <v>2</v>
      </c>
      <c r="I263" s="68" t="s">
        <v>49</v>
      </c>
      <c r="J263" s="68" t="s">
        <v>3</v>
      </c>
      <c r="K263" s="68" t="s">
        <v>7</v>
      </c>
      <c r="L263" s="68">
        <v>20206</v>
      </c>
      <c r="M263" s="68" t="s">
        <v>13897</v>
      </c>
      <c r="N263" s="68" t="s">
        <v>126</v>
      </c>
      <c r="O263" s="68" t="s">
        <v>127</v>
      </c>
      <c r="P263" s="68" t="s">
        <v>218</v>
      </c>
      <c r="Q263" s="68" t="s">
        <v>12324</v>
      </c>
      <c r="R263" s="68" t="s">
        <v>10604</v>
      </c>
      <c r="S263" s="68">
        <v>24560022</v>
      </c>
      <c r="T263" s="68">
        <v>83884413</v>
      </c>
      <c r="U263" s="68" t="s">
        <v>11077</v>
      </c>
      <c r="V263" s="68">
        <v>83884413</v>
      </c>
      <c r="W263" s="68" t="s">
        <v>15461</v>
      </c>
      <c r="X263" s="68">
        <v>24456978</v>
      </c>
      <c r="Y263" s="68"/>
      <c r="Z263" s="68"/>
      <c r="AA263" s="68" t="s">
        <v>8383</v>
      </c>
      <c r="AB263" s="68"/>
    </row>
    <row r="264" spans="1:28" x14ac:dyDescent="0.25">
      <c r="A264" s="12" t="s">
        <v>10602</v>
      </c>
      <c r="B264" s="68" t="s">
        <v>11135</v>
      </c>
      <c r="C264" s="68" t="s">
        <v>11115</v>
      </c>
      <c r="E264" s="68" t="s">
        <v>10967</v>
      </c>
      <c r="F264" s="68" t="s">
        <v>16299</v>
      </c>
      <c r="G264" s="68" t="s">
        <v>56</v>
      </c>
      <c r="H264" s="68" t="s">
        <v>6</v>
      </c>
      <c r="I264" s="68" t="s">
        <v>46</v>
      </c>
      <c r="J264" s="68" t="s">
        <v>300</v>
      </c>
      <c r="K264" s="68" t="s">
        <v>2</v>
      </c>
      <c r="L264" s="68">
        <v>11401</v>
      </c>
      <c r="M264" s="68" t="s">
        <v>13850</v>
      </c>
      <c r="N264" s="68" t="s">
        <v>47</v>
      </c>
      <c r="O264" s="68" t="s">
        <v>832</v>
      </c>
      <c r="P264" s="68" t="s">
        <v>856</v>
      </c>
      <c r="Q264" s="68" t="s">
        <v>12325</v>
      </c>
      <c r="R264" s="68" t="s">
        <v>10604</v>
      </c>
      <c r="S264" s="68">
        <v>22850906</v>
      </c>
      <c r="T264" s="68">
        <v>22852626</v>
      </c>
      <c r="U264" s="68" t="s">
        <v>10966</v>
      </c>
      <c r="V264" s="68">
        <v>22850926</v>
      </c>
      <c r="W264" s="68" t="s">
        <v>15411</v>
      </c>
      <c r="X264" s="68">
        <v>22352880</v>
      </c>
      <c r="Y264" s="68"/>
      <c r="Z264" s="68"/>
      <c r="AA264" s="68" t="s">
        <v>12339</v>
      </c>
      <c r="AB264" s="68"/>
    </row>
    <row r="265" spans="1:28" x14ac:dyDescent="0.25">
      <c r="A265" s="12" t="s">
        <v>10602</v>
      </c>
      <c r="B265" s="68" t="s">
        <v>10711</v>
      </c>
      <c r="C265" s="68" t="s">
        <v>10712</v>
      </c>
      <c r="E265" s="68" t="s">
        <v>11079</v>
      </c>
      <c r="F265" s="68" t="s">
        <v>10830</v>
      </c>
      <c r="G265" s="68" t="s">
        <v>1737</v>
      </c>
      <c r="H265" s="68" t="s">
        <v>6</v>
      </c>
      <c r="I265" s="68" t="s">
        <v>195</v>
      </c>
      <c r="J265" s="68" t="s">
        <v>15</v>
      </c>
      <c r="K265" s="68" t="s">
        <v>2</v>
      </c>
      <c r="L265" s="68">
        <v>61101</v>
      </c>
      <c r="M265" s="68" t="s">
        <v>13825</v>
      </c>
      <c r="N265" s="68" t="s">
        <v>196</v>
      </c>
      <c r="O265" s="68" t="s">
        <v>2779</v>
      </c>
      <c r="P265" s="68" t="s">
        <v>2805</v>
      </c>
      <c r="Q265" s="68" t="s">
        <v>2865</v>
      </c>
      <c r="R265" s="68" t="s">
        <v>10604</v>
      </c>
      <c r="S265" s="68">
        <v>26434481</v>
      </c>
      <c r="T265" s="68" t="s">
        <v>15347</v>
      </c>
      <c r="U265" s="68" t="s">
        <v>10837</v>
      </c>
      <c r="V265" s="68">
        <v>62128080</v>
      </c>
      <c r="W265" s="68" t="s">
        <v>15911</v>
      </c>
      <c r="X265" s="68">
        <v>26377541</v>
      </c>
      <c r="Y265" s="68"/>
      <c r="Z265" s="68"/>
      <c r="AA265" s="68" t="s">
        <v>8387</v>
      </c>
      <c r="AB265" s="68"/>
    </row>
    <row r="266" spans="1:28" x14ac:dyDescent="0.25">
      <c r="A266" s="12" t="s">
        <v>10602</v>
      </c>
      <c r="B266" s="68" t="s">
        <v>14570</v>
      </c>
      <c r="C266" s="68" t="s">
        <v>14569</v>
      </c>
      <c r="E266" s="68" t="s">
        <v>11080</v>
      </c>
      <c r="F266" s="68" t="s">
        <v>10916</v>
      </c>
      <c r="G266" s="68" t="s">
        <v>11157</v>
      </c>
      <c r="H266" s="68" t="s">
        <v>4</v>
      </c>
      <c r="I266" s="68" t="s">
        <v>46</v>
      </c>
      <c r="J266" s="68" t="s">
        <v>3</v>
      </c>
      <c r="K266" s="68" t="s">
        <v>4</v>
      </c>
      <c r="L266" s="68">
        <v>10203</v>
      </c>
      <c r="M266" s="68" t="s">
        <v>13762</v>
      </c>
      <c r="N266" s="68" t="s">
        <v>47</v>
      </c>
      <c r="O266" s="68" t="s">
        <v>454</v>
      </c>
      <c r="P266" s="68" t="s">
        <v>218</v>
      </c>
      <c r="Q266" s="68" t="s">
        <v>11167</v>
      </c>
      <c r="R266" s="68" t="s">
        <v>10604</v>
      </c>
      <c r="S266" s="68">
        <v>22152393</v>
      </c>
      <c r="T266" s="68">
        <v>22152398</v>
      </c>
      <c r="U266" s="68" t="s">
        <v>14637</v>
      </c>
      <c r="V266" s="68">
        <v>22152393</v>
      </c>
      <c r="W266" s="68" t="s">
        <v>14000</v>
      </c>
      <c r="X266" s="68">
        <v>22284630</v>
      </c>
      <c r="Y266" s="68"/>
      <c r="Z266" s="68"/>
      <c r="AA266" s="68" t="s">
        <v>8390</v>
      </c>
      <c r="AB266" s="68"/>
    </row>
    <row r="267" spans="1:28" x14ac:dyDescent="0.25">
      <c r="A267" s="12" t="s">
        <v>10602</v>
      </c>
      <c r="B267" s="68" t="s">
        <v>10730</v>
      </c>
      <c r="C267" s="68" t="s">
        <v>10732</v>
      </c>
      <c r="E267" s="68" t="s">
        <v>11082</v>
      </c>
      <c r="F267" s="68" t="s">
        <v>10891</v>
      </c>
      <c r="G267" s="68" t="s">
        <v>322</v>
      </c>
      <c r="H267" s="68" t="s">
        <v>3</v>
      </c>
      <c r="I267" s="68" t="s">
        <v>89</v>
      </c>
      <c r="J267" s="68" t="s">
        <v>2</v>
      </c>
      <c r="K267" s="68" t="s">
        <v>6</v>
      </c>
      <c r="L267" s="68">
        <v>30105</v>
      </c>
      <c r="M267" s="68" t="s">
        <v>15317</v>
      </c>
      <c r="N267" s="68" t="s">
        <v>322</v>
      </c>
      <c r="O267" s="68" t="s">
        <v>322</v>
      </c>
      <c r="P267" s="68" t="s">
        <v>14607</v>
      </c>
      <c r="Q267" s="68" t="s">
        <v>4369</v>
      </c>
      <c r="R267" s="68" t="s">
        <v>10604</v>
      </c>
      <c r="S267" s="68">
        <v>25918071</v>
      </c>
      <c r="T267" s="68" t="s">
        <v>15347</v>
      </c>
      <c r="U267" s="68" t="s">
        <v>16189</v>
      </c>
      <c r="V267" s="68">
        <v>25918071</v>
      </c>
      <c r="W267" s="68" t="s">
        <v>15669</v>
      </c>
      <c r="X267" s="68">
        <v>25371825</v>
      </c>
      <c r="Y267" s="68"/>
      <c r="Z267" s="68"/>
      <c r="AA267" s="68" t="s">
        <v>8418</v>
      </c>
      <c r="AB267" s="68"/>
    </row>
    <row r="268" spans="1:28" x14ac:dyDescent="0.25">
      <c r="A268" s="12" t="s">
        <v>10602</v>
      </c>
      <c r="B268" s="68" t="s">
        <v>14526</v>
      </c>
      <c r="C268" s="68" t="s">
        <v>12835</v>
      </c>
      <c r="E268" s="68" t="s">
        <v>11086</v>
      </c>
      <c r="F268" s="68" t="s">
        <v>12845</v>
      </c>
      <c r="G268" s="68" t="s">
        <v>1493</v>
      </c>
      <c r="H268" s="68" t="s">
        <v>4</v>
      </c>
      <c r="I268" s="68" t="s">
        <v>46</v>
      </c>
      <c r="J268" s="68" t="s">
        <v>1494</v>
      </c>
      <c r="K268" s="68" t="s">
        <v>4</v>
      </c>
      <c r="L268" s="68">
        <v>11903</v>
      </c>
      <c r="M268" s="68" t="s">
        <v>13875</v>
      </c>
      <c r="N268" s="68" t="s">
        <v>47</v>
      </c>
      <c r="O268" s="68" t="s">
        <v>1493</v>
      </c>
      <c r="P268" s="68" t="s">
        <v>1642</v>
      </c>
      <c r="Q268" s="68" t="s">
        <v>1493</v>
      </c>
      <c r="R268" s="68" t="s">
        <v>10604</v>
      </c>
      <c r="S268" s="68">
        <v>22723033</v>
      </c>
      <c r="T268" s="68">
        <v>22723034</v>
      </c>
      <c r="U268" s="68" t="s">
        <v>11085</v>
      </c>
      <c r="V268" s="68">
        <v>27723033</v>
      </c>
      <c r="W268" s="68" t="s">
        <v>15458</v>
      </c>
      <c r="X268" s="68">
        <v>27725128</v>
      </c>
      <c r="Y268" s="68"/>
      <c r="Z268" s="68"/>
      <c r="AA268" s="68" t="s">
        <v>8443</v>
      </c>
      <c r="AB268" s="68"/>
    </row>
    <row r="269" spans="1:28" x14ac:dyDescent="0.25">
      <c r="A269" s="12" t="s">
        <v>10602</v>
      </c>
      <c r="B269" s="68" t="s">
        <v>10691</v>
      </c>
      <c r="C269" s="68" t="s">
        <v>10692</v>
      </c>
      <c r="E269" s="68" t="s">
        <v>11087</v>
      </c>
      <c r="F269" s="68" t="s">
        <v>10774</v>
      </c>
      <c r="G269" s="68" t="s">
        <v>11185</v>
      </c>
      <c r="H269" s="68" t="s">
        <v>7</v>
      </c>
      <c r="I269" s="68" t="s">
        <v>195</v>
      </c>
      <c r="J269" s="68" t="s">
        <v>6</v>
      </c>
      <c r="K269" s="68" t="s">
        <v>5</v>
      </c>
      <c r="L269" s="68">
        <v>60504</v>
      </c>
      <c r="M269" s="68" t="s">
        <v>13937</v>
      </c>
      <c r="N269" s="68" t="s">
        <v>196</v>
      </c>
      <c r="O269" s="68" t="s">
        <v>14048</v>
      </c>
      <c r="P269" s="68" t="s">
        <v>14049</v>
      </c>
      <c r="Q269" s="68" t="s">
        <v>6831</v>
      </c>
      <c r="R269" s="68" t="s">
        <v>10604</v>
      </c>
      <c r="S269" s="68">
        <v>87035396</v>
      </c>
      <c r="T269" s="68">
        <v>89583458</v>
      </c>
      <c r="U269" s="68" t="s">
        <v>14536</v>
      </c>
      <c r="V269" s="68">
        <v>87035396</v>
      </c>
      <c r="W269" s="68" t="s">
        <v>15878</v>
      </c>
      <c r="X269" s="68">
        <v>27869013</v>
      </c>
      <c r="Y269" s="68"/>
      <c r="Z269" s="68"/>
      <c r="AA269" s="68" t="s">
        <v>8456</v>
      </c>
      <c r="AB269" s="68"/>
    </row>
    <row r="270" spans="1:28" x14ac:dyDescent="0.25">
      <c r="A270" s="12" t="s">
        <v>10602</v>
      </c>
      <c r="B270" s="68" t="s">
        <v>10899</v>
      </c>
      <c r="C270" s="68" t="s">
        <v>10900</v>
      </c>
      <c r="E270" s="68" t="s">
        <v>11088</v>
      </c>
      <c r="F270" s="68" t="s">
        <v>10729</v>
      </c>
      <c r="G270" s="68" t="s">
        <v>283</v>
      </c>
      <c r="H270" s="68" t="s">
        <v>3</v>
      </c>
      <c r="I270" s="68" t="s">
        <v>282</v>
      </c>
      <c r="J270" s="68" t="s">
        <v>2</v>
      </c>
      <c r="K270" s="68" t="s">
        <v>4</v>
      </c>
      <c r="L270" s="68">
        <v>40103</v>
      </c>
      <c r="M270" s="68" t="s">
        <v>12966</v>
      </c>
      <c r="N270" s="68" t="s">
        <v>283</v>
      </c>
      <c r="O270" s="68" t="s">
        <v>283</v>
      </c>
      <c r="P270" s="68" t="s">
        <v>682</v>
      </c>
      <c r="Q270" s="68" t="s">
        <v>1966</v>
      </c>
      <c r="R270" s="68" t="s">
        <v>10604</v>
      </c>
      <c r="S270" s="68">
        <v>40003900</v>
      </c>
      <c r="T270" s="68" t="s">
        <v>15347</v>
      </c>
      <c r="U270" s="68" t="s">
        <v>16190</v>
      </c>
      <c r="V270" s="68">
        <v>40003900</v>
      </c>
      <c r="W270" s="68" t="s">
        <v>15704</v>
      </c>
      <c r="X270" s="68">
        <v>22375389</v>
      </c>
      <c r="Y270" s="68"/>
      <c r="Z270" s="68"/>
      <c r="AA270" s="68" t="s">
        <v>8489</v>
      </c>
      <c r="AB270" s="68"/>
    </row>
    <row r="271" spans="1:28" x14ac:dyDescent="0.25">
      <c r="A271" s="12" t="s">
        <v>10602</v>
      </c>
      <c r="B271" s="68" t="s">
        <v>11007</v>
      </c>
      <c r="C271" s="68" t="s">
        <v>11070</v>
      </c>
      <c r="E271" s="68" t="s">
        <v>11053</v>
      </c>
      <c r="F271" s="68" t="s">
        <v>12846</v>
      </c>
      <c r="G271" s="68" t="s">
        <v>322</v>
      </c>
      <c r="H271" s="68" t="s">
        <v>2</v>
      </c>
      <c r="I271" s="68" t="s">
        <v>89</v>
      </c>
      <c r="J271" s="68" t="s">
        <v>2</v>
      </c>
      <c r="K271" s="68" t="s">
        <v>4</v>
      </c>
      <c r="L271" s="68">
        <v>30103</v>
      </c>
      <c r="M271" s="68" t="s">
        <v>12965</v>
      </c>
      <c r="N271" s="68" t="s">
        <v>322</v>
      </c>
      <c r="O271" s="68" t="s">
        <v>322</v>
      </c>
      <c r="P271" s="68" t="s">
        <v>13986</v>
      </c>
      <c r="Q271" s="68" t="s">
        <v>871</v>
      </c>
      <c r="R271" s="68" t="s">
        <v>10604</v>
      </c>
      <c r="S271" s="68">
        <v>25520151</v>
      </c>
      <c r="T271" s="68">
        <v>25530678</v>
      </c>
      <c r="U271" s="68" t="s">
        <v>11052</v>
      </c>
      <c r="V271" s="68">
        <v>25520151</v>
      </c>
      <c r="W271" s="68" t="s">
        <v>15665</v>
      </c>
      <c r="X271" s="68">
        <v>25520752</v>
      </c>
      <c r="Y271" s="68"/>
      <c r="Z271" s="68"/>
      <c r="AA271" s="68" t="s">
        <v>12340</v>
      </c>
      <c r="AB271" s="68"/>
    </row>
    <row r="272" spans="1:28" x14ac:dyDescent="0.25">
      <c r="A272" s="12" t="s">
        <v>10602</v>
      </c>
      <c r="B272" s="68" t="s">
        <v>13364</v>
      </c>
      <c r="C272" s="68" t="s">
        <v>10663</v>
      </c>
      <c r="E272" s="68" t="s">
        <v>11114</v>
      </c>
      <c r="F272" s="68" t="s">
        <v>11134</v>
      </c>
      <c r="G272" s="68" t="s">
        <v>5463</v>
      </c>
      <c r="H272" s="68" t="s">
        <v>7</v>
      </c>
      <c r="I272" s="68" t="s">
        <v>316</v>
      </c>
      <c r="J272" s="68" t="s">
        <v>3</v>
      </c>
      <c r="K272" s="68" t="s">
        <v>6</v>
      </c>
      <c r="L272" s="68">
        <v>50205</v>
      </c>
      <c r="M272" s="68" t="s">
        <v>13951</v>
      </c>
      <c r="N272" s="68" t="s">
        <v>317</v>
      </c>
      <c r="O272" s="68" t="s">
        <v>5463</v>
      </c>
      <c r="P272" s="68" t="s">
        <v>5694</v>
      </c>
      <c r="Q272" s="68" t="s">
        <v>1861</v>
      </c>
      <c r="R272" s="68" t="s">
        <v>10604</v>
      </c>
      <c r="S272" s="68">
        <v>86414518</v>
      </c>
      <c r="T272" s="68" t="s">
        <v>15347</v>
      </c>
      <c r="U272" s="68" t="s">
        <v>13712</v>
      </c>
      <c r="V272" s="68">
        <v>86414518</v>
      </c>
      <c r="W272" s="68" t="s">
        <v>14959</v>
      </c>
      <c r="X272" s="68">
        <v>26855230</v>
      </c>
      <c r="Y272" s="68"/>
      <c r="Z272" s="68"/>
      <c r="AA272" s="68"/>
      <c r="AB272" s="68"/>
    </row>
    <row r="273" spans="1:28" x14ac:dyDescent="0.25">
      <c r="A273" s="12" t="s">
        <v>10602</v>
      </c>
      <c r="B273" s="68" t="s">
        <v>14518</v>
      </c>
      <c r="C273" s="68" t="s">
        <v>10948</v>
      </c>
      <c r="E273" s="68" t="s">
        <v>11026</v>
      </c>
      <c r="F273" s="68" t="s">
        <v>11027</v>
      </c>
      <c r="G273" s="68" t="s">
        <v>56</v>
      </c>
      <c r="H273" s="68" t="s">
        <v>2</v>
      </c>
      <c r="I273" s="68" t="s">
        <v>46</v>
      </c>
      <c r="J273" s="68" t="s">
        <v>10</v>
      </c>
      <c r="K273" s="68" t="s">
        <v>4</v>
      </c>
      <c r="L273" s="68">
        <v>10803</v>
      </c>
      <c r="M273" s="68" t="s">
        <v>13812</v>
      </c>
      <c r="N273" s="68" t="s">
        <v>47</v>
      </c>
      <c r="O273" s="68" t="s">
        <v>13981</v>
      </c>
      <c r="P273" s="68" t="s">
        <v>794</v>
      </c>
      <c r="Q273" s="68" t="s">
        <v>12326</v>
      </c>
      <c r="R273" s="68" t="s">
        <v>10604</v>
      </c>
      <c r="S273" s="68">
        <v>22972235</v>
      </c>
      <c r="T273" s="68">
        <v>88429410</v>
      </c>
      <c r="U273" s="68" t="s">
        <v>13382</v>
      </c>
      <c r="V273" s="68">
        <v>22972235</v>
      </c>
      <c r="W273" s="68" t="s">
        <v>16233</v>
      </c>
      <c r="X273" s="68">
        <v>22254561</v>
      </c>
      <c r="Y273" s="68"/>
      <c r="Z273" s="68"/>
      <c r="AA273" s="68" t="s">
        <v>8013</v>
      </c>
      <c r="AB273" s="68"/>
    </row>
    <row r="274" spans="1:28" x14ac:dyDescent="0.25">
      <c r="A274" s="12" t="s">
        <v>10602</v>
      </c>
      <c r="B274" s="68" t="s">
        <v>10736</v>
      </c>
      <c r="C274" s="68" t="s">
        <v>10737</v>
      </c>
      <c r="E274" s="68" t="s">
        <v>11091</v>
      </c>
      <c r="F274" s="68" t="s">
        <v>10745</v>
      </c>
      <c r="G274" s="68" t="s">
        <v>281</v>
      </c>
      <c r="H274" s="68" t="s">
        <v>4</v>
      </c>
      <c r="I274" s="68" t="s">
        <v>282</v>
      </c>
      <c r="J274" s="68" t="s">
        <v>12</v>
      </c>
      <c r="K274" s="68" t="s">
        <v>2</v>
      </c>
      <c r="L274" s="68">
        <v>41001</v>
      </c>
      <c r="M274" s="68" t="s">
        <v>13818</v>
      </c>
      <c r="N274" s="68" t="s">
        <v>283</v>
      </c>
      <c r="O274" s="68" t="s">
        <v>281</v>
      </c>
      <c r="P274" s="68" t="s">
        <v>4153</v>
      </c>
      <c r="Q274" s="68" t="s">
        <v>1743</v>
      </c>
      <c r="R274" s="68" t="s">
        <v>10604</v>
      </c>
      <c r="S274" s="68">
        <v>27665737</v>
      </c>
      <c r="T274" s="68" t="s">
        <v>15347</v>
      </c>
      <c r="U274" s="68" t="s">
        <v>11090</v>
      </c>
      <c r="V274" s="68">
        <v>89321665</v>
      </c>
      <c r="W274" s="68" t="s">
        <v>15373</v>
      </c>
      <c r="X274" s="68">
        <v>27666283</v>
      </c>
      <c r="Y274" s="68"/>
      <c r="Z274" s="68"/>
      <c r="AA274" s="68" t="s">
        <v>10746</v>
      </c>
      <c r="AB274" s="68"/>
    </row>
    <row r="275" spans="1:28" x14ac:dyDescent="0.25">
      <c r="A275" s="12" t="s">
        <v>10602</v>
      </c>
      <c r="B275" s="68" t="s">
        <v>16262</v>
      </c>
      <c r="C275" s="68" t="s">
        <v>10844</v>
      </c>
      <c r="E275" s="68" t="s">
        <v>11115</v>
      </c>
      <c r="F275" s="68" t="s">
        <v>11135</v>
      </c>
      <c r="G275" s="68" t="s">
        <v>11156</v>
      </c>
      <c r="H275" s="68" t="s">
        <v>2</v>
      </c>
      <c r="I275" s="68" t="s">
        <v>46</v>
      </c>
      <c r="J275" s="68" t="s">
        <v>2</v>
      </c>
      <c r="K275" s="68" t="s">
        <v>10</v>
      </c>
      <c r="L275" s="68">
        <v>10108</v>
      </c>
      <c r="M275" s="68" t="s">
        <v>13753</v>
      </c>
      <c r="N275" s="68" t="s">
        <v>47</v>
      </c>
      <c r="O275" s="68" t="s">
        <v>47</v>
      </c>
      <c r="P275" s="68" t="s">
        <v>266</v>
      </c>
      <c r="Q275" s="68" t="s">
        <v>266</v>
      </c>
      <c r="R275" s="68" t="s">
        <v>10604</v>
      </c>
      <c r="S275" s="68">
        <v>22960384</v>
      </c>
      <c r="T275" s="68">
        <v>22960373</v>
      </c>
      <c r="U275" s="68" t="s">
        <v>16191</v>
      </c>
      <c r="V275" s="68">
        <v>83910713</v>
      </c>
      <c r="W275" s="68" t="s">
        <v>15673</v>
      </c>
      <c r="X275" s="68">
        <v>22551257</v>
      </c>
      <c r="Y275" s="68"/>
      <c r="Z275" s="68"/>
      <c r="AA275" s="68"/>
      <c r="AB275" s="68"/>
    </row>
    <row r="276" spans="1:28" x14ac:dyDescent="0.25">
      <c r="A276" s="12" t="s">
        <v>10602</v>
      </c>
      <c r="B276" s="68" t="s">
        <v>11015</v>
      </c>
      <c r="C276" s="68" t="s">
        <v>11049</v>
      </c>
      <c r="E276" s="68" t="s">
        <v>11116</v>
      </c>
      <c r="F276" s="68" t="s">
        <v>11136</v>
      </c>
      <c r="G276" s="68" t="s">
        <v>1737</v>
      </c>
      <c r="H276" s="68" t="s">
        <v>2</v>
      </c>
      <c r="I276" s="68" t="s">
        <v>195</v>
      </c>
      <c r="J276" s="68" t="s">
        <v>7</v>
      </c>
      <c r="K276" s="68" t="s">
        <v>2</v>
      </c>
      <c r="L276" s="68">
        <v>60601</v>
      </c>
      <c r="M276" s="68" t="s">
        <v>15334</v>
      </c>
      <c r="N276" s="68" t="s">
        <v>196</v>
      </c>
      <c r="O276" s="68" t="s">
        <v>14074</v>
      </c>
      <c r="P276" s="68" t="s">
        <v>14074</v>
      </c>
      <c r="Q276" s="68" t="s">
        <v>16192</v>
      </c>
      <c r="R276" s="68" t="s">
        <v>10604</v>
      </c>
      <c r="S276" s="68">
        <v>21012686</v>
      </c>
      <c r="T276" s="68">
        <v>64296699</v>
      </c>
      <c r="U276" s="68" t="s">
        <v>11151</v>
      </c>
      <c r="V276" s="68">
        <v>88821084</v>
      </c>
      <c r="W276" s="68" t="s">
        <v>10063</v>
      </c>
      <c r="X276" s="68">
        <v>27740318</v>
      </c>
      <c r="Y276" s="68"/>
      <c r="Z276" s="68"/>
      <c r="AA276" s="68" t="s">
        <v>12856</v>
      </c>
      <c r="AB276" s="68"/>
    </row>
    <row r="277" spans="1:28" x14ac:dyDescent="0.25">
      <c r="A277" s="12" t="s">
        <v>10602</v>
      </c>
      <c r="B277" s="68" t="s">
        <v>10847</v>
      </c>
      <c r="C277" s="68" t="s">
        <v>10848</v>
      </c>
      <c r="E277" s="68" t="s">
        <v>11011</v>
      </c>
      <c r="F277" s="68" t="s">
        <v>10742</v>
      </c>
      <c r="G277" s="68" t="s">
        <v>1493</v>
      </c>
      <c r="H277" s="68" t="s">
        <v>2</v>
      </c>
      <c r="I277" s="68" t="s">
        <v>46</v>
      </c>
      <c r="J277" s="68" t="s">
        <v>1494</v>
      </c>
      <c r="K277" s="68" t="s">
        <v>2</v>
      </c>
      <c r="L277" s="68">
        <v>11901</v>
      </c>
      <c r="M277" s="68" t="s">
        <v>15300</v>
      </c>
      <c r="N277" s="68" t="s">
        <v>47</v>
      </c>
      <c r="O277" s="68" t="s">
        <v>1493</v>
      </c>
      <c r="P277" s="68" t="s">
        <v>15450</v>
      </c>
      <c r="Q277" s="68" t="s">
        <v>12327</v>
      </c>
      <c r="R277" s="68" t="s">
        <v>10604</v>
      </c>
      <c r="S277" s="68">
        <v>27710766</v>
      </c>
      <c r="T277" s="68" t="s">
        <v>15347</v>
      </c>
      <c r="U277" s="68" t="s">
        <v>16193</v>
      </c>
      <c r="V277" s="68">
        <v>87800080</v>
      </c>
      <c r="W277" s="68" t="s">
        <v>6542</v>
      </c>
      <c r="X277" s="68">
        <v>27718453</v>
      </c>
      <c r="Y277" s="68"/>
      <c r="Z277" s="68"/>
      <c r="AA277" s="68" t="s">
        <v>7726</v>
      </c>
      <c r="AB277" s="68"/>
    </row>
    <row r="278" spans="1:28" x14ac:dyDescent="0.25">
      <c r="A278" s="12" t="s">
        <v>10602</v>
      </c>
      <c r="B278" s="68" t="s">
        <v>11134</v>
      </c>
      <c r="C278" s="68" t="s">
        <v>11114</v>
      </c>
      <c r="E278" s="68" t="s">
        <v>12229</v>
      </c>
      <c r="F278" s="68" t="s">
        <v>12230</v>
      </c>
      <c r="G278" s="68" t="s">
        <v>5463</v>
      </c>
      <c r="H278" s="68" t="s">
        <v>2</v>
      </c>
      <c r="I278" s="68" t="s">
        <v>316</v>
      </c>
      <c r="J278" s="68" t="s">
        <v>3</v>
      </c>
      <c r="K278" s="68" t="s">
        <v>2</v>
      </c>
      <c r="L278" s="68">
        <v>50201</v>
      </c>
      <c r="M278" s="68" t="s">
        <v>12893</v>
      </c>
      <c r="N278" s="68" t="s">
        <v>317</v>
      </c>
      <c r="O278" s="68" t="s">
        <v>5463</v>
      </c>
      <c r="P278" s="68" t="s">
        <v>5463</v>
      </c>
      <c r="Q278" s="68" t="s">
        <v>101</v>
      </c>
      <c r="R278" s="68" t="s">
        <v>10604</v>
      </c>
      <c r="S278" s="68">
        <v>26853568</v>
      </c>
      <c r="T278" s="68">
        <v>87181417</v>
      </c>
      <c r="U278" s="68" t="s">
        <v>16300</v>
      </c>
      <c r="V278" s="68">
        <v>88129172</v>
      </c>
      <c r="W278" s="68" t="s">
        <v>15754</v>
      </c>
      <c r="X278" s="68">
        <v>88160059</v>
      </c>
      <c r="Y278" s="68"/>
      <c r="Z278" s="68"/>
      <c r="AA278" s="68"/>
      <c r="AB278" s="68"/>
    </row>
    <row r="279" spans="1:28" x14ac:dyDescent="0.25">
      <c r="A279" s="12" t="s">
        <v>10602</v>
      </c>
      <c r="B279" s="68" t="s">
        <v>10840</v>
      </c>
      <c r="C279" s="68" t="s">
        <v>10841</v>
      </c>
      <c r="E279" s="68" t="s">
        <v>12231</v>
      </c>
      <c r="F279" s="68" t="s">
        <v>12232</v>
      </c>
      <c r="G279" s="68" t="s">
        <v>473</v>
      </c>
      <c r="H279" s="68" t="s">
        <v>6</v>
      </c>
      <c r="I279" s="68" t="s">
        <v>46</v>
      </c>
      <c r="J279" s="68" t="s">
        <v>8</v>
      </c>
      <c r="K279" s="68" t="s">
        <v>2</v>
      </c>
      <c r="L279" s="68">
        <v>10701</v>
      </c>
      <c r="M279" s="68" t="s">
        <v>13796</v>
      </c>
      <c r="N279" s="68" t="s">
        <v>47</v>
      </c>
      <c r="O279" s="68" t="s">
        <v>14029</v>
      </c>
      <c r="P279" s="68" t="s">
        <v>1323</v>
      </c>
      <c r="Q279" s="68" t="s">
        <v>459</v>
      </c>
      <c r="R279" s="68" t="s">
        <v>10604</v>
      </c>
      <c r="S279" s="68">
        <v>22493569</v>
      </c>
      <c r="T279" s="68">
        <v>22494829</v>
      </c>
      <c r="U279" s="68" t="s">
        <v>12328</v>
      </c>
      <c r="V279" s="68">
        <v>22493569</v>
      </c>
      <c r="W279" s="68" t="s">
        <v>15443</v>
      </c>
      <c r="X279" s="68" t="s">
        <v>16301</v>
      </c>
      <c r="Y279" s="68"/>
      <c r="Z279" s="68"/>
      <c r="AA279" s="68" t="s">
        <v>10757</v>
      </c>
      <c r="AB279" s="68"/>
    </row>
    <row r="280" spans="1:28" x14ac:dyDescent="0.25">
      <c r="A280" s="12" t="s">
        <v>10602</v>
      </c>
      <c r="B280" s="68" t="s">
        <v>11019</v>
      </c>
      <c r="C280" s="68" t="s">
        <v>11034</v>
      </c>
      <c r="E280" s="68" t="s">
        <v>12233</v>
      </c>
      <c r="F280" s="68" t="s">
        <v>12234</v>
      </c>
      <c r="G280" s="68" t="s">
        <v>126</v>
      </c>
      <c r="H280" s="68" t="s">
        <v>8</v>
      </c>
      <c r="I280" s="68" t="s">
        <v>49</v>
      </c>
      <c r="J280" s="68" t="s">
        <v>10</v>
      </c>
      <c r="K280" s="68" t="s">
        <v>5</v>
      </c>
      <c r="L280" s="68">
        <v>20804</v>
      </c>
      <c r="M280" s="68" t="s">
        <v>13923</v>
      </c>
      <c r="N280" s="68" t="s">
        <v>126</v>
      </c>
      <c r="O280" s="68" t="s">
        <v>732</v>
      </c>
      <c r="P280" s="68" t="s">
        <v>2607</v>
      </c>
      <c r="Q280" s="68" t="s">
        <v>2607</v>
      </c>
      <c r="R280" s="68" t="s">
        <v>10604</v>
      </c>
      <c r="S280" s="68">
        <v>60444193</v>
      </c>
      <c r="T280" s="68">
        <v>24588189</v>
      </c>
      <c r="U280" s="68" t="s">
        <v>13383</v>
      </c>
      <c r="V280" s="68">
        <v>60444193</v>
      </c>
      <c r="W280" s="68" t="s">
        <v>11464</v>
      </c>
      <c r="X280" s="68">
        <v>24485212</v>
      </c>
      <c r="Y280" s="68"/>
      <c r="Z280" s="68"/>
      <c r="AA280" s="68" t="s">
        <v>8539</v>
      </c>
      <c r="AB280" s="68"/>
    </row>
    <row r="281" spans="1:28" x14ac:dyDescent="0.25">
      <c r="A281" s="12" t="s">
        <v>10602</v>
      </c>
      <c r="B281" s="68" t="s">
        <v>10874</v>
      </c>
      <c r="C281" s="68" t="s">
        <v>10873</v>
      </c>
      <c r="E281" s="68" t="s">
        <v>12235</v>
      </c>
      <c r="F281" s="68" t="s">
        <v>3019</v>
      </c>
      <c r="G281" s="68" t="s">
        <v>11157</v>
      </c>
      <c r="H281" s="68" t="s">
        <v>4</v>
      </c>
      <c r="I281" s="68" t="s">
        <v>46</v>
      </c>
      <c r="J281" s="68" t="s">
        <v>3</v>
      </c>
      <c r="K281" s="68" t="s">
        <v>4</v>
      </c>
      <c r="L281" s="68">
        <v>10203</v>
      </c>
      <c r="M281" s="68" t="s">
        <v>13762</v>
      </c>
      <c r="N281" s="68" t="s">
        <v>47</v>
      </c>
      <c r="O281" s="68" t="s">
        <v>454</v>
      </c>
      <c r="P281" s="68" t="s">
        <v>218</v>
      </c>
      <c r="Q281" s="68" t="s">
        <v>11167</v>
      </c>
      <c r="R281" s="68" t="s">
        <v>10604</v>
      </c>
      <c r="S281" s="68">
        <v>22152204</v>
      </c>
      <c r="T281" s="68" t="s">
        <v>15347</v>
      </c>
      <c r="U281" s="68" t="s">
        <v>16258</v>
      </c>
      <c r="V281" s="68">
        <v>22152204</v>
      </c>
      <c r="W281" s="68" t="s">
        <v>14000</v>
      </c>
      <c r="X281" s="68">
        <v>22284630</v>
      </c>
      <c r="Y281" s="68"/>
      <c r="Z281" s="68"/>
      <c r="AA281" s="68"/>
      <c r="AB281" s="68"/>
    </row>
    <row r="282" spans="1:28" x14ac:dyDescent="0.25">
      <c r="A282" s="12" t="s">
        <v>10602</v>
      </c>
      <c r="B282" s="68" t="s">
        <v>11020</v>
      </c>
      <c r="C282" s="68" t="s">
        <v>11089</v>
      </c>
      <c r="E282" s="68" t="s">
        <v>12381</v>
      </c>
      <c r="F282" s="68" t="s">
        <v>12382</v>
      </c>
      <c r="G282" s="68" t="s">
        <v>283</v>
      </c>
      <c r="H282" s="68" t="s">
        <v>8</v>
      </c>
      <c r="I282" s="68" t="s">
        <v>282</v>
      </c>
      <c r="J282" s="68" t="s">
        <v>8</v>
      </c>
      <c r="K282" s="68" t="s">
        <v>2</v>
      </c>
      <c r="L282" s="68">
        <v>40701</v>
      </c>
      <c r="M282" s="68" t="s">
        <v>13800</v>
      </c>
      <c r="N282" s="68" t="s">
        <v>283</v>
      </c>
      <c r="O282" s="68" t="s">
        <v>4944</v>
      </c>
      <c r="P282" s="68" t="s">
        <v>331</v>
      </c>
      <c r="Q282" s="68" t="s">
        <v>4944</v>
      </c>
      <c r="R282" s="68" t="s">
        <v>10604</v>
      </c>
      <c r="S282" s="68">
        <v>22933976</v>
      </c>
      <c r="T282" s="68" t="s">
        <v>15347</v>
      </c>
      <c r="U282" s="68" t="s">
        <v>14537</v>
      </c>
      <c r="V282" s="68">
        <v>22933976</v>
      </c>
      <c r="W282" s="68" t="s">
        <v>15706</v>
      </c>
      <c r="X282" s="68">
        <v>22654304</v>
      </c>
      <c r="Y282" s="68"/>
      <c r="Z282" s="68"/>
      <c r="AA282" s="68" t="s">
        <v>8685</v>
      </c>
      <c r="AB282" s="68"/>
    </row>
    <row r="283" spans="1:28" x14ac:dyDescent="0.25">
      <c r="A283" s="12" t="s">
        <v>10602</v>
      </c>
      <c r="B283" s="68" t="s">
        <v>10728</v>
      </c>
      <c r="C283" s="68" t="s">
        <v>10727</v>
      </c>
      <c r="E283" s="68" t="s">
        <v>12383</v>
      </c>
      <c r="F283" s="68" t="s">
        <v>12384</v>
      </c>
      <c r="G283" s="68" t="s">
        <v>315</v>
      </c>
      <c r="H283" s="68" t="s">
        <v>2</v>
      </c>
      <c r="I283" s="68" t="s">
        <v>316</v>
      </c>
      <c r="J283" s="68" t="s">
        <v>4</v>
      </c>
      <c r="K283" s="68" t="s">
        <v>2</v>
      </c>
      <c r="L283" s="68">
        <v>50301</v>
      </c>
      <c r="M283" s="68" t="s">
        <v>12896</v>
      </c>
      <c r="N283" s="68" t="s">
        <v>317</v>
      </c>
      <c r="O283" s="68" t="s">
        <v>315</v>
      </c>
      <c r="P283" s="68" t="s">
        <v>315</v>
      </c>
      <c r="Q283" s="68" t="s">
        <v>10343</v>
      </c>
      <c r="R283" s="70" t="s">
        <v>14666</v>
      </c>
      <c r="S283" s="68">
        <v>88131277</v>
      </c>
      <c r="T283" s="68">
        <v>62891176</v>
      </c>
      <c r="U283" s="68" t="s">
        <v>16302</v>
      </c>
      <c r="V283" s="68">
        <v>85870264</v>
      </c>
      <c r="W283" s="68" t="s">
        <v>15779</v>
      </c>
      <c r="X283" s="68">
        <v>71068358</v>
      </c>
      <c r="Y283" s="68"/>
      <c r="Z283" s="68"/>
      <c r="AA283" s="68" t="s">
        <v>8974</v>
      </c>
      <c r="AB283" s="68"/>
    </row>
    <row r="284" spans="1:28" x14ac:dyDescent="0.25">
      <c r="A284" s="12" t="s">
        <v>10602</v>
      </c>
      <c r="B284" s="68" t="s">
        <v>10809</v>
      </c>
      <c r="C284" s="68" t="s">
        <v>10810</v>
      </c>
      <c r="E284" s="68" t="s">
        <v>12388</v>
      </c>
      <c r="F284" s="68" t="s">
        <v>14538</v>
      </c>
      <c r="G284" s="68" t="s">
        <v>11157</v>
      </c>
      <c r="H284" s="68" t="s">
        <v>4</v>
      </c>
      <c r="I284" s="68" t="s">
        <v>46</v>
      </c>
      <c r="J284" s="68" t="s">
        <v>11</v>
      </c>
      <c r="K284" s="68" t="s">
        <v>2</v>
      </c>
      <c r="L284" s="68">
        <v>10901</v>
      </c>
      <c r="M284" s="68" t="s">
        <v>13811</v>
      </c>
      <c r="N284" s="68" t="s">
        <v>47</v>
      </c>
      <c r="O284" s="68" t="s">
        <v>450</v>
      </c>
      <c r="P284" s="68" t="s">
        <v>450</v>
      </c>
      <c r="Q284" s="68" t="s">
        <v>218</v>
      </c>
      <c r="R284" s="68" t="s">
        <v>10604</v>
      </c>
      <c r="S284" s="68">
        <v>22885824</v>
      </c>
      <c r="T284" s="68">
        <v>85481245</v>
      </c>
      <c r="U284" s="68" t="s">
        <v>15347</v>
      </c>
      <c r="V284" s="68" t="s">
        <v>15347</v>
      </c>
      <c r="W284" s="68" t="s">
        <v>15347</v>
      </c>
      <c r="X284" s="68" t="s">
        <v>15347</v>
      </c>
      <c r="Y284" s="68"/>
      <c r="Z284" s="68"/>
      <c r="AA284" s="68"/>
      <c r="AB284" s="68"/>
    </row>
    <row r="285" spans="1:28" x14ac:dyDescent="0.25">
      <c r="A285" s="12" t="s">
        <v>10602</v>
      </c>
      <c r="B285" s="68" t="s">
        <v>10995</v>
      </c>
      <c r="C285" s="68" t="s">
        <v>10996</v>
      </c>
      <c r="E285" s="68" t="s">
        <v>12389</v>
      </c>
      <c r="F285" s="68" t="s">
        <v>12390</v>
      </c>
      <c r="G285" s="68" t="s">
        <v>56</v>
      </c>
      <c r="H285" s="68" t="s">
        <v>3</v>
      </c>
      <c r="I285" s="68" t="s">
        <v>46</v>
      </c>
      <c r="J285" s="68" t="s">
        <v>10</v>
      </c>
      <c r="K285" s="68" t="s">
        <v>5</v>
      </c>
      <c r="L285" s="68">
        <v>10804</v>
      </c>
      <c r="M285" s="68" t="s">
        <v>13813</v>
      </c>
      <c r="N285" s="68" t="s">
        <v>47</v>
      </c>
      <c r="O285" s="68" t="s">
        <v>13981</v>
      </c>
      <c r="P285" s="68" t="s">
        <v>802</v>
      </c>
      <c r="Q285" s="68" t="s">
        <v>802</v>
      </c>
      <c r="R285" s="68" t="s">
        <v>10604</v>
      </c>
      <c r="S285" s="68">
        <v>22452510</v>
      </c>
      <c r="T285" s="68" t="s">
        <v>15347</v>
      </c>
      <c r="U285" s="68" t="s">
        <v>12564</v>
      </c>
      <c r="V285" s="68">
        <v>22855750</v>
      </c>
      <c r="W285" s="68" t="s">
        <v>15405</v>
      </c>
      <c r="X285" s="68">
        <v>22450450</v>
      </c>
      <c r="Y285" s="68"/>
      <c r="Z285" s="68"/>
      <c r="AA285" s="68" t="s">
        <v>8703</v>
      </c>
      <c r="AB285" s="68"/>
    </row>
    <row r="286" spans="1:28" x14ac:dyDescent="0.25">
      <c r="A286" s="12" t="s">
        <v>10602</v>
      </c>
      <c r="B286" s="68" t="s">
        <v>10908</v>
      </c>
      <c r="C286" s="68" t="s">
        <v>10909</v>
      </c>
      <c r="E286" s="68" t="s">
        <v>12391</v>
      </c>
      <c r="F286" s="68" t="s">
        <v>12392</v>
      </c>
      <c r="G286" s="68" t="s">
        <v>126</v>
      </c>
      <c r="H286" s="68" t="s">
        <v>5</v>
      </c>
      <c r="I286" s="68" t="s">
        <v>49</v>
      </c>
      <c r="J286" s="68" t="s">
        <v>2</v>
      </c>
      <c r="K286" s="68" t="s">
        <v>6</v>
      </c>
      <c r="L286" s="68">
        <v>20105</v>
      </c>
      <c r="M286" s="68" t="s">
        <v>13888</v>
      </c>
      <c r="N286" s="68" t="s">
        <v>126</v>
      </c>
      <c r="O286" s="68" t="s">
        <v>126</v>
      </c>
      <c r="P286" s="68" t="s">
        <v>13717</v>
      </c>
      <c r="Q286" s="68" t="s">
        <v>12565</v>
      </c>
      <c r="R286" s="68" t="s">
        <v>10604</v>
      </c>
      <c r="S286" s="68">
        <v>22019467</v>
      </c>
      <c r="T286" s="68" t="s">
        <v>15347</v>
      </c>
      <c r="U286" s="68" t="s">
        <v>14539</v>
      </c>
      <c r="V286" s="68">
        <v>22019467</v>
      </c>
      <c r="W286" s="68" t="s">
        <v>10186</v>
      </c>
      <c r="X286" s="68">
        <v>24302406</v>
      </c>
      <c r="Y286" s="68"/>
      <c r="Z286" s="68"/>
      <c r="AA286" s="68" t="s">
        <v>8754</v>
      </c>
      <c r="AB286" s="68"/>
    </row>
    <row r="287" spans="1:28" x14ac:dyDescent="0.25">
      <c r="A287" s="12" t="s">
        <v>10602</v>
      </c>
      <c r="B287" s="68" t="s">
        <v>3793</v>
      </c>
      <c r="C287" s="68" t="s">
        <v>10955</v>
      </c>
      <c r="E287" s="68" t="s">
        <v>12393</v>
      </c>
      <c r="F287" s="68" t="s">
        <v>12847</v>
      </c>
      <c r="G287" s="68" t="s">
        <v>196</v>
      </c>
      <c r="H287" s="68" t="s">
        <v>10</v>
      </c>
      <c r="I287" s="68" t="s">
        <v>195</v>
      </c>
      <c r="J287" s="68" t="s">
        <v>3</v>
      </c>
      <c r="K287" s="68" t="s">
        <v>2</v>
      </c>
      <c r="L287" s="68">
        <v>60201</v>
      </c>
      <c r="M287" s="68" t="s">
        <v>13759</v>
      </c>
      <c r="N287" s="68" t="s">
        <v>196</v>
      </c>
      <c r="O287" s="68" t="s">
        <v>6187</v>
      </c>
      <c r="P287" s="68" t="s">
        <v>6582</v>
      </c>
      <c r="Q287" s="68" t="s">
        <v>6187</v>
      </c>
      <c r="R287" s="68" t="s">
        <v>10604</v>
      </c>
      <c r="S287" s="68">
        <v>26355555</v>
      </c>
      <c r="T287" s="68" t="s">
        <v>15347</v>
      </c>
      <c r="U287" s="68" t="s">
        <v>12566</v>
      </c>
      <c r="V287" s="68">
        <v>87505555</v>
      </c>
      <c r="W287" s="68" t="s">
        <v>10051</v>
      </c>
      <c r="X287" s="68">
        <v>26355272</v>
      </c>
      <c r="Y287" s="68"/>
      <c r="Z287" s="68"/>
      <c r="AA287" s="68" t="s">
        <v>10808</v>
      </c>
      <c r="AB287" s="68"/>
    </row>
    <row r="288" spans="1:28" x14ac:dyDescent="0.25">
      <c r="A288" s="12" t="s">
        <v>10602</v>
      </c>
      <c r="B288" s="68" t="s">
        <v>11030</v>
      </c>
      <c r="C288" s="68" t="s">
        <v>11061</v>
      </c>
      <c r="E288" s="68" t="s">
        <v>12394</v>
      </c>
      <c r="F288" s="68" t="s">
        <v>12848</v>
      </c>
      <c r="G288" s="68" t="s">
        <v>283</v>
      </c>
      <c r="H288" s="68" t="s">
        <v>8</v>
      </c>
      <c r="I288" s="68" t="s">
        <v>282</v>
      </c>
      <c r="J288" s="68" t="s">
        <v>10</v>
      </c>
      <c r="K288" s="68" t="s">
        <v>2</v>
      </c>
      <c r="L288" s="68">
        <v>40801</v>
      </c>
      <c r="M288" s="68" t="s">
        <v>13807</v>
      </c>
      <c r="N288" s="68" t="s">
        <v>283</v>
      </c>
      <c r="O288" s="68" t="s">
        <v>14201</v>
      </c>
      <c r="P288" s="68" t="s">
        <v>3737</v>
      </c>
      <c r="Q288" s="68" t="s">
        <v>641</v>
      </c>
      <c r="R288" s="68" t="s">
        <v>10604</v>
      </c>
      <c r="S288" s="68">
        <v>40826898</v>
      </c>
      <c r="T288" s="68" t="s">
        <v>15347</v>
      </c>
      <c r="U288" s="68" t="s">
        <v>16194</v>
      </c>
      <c r="V288" s="68">
        <v>40826898</v>
      </c>
      <c r="W288" s="68" t="s">
        <v>15706</v>
      </c>
      <c r="X288" s="68">
        <v>22654304</v>
      </c>
      <c r="Y288" s="68"/>
      <c r="Z288" s="68"/>
      <c r="AA288" s="68" t="s">
        <v>10881</v>
      </c>
      <c r="AB288" s="68"/>
    </row>
    <row r="289" spans="1:28" x14ac:dyDescent="0.25">
      <c r="A289" s="12" t="s">
        <v>10602</v>
      </c>
      <c r="B289" s="68" t="s">
        <v>10862</v>
      </c>
      <c r="C289" s="68" t="s">
        <v>10863</v>
      </c>
      <c r="E289" s="68" t="s">
        <v>12395</v>
      </c>
      <c r="F289" s="68" t="s">
        <v>12396</v>
      </c>
      <c r="G289" s="68" t="s">
        <v>5975</v>
      </c>
      <c r="H289" s="68" t="s">
        <v>3</v>
      </c>
      <c r="I289" s="68" t="s">
        <v>195</v>
      </c>
      <c r="J289" s="68" t="s">
        <v>2</v>
      </c>
      <c r="K289" s="68" t="s">
        <v>15</v>
      </c>
      <c r="L289" s="68">
        <v>60111</v>
      </c>
      <c r="M289" s="68" t="s">
        <v>13974</v>
      </c>
      <c r="N289" s="68" t="s">
        <v>196</v>
      </c>
      <c r="O289" s="68" t="s">
        <v>196</v>
      </c>
      <c r="P289" s="68" t="s">
        <v>4033</v>
      </c>
      <c r="Q289" s="68" t="s">
        <v>1187</v>
      </c>
      <c r="R289" s="68" t="s">
        <v>10604</v>
      </c>
      <c r="S289" s="68">
        <v>26400249</v>
      </c>
      <c r="T289" s="68" t="s">
        <v>15347</v>
      </c>
      <c r="U289" s="68" t="s">
        <v>12567</v>
      </c>
      <c r="V289" s="68">
        <v>26400249</v>
      </c>
      <c r="W289" s="68" t="s">
        <v>16296</v>
      </c>
      <c r="X289" s="68">
        <v>26420211</v>
      </c>
      <c r="Y289" s="68"/>
      <c r="Z289" s="68"/>
      <c r="AA289" s="68" t="s">
        <v>9232</v>
      </c>
      <c r="AB289" s="68"/>
    </row>
    <row r="290" spans="1:28" x14ac:dyDescent="0.25">
      <c r="A290" s="12" t="s">
        <v>10602</v>
      </c>
      <c r="B290" s="68" t="s">
        <v>1762</v>
      </c>
      <c r="C290" s="68" t="s">
        <v>10716</v>
      </c>
      <c r="E290" s="68" t="s">
        <v>12849</v>
      </c>
      <c r="F290" s="68" t="s">
        <v>12850</v>
      </c>
      <c r="G290" s="68" t="s">
        <v>315</v>
      </c>
      <c r="H290" s="68" t="s">
        <v>7</v>
      </c>
      <c r="I290" s="68" t="s">
        <v>316</v>
      </c>
      <c r="J290" s="68" t="s">
        <v>6</v>
      </c>
      <c r="K290" s="68" t="s">
        <v>4</v>
      </c>
      <c r="L290" s="68">
        <v>50503</v>
      </c>
      <c r="M290" s="68" t="s">
        <v>12990</v>
      </c>
      <c r="N290" s="68" t="s">
        <v>317</v>
      </c>
      <c r="O290" s="68" t="s">
        <v>14266</v>
      </c>
      <c r="P290" s="68" t="s">
        <v>5978</v>
      </c>
      <c r="Q290" s="68" t="s">
        <v>12876</v>
      </c>
      <c r="R290" s="68" t="s">
        <v>10604</v>
      </c>
      <c r="S290" s="68">
        <v>26971672</v>
      </c>
      <c r="T290" s="68" t="s">
        <v>15347</v>
      </c>
      <c r="U290" s="68" t="s">
        <v>16303</v>
      </c>
      <c r="V290" s="68">
        <v>88187894</v>
      </c>
      <c r="W290" s="68" t="s">
        <v>9939</v>
      </c>
      <c r="X290" s="68">
        <v>83909628</v>
      </c>
      <c r="Y290" s="68"/>
      <c r="Z290" s="68"/>
      <c r="AA290" s="68" t="s">
        <v>9080</v>
      </c>
      <c r="AB290" s="68"/>
    </row>
    <row r="291" spans="1:28" x14ac:dyDescent="0.25">
      <c r="A291" s="12" t="s">
        <v>10602</v>
      </c>
      <c r="B291" s="68" t="s">
        <v>1575</v>
      </c>
      <c r="C291" s="68" t="s">
        <v>10785</v>
      </c>
      <c r="E291" s="68" t="s">
        <v>12851</v>
      </c>
      <c r="F291" s="68" t="s">
        <v>16304</v>
      </c>
      <c r="G291" s="68" t="s">
        <v>63</v>
      </c>
      <c r="H291" s="68" t="s">
        <v>3</v>
      </c>
      <c r="I291" s="68" t="s">
        <v>46</v>
      </c>
      <c r="J291" s="68" t="s">
        <v>4</v>
      </c>
      <c r="K291" s="68" t="s">
        <v>5</v>
      </c>
      <c r="L291" s="68">
        <v>10304</v>
      </c>
      <c r="M291" s="68" t="s">
        <v>13767</v>
      </c>
      <c r="N291" s="68" t="s">
        <v>47</v>
      </c>
      <c r="O291" s="68" t="s">
        <v>63</v>
      </c>
      <c r="P291" s="68" t="s">
        <v>410</v>
      </c>
      <c r="Q291" s="68" t="s">
        <v>9178</v>
      </c>
      <c r="R291" s="68" t="s">
        <v>10604</v>
      </c>
      <c r="S291" s="68">
        <v>22592275</v>
      </c>
      <c r="T291" s="68">
        <v>22504963</v>
      </c>
      <c r="U291" s="68" t="s">
        <v>12877</v>
      </c>
      <c r="V291" s="68">
        <v>22592275</v>
      </c>
      <c r="W291" s="68" t="s">
        <v>16250</v>
      </c>
      <c r="X291" s="68">
        <v>22700885</v>
      </c>
      <c r="Y291" s="68"/>
      <c r="Z291" s="68"/>
      <c r="AA291" s="68" t="s">
        <v>9046</v>
      </c>
      <c r="AB291" s="68"/>
    </row>
    <row r="292" spans="1:28" x14ac:dyDescent="0.25">
      <c r="A292" s="12" t="s">
        <v>10602</v>
      </c>
      <c r="B292" s="68" t="s">
        <v>11119</v>
      </c>
      <c r="C292" s="68" t="s">
        <v>11095</v>
      </c>
      <c r="E292" s="68" t="s">
        <v>12852</v>
      </c>
      <c r="F292" s="68" t="s">
        <v>12853</v>
      </c>
      <c r="G292" s="68" t="s">
        <v>126</v>
      </c>
      <c r="H292" s="68" t="s">
        <v>3</v>
      </c>
      <c r="I292" s="68" t="s">
        <v>49</v>
      </c>
      <c r="J292" s="68" t="s">
        <v>2</v>
      </c>
      <c r="K292" s="68" t="s">
        <v>12</v>
      </c>
      <c r="L292" s="68">
        <v>20110</v>
      </c>
      <c r="M292" s="68" t="s">
        <v>12960</v>
      </c>
      <c r="N292" s="68" t="s">
        <v>126</v>
      </c>
      <c r="O292" s="68" t="s">
        <v>126</v>
      </c>
      <c r="P292" s="68" t="s">
        <v>63</v>
      </c>
      <c r="Q292" s="68" t="s">
        <v>6603</v>
      </c>
      <c r="R292" s="68" t="s">
        <v>10604</v>
      </c>
      <c r="S292" s="68">
        <v>24427276</v>
      </c>
      <c r="T292" s="68">
        <v>83049904</v>
      </c>
      <c r="U292" s="68" t="s">
        <v>12878</v>
      </c>
      <c r="V292" s="68">
        <v>84345263</v>
      </c>
      <c r="W292" s="68" t="s">
        <v>15527</v>
      </c>
      <c r="X292" s="68">
        <v>24302389</v>
      </c>
      <c r="Y292" s="68"/>
      <c r="Z292" s="68"/>
      <c r="AA292" s="68" t="s">
        <v>9101</v>
      </c>
      <c r="AB292" s="68"/>
    </row>
    <row r="293" spans="1:28" x14ac:dyDescent="0.25">
      <c r="A293" s="12" t="s">
        <v>10602</v>
      </c>
      <c r="B293" s="68" t="s">
        <v>10923</v>
      </c>
      <c r="C293" s="68" t="s">
        <v>10924</v>
      </c>
      <c r="E293" s="68" t="s">
        <v>12854</v>
      </c>
      <c r="F293" s="68" t="s">
        <v>12855</v>
      </c>
      <c r="G293" s="68" t="s">
        <v>283</v>
      </c>
      <c r="H293" s="68" t="s">
        <v>5</v>
      </c>
      <c r="I293" s="68" t="s">
        <v>282</v>
      </c>
      <c r="J293" s="68" t="s">
        <v>3</v>
      </c>
      <c r="K293" s="68" t="s">
        <v>5</v>
      </c>
      <c r="L293" s="68">
        <v>40204</v>
      </c>
      <c r="M293" s="68" t="s">
        <v>13026</v>
      </c>
      <c r="N293" s="68" t="s">
        <v>283</v>
      </c>
      <c r="O293" s="68" t="s">
        <v>4960</v>
      </c>
      <c r="P293" s="68" t="s">
        <v>2669</v>
      </c>
      <c r="Q293" s="68" t="s">
        <v>2669</v>
      </c>
      <c r="R293" s="68" t="s">
        <v>10604</v>
      </c>
      <c r="S293" s="68">
        <v>22372757</v>
      </c>
      <c r="T293" s="68" t="s">
        <v>15347</v>
      </c>
      <c r="U293" s="68" t="s">
        <v>13384</v>
      </c>
      <c r="V293" s="68">
        <v>22372757</v>
      </c>
      <c r="W293" s="68" t="s">
        <v>15711</v>
      </c>
      <c r="X293" s="68">
        <v>22623025</v>
      </c>
      <c r="Y293" s="68"/>
      <c r="Z293" s="68"/>
      <c r="AA293" s="68" t="s">
        <v>9103</v>
      </c>
      <c r="AB293" s="68"/>
    </row>
    <row r="294" spans="1:28" x14ac:dyDescent="0.25">
      <c r="A294" s="12" t="s">
        <v>10602</v>
      </c>
      <c r="B294" s="68" t="s">
        <v>450</v>
      </c>
      <c r="C294" s="68" t="s">
        <v>10770</v>
      </c>
      <c r="E294" s="68" t="s">
        <v>12856</v>
      </c>
      <c r="F294" s="68" t="s">
        <v>12857</v>
      </c>
      <c r="G294" s="68" t="s">
        <v>473</v>
      </c>
      <c r="H294" s="68" t="s">
        <v>2</v>
      </c>
      <c r="I294" s="68" t="s">
        <v>46</v>
      </c>
      <c r="J294" s="68" t="s">
        <v>5</v>
      </c>
      <c r="K294" s="68" t="s">
        <v>2</v>
      </c>
      <c r="L294" s="68">
        <v>10401</v>
      </c>
      <c r="M294" s="68" t="s">
        <v>13771</v>
      </c>
      <c r="N294" s="68" t="s">
        <v>47</v>
      </c>
      <c r="O294" s="68" t="s">
        <v>473</v>
      </c>
      <c r="P294" s="68" t="s">
        <v>798</v>
      </c>
      <c r="Q294" s="68" t="s">
        <v>12879</v>
      </c>
      <c r="R294" s="68" t="s">
        <v>10604</v>
      </c>
      <c r="S294" s="68">
        <v>84954832</v>
      </c>
      <c r="T294" s="68" t="s">
        <v>15347</v>
      </c>
      <c r="U294" s="68" t="s">
        <v>13385</v>
      </c>
      <c r="V294" s="68">
        <v>84954832</v>
      </c>
      <c r="W294" s="68" t="s">
        <v>15425</v>
      </c>
      <c r="X294" s="68">
        <v>24166355</v>
      </c>
      <c r="Y294" s="68"/>
      <c r="Z294" s="68"/>
      <c r="AA294" s="68" t="s">
        <v>12882</v>
      </c>
      <c r="AB294" s="68"/>
    </row>
    <row r="295" spans="1:28" x14ac:dyDescent="0.25">
      <c r="A295" s="12" t="s">
        <v>10602</v>
      </c>
      <c r="B295" s="68" t="s">
        <v>4922</v>
      </c>
      <c r="C295" s="68" t="s">
        <v>10972</v>
      </c>
      <c r="E295" s="68" t="s">
        <v>12858</v>
      </c>
      <c r="F295" s="68" t="s">
        <v>12859</v>
      </c>
      <c r="G295" s="68" t="s">
        <v>126</v>
      </c>
      <c r="H295" s="68" t="s">
        <v>10</v>
      </c>
      <c r="I295" s="68" t="s">
        <v>49</v>
      </c>
      <c r="J295" s="68" t="s">
        <v>6</v>
      </c>
      <c r="K295" s="68" t="s">
        <v>6</v>
      </c>
      <c r="L295" s="68">
        <v>20505</v>
      </c>
      <c r="M295" s="68" t="s">
        <v>13912</v>
      </c>
      <c r="N295" s="68" t="s">
        <v>126</v>
      </c>
      <c r="O295" s="68" t="s">
        <v>2890</v>
      </c>
      <c r="P295" s="68" t="s">
        <v>324</v>
      </c>
      <c r="Q295" s="68" t="s">
        <v>324</v>
      </c>
      <c r="R295" s="68" t="s">
        <v>10604</v>
      </c>
      <c r="S295" s="68">
        <v>24467792</v>
      </c>
      <c r="T295" s="68" t="s">
        <v>15347</v>
      </c>
      <c r="U295" s="68" t="s">
        <v>14540</v>
      </c>
      <c r="V295" s="68">
        <v>24467792</v>
      </c>
      <c r="W295" s="68" t="s">
        <v>15494</v>
      </c>
      <c r="X295" s="68">
        <v>24465922</v>
      </c>
      <c r="Y295" s="68"/>
      <c r="Z295" s="68"/>
      <c r="AA295" s="68" t="s">
        <v>8715</v>
      </c>
      <c r="AB295" s="68"/>
    </row>
    <row r="296" spans="1:28" x14ac:dyDescent="0.25">
      <c r="A296" s="12" t="s">
        <v>10602</v>
      </c>
      <c r="B296" s="68" t="s">
        <v>10653</v>
      </c>
      <c r="C296" s="68" t="s">
        <v>10654</v>
      </c>
      <c r="E296" s="68" t="s">
        <v>12860</v>
      </c>
      <c r="F296" s="68" t="s">
        <v>12861</v>
      </c>
      <c r="G296" s="68" t="s">
        <v>126</v>
      </c>
      <c r="H296" s="68" t="s">
        <v>8</v>
      </c>
      <c r="I296" s="68" t="s">
        <v>49</v>
      </c>
      <c r="J296" s="68" t="s">
        <v>10</v>
      </c>
      <c r="K296" s="68" t="s">
        <v>2</v>
      </c>
      <c r="L296" s="68">
        <v>20801</v>
      </c>
      <c r="M296" s="68" t="s">
        <v>13805</v>
      </c>
      <c r="N296" s="68" t="s">
        <v>126</v>
      </c>
      <c r="O296" s="68" t="s">
        <v>732</v>
      </c>
      <c r="P296" s="68" t="s">
        <v>845</v>
      </c>
      <c r="Q296" s="68" t="s">
        <v>12880</v>
      </c>
      <c r="R296" s="68" t="s">
        <v>10604</v>
      </c>
      <c r="S296" s="68">
        <v>22483786</v>
      </c>
      <c r="T296" s="68" t="s">
        <v>15347</v>
      </c>
      <c r="U296" s="68" t="s">
        <v>12881</v>
      </c>
      <c r="V296" s="68">
        <v>24483786</v>
      </c>
      <c r="W296" s="68" t="s">
        <v>11464</v>
      </c>
      <c r="X296" s="68">
        <v>24485212</v>
      </c>
      <c r="Y296" s="68"/>
      <c r="Z296" s="68"/>
      <c r="AA296" s="68" t="s">
        <v>8459</v>
      </c>
      <c r="AB296" s="68"/>
    </row>
    <row r="297" spans="1:28" x14ac:dyDescent="0.25">
      <c r="A297" s="12" t="s">
        <v>10602</v>
      </c>
      <c r="B297" s="68" t="s">
        <v>12827</v>
      </c>
      <c r="C297" s="68" t="s">
        <v>10860</v>
      </c>
      <c r="E297" s="69" t="s">
        <v>13352</v>
      </c>
      <c r="F297" s="68" t="s">
        <v>13366</v>
      </c>
      <c r="G297" s="68" t="s">
        <v>315</v>
      </c>
      <c r="H297" s="68" t="s">
        <v>4</v>
      </c>
      <c r="I297" s="68" t="s">
        <v>316</v>
      </c>
      <c r="J297" s="68" t="s">
        <v>4</v>
      </c>
      <c r="K297" s="68" t="s">
        <v>11</v>
      </c>
      <c r="L297" s="68">
        <v>50309</v>
      </c>
      <c r="M297" s="68" t="s">
        <v>13088</v>
      </c>
      <c r="N297" s="68" t="s">
        <v>317</v>
      </c>
      <c r="O297" s="68" t="s">
        <v>315</v>
      </c>
      <c r="P297" s="68" t="s">
        <v>5912</v>
      </c>
      <c r="Q297" s="68" t="s">
        <v>13386</v>
      </c>
      <c r="R297" s="68" t="s">
        <v>10604</v>
      </c>
      <c r="S297" s="68">
        <v>26537009</v>
      </c>
      <c r="T297" s="68" t="s">
        <v>15347</v>
      </c>
      <c r="U297" s="68" t="s">
        <v>16195</v>
      </c>
      <c r="V297" s="68">
        <v>84499944</v>
      </c>
      <c r="W297" s="68" t="s">
        <v>15787</v>
      </c>
      <c r="X297" s="68">
        <v>26750475</v>
      </c>
      <c r="Y297" s="68"/>
      <c r="Z297" s="68"/>
      <c r="AA297" s="68"/>
      <c r="AB297" s="68"/>
    </row>
    <row r="298" spans="1:28" x14ac:dyDescent="0.25">
      <c r="A298" s="12" t="s">
        <v>10602</v>
      </c>
      <c r="B298" s="68" t="s">
        <v>10759</v>
      </c>
      <c r="C298" s="68" t="s">
        <v>10758</v>
      </c>
      <c r="E298" s="68" t="s">
        <v>13353</v>
      </c>
      <c r="F298" s="68" t="s">
        <v>13367</v>
      </c>
      <c r="G298" s="68" t="s">
        <v>11157</v>
      </c>
      <c r="H298" s="68" t="s">
        <v>4</v>
      </c>
      <c r="I298" s="68" t="s">
        <v>46</v>
      </c>
      <c r="J298" s="68" t="s">
        <v>3</v>
      </c>
      <c r="K298" s="68" t="s">
        <v>4</v>
      </c>
      <c r="L298" s="68">
        <v>10203</v>
      </c>
      <c r="M298" s="68" t="s">
        <v>13762</v>
      </c>
      <c r="N298" s="68" t="s">
        <v>47</v>
      </c>
      <c r="O298" s="68" t="s">
        <v>454</v>
      </c>
      <c r="P298" s="68" t="s">
        <v>218</v>
      </c>
      <c r="Q298" s="68" t="s">
        <v>218</v>
      </c>
      <c r="R298" s="68" t="s">
        <v>10604</v>
      </c>
      <c r="S298" s="68">
        <v>40345824</v>
      </c>
      <c r="T298" s="68">
        <v>40334515</v>
      </c>
      <c r="U298" s="68" t="s">
        <v>14638</v>
      </c>
      <c r="V298" s="68">
        <v>40345824</v>
      </c>
      <c r="W298" s="68" t="s">
        <v>14000</v>
      </c>
      <c r="X298" s="68">
        <v>22284630</v>
      </c>
      <c r="Y298" s="68"/>
      <c r="Z298" s="68"/>
      <c r="AA298" s="68" t="s">
        <v>10920</v>
      </c>
      <c r="AB298" s="68"/>
    </row>
    <row r="299" spans="1:28" x14ac:dyDescent="0.25">
      <c r="A299" s="12" t="s">
        <v>10602</v>
      </c>
      <c r="B299" s="68" t="s">
        <v>4029</v>
      </c>
      <c r="C299" s="68" t="s">
        <v>10739</v>
      </c>
      <c r="E299" s="68" t="s">
        <v>13354</v>
      </c>
      <c r="F299" s="68" t="s">
        <v>13368</v>
      </c>
      <c r="G299" s="68" t="s">
        <v>56</v>
      </c>
      <c r="H299" s="68" t="s">
        <v>7</v>
      </c>
      <c r="I299" s="68" t="s">
        <v>46</v>
      </c>
      <c r="J299" s="68" t="s">
        <v>15</v>
      </c>
      <c r="K299" s="68" t="s">
        <v>3</v>
      </c>
      <c r="L299" s="68">
        <v>11102</v>
      </c>
      <c r="M299" s="68" t="s">
        <v>13833</v>
      </c>
      <c r="N299" s="68" t="s">
        <v>47</v>
      </c>
      <c r="O299" s="68" t="s">
        <v>13984</v>
      </c>
      <c r="P299" s="68" t="s">
        <v>218</v>
      </c>
      <c r="Q299" s="68" t="s">
        <v>218</v>
      </c>
      <c r="R299" s="68" t="s">
        <v>10604</v>
      </c>
      <c r="S299" s="68">
        <v>22928412</v>
      </c>
      <c r="T299" s="68">
        <v>25290178</v>
      </c>
      <c r="U299" s="68" t="s">
        <v>14622</v>
      </c>
      <c r="V299" s="68">
        <v>89902402</v>
      </c>
      <c r="W299" s="68" t="s">
        <v>15410</v>
      </c>
      <c r="X299" s="68">
        <v>22922049</v>
      </c>
      <c r="Y299" s="68"/>
      <c r="Z299" s="68"/>
      <c r="AA299" s="68" t="s">
        <v>9302</v>
      </c>
      <c r="AB299" s="68"/>
    </row>
    <row r="300" spans="1:28" x14ac:dyDescent="0.25">
      <c r="A300" s="12" t="s">
        <v>10602</v>
      </c>
      <c r="B300" s="68" t="s">
        <v>12220</v>
      </c>
      <c r="C300" s="68" t="s">
        <v>10799</v>
      </c>
      <c r="E300" s="68" t="s">
        <v>13355</v>
      </c>
      <c r="F300" s="68" t="s">
        <v>13369</v>
      </c>
      <c r="G300" s="68" t="s">
        <v>11157</v>
      </c>
      <c r="H300" s="68" t="s">
        <v>5</v>
      </c>
      <c r="I300" s="68" t="s">
        <v>46</v>
      </c>
      <c r="J300" s="68" t="s">
        <v>11</v>
      </c>
      <c r="K300" s="68" t="s">
        <v>5</v>
      </c>
      <c r="L300" s="68">
        <v>10904</v>
      </c>
      <c r="M300" s="68" t="s">
        <v>13821</v>
      </c>
      <c r="N300" s="68" t="s">
        <v>47</v>
      </c>
      <c r="O300" s="68" t="s">
        <v>450</v>
      </c>
      <c r="P300" s="68" t="s">
        <v>13987</v>
      </c>
      <c r="Q300" s="68" t="s">
        <v>11248</v>
      </c>
      <c r="R300" s="68" t="s">
        <v>10604</v>
      </c>
      <c r="S300" s="68">
        <v>21011833</v>
      </c>
      <c r="T300" s="68">
        <v>22826683</v>
      </c>
      <c r="U300" s="68" t="s">
        <v>13387</v>
      </c>
      <c r="V300" s="68">
        <v>21011833</v>
      </c>
      <c r="W300" s="68" t="s">
        <v>15388</v>
      </c>
      <c r="X300" s="68">
        <v>22822636</v>
      </c>
      <c r="Y300" s="68"/>
      <c r="Z300" s="68"/>
      <c r="AA300" s="68" t="s">
        <v>9391</v>
      </c>
      <c r="AB300" s="68"/>
    </row>
    <row r="301" spans="1:28" x14ac:dyDescent="0.25">
      <c r="A301" s="12" t="s">
        <v>10602</v>
      </c>
      <c r="B301" s="68" t="s">
        <v>10681</v>
      </c>
      <c r="C301" s="68" t="s">
        <v>10682</v>
      </c>
      <c r="E301" s="68" t="s">
        <v>13356</v>
      </c>
      <c r="F301" s="68" t="s">
        <v>13370</v>
      </c>
      <c r="G301" s="68" t="s">
        <v>11157</v>
      </c>
      <c r="H301" s="68" t="s">
        <v>6</v>
      </c>
      <c r="I301" s="68" t="s">
        <v>46</v>
      </c>
      <c r="J301" s="68" t="s">
        <v>2</v>
      </c>
      <c r="K301" s="68" t="s">
        <v>8</v>
      </c>
      <c r="L301" s="68">
        <v>10107</v>
      </c>
      <c r="M301" s="68" t="s">
        <v>13751</v>
      </c>
      <c r="N301" s="68" t="s">
        <v>47</v>
      </c>
      <c r="O301" s="68" t="s">
        <v>47</v>
      </c>
      <c r="P301" s="68" t="s">
        <v>13987</v>
      </c>
      <c r="Q301" s="68" t="s">
        <v>13388</v>
      </c>
      <c r="R301" s="68" t="s">
        <v>10604</v>
      </c>
      <c r="S301" s="68">
        <v>22910403</v>
      </c>
      <c r="T301" s="68">
        <v>40346850</v>
      </c>
      <c r="U301" s="68" t="s">
        <v>13389</v>
      </c>
      <c r="V301" s="68">
        <v>22910304</v>
      </c>
      <c r="W301" s="68" t="s">
        <v>15363</v>
      </c>
      <c r="X301" s="68">
        <v>22310578</v>
      </c>
      <c r="Y301" s="68"/>
      <c r="Z301" s="68"/>
      <c r="AA301" s="68" t="s">
        <v>9394</v>
      </c>
      <c r="AB301" s="68"/>
    </row>
    <row r="302" spans="1:28" x14ac:dyDescent="0.25">
      <c r="A302" s="12" t="s">
        <v>10602</v>
      </c>
      <c r="B302" s="68" t="s">
        <v>2654</v>
      </c>
      <c r="C302" s="68" t="s">
        <v>10660</v>
      </c>
      <c r="E302" s="68" t="s">
        <v>13357</v>
      </c>
      <c r="F302" s="68" t="s">
        <v>13371</v>
      </c>
      <c r="G302" s="68" t="s">
        <v>5463</v>
      </c>
      <c r="H302" s="68" t="s">
        <v>7</v>
      </c>
      <c r="I302" s="68" t="s">
        <v>316</v>
      </c>
      <c r="J302" s="68" t="s">
        <v>3</v>
      </c>
      <c r="K302" s="68" t="s">
        <v>7</v>
      </c>
      <c r="L302" s="68">
        <v>50206</v>
      </c>
      <c r="M302" s="68" t="s">
        <v>13082</v>
      </c>
      <c r="N302" s="68" t="s">
        <v>317</v>
      </c>
      <c r="O302" s="68" t="s">
        <v>5463</v>
      </c>
      <c r="P302" s="68" t="s">
        <v>5521</v>
      </c>
      <c r="Q302" s="68" t="s">
        <v>5521</v>
      </c>
      <c r="R302" s="68" t="s">
        <v>10604</v>
      </c>
      <c r="S302" s="68">
        <v>26825330</v>
      </c>
      <c r="T302" s="68">
        <v>88419393</v>
      </c>
      <c r="U302" s="68" t="s">
        <v>13390</v>
      </c>
      <c r="V302" s="68">
        <v>85729915</v>
      </c>
      <c r="W302" s="68" t="s">
        <v>14959</v>
      </c>
      <c r="X302" s="68">
        <v>26855230</v>
      </c>
      <c r="Y302" s="68"/>
      <c r="Z302" s="68"/>
      <c r="AA302" s="68" t="s">
        <v>9402</v>
      </c>
      <c r="AB302" s="68"/>
    </row>
    <row r="303" spans="1:28" x14ac:dyDescent="0.25">
      <c r="A303" s="12" t="s">
        <v>10602</v>
      </c>
      <c r="B303" s="68" t="s">
        <v>1542</v>
      </c>
      <c r="C303" s="68" t="s">
        <v>10757</v>
      </c>
      <c r="E303" s="68" t="s">
        <v>13358</v>
      </c>
      <c r="F303" s="68" t="s">
        <v>13372</v>
      </c>
      <c r="G303" s="68" t="s">
        <v>126</v>
      </c>
      <c r="H303" s="68" t="s">
        <v>10</v>
      </c>
      <c r="I303" s="68" t="s">
        <v>49</v>
      </c>
      <c r="J303" s="68" t="s">
        <v>6</v>
      </c>
      <c r="K303" s="68" t="s">
        <v>2</v>
      </c>
      <c r="L303" s="68">
        <v>20501</v>
      </c>
      <c r="M303" s="68" t="s">
        <v>12903</v>
      </c>
      <c r="N303" s="68" t="s">
        <v>126</v>
      </c>
      <c r="O303" s="68" t="s">
        <v>2890</v>
      </c>
      <c r="P303" s="68" t="s">
        <v>2890</v>
      </c>
      <c r="Q303" s="68" t="s">
        <v>2890</v>
      </c>
      <c r="R303" s="68" t="s">
        <v>10604</v>
      </c>
      <c r="S303" s="68">
        <v>24460592</v>
      </c>
      <c r="T303" s="68" t="s">
        <v>15347</v>
      </c>
      <c r="U303" s="68" t="s">
        <v>13391</v>
      </c>
      <c r="V303" s="68">
        <v>88102120</v>
      </c>
      <c r="W303" s="68" t="s">
        <v>15494</v>
      </c>
      <c r="X303" s="68">
        <v>24465922</v>
      </c>
      <c r="Y303" s="68"/>
      <c r="Z303" s="68"/>
      <c r="AA303" s="68" t="s">
        <v>9169</v>
      </c>
      <c r="AB303" s="68"/>
    </row>
    <row r="304" spans="1:28" x14ac:dyDescent="0.25">
      <c r="A304" s="12" t="s">
        <v>10602</v>
      </c>
      <c r="B304" s="68" t="s">
        <v>11008</v>
      </c>
      <c r="C304" s="68" t="s">
        <v>11010</v>
      </c>
      <c r="E304" s="68" t="s">
        <v>13359</v>
      </c>
      <c r="F304" s="68" t="s">
        <v>13373</v>
      </c>
      <c r="G304" s="68" t="s">
        <v>126</v>
      </c>
      <c r="H304" s="68" t="s">
        <v>6</v>
      </c>
      <c r="I304" s="68" t="s">
        <v>49</v>
      </c>
      <c r="J304" s="68" t="s">
        <v>2</v>
      </c>
      <c r="K304" s="68" t="s">
        <v>2</v>
      </c>
      <c r="L304" s="68">
        <v>20101</v>
      </c>
      <c r="M304" s="68" t="s">
        <v>12887</v>
      </c>
      <c r="N304" s="68" t="s">
        <v>126</v>
      </c>
      <c r="O304" s="68" t="s">
        <v>126</v>
      </c>
      <c r="P304" s="68" t="s">
        <v>126</v>
      </c>
      <c r="Q304" s="68" t="s">
        <v>47</v>
      </c>
      <c r="R304" s="68" t="s">
        <v>10604</v>
      </c>
      <c r="S304" s="68">
        <v>23407639</v>
      </c>
      <c r="T304" s="68">
        <v>24359127</v>
      </c>
      <c r="U304" s="68" t="s">
        <v>14490</v>
      </c>
      <c r="V304" s="68">
        <v>24307639</v>
      </c>
      <c r="W304" s="68" t="s">
        <v>15534</v>
      </c>
      <c r="X304" s="68">
        <v>24434942</v>
      </c>
      <c r="Y304" s="68"/>
      <c r="Z304" s="68"/>
      <c r="AA304" s="68" t="s">
        <v>9332</v>
      </c>
      <c r="AB304" s="68"/>
    </row>
    <row r="305" spans="1:28" x14ac:dyDescent="0.25">
      <c r="A305" s="12" t="s">
        <v>10602</v>
      </c>
      <c r="B305" s="68" t="s">
        <v>1898</v>
      </c>
      <c r="C305" s="68" t="s">
        <v>11025</v>
      </c>
      <c r="E305" s="68" t="s">
        <v>13360</v>
      </c>
      <c r="F305" s="68" t="s">
        <v>13374</v>
      </c>
      <c r="G305" s="68" t="s">
        <v>11157</v>
      </c>
      <c r="H305" s="68" t="s">
        <v>4</v>
      </c>
      <c r="I305" s="68" t="s">
        <v>46</v>
      </c>
      <c r="J305" s="68" t="s">
        <v>3</v>
      </c>
      <c r="K305" s="68" t="s">
        <v>3</v>
      </c>
      <c r="L305" s="68">
        <v>10202</v>
      </c>
      <c r="M305" s="68" t="s">
        <v>13760</v>
      </c>
      <c r="N305" s="68" t="s">
        <v>47</v>
      </c>
      <c r="O305" s="68" t="s">
        <v>454</v>
      </c>
      <c r="P305" s="68" t="s">
        <v>331</v>
      </c>
      <c r="Q305" s="68" t="s">
        <v>331</v>
      </c>
      <c r="R305" s="68" t="s">
        <v>10604</v>
      </c>
      <c r="S305" s="68">
        <v>22882526</v>
      </c>
      <c r="T305" s="68" t="s">
        <v>15347</v>
      </c>
      <c r="U305" s="68" t="s">
        <v>14639</v>
      </c>
      <c r="V305" s="68">
        <v>88398984</v>
      </c>
      <c r="W305" s="68" t="s">
        <v>14000</v>
      </c>
      <c r="X305" s="68">
        <v>22284630</v>
      </c>
      <c r="Y305" s="68"/>
      <c r="Z305" s="68"/>
      <c r="AA305" s="68" t="s">
        <v>8683</v>
      </c>
      <c r="AB305" s="68"/>
    </row>
    <row r="306" spans="1:28" x14ac:dyDescent="0.25">
      <c r="A306" s="12" t="s">
        <v>10602</v>
      </c>
      <c r="B306" s="68" t="s">
        <v>10941</v>
      </c>
      <c r="C306" s="68" t="s">
        <v>10943</v>
      </c>
      <c r="E306" s="68" t="s">
        <v>13361</v>
      </c>
      <c r="F306" s="68" t="s">
        <v>13688</v>
      </c>
      <c r="G306" s="68" t="s">
        <v>283</v>
      </c>
      <c r="H306" s="68" t="s">
        <v>8</v>
      </c>
      <c r="I306" s="68" t="s">
        <v>282</v>
      </c>
      <c r="J306" s="68" t="s">
        <v>8</v>
      </c>
      <c r="K306" s="68" t="s">
        <v>4</v>
      </c>
      <c r="L306" s="68">
        <v>40703</v>
      </c>
      <c r="M306" s="68" t="s">
        <v>16251</v>
      </c>
      <c r="N306" s="68" t="s">
        <v>283</v>
      </c>
      <c r="O306" s="68" t="s">
        <v>4944</v>
      </c>
      <c r="P306" s="68" t="s">
        <v>4460</v>
      </c>
      <c r="Q306" s="68" t="s">
        <v>4460</v>
      </c>
      <c r="R306" s="68" t="s">
        <v>10604</v>
      </c>
      <c r="S306" s="68">
        <v>22390833</v>
      </c>
      <c r="T306" s="68">
        <v>22390833</v>
      </c>
      <c r="U306" s="68" t="s">
        <v>14640</v>
      </c>
      <c r="V306" s="68">
        <v>22390833</v>
      </c>
      <c r="W306" s="68" t="s">
        <v>15706</v>
      </c>
      <c r="X306" s="68">
        <v>22654304</v>
      </c>
      <c r="Y306" s="68"/>
      <c r="Z306" s="68"/>
      <c r="AA306" s="68" t="s">
        <v>13721</v>
      </c>
      <c r="AB306" s="68"/>
    </row>
    <row r="307" spans="1:28" x14ac:dyDescent="0.25">
      <c r="A307" s="12" t="s">
        <v>10602</v>
      </c>
      <c r="B307" s="68" t="s">
        <v>11001</v>
      </c>
      <c r="C307" s="68" t="s">
        <v>11002</v>
      </c>
      <c r="E307" s="68" t="s">
        <v>16196</v>
      </c>
      <c r="F307" s="68" t="s">
        <v>16197</v>
      </c>
      <c r="G307" s="68" t="s">
        <v>196</v>
      </c>
      <c r="H307" s="68" t="s">
        <v>8</v>
      </c>
      <c r="I307" s="68" t="s">
        <v>195</v>
      </c>
      <c r="J307" s="68" t="s">
        <v>3</v>
      </c>
      <c r="K307" s="68" t="s">
        <v>2</v>
      </c>
      <c r="L307" s="68">
        <v>60201</v>
      </c>
      <c r="M307" s="68" t="s">
        <v>13759</v>
      </c>
      <c r="N307" s="68" t="s">
        <v>196</v>
      </c>
      <c r="O307" s="68" t="s">
        <v>6187</v>
      </c>
      <c r="P307" s="68" t="s">
        <v>6582</v>
      </c>
      <c r="Q307" s="68" t="s">
        <v>6582</v>
      </c>
      <c r="R307" s="68" t="s">
        <v>10604</v>
      </c>
      <c r="S307" s="68">
        <v>26355941</v>
      </c>
      <c r="T307" s="68" t="s">
        <v>15347</v>
      </c>
      <c r="U307" s="68" t="s">
        <v>16198</v>
      </c>
      <c r="V307" s="68">
        <v>26355941</v>
      </c>
      <c r="W307" s="68" t="s">
        <v>15802</v>
      </c>
      <c r="X307" s="68">
        <v>26350583</v>
      </c>
      <c r="Y307" s="68"/>
      <c r="Z307" s="68"/>
      <c r="AA307" s="68"/>
      <c r="AB307" s="68"/>
    </row>
    <row r="308" spans="1:28" x14ac:dyDescent="0.25">
      <c r="A308" s="12" t="s">
        <v>10602</v>
      </c>
      <c r="B308" s="68" t="s">
        <v>12850</v>
      </c>
      <c r="C308" s="68" t="s">
        <v>12849</v>
      </c>
      <c r="E308" s="68" t="s">
        <v>13689</v>
      </c>
      <c r="F308" s="68" t="s">
        <v>13690</v>
      </c>
      <c r="G308" s="68" t="s">
        <v>473</v>
      </c>
      <c r="H308" s="68" t="s">
        <v>2</v>
      </c>
      <c r="I308" s="68" t="s">
        <v>46</v>
      </c>
      <c r="J308" s="68" t="s">
        <v>5</v>
      </c>
      <c r="K308" s="68" t="s">
        <v>10</v>
      </c>
      <c r="L308" s="68">
        <v>10408</v>
      </c>
      <c r="M308" s="68" t="s">
        <v>13788</v>
      </c>
      <c r="N308" s="68" t="s">
        <v>47</v>
      </c>
      <c r="O308" s="68" t="s">
        <v>473</v>
      </c>
      <c r="P308" s="68" t="s">
        <v>331</v>
      </c>
      <c r="Q308" s="68" t="s">
        <v>331</v>
      </c>
      <c r="R308" s="68" t="s">
        <v>10604</v>
      </c>
      <c r="S308" s="68">
        <v>24162497</v>
      </c>
      <c r="T308" s="68" t="s">
        <v>15347</v>
      </c>
      <c r="U308" s="68" t="s">
        <v>13441</v>
      </c>
      <c r="V308" s="68">
        <v>24162497</v>
      </c>
      <c r="W308" s="68" t="s">
        <v>15425</v>
      </c>
      <c r="X308" s="68">
        <v>24166355</v>
      </c>
      <c r="Y308" s="68"/>
      <c r="Z308" s="68"/>
      <c r="AA308" s="68" t="s">
        <v>9114</v>
      </c>
      <c r="AB308" s="68"/>
    </row>
    <row r="309" spans="1:28" x14ac:dyDescent="0.25">
      <c r="A309" s="12" t="s">
        <v>10602</v>
      </c>
      <c r="B309" s="68" t="s">
        <v>10608</v>
      </c>
      <c r="C309" s="68" t="s">
        <v>10609</v>
      </c>
      <c r="E309" s="68" t="s">
        <v>13691</v>
      </c>
      <c r="F309" s="68" t="s">
        <v>13692</v>
      </c>
      <c r="G309" s="68" t="s">
        <v>283</v>
      </c>
      <c r="H309" s="68" t="s">
        <v>2</v>
      </c>
      <c r="I309" s="68" t="s">
        <v>282</v>
      </c>
      <c r="J309" s="68" t="s">
        <v>2</v>
      </c>
      <c r="K309" s="68" t="s">
        <v>4</v>
      </c>
      <c r="L309" s="68">
        <v>40103</v>
      </c>
      <c r="M309" s="68" t="s">
        <v>12966</v>
      </c>
      <c r="N309" s="68" t="s">
        <v>283</v>
      </c>
      <c r="O309" s="68" t="s">
        <v>283</v>
      </c>
      <c r="P309" s="68" t="s">
        <v>682</v>
      </c>
      <c r="Q309" s="68" t="s">
        <v>682</v>
      </c>
      <c r="R309" s="68" t="s">
        <v>10604</v>
      </c>
      <c r="S309" s="68">
        <v>72666558</v>
      </c>
      <c r="T309" s="68" t="s">
        <v>15347</v>
      </c>
      <c r="U309" s="68" t="s">
        <v>13714</v>
      </c>
      <c r="V309" s="68">
        <v>72879300</v>
      </c>
      <c r="W309" s="68" t="s">
        <v>14942</v>
      </c>
      <c r="X309" s="68">
        <v>22604275</v>
      </c>
      <c r="Y309" s="68"/>
      <c r="Z309" s="68"/>
      <c r="AA309" s="68" t="s">
        <v>10989</v>
      </c>
      <c r="AB309" s="68"/>
    </row>
    <row r="310" spans="1:28" x14ac:dyDescent="0.25">
      <c r="A310" s="12" t="s">
        <v>10602</v>
      </c>
      <c r="B310" s="68" t="s">
        <v>10912</v>
      </c>
      <c r="C310" s="69" t="s">
        <v>10913</v>
      </c>
      <c r="E310" s="68" t="s">
        <v>13693</v>
      </c>
      <c r="F310" s="68" t="s">
        <v>13694</v>
      </c>
      <c r="G310" s="68" t="s">
        <v>283</v>
      </c>
      <c r="H310" s="68" t="s">
        <v>8</v>
      </c>
      <c r="I310" s="68" t="s">
        <v>282</v>
      </c>
      <c r="J310" s="68" t="s">
        <v>8</v>
      </c>
      <c r="K310" s="68" t="s">
        <v>4</v>
      </c>
      <c r="L310" s="68">
        <v>40703</v>
      </c>
      <c r="M310" s="68" t="s">
        <v>16251</v>
      </c>
      <c r="N310" s="68" t="s">
        <v>283</v>
      </c>
      <c r="O310" s="68" t="s">
        <v>4944</v>
      </c>
      <c r="P310" s="68" t="s">
        <v>4460</v>
      </c>
      <c r="Q310" s="68" t="s">
        <v>4460</v>
      </c>
      <c r="R310" s="68" t="s">
        <v>10604</v>
      </c>
      <c r="S310" s="68">
        <v>63569377</v>
      </c>
      <c r="T310" s="68">
        <v>83506486</v>
      </c>
      <c r="U310" s="68" t="s">
        <v>13715</v>
      </c>
      <c r="V310" s="68">
        <v>83506486</v>
      </c>
      <c r="W310" s="68" t="s">
        <v>15706</v>
      </c>
      <c r="X310" s="68">
        <v>22654304</v>
      </c>
      <c r="Y310" s="68"/>
      <c r="Z310" s="68"/>
      <c r="AA310" s="68" t="s">
        <v>13722</v>
      </c>
      <c r="AB310" s="68"/>
    </row>
    <row r="311" spans="1:28" x14ac:dyDescent="0.25">
      <c r="A311" s="12" t="s">
        <v>10602</v>
      </c>
      <c r="B311" s="68" t="s">
        <v>10919</v>
      </c>
      <c r="C311" s="68" t="s">
        <v>10920</v>
      </c>
      <c r="E311" s="68" t="s">
        <v>13695</v>
      </c>
      <c r="F311" s="68" t="s">
        <v>13365</v>
      </c>
      <c r="G311" s="68" t="s">
        <v>126</v>
      </c>
      <c r="H311" s="68" t="s">
        <v>3</v>
      </c>
      <c r="I311" s="68" t="s">
        <v>49</v>
      </c>
      <c r="J311" s="68" t="s">
        <v>2</v>
      </c>
      <c r="K311" s="68" t="s">
        <v>2</v>
      </c>
      <c r="L311" s="68">
        <v>20101</v>
      </c>
      <c r="M311" s="68" t="s">
        <v>12887</v>
      </c>
      <c r="N311" s="68" t="s">
        <v>126</v>
      </c>
      <c r="O311" s="68" t="s">
        <v>126</v>
      </c>
      <c r="P311" s="68" t="s">
        <v>126</v>
      </c>
      <c r="Q311" s="68" t="s">
        <v>13716</v>
      </c>
      <c r="R311" s="68" t="s">
        <v>10604</v>
      </c>
      <c r="S311" s="68">
        <v>21016016</v>
      </c>
      <c r="T311" s="68">
        <v>83658585</v>
      </c>
      <c r="U311" s="68" t="s">
        <v>14641</v>
      </c>
      <c r="V311" s="68">
        <v>83658585</v>
      </c>
      <c r="W311" s="68" t="s">
        <v>15527</v>
      </c>
      <c r="X311" s="68">
        <v>24302389</v>
      </c>
      <c r="Y311" s="68"/>
      <c r="Z311" s="68"/>
      <c r="AA311" s="68" t="s">
        <v>9507</v>
      </c>
      <c r="AB311" s="68"/>
    </row>
    <row r="312" spans="1:28" x14ac:dyDescent="0.25">
      <c r="A312" s="12" t="s">
        <v>10602</v>
      </c>
      <c r="B312" s="68" t="s">
        <v>14507</v>
      </c>
      <c r="C312" s="68" t="s">
        <v>10881</v>
      </c>
      <c r="E312" s="68" t="s">
        <v>13696</v>
      </c>
      <c r="F312" s="68" t="s">
        <v>13697</v>
      </c>
      <c r="G312" s="68" t="s">
        <v>126</v>
      </c>
      <c r="H312" s="68" t="s">
        <v>5</v>
      </c>
      <c r="I312" s="68" t="s">
        <v>49</v>
      </c>
      <c r="J312" s="68" t="s">
        <v>2</v>
      </c>
      <c r="K312" s="68" t="s">
        <v>6</v>
      </c>
      <c r="L312" s="68">
        <v>20105</v>
      </c>
      <c r="M312" s="68" t="s">
        <v>13888</v>
      </c>
      <c r="N312" s="68" t="s">
        <v>126</v>
      </c>
      <c r="O312" s="68" t="s">
        <v>126</v>
      </c>
      <c r="P312" s="68" t="s">
        <v>13717</v>
      </c>
      <c r="Q312" s="68" t="s">
        <v>13717</v>
      </c>
      <c r="R312" s="68" t="s">
        <v>10604</v>
      </c>
      <c r="S312" s="68">
        <v>40001713</v>
      </c>
      <c r="T312" s="68" t="s">
        <v>15347</v>
      </c>
      <c r="U312" s="68" t="s">
        <v>13718</v>
      </c>
      <c r="V312" s="68">
        <v>40001713</v>
      </c>
      <c r="W312" s="68" t="s">
        <v>10186</v>
      </c>
      <c r="X312" s="68">
        <v>24302406</v>
      </c>
      <c r="Y312" s="68"/>
      <c r="Z312" s="68"/>
      <c r="AA312" s="68" t="s">
        <v>9544</v>
      </c>
      <c r="AB312" s="68"/>
    </row>
    <row r="313" spans="1:28" x14ac:dyDescent="0.25">
      <c r="A313" s="12" t="s">
        <v>10602</v>
      </c>
      <c r="B313" s="68" t="s">
        <v>11127</v>
      </c>
      <c r="C313" s="68" t="s">
        <v>11106</v>
      </c>
      <c r="E313" s="68" t="s">
        <v>13698</v>
      </c>
      <c r="F313" s="68" t="s">
        <v>13699</v>
      </c>
      <c r="G313" s="68" t="s">
        <v>11157</v>
      </c>
      <c r="H313" s="68" t="s">
        <v>5</v>
      </c>
      <c r="I313" s="68" t="s">
        <v>46</v>
      </c>
      <c r="J313" s="68" t="s">
        <v>11</v>
      </c>
      <c r="K313" s="68" t="s">
        <v>2</v>
      </c>
      <c r="L313" s="68">
        <v>10901</v>
      </c>
      <c r="M313" s="68" t="s">
        <v>13811</v>
      </c>
      <c r="N313" s="68" t="s">
        <v>47</v>
      </c>
      <c r="O313" s="68" t="s">
        <v>450</v>
      </c>
      <c r="P313" s="68" t="s">
        <v>450</v>
      </c>
      <c r="Q313" s="68" t="s">
        <v>450</v>
      </c>
      <c r="R313" s="68" t="s">
        <v>10604</v>
      </c>
      <c r="S313" s="68">
        <v>22827546</v>
      </c>
      <c r="T313" s="68">
        <v>22827546</v>
      </c>
      <c r="U313" s="68" t="s">
        <v>13719</v>
      </c>
      <c r="V313" s="68">
        <v>60882761</v>
      </c>
      <c r="W313" s="68" t="s">
        <v>15388</v>
      </c>
      <c r="X313" s="68">
        <v>25821525</v>
      </c>
      <c r="Y313" s="68"/>
      <c r="Z313" s="68"/>
      <c r="AA313" s="68" t="s">
        <v>8723</v>
      </c>
      <c r="AB313" s="68"/>
    </row>
    <row r="314" spans="1:28" x14ac:dyDescent="0.25">
      <c r="A314" s="12" t="s">
        <v>10602</v>
      </c>
      <c r="B314" s="68" t="s">
        <v>14538</v>
      </c>
      <c r="C314" s="68" t="s">
        <v>12388</v>
      </c>
      <c r="E314" s="68" t="s">
        <v>13700</v>
      </c>
      <c r="F314" s="68" t="s">
        <v>13701</v>
      </c>
      <c r="G314" s="68" t="s">
        <v>125</v>
      </c>
      <c r="H314" s="68" t="s">
        <v>10</v>
      </c>
      <c r="I314" s="68" t="s">
        <v>49</v>
      </c>
      <c r="J314" s="68" t="s">
        <v>7</v>
      </c>
      <c r="K314" s="68" t="s">
        <v>2</v>
      </c>
      <c r="L314" s="68">
        <v>20601</v>
      </c>
      <c r="M314" s="68" t="s">
        <v>12908</v>
      </c>
      <c r="N314" s="68" t="s">
        <v>126</v>
      </c>
      <c r="O314" s="68" t="s">
        <v>983</v>
      </c>
      <c r="P314" s="68" t="s">
        <v>983</v>
      </c>
      <c r="Q314" s="68" t="s">
        <v>233</v>
      </c>
      <c r="R314" s="68" t="s">
        <v>10604</v>
      </c>
      <c r="S314" s="68">
        <v>70148383</v>
      </c>
      <c r="T314" s="68" t="s">
        <v>15347</v>
      </c>
      <c r="U314" s="68" t="s">
        <v>14541</v>
      </c>
      <c r="V314" s="68">
        <v>70148383</v>
      </c>
      <c r="W314" s="68" t="s">
        <v>12684</v>
      </c>
      <c r="X314" s="68">
        <v>24510036</v>
      </c>
      <c r="Y314" s="68"/>
      <c r="Z314" s="68"/>
      <c r="AA314" s="68" t="s">
        <v>9542</v>
      </c>
      <c r="AB314" s="68"/>
    </row>
    <row r="315" spans="1:28" x14ac:dyDescent="0.25">
      <c r="A315" s="12" t="s">
        <v>10602</v>
      </c>
      <c r="B315" s="68" t="s">
        <v>12390</v>
      </c>
      <c r="C315" s="68" t="s">
        <v>12389</v>
      </c>
      <c r="E315" s="68" t="s">
        <v>13702</v>
      </c>
      <c r="F315" s="68" t="s">
        <v>13703</v>
      </c>
      <c r="G315" s="68" t="s">
        <v>5463</v>
      </c>
      <c r="H315" s="68" t="s">
        <v>7</v>
      </c>
      <c r="I315" s="68" t="s">
        <v>316</v>
      </c>
      <c r="J315" s="68" t="s">
        <v>3</v>
      </c>
      <c r="K315" s="68" t="s">
        <v>7</v>
      </c>
      <c r="L315" s="68">
        <v>50206</v>
      </c>
      <c r="M315" s="68" t="s">
        <v>13082</v>
      </c>
      <c r="N315" s="68" t="s">
        <v>317</v>
      </c>
      <c r="O315" s="68" t="s">
        <v>5463</v>
      </c>
      <c r="P315" s="68" t="s">
        <v>5521</v>
      </c>
      <c r="Q315" s="68" t="s">
        <v>5705</v>
      </c>
      <c r="R315" s="68" t="s">
        <v>10604</v>
      </c>
      <c r="S315" s="68">
        <v>88087291</v>
      </c>
      <c r="T315" s="68" t="s">
        <v>15347</v>
      </c>
      <c r="U315" s="68" t="s">
        <v>13720</v>
      </c>
      <c r="V315" s="68">
        <v>83813985</v>
      </c>
      <c r="W315" s="68" t="s">
        <v>14959</v>
      </c>
      <c r="X315" s="68">
        <v>26855230</v>
      </c>
      <c r="Y315" s="68"/>
      <c r="Z315" s="68"/>
      <c r="AA315" s="68" t="s">
        <v>13723</v>
      </c>
      <c r="AB315" s="68"/>
    </row>
    <row r="316" spans="1:28" x14ac:dyDescent="0.25">
      <c r="A316" s="12" t="s">
        <v>10602</v>
      </c>
      <c r="B316" s="68" t="s">
        <v>16287</v>
      </c>
      <c r="C316" s="68" t="s">
        <v>10981</v>
      </c>
      <c r="E316" s="68" t="s">
        <v>14542</v>
      </c>
      <c r="F316" s="68" t="s">
        <v>14543</v>
      </c>
      <c r="G316" s="68" t="s">
        <v>56</v>
      </c>
      <c r="H316" s="68" t="s">
        <v>3</v>
      </c>
      <c r="I316" s="68" t="s">
        <v>46</v>
      </c>
      <c r="J316" s="68" t="s">
        <v>10</v>
      </c>
      <c r="K316" s="68" t="s">
        <v>6</v>
      </c>
      <c r="L316" s="68">
        <v>10805</v>
      </c>
      <c r="M316" s="68" t="s">
        <v>13814</v>
      </c>
      <c r="N316" s="68" t="s">
        <v>47</v>
      </c>
      <c r="O316" s="68" t="s">
        <v>13981</v>
      </c>
      <c r="P316" s="68" t="s">
        <v>13995</v>
      </c>
      <c r="Q316" s="68" t="s">
        <v>16199</v>
      </c>
      <c r="R316" s="68" t="s">
        <v>10604</v>
      </c>
      <c r="S316" s="68">
        <v>22457711</v>
      </c>
      <c r="T316" s="68" t="s">
        <v>15347</v>
      </c>
      <c r="U316" s="68" t="s">
        <v>14642</v>
      </c>
      <c r="V316" s="68">
        <v>22457711</v>
      </c>
      <c r="W316" s="68" t="s">
        <v>15405</v>
      </c>
      <c r="X316" s="68">
        <v>22450450</v>
      </c>
      <c r="Y316" s="68"/>
      <c r="Z316" s="68"/>
      <c r="AA316" s="68"/>
      <c r="AB316" s="68"/>
    </row>
    <row r="317" spans="1:28" x14ac:dyDescent="0.25">
      <c r="A317" s="12" t="s">
        <v>10602</v>
      </c>
      <c r="B317" s="68" t="s">
        <v>12838</v>
      </c>
      <c r="C317" s="68" t="s">
        <v>11038</v>
      </c>
      <c r="E317" s="68" t="s">
        <v>14544</v>
      </c>
      <c r="F317" s="68" t="s">
        <v>14545</v>
      </c>
      <c r="G317" s="68" t="s">
        <v>1112</v>
      </c>
      <c r="H317" s="68" t="s">
        <v>5</v>
      </c>
      <c r="I317" s="68" t="s">
        <v>316</v>
      </c>
      <c r="J317" s="68" t="s">
        <v>2</v>
      </c>
      <c r="K317" s="68" t="s">
        <v>2</v>
      </c>
      <c r="L317" s="68">
        <v>50101</v>
      </c>
      <c r="M317" s="68" t="s">
        <v>12890</v>
      </c>
      <c r="N317" s="68" t="s">
        <v>317</v>
      </c>
      <c r="O317" s="68" t="s">
        <v>1112</v>
      </c>
      <c r="P317" s="68" t="s">
        <v>1112</v>
      </c>
      <c r="Q317" s="68" t="s">
        <v>6613</v>
      </c>
      <c r="R317" s="68" t="s">
        <v>10604</v>
      </c>
      <c r="S317" s="68">
        <v>88371350</v>
      </c>
      <c r="T317" s="68" t="s">
        <v>15347</v>
      </c>
      <c r="U317" s="68" t="s">
        <v>14546</v>
      </c>
      <c r="V317" s="68" t="s">
        <v>15347</v>
      </c>
      <c r="W317" s="68" t="s">
        <v>15746</v>
      </c>
      <c r="X317" s="68" t="s">
        <v>16305</v>
      </c>
      <c r="Y317" s="68"/>
      <c r="Z317" s="68"/>
      <c r="AA317" s="68" t="s">
        <v>14547</v>
      </c>
      <c r="AB317" s="68"/>
    </row>
    <row r="318" spans="1:28" x14ac:dyDescent="0.25">
      <c r="A318" s="12" t="s">
        <v>10602</v>
      </c>
      <c r="B318" s="68" t="s">
        <v>12828</v>
      </c>
      <c r="C318" s="68" t="s">
        <v>10871</v>
      </c>
      <c r="E318" s="68" t="s">
        <v>14548</v>
      </c>
      <c r="F318" s="68" t="s">
        <v>14549</v>
      </c>
      <c r="G318" s="68" t="s">
        <v>11156</v>
      </c>
      <c r="H318" s="68" t="s">
        <v>4</v>
      </c>
      <c r="I318" s="68" t="s">
        <v>46</v>
      </c>
      <c r="J318" s="68" t="s">
        <v>2</v>
      </c>
      <c r="K318" s="68" t="s">
        <v>7</v>
      </c>
      <c r="L318" s="68">
        <v>10106</v>
      </c>
      <c r="M318" s="68" t="s">
        <v>13749</v>
      </c>
      <c r="N318" s="68" t="s">
        <v>47</v>
      </c>
      <c r="O318" s="68" t="s">
        <v>47</v>
      </c>
      <c r="P318" s="68" t="s">
        <v>11284</v>
      </c>
      <c r="Q318" s="68" t="s">
        <v>14550</v>
      </c>
      <c r="R318" s="68" t="s">
        <v>10604</v>
      </c>
      <c r="S318" s="68">
        <v>40000338</v>
      </c>
      <c r="T318" s="68">
        <v>88694907</v>
      </c>
      <c r="U318" s="68" t="s">
        <v>14551</v>
      </c>
      <c r="V318" s="68">
        <v>40000338</v>
      </c>
      <c r="W318" s="68" t="s">
        <v>14009</v>
      </c>
      <c r="X318" s="68">
        <v>22271379</v>
      </c>
      <c r="Y318" s="68"/>
      <c r="Z318" s="68"/>
      <c r="AA318" s="68" t="s">
        <v>9709</v>
      </c>
      <c r="AB318" s="68"/>
    </row>
    <row r="319" spans="1:28" x14ac:dyDescent="0.25">
      <c r="A319" s="12" t="s">
        <v>10602</v>
      </c>
      <c r="B319" s="68" t="s">
        <v>12840</v>
      </c>
      <c r="C319" s="68" t="s">
        <v>11060</v>
      </c>
      <c r="E319" s="68" t="s">
        <v>14552</v>
      </c>
      <c r="F319" s="68" t="s">
        <v>14553</v>
      </c>
      <c r="G319" s="68" t="s">
        <v>11156</v>
      </c>
      <c r="H319" s="68" t="s">
        <v>7</v>
      </c>
      <c r="I319" s="68" t="s">
        <v>46</v>
      </c>
      <c r="J319" s="68" t="s">
        <v>12</v>
      </c>
      <c r="K319" s="68" t="s">
        <v>3</v>
      </c>
      <c r="L319" s="68">
        <v>11002</v>
      </c>
      <c r="M319" s="68" t="s">
        <v>13826</v>
      </c>
      <c r="N319" s="68" t="s">
        <v>47</v>
      </c>
      <c r="O319" s="68" t="s">
        <v>330</v>
      </c>
      <c r="P319" s="68" t="s">
        <v>186</v>
      </c>
      <c r="Q319" s="68" t="s">
        <v>14554</v>
      </c>
      <c r="R319" s="68" t="s">
        <v>10604</v>
      </c>
      <c r="S319" s="68">
        <v>47005010</v>
      </c>
      <c r="T319" s="68" t="s">
        <v>15347</v>
      </c>
      <c r="U319" s="68" t="s">
        <v>14643</v>
      </c>
      <c r="V319" s="68">
        <v>47005010</v>
      </c>
      <c r="W319" s="68" t="s">
        <v>16273</v>
      </c>
      <c r="X319" s="68">
        <v>22754085</v>
      </c>
      <c r="Y319" s="68"/>
      <c r="Z319" s="68"/>
      <c r="AA319" s="68" t="s">
        <v>8690</v>
      </c>
      <c r="AB319" s="68"/>
    </row>
    <row r="320" spans="1:28" x14ac:dyDescent="0.25">
      <c r="A320" s="12" t="s">
        <v>10602</v>
      </c>
      <c r="B320" s="68" t="s">
        <v>11068</v>
      </c>
      <c r="C320" s="68" t="s">
        <v>11078</v>
      </c>
      <c r="E320" s="68" t="s">
        <v>14555</v>
      </c>
      <c r="F320" s="68" t="s">
        <v>14556</v>
      </c>
      <c r="G320" s="68" t="s">
        <v>322</v>
      </c>
      <c r="H320" s="68" t="s">
        <v>2</v>
      </c>
      <c r="I320" s="68" t="s">
        <v>89</v>
      </c>
      <c r="J320" s="68" t="s">
        <v>2</v>
      </c>
      <c r="K320" s="68" t="s">
        <v>4</v>
      </c>
      <c r="L320" s="68">
        <v>30103</v>
      </c>
      <c r="M320" s="68" t="s">
        <v>12965</v>
      </c>
      <c r="N320" s="68" t="s">
        <v>322</v>
      </c>
      <c r="O320" s="68" t="s">
        <v>322</v>
      </c>
      <c r="P320" s="68" t="s">
        <v>13986</v>
      </c>
      <c r="Q320" s="68" t="s">
        <v>478</v>
      </c>
      <c r="R320" s="68" t="s">
        <v>10604</v>
      </c>
      <c r="S320" s="68">
        <v>25529100</v>
      </c>
      <c r="T320" s="68" t="s">
        <v>15347</v>
      </c>
      <c r="U320" s="68" t="s">
        <v>14557</v>
      </c>
      <c r="V320" s="68">
        <v>25529100</v>
      </c>
      <c r="W320" s="68" t="s">
        <v>15665</v>
      </c>
      <c r="X320" s="68">
        <v>25520752</v>
      </c>
      <c r="Y320" s="68"/>
      <c r="Z320" s="68"/>
      <c r="AA320" s="68"/>
      <c r="AB320" s="68"/>
    </row>
    <row r="321" spans="1:28" x14ac:dyDescent="0.25">
      <c r="A321" s="12" t="s">
        <v>10602</v>
      </c>
      <c r="B321" s="68" t="s">
        <v>10964</v>
      </c>
      <c r="C321" s="68" t="s">
        <v>10965</v>
      </c>
      <c r="E321" s="68" t="s">
        <v>14558</v>
      </c>
      <c r="F321" s="68" t="s">
        <v>14559</v>
      </c>
      <c r="G321" s="68" t="s">
        <v>299</v>
      </c>
      <c r="H321" s="68" t="s">
        <v>3</v>
      </c>
      <c r="I321" s="68" t="s">
        <v>49</v>
      </c>
      <c r="J321" s="68" t="s">
        <v>12</v>
      </c>
      <c r="K321" s="68" t="s">
        <v>3</v>
      </c>
      <c r="L321" s="68">
        <v>21002</v>
      </c>
      <c r="M321" s="68" t="s">
        <v>12955</v>
      </c>
      <c r="N321" s="68" t="s">
        <v>126</v>
      </c>
      <c r="O321" s="68" t="s">
        <v>299</v>
      </c>
      <c r="P321" s="68" t="s">
        <v>338</v>
      </c>
      <c r="Q321" s="68" t="s">
        <v>3405</v>
      </c>
      <c r="R321" s="68" t="s">
        <v>10604</v>
      </c>
      <c r="S321" s="68">
        <v>24756622</v>
      </c>
      <c r="T321" s="68" t="s">
        <v>15347</v>
      </c>
      <c r="U321" s="68" t="s">
        <v>16200</v>
      </c>
      <c r="V321" s="68">
        <v>24756622</v>
      </c>
      <c r="W321" s="68" t="s">
        <v>15798</v>
      </c>
      <c r="X321" s="68">
        <v>24755008</v>
      </c>
      <c r="Y321" s="68"/>
      <c r="Z321" s="68"/>
      <c r="AA321" s="68"/>
      <c r="AB321" s="68"/>
    </row>
    <row r="322" spans="1:28" x14ac:dyDescent="0.25">
      <c r="A322" s="12" t="s">
        <v>10602</v>
      </c>
      <c r="B322" s="68" t="s">
        <v>11014</v>
      </c>
      <c r="C322" s="68" t="s">
        <v>11013</v>
      </c>
      <c r="E322" s="68" t="s">
        <v>14560</v>
      </c>
      <c r="F322" s="68" t="s">
        <v>14561</v>
      </c>
      <c r="G322" s="68" t="s">
        <v>283</v>
      </c>
      <c r="H322" s="68" t="s">
        <v>7</v>
      </c>
      <c r="I322" s="68" t="s">
        <v>282</v>
      </c>
      <c r="J322" s="68" t="s">
        <v>7</v>
      </c>
      <c r="K322" s="68" t="s">
        <v>5</v>
      </c>
      <c r="L322" s="68">
        <v>40604</v>
      </c>
      <c r="M322" s="68" t="s">
        <v>13048</v>
      </c>
      <c r="N322" s="68" t="s">
        <v>283</v>
      </c>
      <c r="O322" s="68" t="s">
        <v>352</v>
      </c>
      <c r="P322" s="68" t="s">
        <v>682</v>
      </c>
      <c r="Q322" s="68" t="s">
        <v>12309</v>
      </c>
      <c r="R322" s="68" t="s">
        <v>10604</v>
      </c>
      <c r="S322" s="68">
        <v>40520560</v>
      </c>
      <c r="T322" s="68" t="s">
        <v>15347</v>
      </c>
      <c r="U322" s="68" t="s">
        <v>16175</v>
      </c>
      <c r="V322" s="68">
        <v>40520560</v>
      </c>
      <c r="W322" s="68" t="s">
        <v>15715</v>
      </c>
      <c r="X322" s="68">
        <v>22618569</v>
      </c>
      <c r="Y322" s="68"/>
      <c r="Z322" s="68"/>
      <c r="AA322" s="68" t="s">
        <v>9783</v>
      </c>
      <c r="AB322" s="68"/>
    </row>
    <row r="323" spans="1:28" x14ac:dyDescent="0.25">
      <c r="A323" s="12" t="s">
        <v>10602</v>
      </c>
      <c r="B323" s="68" t="s">
        <v>11122</v>
      </c>
      <c r="C323" s="68" t="s">
        <v>11098</v>
      </c>
      <c r="E323" s="68" t="s">
        <v>14562</v>
      </c>
      <c r="F323" s="68" t="s">
        <v>14563</v>
      </c>
      <c r="G323" s="68" t="s">
        <v>283</v>
      </c>
      <c r="H323" s="68" t="s">
        <v>4</v>
      </c>
      <c r="I323" s="68" t="s">
        <v>282</v>
      </c>
      <c r="J323" s="68" t="s">
        <v>5</v>
      </c>
      <c r="K323" s="68" t="s">
        <v>4</v>
      </c>
      <c r="L323" s="68">
        <v>40403</v>
      </c>
      <c r="M323" s="68" t="s">
        <v>13911</v>
      </c>
      <c r="N323" s="68" t="s">
        <v>283</v>
      </c>
      <c r="O323" s="68" t="s">
        <v>4922</v>
      </c>
      <c r="P323" s="68" t="s">
        <v>233</v>
      </c>
      <c r="Q323" s="68" t="s">
        <v>233</v>
      </c>
      <c r="R323" s="68" t="s">
        <v>10604</v>
      </c>
      <c r="S323" s="68">
        <v>27868686</v>
      </c>
      <c r="T323" s="68">
        <v>22610058</v>
      </c>
      <c r="U323" s="68" t="s">
        <v>14564</v>
      </c>
      <c r="V323" s="68">
        <v>27868686</v>
      </c>
      <c r="W323" s="68" t="s">
        <v>15707</v>
      </c>
      <c r="X323" s="68">
        <v>22694051</v>
      </c>
      <c r="Y323" s="68"/>
      <c r="Z323" s="68"/>
      <c r="AA323" s="68"/>
      <c r="AB323" s="68"/>
    </row>
    <row r="324" spans="1:28" x14ac:dyDescent="0.25">
      <c r="A324" s="12" t="s">
        <v>10602</v>
      </c>
      <c r="B324" s="68" t="s">
        <v>10851</v>
      </c>
      <c r="C324" s="68" t="s">
        <v>10853</v>
      </c>
      <c r="E324" s="68" t="s">
        <v>14565</v>
      </c>
      <c r="F324" s="68" t="s">
        <v>16306</v>
      </c>
      <c r="G324" s="68" t="s">
        <v>283</v>
      </c>
      <c r="H324" s="68" t="s">
        <v>6</v>
      </c>
      <c r="I324" s="68" t="s">
        <v>282</v>
      </c>
      <c r="J324" s="68" t="s">
        <v>4</v>
      </c>
      <c r="K324" s="68" t="s">
        <v>4</v>
      </c>
      <c r="L324" s="68">
        <v>40303</v>
      </c>
      <c r="M324" s="68" t="s">
        <v>12974</v>
      </c>
      <c r="N324" s="68" t="s">
        <v>283</v>
      </c>
      <c r="O324" s="68" t="s">
        <v>1982</v>
      </c>
      <c r="P324" s="68" t="s">
        <v>69</v>
      </c>
      <c r="Q324" s="68" t="s">
        <v>2000</v>
      </c>
      <c r="R324" s="68" t="s">
        <v>10604</v>
      </c>
      <c r="S324" s="68">
        <v>72104453</v>
      </c>
      <c r="T324" s="68" t="s">
        <v>15347</v>
      </c>
      <c r="U324" s="68" t="s">
        <v>16307</v>
      </c>
      <c r="V324" s="68">
        <v>72104453</v>
      </c>
      <c r="W324" s="68" t="s">
        <v>15718</v>
      </c>
      <c r="X324" s="68">
        <v>62939409</v>
      </c>
      <c r="Y324" s="68"/>
      <c r="Z324" s="68"/>
      <c r="AA324" s="68"/>
      <c r="AB324" s="68"/>
    </row>
    <row r="325" spans="1:28" x14ac:dyDescent="0.25">
      <c r="A325" s="12" t="s">
        <v>10602</v>
      </c>
      <c r="B325" s="68" t="s">
        <v>3625</v>
      </c>
      <c r="C325" s="68" t="s">
        <v>10945</v>
      </c>
      <c r="E325" s="68" t="s">
        <v>14566</v>
      </c>
      <c r="F325" s="68" t="s">
        <v>14567</v>
      </c>
      <c r="G325" s="68" t="s">
        <v>56</v>
      </c>
      <c r="H325" s="68" t="s">
        <v>5</v>
      </c>
      <c r="I325" s="68" t="s">
        <v>46</v>
      </c>
      <c r="J325" s="68" t="s">
        <v>17</v>
      </c>
      <c r="K325" s="68" t="s">
        <v>2</v>
      </c>
      <c r="L325" s="68">
        <v>11301</v>
      </c>
      <c r="M325" s="68" t="s">
        <v>16260</v>
      </c>
      <c r="N325" s="68" t="s">
        <v>47</v>
      </c>
      <c r="O325" s="68" t="s">
        <v>13983</v>
      </c>
      <c r="P325" s="68" t="s">
        <v>233</v>
      </c>
      <c r="Q325" s="68" t="s">
        <v>233</v>
      </c>
      <c r="R325" s="68" t="s">
        <v>10604</v>
      </c>
      <c r="S325" s="68">
        <v>22360328</v>
      </c>
      <c r="T325" s="68">
        <v>83275476</v>
      </c>
      <c r="U325" s="68" t="s">
        <v>14568</v>
      </c>
      <c r="V325" s="68">
        <v>83275476</v>
      </c>
      <c r="W325" s="68" t="s">
        <v>15366</v>
      </c>
      <c r="X325" s="68">
        <v>22407361</v>
      </c>
      <c r="Y325" s="68"/>
      <c r="Z325" s="68"/>
      <c r="AA325" s="68" t="s">
        <v>9304</v>
      </c>
      <c r="AB325" s="68"/>
    </row>
    <row r="326" spans="1:28" x14ac:dyDescent="0.25">
      <c r="A326" s="12" t="s">
        <v>10602</v>
      </c>
      <c r="B326" s="68" t="s">
        <v>11131</v>
      </c>
      <c r="C326" s="68" t="s">
        <v>11111</v>
      </c>
      <c r="E326" s="68" t="s">
        <v>14569</v>
      </c>
      <c r="F326" s="68" t="s">
        <v>14570</v>
      </c>
      <c r="G326" s="68" t="s">
        <v>56</v>
      </c>
      <c r="H326" s="68" t="s">
        <v>4</v>
      </c>
      <c r="I326" s="68" t="s">
        <v>46</v>
      </c>
      <c r="J326" s="68" t="s">
        <v>277</v>
      </c>
      <c r="K326" s="68" t="s">
        <v>2</v>
      </c>
      <c r="L326" s="68">
        <v>11501</v>
      </c>
      <c r="M326" s="68" t="s">
        <v>13855</v>
      </c>
      <c r="N326" s="68" t="s">
        <v>47</v>
      </c>
      <c r="O326" s="68" t="s">
        <v>13982</v>
      </c>
      <c r="P326" s="68" t="s">
        <v>845</v>
      </c>
      <c r="Q326" s="68" t="s">
        <v>14571</v>
      </c>
      <c r="R326" s="68" t="s">
        <v>10604</v>
      </c>
      <c r="S326" s="68">
        <v>84992372</v>
      </c>
      <c r="T326" s="68">
        <v>89801156</v>
      </c>
      <c r="U326" s="68" t="s">
        <v>14572</v>
      </c>
      <c r="V326" s="68">
        <v>89801156</v>
      </c>
      <c r="W326" s="68" t="s">
        <v>16230</v>
      </c>
      <c r="X326" s="68">
        <v>22340456</v>
      </c>
      <c r="Y326" s="68"/>
      <c r="Z326" s="68"/>
      <c r="AA326" s="68"/>
      <c r="AB326" s="68"/>
    </row>
    <row r="327" spans="1:28" x14ac:dyDescent="0.25">
      <c r="A327" s="12" t="s">
        <v>10602</v>
      </c>
      <c r="B327" s="68" t="s">
        <v>12848</v>
      </c>
      <c r="C327" s="68" t="s">
        <v>12394</v>
      </c>
      <c r="E327" s="68" t="s">
        <v>14587</v>
      </c>
      <c r="F327" s="68" t="s">
        <v>14595</v>
      </c>
      <c r="G327" s="68" t="s">
        <v>126</v>
      </c>
      <c r="H327" s="68" t="s">
        <v>6</v>
      </c>
      <c r="I327" s="68" t="s">
        <v>49</v>
      </c>
      <c r="J327" s="68" t="s">
        <v>2</v>
      </c>
      <c r="K327" s="68" t="s">
        <v>3</v>
      </c>
      <c r="L327" s="68">
        <v>20102</v>
      </c>
      <c r="M327" s="68" t="s">
        <v>13832</v>
      </c>
      <c r="N327" s="68" t="s">
        <v>126</v>
      </c>
      <c r="O327" s="68" t="s">
        <v>126</v>
      </c>
      <c r="P327" s="68" t="s">
        <v>47</v>
      </c>
      <c r="Q327" s="68" t="s">
        <v>12321</v>
      </c>
      <c r="R327" s="68" t="s">
        <v>10604</v>
      </c>
      <c r="S327" s="68">
        <v>82353249</v>
      </c>
      <c r="T327" s="68">
        <v>24338487</v>
      </c>
      <c r="U327" s="68" t="s">
        <v>14644</v>
      </c>
      <c r="V327" s="68">
        <v>84165574</v>
      </c>
      <c r="W327" s="68" t="s">
        <v>15534</v>
      </c>
      <c r="X327" s="68">
        <v>24303446</v>
      </c>
      <c r="Y327" s="68"/>
      <c r="Z327" s="68"/>
      <c r="AA327" s="68" t="s">
        <v>9863</v>
      </c>
      <c r="AB327" s="68"/>
    </row>
    <row r="328" spans="1:28" x14ac:dyDescent="0.25">
      <c r="A328" s="12" t="s">
        <v>10602</v>
      </c>
      <c r="B328" s="68" t="s">
        <v>13367</v>
      </c>
      <c r="C328" s="68" t="s">
        <v>13353</v>
      </c>
      <c r="E328" s="68" t="s">
        <v>14588</v>
      </c>
      <c r="F328" s="68" t="s">
        <v>14596</v>
      </c>
      <c r="G328" s="68" t="s">
        <v>126</v>
      </c>
      <c r="H328" s="68" t="s">
        <v>6</v>
      </c>
      <c r="I328" s="68" t="s">
        <v>49</v>
      </c>
      <c r="J328" s="68" t="s">
        <v>2</v>
      </c>
      <c r="K328" s="68" t="s">
        <v>3</v>
      </c>
      <c r="L328" s="68">
        <v>20102</v>
      </c>
      <c r="M328" s="68" t="s">
        <v>13832</v>
      </c>
      <c r="N328" s="68" t="s">
        <v>126</v>
      </c>
      <c r="O328" s="68" t="s">
        <v>126</v>
      </c>
      <c r="P328" s="68" t="s">
        <v>47</v>
      </c>
      <c r="Q328" s="68" t="s">
        <v>11441</v>
      </c>
      <c r="R328" s="68" t="s">
        <v>10604</v>
      </c>
      <c r="S328" s="68">
        <v>21005025</v>
      </c>
      <c r="T328" s="68" t="s">
        <v>15347</v>
      </c>
      <c r="U328" s="68" t="s">
        <v>14645</v>
      </c>
      <c r="V328" s="68">
        <v>24407193</v>
      </c>
      <c r="W328" s="68" t="s">
        <v>15534</v>
      </c>
      <c r="X328" s="68">
        <v>24433095</v>
      </c>
      <c r="Y328" s="68"/>
      <c r="Z328" s="68"/>
      <c r="AA328" s="68" t="s">
        <v>14650</v>
      </c>
      <c r="AB328" s="68"/>
    </row>
    <row r="329" spans="1:28" x14ac:dyDescent="0.25">
      <c r="A329" s="12" t="s">
        <v>10602</v>
      </c>
      <c r="B329" s="68" t="s">
        <v>10917</v>
      </c>
      <c r="C329" s="68" t="s">
        <v>10918</v>
      </c>
      <c r="E329" s="68" t="s">
        <v>14589</v>
      </c>
      <c r="F329" s="68" t="s">
        <v>14597</v>
      </c>
      <c r="G329" s="68" t="s">
        <v>315</v>
      </c>
      <c r="H329" s="68" t="s">
        <v>4</v>
      </c>
      <c r="I329" s="68" t="s">
        <v>316</v>
      </c>
      <c r="J329" s="68" t="s">
        <v>4</v>
      </c>
      <c r="K329" s="68" t="s">
        <v>11</v>
      </c>
      <c r="L329" s="68">
        <v>50309</v>
      </c>
      <c r="M329" s="68" t="s">
        <v>13088</v>
      </c>
      <c r="N329" s="68" t="s">
        <v>317</v>
      </c>
      <c r="O329" s="68" t="s">
        <v>315</v>
      </c>
      <c r="P329" s="68" t="s">
        <v>5912</v>
      </c>
      <c r="Q329" s="68" t="s">
        <v>402</v>
      </c>
      <c r="R329" s="68" t="s">
        <v>10604</v>
      </c>
      <c r="S329" s="68">
        <v>87282178</v>
      </c>
      <c r="T329" s="68">
        <v>85824849</v>
      </c>
      <c r="U329" s="68" t="s">
        <v>14646</v>
      </c>
      <c r="V329" s="68" t="s">
        <v>15347</v>
      </c>
      <c r="W329" s="68" t="s">
        <v>15787</v>
      </c>
      <c r="X329" s="68">
        <v>88891839</v>
      </c>
      <c r="Y329" s="68"/>
      <c r="Z329" s="68"/>
      <c r="AA329" s="68"/>
      <c r="AB329" s="68"/>
    </row>
    <row r="330" spans="1:28" x14ac:dyDescent="0.25">
      <c r="A330" s="12" t="s">
        <v>10602</v>
      </c>
      <c r="B330" s="68" t="s">
        <v>3019</v>
      </c>
      <c r="C330" s="68" t="s">
        <v>12235</v>
      </c>
      <c r="E330" s="68" t="s">
        <v>14590</v>
      </c>
      <c r="F330" s="68" t="s">
        <v>14598</v>
      </c>
      <c r="G330" s="68" t="s">
        <v>11157</v>
      </c>
      <c r="H330" s="68" t="s">
        <v>5</v>
      </c>
      <c r="I330" s="68" t="s">
        <v>46</v>
      </c>
      <c r="J330" s="68" t="s">
        <v>11</v>
      </c>
      <c r="K330" s="68" t="s">
        <v>2</v>
      </c>
      <c r="L330" s="68">
        <v>10901</v>
      </c>
      <c r="M330" s="68" t="s">
        <v>13811</v>
      </c>
      <c r="N330" s="68" t="s">
        <v>47</v>
      </c>
      <c r="O330" s="68" t="s">
        <v>450</v>
      </c>
      <c r="P330" s="68" t="s">
        <v>450</v>
      </c>
      <c r="Q330" s="68" t="s">
        <v>14608</v>
      </c>
      <c r="R330" s="68" t="s">
        <v>10604</v>
      </c>
      <c r="S330" s="68">
        <v>22034953</v>
      </c>
      <c r="T330" s="68">
        <v>22035029</v>
      </c>
      <c r="U330" s="68" t="s">
        <v>16201</v>
      </c>
      <c r="V330" s="68">
        <v>22034953</v>
      </c>
      <c r="W330" s="68" t="s">
        <v>15388</v>
      </c>
      <c r="X330" s="68">
        <v>25821525</v>
      </c>
      <c r="Y330" s="68"/>
      <c r="Z330" s="68"/>
      <c r="AA330" s="68" t="s">
        <v>9550</v>
      </c>
      <c r="AB330" s="68"/>
    </row>
    <row r="331" spans="1:28" x14ac:dyDescent="0.25">
      <c r="A331" s="12" t="s">
        <v>10602</v>
      </c>
      <c r="B331" s="68" t="s">
        <v>12221</v>
      </c>
      <c r="C331" s="68" t="s">
        <v>10807</v>
      </c>
      <c r="E331" s="68" t="s">
        <v>16202</v>
      </c>
      <c r="F331" s="68" t="s">
        <v>16203</v>
      </c>
      <c r="G331" s="68" t="s">
        <v>315</v>
      </c>
      <c r="H331" s="68" t="s">
        <v>4</v>
      </c>
      <c r="I331" s="68" t="s">
        <v>316</v>
      </c>
      <c r="J331" s="68" t="s">
        <v>4</v>
      </c>
      <c r="K331" s="68" t="s">
        <v>11</v>
      </c>
      <c r="L331" s="68">
        <v>50309</v>
      </c>
      <c r="M331" s="68" t="s">
        <v>13088</v>
      </c>
      <c r="N331" s="68" t="s">
        <v>317</v>
      </c>
      <c r="O331" s="68" t="s">
        <v>315</v>
      </c>
      <c r="P331" s="68" t="s">
        <v>5912</v>
      </c>
      <c r="Q331" s="68" t="s">
        <v>5927</v>
      </c>
      <c r="R331" s="68" t="s">
        <v>10604</v>
      </c>
      <c r="S331" s="68">
        <v>88123737</v>
      </c>
      <c r="T331" s="68">
        <v>85641482</v>
      </c>
      <c r="U331" s="68" t="s">
        <v>16204</v>
      </c>
      <c r="V331" s="68">
        <v>83867018</v>
      </c>
      <c r="W331" s="68" t="s">
        <v>15787</v>
      </c>
      <c r="X331" s="68">
        <v>26757018</v>
      </c>
      <c r="Y331" s="68"/>
      <c r="Z331" s="68"/>
      <c r="AA331" s="68"/>
      <c r="AB331" s="68"/>
    </row>
    <row r="332" spans="1:28" x14ac:dyDescent="0.25">
      <c r="A332" s="12" t="s">
        <v>10602</v>
      </c>
      <c r="B332" s="68" t="s">
        <v>10927</v>
      </c>
      <c r="C332" s="68" t="s">
        <v>10928</v>
      </c>
      <c r="E332" s="68" t="s">
        <v>16205</v>
      </c>
      <c r="F332" s="68" t="s">
        <v>16206</v>
      </c>
      <c r="G332" s="68" t="s">
        <v>126</v>
      </c>
      <c r="H332" s="68" t="s">
        <v>8</v>
      </c>
      <c r="I332" s="68" t="s">
        <v>49</v>
      </c>
      <c r="J332" s="68" t="s">
        <v>10</v>
      </c>
      <c r="K332" s="68" t="s">
        <v>2</v>
      </c>
      <c r="L332" s="68">
        <v>20801</v>
      </c>
      <c r="M332" s="68" t="s">
        <v>13805</v>
      </c>
      <c r="N332" s="68" t="s">
        <v>126</v>
      </c>
      <c r="O332" s="68" t="s">
        <v>732</v>
      </c>
      <c r="P332" s="68" t="s">
        <v>845</v>
      </c>
      <c r="Q332" s="68" t="s">
        <v>11431</v>
      </c>
      <c r="R332" s="68" t="s">
        <v>10604</v>
      </c>
      <c r="S332" s="68">
        <v>22342918</v>
      </c>
      <c r="T332" s="68">
        <v>88359187</v>
      </c>
      <c r="U332" s="68" t="s">
        <v>16207</v>
      </c>
      <c r="V332" s="68">
        <v>88359187</v>
      </c>
      <c r="W332" s="68" t="s">
        <v>11464</v>
      </c>
      <c r="X332" s="68">
        <v>24485212</v>
      </c>
      <c r="Y332" s="68"/>
      <c r="Z332" s="68"/>
      <c r="AA332" s="68"/>
      <c r="AB332" s="68"/>
    </row>
    <row r="333" spans="1:28" x14ac:dyDescent="0.25">
      <c r="A333" s="12" t="s">
        <v>10602</v>
      </c>
      <c r="B333" s="68" t="s">
        <v>10938</v>
      </c>
      <c r="C333" s="68" t="s">
        <v>10939</v>
      </c>
      <c r="E333" s="68" t="s">
        <v>16208</v>
      </c>
      <c r="F333" s="68" t="s">
        <v>16209</v>
      </c>
      <c r="G333" s="68" t="s">
        <v>126</v>
      </c>
      <c r="H333" s="68" t="s">
        <v>12</v>
      </c>
      <c r="I333" s="68" t="s">
        <v>49</v>
      </c>
      <c r="J333" s="68" t="s">
        <v>4</v>
      </c>
      <c r="K333" s="68" t="s">
        <v>2</v>
      </c>
      <c r="L333" s="68">
        <v>20301</v>
      </c>
      <c r="M333" s="68" t="s">
        <v>12894</v>
      </c>
      <c r="N333" s="68" t="s">
        <v>126</v>
      </c>
      <c r="O333" s="68" t="s">
        <v>849</v>
      </c>
      <c r="P333" s="68" t="s">
        <v>849</v>
      </c>
      <c r="Q333" s="68" t="s">
        <v>849</v>
      </c>
      <c r="R333" s="68" t="s">
        <v>10604</v>
      </c>
      <c r="S333" s="68">
        <v>24442855</v>
      </c>
      <c r="T333" s="68">
        <v>88836481</v>
      </c>
      <c r="U333" s="68" t="s">
        <v>16210</v>
      </c>
      <c r="V333" s="68">
        <v>83978448</v>
      </c>
      <c r="W333" s="68" t="s">
        <v>9997</v>
      </c>
      <c r="X333" s="68">
        <v>24948687</v>
      </c>
      <c r="Y333" s="68"/>
      <c r="Z333" s="68"/>
      <c r="AA333" s="68" t="s">
        <v>11061</v>
      </c>
      <c r="AB333" s="68"/>
    </row>
    <row r="334" spans="1:28" x14ac:dyDescent="0.25">
      <c r="A334" s="12" t="s">
        <v>10602</v>
      </c>
      <c r="B334" s="68" t="s">
        <v>10813</v>
      </c>
      <c r="C334" s="68" t="s">
        <v>10814</v>
      </c>
      <c r="E334" s="68" t="s">
        <v>16211</v>
      </c>
      <c r="F334" s="68" t="s">
        <v>16212</v>
      </c>
      <c r="G334" s="68" t="s">
        <v>11156</v>
      </c>
      <c r="H334" s="68" t="s">
        <v>5</v>
      </c>
      <c r="I334" s="68" t="s">
        <v>46</v>
      </c>
      <c r="J334" s="68" t="s">
        <v>138</v>
      </c>
      <c r="K334" s="68" t="s">
        <v>4</v>
      </c>
      <c r="L334" s="68">
        <v>11803</v>
      </c>
      <c r="M334" s="68" t="s">
        <v>13872</v>
      </c>
      <c r="N334" s="68" t="s">
        <v>47</v>
      </c>
      <c r="O334" s="68" t="s">
        <v>139</v>
      </c>
      <c r="P334" s="68" t="s">
        <v>13993</v>
      </c>
      <c r="Q334" s="68" t="s">
        <v>11283</v>
      </c>
      <c r="R334" s="68" t="s">
        <v>10604</v>
      </c>
      <c r="S334" s="68">
        <v>21002523</v>
      </c>
      <c r="T334" s="68">
        <v>85785353</v>
      </c>
      <c r="U334" s="68" t="s">
        <v>14642</v>
      </c>
      <c r="V334" s="68">
        <v>21002523</v>
      </c>
      <c r="W334" s="68" t="s">
        <v>15356</v>
      </c>
      <c r="X334" s="68">
        <v>21002108</v>
      </c>
      <c r="Y334" s="68"/>
      <c r="Z334" s="68"/>
      <c r="AA334" s="68"/>
      <c r="AB334" s="68"/>
    </row>
    <row r="335" spans="1:28" x14ac:dyDescent="0.25">
      <c r="A335" s="12" t="s">
        <v>10602</v>
      </c>
      <c r="B335" s="68" t="s">
        <v>12234</v>
      </c>
      <c r="C335" s="68" t="s">
        <v>12233</v>
      </c>
      <c r="E335" s="68" t="s">
        <v>16308</v>
      </c>
      <c r="F335" s="68" t="s">
        <v>16309</v>
      </c>
      <c r="G335" s="68" t="s">
        <v>56</v>
      </c>
      <c r="H335" s="68" t="s">
        <v>2</v>
      </c>
      <c r="I335" s="68" t="s">
        <v>46</v>
      </c>
      <c r="J335" s="68" t="s">
        <v>10</v>
      </c>
      <c r="K335" s="68" t="s">
        <v>4</v>
      </c>
      <c r="L335" s="68">
        <v>10803</v>
      </c>
      <c r="M335" s="68" t="s">
        <v>13812</v>
      </c>
      <c r="N335" s="68" t="s">
        <v>47</v>
      </c>
      <c r="O335" s="68" t="s">
        <v>13981</v>
      </c>
      <c r="P335" s="68" t="s">
        <v>794</v>
      </c>
      <c r="Q335" s="68" t="s">
        <v>794</v>
      </c>
      <c r="R335" s="68" t="s">
        <v>10604</v>
      </c>
      <c r="S335" s="68">
        <v>83583210</v>
      </c>
      <c r="T335" s="68">
        <v>83189801</v>
      </c>
      <c r="U335" s="68" t="s">
        <v>16310</v>
      </c>
      <c r="V335" s="68">
        <v>83189801</v>
      </c>
      <c r="W335" s="68" t="s">
        <v>16233</v>
      </c>
      <c r="X335" s="68">
        <v>22254561</v>
      </c>
      <c r="Y335" s="68"/>
      <c r="Z335" s="68"/>
      <c r="AA335" s="68" t="s">
        <v>11079</v>
      </c>
      <c r="AB335" s="68"/>
    </row>
    <row r="336" spans="1:28" x14ac:dyDescent="0.25">
      <c r="A336" s="12" t="s">
        <v>10602</v>
      </c>
      <c r="B336" s="68" t="s">
        <v>10829</v>
      </c>
      <c r="C336" s="68" t="s">
        <v>10603</v>
      </c>
      <c r="E336" s="68" t="s">
        <v>16311</v>
      </c>
      <c r="F336" s="68" t="s">
        <v>16312</v>
      </c>
      <c r="G336" s="68" t="s">
        <v>315</v>
      </c>
      <c r="H336" s="68" t="s">
        <v>4</v>
      </c>
      <c r="I336" s="68" t="s">
        <v>316</v>
      </c>
      <c r="J336" s="68" t="s">
        <v>4</v>
      </c>
      <c r="K336" s="68" t="s">
        <v>11</v>
      </c>
      <c r="L336" s="68">
        <v>50309</v>
      </c>
      <c r="M336" s="68" t="s">
        <v>13088</v>
      </c>
      <c r="N336" s="68" t="s">
        <v>317</v>
      </c>
      <c r="O336" s="68" t="s">
        <v>315</v>
      </c>
      <c r="P336" s="68" t="s">
        <v>5912</v>
      </c>
      <c r="Q336" s="68" t="s">
        <v>16313</v>
      </c>
      <c r="R336" s="68" t="s">
        <v>10604</v>
      </c>
      <c r="S336" s="68">
        <v>62985861</v>
      </c>
      <c r="T336" s="68">
        <v>60539757</v>
      </c>
      <c r="U336" s="68" t="s">
        <v>16314</v>
      </c>
      <c r="V336" s="68">
        <v>85684801</v>
      </c>
      <c r="W336" s="68" t="s">
        <v>15787</v>
      </c>
      <c r="X336" s="68">
        <v>26750475</v>
      </c>
      <c r="Y336" s="68"/>
      <c r="Z336" s="68"/>
      <c r="AA336" s="68" t="s">
        <v>11088</v>
      </c>
      <c r="AB336" s="68"/>
    </row>
    <row r="337" spans="1:28" x14ac:dyDescent="0.25">
      <c r="A337" s="12" t="s">
        <v>10602</v>
      </c>
      <c r="B337" s="68" t="s">
        <v>10670</v>
      </c>
      <c r="C337" s="68" t="s">
        <v>10672</v>
      </c>
      <c r="E337" s="68" t="s">
        <v>16315</v>
      </c>
      <c r="F337" s="68" t="s">
        <v>16316</v>
      </c>
      <c r="G337" s="68" t="s">
        <v>11156</v>
      </c>
      <c r="H337" s="68" t="s">
        <v>2</v>
      </c>
      <c r="I337" s="68" t="s">
        <v>46</v>
      </c>
      <c r="J337" s="68" t="s">
        <v>2</v>
      </c>
      <c r="K337" s="68" t="s">
        <v>15</v>
      </c>
      <c r="L337" s="68">
        <v>10111</v>
      </c>
      <c r="M337" s="68" t="s">
        <v>13758</v>
      </c>
      <c r="N337" s="68" t="s">
        <v>47</v>
      </c>
      <c r="O337" s="68" t="s">
        <v>47</v>
      </c>
      <c r="P337" s="68" t="s">
        <v>14020</v>
      </c>
      <c r="Q337" s="68" t="s">
        <v>14020</v>
      </c>
      <c r="R337" s="68" t="s">
        <v>10604</v>
      </c>
      <c r="S337" s="68">
        <v>70170558</v>
      </c>
      <c r="T337" s="68">
        <v>88838485</v>
      </c>
      <c r="U337" s="68" t="s">
        <v>16317</v>
      </c>
      <c r="V337" s="68">
        <v>70170558</v>
      </c>
      <c r="W337" s="68" t="s">
        <v>15673</v>
      </c>
      <c r="X337" s="68">
        <v>22551257</v>
      </c>
      <c r="Y337" s="68"/>
      <c r="Z337" s="68"/>
      <c r="AA337" s="68" t="s">
        <v>11026</v>
      </c>
      <c r="AB337" s="68"/>
    </row>
    <row r="338" spans="1:28" x14ac:dyDescent="0.25">
      <c r="A338" s="12" t="s">
        <v>10602</v>
      </c>
      <c r="B338" s="68" t="s">
        <v>11129</v>
      </c>
      <c r="C338" s="68" t="s">
        <v>11109</v>
      </c>
      <c r="E338" s="68" t="s">
        <v>16318</v>
      </c>
      <c r="F338" s="68" t="s">
        <v>16319</v>
      </c>
      <c r="G338" s="68" t="s">
        <v>126</v>
      </c>
      <c r="H338" s="68" t="s">
        <v>11</v>
      </c>
      <c r="I338" s="68" t="s">
        <v>49</v>
      </c>
      <c r="J338" s="68" t="s">
        <v>11</v>
      </c>
      <c r="K338" s="68" t="s">
        <v>2</v>
      </c>
      <c r="L338" s="68">
        <v>20901</v>
      </c>
      <c r="M338" s="68" t="s">
        <v>12917</v>
      </c>
      <c r="N338" s="68" t="s">
        <v>126</v>
      </c>
      <c r="O338" s="68" t="s">
        <v>14092</v>
      </c>
      <c r="P338" s="68" t="s">
        <v>14092</v>
      </c>
      <c r="Q338" s="68" t="s">
        <v>16320</v>
      </c>
      <c r="R338" s="68" t="s">
        <v>10604</v>
      </c>
      <c r="S338" s="68">
        <v>86709146</v>
      </c>
      <c r="T338" s="68" t="s">
        <v>15347</v>
      </c>
      <c r="U338" s="68" t="s">
        <v>16321</v>
      </c>
      <c r="V338" s="68">
        <v>85483761</v>
      </c>
      <c r="W338" s="68" t="s">
        <v>16267</v>
      </c>
      <c r="X338" s="68">
        <v>24289926</v>
      </c>
      <c r="Y338" s="68"/>
      <c r="Z338" s="68"/>
      <c r="AA338" s="68" t="s">
        <v>12383</v>
      </c>
      <c r="AB338" s="68"/>
    </row>
    <row r="339" spans="1:28" x14ac:dyDescent="0.25">
      <c r="A339" s="12" t="s">
        <v>10602</v>
      </c>
      <c r="B339" s="68" t="s">
        <v>10790</v>
      </c>
      <c r="C339" s="68" t="s">
        <v>10792</v>
      </c>
      <c r="E339" s="68" t="s">
        <v>16322</v>
      </c>
      <c r="F339" s="68" t="s">
        <v>16323</v>
      </c>
      <c r="G339" s="68" t="s">
        <v>315</v>
      </c>
      <c r="H339" s="68" t="s">
        <v>7</v>
      </c>
      <c r="I339" s="68" t="s">
        <v>316</v>
      </c>
      <c r="J339" s="68" t="s">
        <v>6</v>
      </c>
      <c r="K339" s="68" t="s">
        <v>3</v>
      </c>
      <c r="L339" s="68">
        <v>50502</v>
      </c>
      <c r="M339" s="68" t="s">
        <v>12939</v>
      </c>
      <c r="N339" s="68" t="s">
        <v>317</v>
      </c>
      <c r="O339" s="68" t="s">
        <v>14266</v>
      </c>
      <c r="P339" s="68" t="s">
        <v>2424</v>
      </c>
      <c r="Q339" s="68" t="s">
        <v>2424</v>
      </c>
      <c r="R339" s="68" t="s">
        <v>10604</v>
      </c>
      <c r="S339" s="68">
        <v>22018992</v>
      </c>
      <c r="T339" s="68" t="s">
        <v>15347</v>
      </c>
      <c r="U339" s="68" t="s">
        <v>16324</v>
      </c>
      <c r="V339" s="68">
        <v>87869976</v>
      </c>
      <c r="W339" s="68" t="s">
        <v>9939</v>
      </c>
      <c r="X339" s="68">
        <v>26678291</v>
      </c>
      <c r="Y339" s="68"/>
      <c r="Z339" s="68"/>
      <c r="AA339" s="68" t="s">
        <v>12395</v>
      </c>
      <c r="AB339" s="68"/>
    </row>
    <row r="340" spans="1:28" x14ac:dyDescent="0.25">
      <c r="A340" s="12" t="s">
        <v>10602</v>
      </c>
      <c r="B340" s="68" t="s">
        <v>10968</v>
      </c>
      <c r="C340" s="68" t="s">
        <v>10970</v>
      </c>
      <c r="E340" s="68" t="s">
        <v>16325</v>
      </c>
      <c r="F340" s="68" t="s">
        <v>16326</v>
      </c>
      <c r="G340" s="68" t="s">
        <v>283</v>
      </c>
      <c r="H340" s="68" t="s">
        <v>8</v>
      </c>
      <c r="I340" s="68" t="s">
        <v>282</v>
      </c>
      <c r="J340" s="68" t="s">
        <v>10</v>
      </c>
      <c r="K340" s="68" t="s">
        <v>3</v>
      </c>
      <c r="L340" s="68">
        <v>40802</v>
      </c>
      <c r="M340" s="68" t="s">
        <v>12948</v>
      </c>
      <c r="N340" s="68" t="s">
        <v>283</v>
      </c>
      <c r="O340" s="68" t="s">
        <v>14201</v>
      </c>
      <c r="P340" s="68" t="s">
        <v>4940</v>
      </c>
      <c r="Q340" s="68" t="s">
        <v>1762</v>
      </c>
      <c r="R340" s="68" t="s">
        <v>10604</v>
      </c>
      <c r="S340" s="68">
        <v>22650290</v>
      </c>
      <c r="T340" s="68">
        <v>83804351</v>
      </c>
      <c r="U340" s="68" t="s">
        <v>16327</v>
      </c>
      <c r="V340" s="68">
        <v>83804351</v>
      </c>
      <c r="W340" s="68" t="s">
        <v>15706</v>
      </c>
      <c r="X340" s="68">
        <v>22654304</v>
      </c>
      <c r="Y340" s="68"/>
      <c r="Z340" s="68"/>
      <c r="AA340" s="68" t="s">
        <v>8552</v>
      </c>
      <c r="AB340" s="68"/>
    </row>
    <row r="341" spans="1:28" x14ac:dyDescent="0.25">
      <c r="A341" s="12" t="s">
        <v>10602</v>
      </c>
      <c r="B341" s="68" t="s">
        <v>11045</v>
      </c>
      <c r="C341" s="68" t="s">
        <v>11047</v>
      </c>
      <c r="E341" s="68" t="s">
        <v>16328</v>
      </c>
      <c r="F341" s="68" t="s">
        <v>16329</v>
      </c>
      <c r="G341" s="68" t="s">
        <v>283</v>
      </c>
      <c r="H341" s="68" t="s">
        <v>7</v>
      </c>
      <c r="I341" s="68" t="s">
        <v>282</v>
      </c>
      <c r="J341" s="68" t="s">
        <v>11</v>
      </c>
      <c r="K341" s="68" t="s">
        <v>2</v>
      </c>
      <c r="L341" s="68">
        <v>40901</v>
      </c>
      <c r="M341" s="68" t="s">
        <v>12918</v>
      </c>
      <c r="N341" s="68" t="s">
        <v>283</v>
      </c>
      <c r="O341" s="68" t="s">
        <v>1381</v>
      </c>
      <c r="P341" s="68" t="s">
        <v>1381</v>
      </c>
      <c r="Q341" s="68" t="s">
        <v>1381</v>
      </c>
      <c r="R341" s="68" t="s">
        <v>10604</v>
      </c>
      <c r="S341" s="68">
        <v>22601807</v>
      </c>
      <c r="T341" s="68" t="s">
        <v>15347</v>
      </c>
      <c r="U341" s="68" t="s">
        <v>16330</v>
      </c>
      <c r="V341" s="68">
        <v>22601807</v>
      </c>
      <c r="W341" s="68" t="s">
        <v>15715</v>
      </c>
      <c r="X341" s="68">
        <v>22618569</v>
      </c>
      <c r="Y341" s="68"/>
      <c r="Z341" s="68"/>
      <c r="AA341" s="68"/>
      <c r="AB341" s="68"/>
    </row>
    <row r="342" spans="1:28" x14ac:dyDescent="0.25">
      <c r="A342" s="12" t="s">
        <v>10602</v>
      </c>
      <c r="B342" s="68" t="s">
        <v>16295</v>
      </c>
      <c r="C342" s="68" t="s">
        <v>11044</v>
      </c>
      <c r="E342" s="68" t="s">
        <v>16331</v>
      </c>
      <c r="F342" s="68" t="s">
        <v>16332</v>
      </c>
      <c r="G342" s="68" t="s">
        <v>283</v>
      </c>
      <c r="H342" s="68" t="s">
        <v>5</v>
      </c>
      <c r="I342" s="68" t="s">
        <v>282</v>
      </c>
      <c r="J342" s="68" t="s">
        <v>3</v>
      </c>
      <c r="K342" s="68" t="s">
        <v>4</v>
      </c>
      <c r="L342" s="68">
        <v>40203</v>
      </c>
      <c r="M342" s="68" t="s">
        <v>12969</v>
      </c>
      <c r="N342" s="68" t="s">
        <v>283</v>
      </c>
      <c r="O342" s="68" t="s">
        <v>4960</v>
      </c>
      <c r="P342" s="68" t="s">
        <v>1381</v>
      </c>
      <c r="Q342" s="68" t="s">
        <v>1381</v>
      </c>
      <c r="R342" s="68" t="s">
        <v>10604</v>
      </c>
      <c r="S342" s="68">
        <v>22620287</v>
      </c>
      <c r="T342" s="68">
        <v>85620287</v>
      </c>
      <c r="U342" s="68" t="s">
        <v>16333</v>
      </c>
      <c r="V342" s="68">
        <v>88070793</v>
      </c>
      <c r="W342" s="68" t="s">
        <v>15711</v>
      </c>
      <c r="X342" s="68">
        <v>22623025</v>
      </c>
      <c r="Y342" s="68"/>
      <c r="Z342" s="68"/>
      <c r="AA342" s="68" t="s">
        <v>12393</v>
      </c>
      <c r="AB342" s="68"/>
    </row>
    <row r="343" spans="1:28" x14ac:dyDescent="0.25">
      <c r="A343" s="12" t="s">
        <v>10602</v>
      </c>
      <c r="B343" s="68" t="s">
        <v>7845</v>
      </c>
      <c r="C343" s="68" t="s">
        <v>11094</v>
      </c>
      <c r="E343" s="68" t="s">
        <v>16334</v>
      </c>
      <c r="F343" s="68" t="s">
        <v>16335</v>
      </c>
      <c r="G343" s="68" t="s">
        <v>56</v>
      </c>
      <c r="H343" s="68" t="s">
        <v>2</v>
      </c>
      <c r="I343" s="68" t="s">
        <v>46</v>
      </c>
      <c r="J343" s="68" t="s">
        <v>10</v>
      </c>
      <c r="K343" s="68" t="s">
        <v>2</v>
      </c>
      <c r="L343" s="68">
        <v>10801</v>
      </c>
      <c r="M343" s="68" t="s">
        <v>13803</v>
      </c>
      <c r="N343" s="68" t="s">
        <v>47</v>
      </c>
      <c r="O343" s="68" t="s">
        <v>13981</v>
      </c>
      <c r="P343" s="68" t="s">
        <v>774</v>
      </c>
      <c r="Q343" s="68" t="s">
        <v>774</v>
      </c>
      <c r="R343" s="68" t="s">
        <v>10604</v>
      </c>
      <c r="S343" s="68">
        <v>40806215</v>
      </c>
      <c r="T343" s="68">
        <v>71078229</v>
      </c>
      <c r="U343" s="68" t="s">
        <v>16336</v>
      </c>
      <c r="V343" s="68">
        <v>40806215</v>
      </c>
      <c r="W343" s="68" t="s">
        <v>16233</v>
      </c>
      <c r="X343" s="68">
        <v>22254561</v>
      </c>
      <c r="Y343" s="68"/>
      <c r="Z343" s="68"/>
      <c r="AA343" s="68" t="s">
        <v>9680</v>
      </c>
      <c r="AB343" s="68"/>
    </row>
  </sheetData>
  <sheetProtection algorithmName="SHA-512" hashValue="rOY1YkrBRNXYV+oSmcqjY8Pc02dy6X1c/fPY6xyKtvFOqQlSbc94lOoXfkwkLpD4+66JSy7v9YMGCzgOXcN9FA==" saltValue="MMAhDWjjP0k8pntUbq5RyA==" spinCount="100000" sheet="1" objects="1" scenarios="1"/>
  <autoFilter ref="A2:AC343" xr:uid="{00000000-0001-0000-0100-000000000000}"/>
  <sortState xmlns:xlrd2="http://schemas.microsoft.com/office/spreadsheetml/2017/richdata2" ref="B3:C343">
    <sortCondition ref="B3:B343"/>
  </sortState>
  <phoneticPr fontId="23" type="noConversion"/>
  <conditionalFormatting sqref="C3:C343">
    <cfRule type="duplicateValues" dxfId="123" priority="1"/>
  </conditionalFormatting>
  <conditionalFormatting sqref="E3:E343">
    <cfRule type="duplicateValues" dxfId="122" priority="2"/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5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42578125" style="18" customWidth="1"/>
    <col min="2" max="2" width="4.85546875" style="176" customWidth="1"/>
    <col min="3" max="3" width="48.85546875" style="176" customWidth="1"/>
    <col min="4" max="6" width="15.28515625" style="174" customWidth="1"/>
    <col min="7" max="7" width="17.140625" style="174" customWidth="1"/>
    <col min="8" max="8" width="17" style="174" customWidth="1"/>
    <col min="9" max="16384" width="11.42578125" style="22"/>
  </cols>
  <sheetData>
    <row r="1" spans="1:26" ht="20.25" customHeight="1" x14ac:dyDescent="0.3">
      <c r="A1" s="61">
        <v>1</v>
      </c>
      <c r="B1" s="172" t="s">
        <v>13738</v>
      </c>
      <c r="C1" s="173"/>
      <c r="I1" s="174"/>
    </row>
    <row r="2" spans="1:26" ht="20.25" customHeight="1" x14ac:dyDescent="0.3">
      <c r="A2" s="61">
        <v>2</v>
      </c>
      <c r="B2" s="172" t="s">
        <v>12615</v>
      </c>
      <c r="C2" s="175"/>
      <c r="I2" s="174"/>
    </row>
    <row r="3" spans="1:26" ht="20.25" customHeight="1" x14ac:dyDescent="0.3">
      <c r="A3" s="61">
        <v>3</v>
      </c>
      <c r="B3" s="172" t="s">
        <v>17045</v>
      </c>
    </row>
    <row r="4" spans="1:26" ht="18.75" x14ac:dyDescent="0.3">
      <c r="A4" s="61">
        <v>4</v>
      </c>
      <c r="B4" s="77" t="s">
        <v>17016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63" customFormat="1" ht="22.5" customHeight="1" thickBot="1" x14ac:dyDescent="0.3">
      <c r="A5" s="61">
        <v>5</v>
      </c>
      <c r="B5" s="177" t="s">
        <v>13976</v>
      </c>
      <c r="C5" s="178" t="s">
        <v>17046</v>
      </c>
      <c r="D5" s="178"/>
      <c r="E5" s="178"/>
      <c r="F5" s="178"/>
      <c r="G5" s="178"/>
      <c r="H5" s="178"/>
    </row>
    <row r="6" spans="1:26" ht="32.25" customHeight="1" thickTop="1" x14ac:dyDescent="0.25">
      <c r="A6" s="61">
        <v>6</v>
      </c>
      <c r="B6" s="645" t="s">
        <v>9978</v>
      </c>
      <c r="C6" s="645"/>
      <c r="D6" s="647" t="s">
        <v>12607</v>
      </c>
      <c r="E6" s="649" t="s">
        <v>12608</v>
      </c>
      <c r="F6" s="649" t="s">
        <v>12609</v>
      </c>
      <c r="G6" s="649" t="s">
        <v>17047</v>
      </c>
      <c r="H6" s="651" t="s">
        <v>17048</v>
      </c>
    </row>
    <row r="7" spans="1:26" ht="32.25" customHeight="1" thickBot="1" x14ac:dyDescent="0.3">
      <c r="A7" s="61">
        <v>7</v>
      </c>
      <c r="B7" s="646"/>
      <c r="C7" s="646"/>
      <c r="D7" s="648"/>
      <c r="E7" s="650"/>
      <c r="F7" s="650"/>
      <c r="G7" s="650"/>
      <c r="H7" s="652"/>
    </row>
    <row r="8" spans="1:26" ht="24" customHeight="1" thickTop="1" thickBot="1" x14ac:dyDescent="0.3">
      <c r="A8" s="61">
        <v>8</v>
      </c>
      <c r="B8" s="179" t="s">
        <v>15287</v>
      </c>
      <c r="C8" s="180" t="s">
        <v>0</v>
      </c>
      <c r="D8" s="181">
        <f>+D9+D10+D11+D12+D13+D14+D15+D16+D17+D18+D19+D20+D23+D24+D25+D26+D27+D28+D29+D21+D22</f>
        <v>0</v>
      </c>
      <c r="E8" s="182">
        <f t="shared" ref="E8:H8" si="0">+E9+E10+E11+E12+E13+E14+E15+E16+E17+E18+E19+E20+E23+E24+E25+E26+E27+E28+E29+E21+E22</f>
        <v>0</v>
      </c>
      <c r="F8" s="182">
        <f t="shared" si="0"/>
        <v>0</v>
      </c>
      <c r="G8" s="182">
        <f t="shared" si="0"/>
        <v>0</v>
      </c>
      <c r="H8" s="183">
        <f t="shared" si="0"/>
        <v>0</v>
      </c>
    </row>
    <row r="9" spans="1:26" ht="24" customHeight="1" x14ac:dyDescent="0.25">
      <c r="A9" s="61">
        <v>9</v>
      </c>
      <c r="B9" s="184" t="s">
        <v>9972</v>
      </c>
      <c r="C9" s="461" t="s">
        <v>9980</v>
      </c>
      <c r="D9" s="449"/>
      <c r="E9" s="450"/>
      <c r="F9" s="450"/>
      <c r="G9" s="450"/>
      <c r="H9" s="451"/>
    </row>
    <row r="10" spans="1:26" ht="24" customHeight="1" x14ac:dyDescent="0.25">
      <c r="A10" s="61">
        <v>10</v>
      </c>
      <c r="B10" s="185" t="s">
        <v>9973</v>
      </c>
      <c r="C10" s="461" t="s">
        <v>12610</v>
      </c>
      <c r="D10" s="452"/>
      <c r="E10" s="439"/>
      <c r="F10" s="439"/>
      <c r="G10" s="439"/>
      <c r="H10" s="453"/>
    </row>
    <row r="11" spans="1:26" ht="24" customHeight="1" x14ac:dyDescent="0.25">
      <c r="A11" s="61">
        <v>11</v>
      </c>
      <c r="B11" s="185" t="s">
        <v>9974</v>
      </c>
      <c r="C11" s="461" t="s">
        <v>9979</v>
      </c>
      <c r="D11" s="452"/>
      <c r="E11" s="439"/>
      <c r="F11" s="439"/>
      <c r="G11" s="439"/>
      <c r="H11" s="453"/>
    </row>
    <row r="12" spans="1:26" ht="24" customHeight="1" x14ac:dyDescent="0.25">
      <c r="A12" s="61">
        <v>12</v>
      </c>
      <c r="B12" s="185" t="s">
        <v>9977</v>
      </c>
      <c r="C12" s="461" t="s">
        <v>9981</v>
      </c>
      <c r="D12" s="449"/>
      <c r="E12" s="450"/>
      <c r="F12" s="450"/>
      <c r="G12" s="450"/>
      <c r="H12" s="451"/>
    </row>
    <row r="13" spans="1:26" ht="24" customHeight="1" x14ac:dyDescent="0.25">
      <c r="A13" s="61">
        <v>13</v>
      </c>
      <c r="B13" s="185" t="s">
        <v>10440</v>
      </c>
      <c r="C13" s="461" t="s">
        <v>12578</v>
      </c>
      <c r="D13" s="449"/>
      <c r="E13" s="450"/>
      <c r="F13" s="450"/>
      <c r="G13" s="450"/>
      <c r="H13" s="451"/>
    </row>
    <row r="14" spans="1:26" ht="24" customHeight="1" x14ac:dyDescent="0.25">
      <c r="A14" s="61">
        <v>14</v>
      </c>
      <c r="B14" s="185" t="s">
        <v>10442</v>
      </c>
      <c r="C14" s="461" t="s">
        <v>12581</v>
      </c>
      <c r="D14" s="449"/>
      <c r="E14" s="450"/>
      <c r="F14" s="450"/>
      <c r="G14" s="450"/>
      <c r="H14" s="451"/>
    </row>
    <row r="15" spans="1:26" ht="24" customHeight="1" x14ac:dyDescent="0.25">
      <c r="A15" s="61">
        <v>15</v>
      </c>
      <c r="B15" s="185" t="s">
        <v>10443</v>
      </c>
      <c r="C15" s="461" t="s">
        <v>12582</v>
      </c>
      <c r="D15" s="449"/>
      <c r="E15" s="450"/>
      <c r="F15" s="450"/>
      <c r="G15" s="450"/>
      <c r="H15" s="451"/>
    </row>
    <row r="16" spans="1:26" ht="24" customHeight="1" x14ac:dyDescent="0.25">
      <c r="A16" s="61">
        <v>16</v>
      </c>
      <c r="B16" s="185" t="s">
        <v>12594</v>
      </c>
      <c r="C16" s="461" t="s">
        <v>12583</v>
      </c>
      <c r="D16" s="449"/>
      <c r="E16" s="450"/>
      <c r="F16" s="450"/>
      <c r="G16" s="450"/>
      <c r="H16" s="451"/>
    </row>
    <row r="17" spans="1:8" ht="24" customHeight="1" x14ac:dyDescent="0.25">
      <c r="A17" s="61">
        <v>17</v>
      </c>
      <c r="B17" s="185" t="s">
        <v>12596</v>
      </c>
      <c r="C17" s="461" t="s">
        <v>12584</v>
      </c>
      <c r="D17" s="449"/>
      <c r="E17" s="450"/>
      <c r="F17" s="450"/>
      <c r="G17" s="450"/>
      <c r="H17" s="451"/>
    </row>
    <row r="18" spans="1:8" ht="24" customHeight="1" x14ac:dyDescent="0.25">
      <c r="A18" s="61">
        <v>18</v>
      </c>
      <c r="B18" s="185" t="s">
        <v>12598</v>
      </c>
      <c r="C18" s="461" t="s">
        <v>12611</v>
      </c>
      <c r="D18" s="449"/>
      <c r="E18" s="450"/>
      <c r="F18" s="450"/>
      <c r="G18" s="450"/>
      <c r="H18" s="451"/>
    </row>
    <row r="19" spans="1:8" ht="24" customHeight="1" x14ac:dyDescent="0.25">
      <c r="A19" s="61">
        <v>19</v>
      </c>
      <c r="B19" s="185" t="s">
        <v>12599</v>
      </c>
      <c r="C19" s="461" t="s">
        <v>13980</v>
      </c>
      <c r="D19" s="449"/>
      <c r="E19" s="653"/>
      <c r="F19" s="654"/>
      <c r="G19" s="654"/>
      <c r="H19" s="654"/>
    </row>
    <row r="20" spans="1:8" ht="24" customHeight="1" x14ac:dyDescent="0.25">
      <c r="A20" s="61">
        <v>20</v>
      </c>
      <c r="B20" s="185" t="s">
        <v>12600</v>
      </c>
      <c r="C20" s="461" t="s">
        <v>13413</v>
      </c>
      <c r="D20" s="449"/>
      <c r="E20" s="655"/>
      <c r="F20" s="656"/>
      <c r="G20" s="656"/>
      <c r="H20" s="656"/>
    </row>
    <row r="21" spans="1:8" ht="24" customHeight="1" x14ac:dyDescent="0.25">
      <c r="A21" s="61">
        <v>21</v>
      </c>
      <c r="B21" s="185" t="s">
        <v>12602</v>
      </c>
      <c r="C21" s="461" t="s">
        <v>15286</v>
      </c>
      <c r="D21" s="449"/>
      <c r="E21" s="450"/>
      <c r="F21" s="450"/>
      <c r="G21" s="450"/>
      <c r="H21" s="451"/>
    </row>
    <row r="22" spans="1:8" ht="27.6" customHeight="1" x14ac:dyDescent="0.25">
      <c r="A22" s="61">
        <v>22</v>
      </c>
      <c r="B22" s="185" t="s">
        <v>12605</v>
      </c>
      <c r="C22" s="461" t="s">
        <v>13402</v>
      </c>
      <c r="D22" s="449"/>
      <c r="E22" s="450"/>
      <c r="F22" s="450"/>
      <c r="G22" s="450"/>
      <c r="H22" s="451"/>
    </row>
    <row r="23" spans="1:8" ht="24" customHeight="1" x14ac:dyDescent="0.25">
      <c r="A23" s="61">
        <v>23</v>
      </c>
      <c r="B23" s="185" t="s">
        <v>12606</v>
      </c>
      <c r="C23" s="461" t="s">
        <v>9982</v>
      </c>
      <c r="D23" s="449"/>
      <c r="E23" s="450"/>
      <c r="F23" s="450"/>
      <c r="G23" s="450"/>
      <c r="H23" s="451"/>
    </row>
    <row r="24" spans="1:8" ht="24" customHeight="1" x14ac:dyDescent="0.25">
      <c r="A24" s="61">
        <v>24</v>
      </c>
      <c r="B24" s="185" t="s">
        <v>12617</v>
      </c>
      <c r="C24" s="461" t="s">
        <v>9983</v>
      </c>
      <c r="D24" s="449"/>
      <c r="E24" s="450"/>
      <c r="F24" s="450"/>
      <c r="G24" s="450"/>
      <c r="H24" s="451"/>
    </row>
    <row r="25" spans="1:8" ht="24" customHeight="1" x14ac:dyDescent="0.25">
      <c r="A25" s="61">
        <v>25</v>
      </c>
      <c r="B25" s="185" t="s">
        <v>13412</v>
      </c>
      <c r="C25" s="461" t="s">
        <v>12612</v>
      </c>
      <c r="D25" s="449"/>
      <c r="E25" s="450"/>
      <c r="F25" s="450"/>
      <c r="G25" s="450"/>
      <c r="H25" s="451"/>
    </row>
    <row r="26" spans="1:8" ht="24" customHeight="1" x14ac:dyDescent="0.25">
      <c r="A26" s="61">
        <v>26</v>
      </c>
      <c r="B26" s="185" t="s">
        <v>13976</v>
      </c>
      <c r="C26" s="461" t="s">
        <v>12613</v>
      </c>
      <c r="D26" s="449"/>
      <c r="E26" s="450"/>
      <c r="F26" s="450"/>
      <c r="G26" s="450"/>
      <c r="H26" s="451"/>
    </row>
    <row r="27" spans="1:8" ht="24" customHeight="1" x14ac:dyDescent="0.25">
      <c r="A27" s="61">
        <v>27</v>
      </c>
      <c r="B27" s="185" t="s">
        <v>15283</v>
      </c>
      <c r="C27" s="461" t="s">
        <v>12614</v>
      </c>
      <c r="D27" s="449"/>
      <c r="E27" s="450"/>
      <c r="F27" s="450"/>
      <c r="G27" s="450"/>
      <c r="H27" s="451"/>
    </row>
    <row r="28" spans="1:8" ht="24" customHeight="1" x14ac:dyDescent="0.25">
      <c r="A28" s="61">
        <v>28</v>
      </c>
      <c r="B28" s="185" t="s">
        <v>15284</v>
      </c>
      <c r="C28" s="461" t="s">
        <v>15282</v>
      </c>
      <c r="D28" s="452"/>
      <c r="E28" s="439"/>
      <c r="F28" s="439"/>
      <c r="G28" s="439"/>
      <c r="H28" s="453"/>
    </row>
    <row r="29" spans="1:8" ht="24" customHeight="1" x14ac:dyDescent="0.25">
      <c r="A29" s="61">
        <v>29</v>
      </c>
      <c r="B29" s="186" t="s">
        <v>15285</v>
      </c>
      <c r="C29" s="462" t="s">
        <v>17049</v>
      </c>
      <c r="D29" s="187">
        <f>SUM(D30:D32)</f>
        <v>0</v>
      </c>
      <c r="E29" s="188">
        <f>SUM(E30:E32)</f>
        <v>0</v>
      </c>
      <c r="F29" s="188">
        <f>SUM(F30:F32)</f>
        <v>0</v>
      </c>
      <c r="G29" s="188">
        <f>SUM(G30:G32)</f>
        <v>0</v>
      </c>
      <c r="H29" s="189">
        <f>SUM(H30:H32)</f>
        <v>0</v>
      </c>
    </row>
    <row r="30" spans="1:8" ht="24" customHeight="1" x14ac:dyDescent="0.25">
      <c r="A30" s="61">
        <v>30</v>
      </c>
      <c r="B30" s="454" t="s">
        <v>12618</v>
      </c>
      <c r="C30" s="463"/>
      <c r="D30" s="452"/>
      <c r="E30" s="439"/>
      <c r="F30" s="439"/>
      <c r="G30" s="439"/>
      <c r="H30" s="453"/>
    </row>
    <row r="31" spans="1:8" ht="24" customHeight="1" x14ac:dyDescent="0.25">
      <c r="A31" s="61">
        <v>31</v>
      </c>
      <c r="B31" s="190" t="s">
        <v>12619</v>
      </c>
      <c r="C31" s="463"/>
      <c r="D31" s="452"/>
      <c r="E31" s="439"/>
      <c r="F31" s="439"/>
      <c r="G31" s="439"/>
      <c r="H31" s="453"/>
    </row>
    <row r="32" spans="1:8" ht="24" customHeight="1" thickBot="1" x14ac:dyDescent="0.3">
      <c r="A32" s="61">
        <v>32</v>
      </c>
      <c r="B32" s="191" t="s">
        <v>12620</v>
      </c>
      <c r="C32" s="464"/>
      <c r="D32" s="455"/>
      <c r="E32" s="456"/>
      <c r="F32" s="456"/>
      <c r="G32" s="456"/>
      <c r="H32" s="457"/>
    </row>
    <row r="33" spans="1:8" ht="15.75" thickTop="1" x14ac:dyDescent="0.25">
      <c r="A33" s="61">
        <v>33</v>
      </c>
      <c r="B33" s="192" t="s">
        <v>9984</v>
      </c>
      <c r="C33" s="192"/>
      <c r="D33" s="131"/>
      <c r="E33" s="131"/>
      <c r="F33" s="131"/>
      <c r="G33" s="131"/>
      <c r="H33" s="131"/>
    </row>
    <row r="34" spans="1:8" x14ac:dyDescent="0.25">
      <c r="A34" s="61">
        <v>34</v>
      </c>
      <c r="B34" s="644" t="s">
        <v>9985</v>
      </c>
      <c r="C34" s="644"/>
      <c r="D34" s="644"/>
      <c r="E34" s="644"/>
      <c r="F34" s="644"/>
      <c r="G34" s="644"/>
      <c r="H34" s="644"/>
    </row>
    <row r="35" spans="1:8" x14ac:dyDescent="0.25">
      <c r="A35" s="61">
        <v>35</v>
      </c>
      <c r="B35" s="193"/>
      <c r="C35" s="193"/>
      <c r="D35" s="193"/>
      <c r="E35" s="193"/>
      <c r="F35" s="193"/>
      <c r="G35" s="193"/>
      <c r="H35" s="193"/>
    </row>
    <row r="36" spans="1:8" x14ac:dyDescent="0.25">
      <c r="A36" s="61">
        <v>36</v>
      </c>
      <c r="B36" s="193" t="s">
        <v>10247</v>
      </c>
      <c r="C36" s="193"/>
      <c r="D36" s="193"/>
      <c r="E36" s="193"/>
      <c r="F36" s="193"/>
      <c r="G36" s="193"/>
      <c r="H36" s="193"/>
    </row>
    <row r="37" spans="1:8" ht="20.25" customHeight="1" x14ac:dyDescent="0.25">
      <c r="A37" s="61">
        <v>37</v>
      </c>
      <c r="B37" s="611"/>
      <c r="C37" s="612"/>
      <c r="D37" s="612"/>
      <c r="E37" s="612"/>
      <c r="F37" s="612"/>
      <c r="G37" s="612"/>
      <c r="H37" s="613"/>
    </row>
    <row r="38" spans="1:8" ht="20.25" customHeight="1" x14ac:dyDescent="0.25">
      <c r="B38" s="614"/>
      <c r="C38" s="615"/>
      <c r="D38" s="615"/>
      <c r="E38" s="615"/>
      <c r="F38" s="615"/>
      <c r="G38" s="615"/>
      <c r="H38" s="616"/>
    </row>
    <row r="39" spans="1:8" ht="20.25" customHeight="1" x14ac:dyDescent="0.25">
      <c r="B39" s="614"/>
      <c r="C39" s="615"/>
      <c r="D39" s="615"/>
      <c r="E39" s="615"/>
      <c r="F39" s="615"/>
      <c r="G39" s="615"/>
      <c r="H39" s="616"/>
    </row>
    <row r="40" spans="1:8" ht="20.25" customHeight="1" x14ac:dyDescent="0.25">
      <c r="B40" s="617"/>
      <c r="C40" s="618"/>
      <c r="D40" s="618"/>
      <c r="E40" s="618"/>
      <c r="F40" s="618"/>
      <c r="G40" s="618"/>
      <c r="H40" s="619"/>
    </row>
  </sheetData>
  <sheetProtection algorithmName="SHA-512" hashValue="sJznDEWIV5GNy83Pf+lS2ZiJzIlBSJRUgXakJ4JjMV6zgQcY0G/0z/zsZ5oT3696COsGKnr3dBVirDC7uYaRJw==" saltValue="YtWRCvWma8s+nNWf5zIdxw==" spinCount="100000" sheet="1" objects="1" scenarios="1"/>
  <mergeCells count="9">
    <mergeCell ref="B34:H34"/>
    <mergeCell ref="B37:H40"/>
    <mergeCell ref="B6:C7"/>
    <mergeCell ref="D6:D7"/>
    <mergeCell ref="E6:E7"/>
    <mergeCell ref="F6:F7"/>
    <mergeCell ref="G6:G7"/>
    <mergeCell ref="H6:H7"/>
    <mergeCell ref="E19:H20"/>
  </mergeCells>
  <conditionalFormatting sqref="D8:H8">
    <cfRule type="cellIs" dxfId="31" priority="1" operator="equal">
      <formula>0</formula>
    </cfRule>
  </conditionalFormatting>
  <conditionalFormatting sqref="D29:H29">
    <cfRule type="cellIs" dxfId="30" priority="12" operator="equal">
      <formula>0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59" orientation="landscape" r:id="rId1"/>
  <headerFooter>
    <oddHeader>&amp;L&amp;G</oddHeader>
    <oddFooter>&amp;R&amp;"Carlito,Negrita"I y II Ciclos&amp;"Carlito,Normal", 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>
    <pageSetUpPr fitToPage="1"/>
  </sheetPr>
  <dimension ref="A1:Z20"/>
  <sheetViews>
    <sheetView showGridLines="0" zoomScale="95" zoomScaleNormal="95" workbookViewId="0"/>
  </sheetViews>
  <sheetFormatPr baseColWidth="10" defaultRowHeight="15" x14ac:dyDescent="0.25"/>
  <cols>
    <col min="1" max="1" width="7.28515625" style="62" customWidth="1"/>
    <col min="2" max="2" width="33.85546875" style="163" customWidth="1"/>
    <col min="3" max="23" width="7" style="163" customWidth="1"/>
    <col min="24" max="248" width="11.42578125" style="163"/>
    <col min="249" max="249" width="32.28515625" style="163" customWidth="1"/>
    <col min="250" max="261" width="8.5703125" style="163" customWidth="1"/>
    <col min="262" max="504" width="11.42578125" style="163"/>
    <col min="505" max="505" width="32.28515625" style="163" customWidth="1"/>
    <col min="506" max="517" width="8.5703125" style="163" customWidth="1"/>
    <col min="518" max="760" width="11.42578125" style="163"/>
    <col min="761" max="761" width="32.28515625" style="163" customWidth="1"/>
    <col min="762" max="773" width="8.5703125" style="163" customWidth="1"/>
    <col min="774" max="1016" width="11.42578125" style="163"/>
    <col min="1017" max="1017" width="32.28515625" style="163" customWidth="1"/>
    <col min="1018" max="1029" width="8.5703125" style="163" customWidth="1"/>
    <col min="1030" max="1272" width="11.42578125" style="163"/>
    <col min="1273" max="1273" width="32.28515625" style="163" customWidth="1"/>
    <col min="1274" max="1285" width="8.5703125" style="163" customWidth="1"/>
    <col min="1286" max="1528" width="11.42578125" style="163"/>
    <col min="1529" max="1529" width="32.28515625" style="163" customWidth="1"/>
    <col min="1530" max="1541" width="8.5703125" style="163" customWidth="1"/>
    <col min="1542" max="1784" width="11.42578125" style="163"/>
    <col min="1785" max="1785" width="32.28515625" style="163" customWidth="1"/>
    <col min="1786" max="1797" width="8.5703125" style="163" customWidth="1"/>
    <col min="1798" max="2040" width="11.42578125" style="163"/>
    <col min="2041" max="2041" width="32.28515625" style="163" customWidth="1"/>
    <col min="2042" max="2053" width="8.5703125" style="163" customWidth="1"/>
    <col min="2054" max="2296" width="11.42578125" style="163"/>
    <col min="2297" max="2297" width="32.28515625" style="163" customWidth="1"/>
    <col min="2298" max="2309" width="8.5703125" style="163" customWidth="1"/>
    <col min="2310" max="2552" width="11.42578125" style="163"/>
    <col min="2553" max="2553" width="32.28515625" style="163" customWidth="1"/>
    <col min="2554" max="2565" width="8.5703125" style="163" customWidth="1"/>
    <col min="2566" max="2808" width="11.42578125" style="163"/>
    <col min="2809" max="2809" width="32.28515625" style="163" customWidth="1"/>
    <col min="2810" max="2821" width="8.5703125" style="163" customWidth="1"/>
    <col min="2822" max="3064" width="11.42578125" style="163"/>
    <col min="3065" max="3065" width="32.28515625" style="163" customWidth="1"/>
    <col min="3066" max="3077" width="8.5703125" style="163" customWidth="1"/>
    <col min="3078" max="3320" width="11.42578125" style="163"/>
    <col min="3321" max="3321" width="32.28515625" style="163" customWidth="1"/>
    <col min="3322" max="3333" width="8.5703125" style="163" customWidth="1"/>
    <col min="3334" max="3576" width="11.42578125" style="163"/>
    <col min="3577" max="3577" width="32.28515625" style="163" customWidth="1"/>
    <col min="3578" max="3589" width="8.5703125" style="163" customWidth="1"/>
    <col min="3590" max="3832" width="11.42578125" style="163"/>
    <col min="3833" max="3833" width="32.28515625" style="163" customWidth="1"/>
    <col min="3834" max="3845" width="8.5703125" style="163" customWidth="1"/>
    <col min="3846" max="4088" width="11.42578125" style="163"/>
    <col min="4089" max="4089" width="32.28515625" style="163" customWidth="1"/>
    <col min="4090" max="4101" width="8.5703125" style="163" customWidth="1"/>
    <col min="4102" max="4344" width="11.42578125" style="163"/>
    <col min="4345" max="4345" width="32.28515625" style="163" customWidth="1"/>
    <col min="4346" max="4357" width="8.5703125" style="163" customWidth="1"/>
    <col min="4358" max="4600" width="11.42578125" style="163"/>
    <col min="4601" max="4601" width="32.28515625" style="163" customWidth="1"/>
    <col min="4602" max="4613" width="8.5703125" style="163" customWidth="1"/>
    <col min="4614" max="4856" width="11.42578125" style="163"/>
    <col min="4857" max="4857" width="32.28515625" style="163" customWidth="1"/>
    <col min="4858" max="4869" width="8.5703125" style="163" customWidth="1"/>
    <col min="4870" max="5112" width="11.42578125" style="163"/>
    <col min="5113" max="5113" width="32.28515625" style="163" customWidth="1"/>
    <col min="5114" max="5125" width="8.5703125" style="163" customWidth="1"/>
    <col min="5126" max="5368" width="11.42578125" style="163"/>
    <col min="5369" max="5369" width="32.28515625" style="163" customWidth="1"/>
    <col min="5370" max="5381" width="8.5703125" style="163" customWidth="1"/>
    <col min="5382" max="5624" width="11.42578125" style="163"/>
    <col min="5625" max="5625" width="32.28515625" style="163" customWidth="1"/>
    <col min="5626" max="5637" width="8.5703125" style="163" customWidth="1"/>
    <col min="5638" max="5880" width="11.42578125" style="163"/>
    <col min="5881" max="5881" width="32.28515625" style="163" customWidth="1"/>
    <col min="5882" max="5893" width="8.5703125" style="163" customWidth="1"/>
    <col min="5894" max="6136" width="11.42578125" style="163"/>
    <col min="6137" max="6137" width="32.28515625" style="163" customWidth="1"/>
    <col min="6138" max="6149" width="8.5703125" style="163" customWidth="1"/>
    <col min="6150" max="6392" width="11.42578125" style="163"/>
    <col min="6393" max="6393" width="32.28515625" style="163" customWidth="1"/>
    <col min="6394" max="6405" width="8.5703125" style="163" customWidth="1"/>
    <col min="6406" max="6648" width="11.42578125" style="163"/>
    <col min="6649" max="6649" width="32.28515625" style="163" customWidth="1"/>
    <col min="6650" max="6661" width="8.5703125" style="163" customWidth="1"/>
    <col min="6662" max="6904" width="11.42578125" style="163"/>
    <col min="6905" max="6905" width="32.28515625" style="163" customWidth="1"/>
    <col min="6906" max="6917" width="8.5703125" style="163" customWidth="1"/>
    <col min="6918" max="7160" width="11.42578125" style="163"/>
    <col min="7161" max="7161" width="32.28515625" style="163" customWidth="1"/>
    <col min="7162" max="7173" width="8.5703125" style="163" customWidth="1"/>
    <col min="7174" max="7416" width="11.42578125" style="163"/>
    <col min="7417" max="7417" width="32.28515625" style="163" customWidth="1"/>
    <col min="7418" max="7429" width="8.5703125" style="163" customWidth="1"/>
    <col min="7430" max="7672" width="11.42578125" style="163"/>
    <col min="7673" max="7673" width="32.28515625" style="163" customWidth="1"/>
    <col min="7674" max="7685" width="8.5703125" style="163" customWidth="1"/>
    <col min="7686" max="7928" width="11.42578125" style="163"/>
    <col min="7929" max="7929" width="32.28515625" style="163" customWidth="1"/>
    <col min="7930" max="7941" width="8.5703125" style="163" customWidth="1"/>
    <col min="7942" max="8184" width="11.42578125" style="163"/>
    <col min="8185" max="8185" width="32.28515625" style="163" customWidth="1"/>
    <col min="8186" max="8197" width="8.5703125" style="163" customWidth="1"/>
    <col min="8198" max="8440" width="11.42578125" style="163"/>
    <col min="8441" max="8441" width="32.28515625" style="163" customWidth="1"/>
    <col min="8442" max="8453" width="8.5703125" style="163" customWidth="1"/>
    <col min="8454" max="8696" width="11.42578125" style="163"/>
    <col min="8697" max="8697" width="32.28515625" style="163" customWidth="1"/>
    <col min="8698" max="8709" width="8.5703125" style="163" customWidth="1"/>
    <col min="8710" max="8952" width="11.42578125" style="163"/>
    <col min="8953" max="8953" width="32.28515625" style="163" customWidth="1"/>
    <col min="8954" max="8965" width="8.5703125" style="163" customWidth="1"/>
    <col min="8966" max="9208" width="11.42578125" style="163"/>
    <col min="9209" max="9209" width="32.28515625" style="163" customWidth="1"/>
    <col min="9210" max="9221" width="8.5703125" style="163" customWidth="1"/>
    <col min="9222" max="9464" width="11.42578125" style="163"/>
    <col min="9465" max="9465" width="32.28515625" style="163" customWidth="1"/>
    <col min="9466" max="9477" width="8.5703125" style="163" customWidth="1"/>
    <col min="9478" max="9720" width="11.42578125" style="163"/>
    <col min="9721" max="9721" width="32.28515625" style="163" customWidth="1"/>
    <col min="9722" max="9733" width="8.5703125" style="163" customWidth="1"/>
    <col min="9734" max="9976" width="11.42578125" style="163"/>
    <col min="9977" max="9977" width="32.28515625" style="163" customWidth="1"/>
    <col min="9978" max="9989" width="8.5703125" style="163" customWidth="1"/>
    <col min="9990" max="10232" width="11.42578125" style="163"/>
    <col min="10233" max="10233" width="32.28515625" style="163" customWidth="1"/>
    <col min="10234" max="10245" width="8.5703125" style="163" customWidth="1"/>
    <col min="10246" max="10488" width="11.42578125" style="163"/>
    <col min="10489" max="10489" width="32.28515625" style="163" customWidth="1"/>
    <col min="10490" max="10501" width="8.5703125" style="163" customWidth="1"/>
    <col min="10502" max="10744" width="11.42578125" style="163"/>
    <col min="10745" max="10745" width="32.28515625" style="163" customWidth="1"/>
    <col min="10746" max="10757" width="8.5703125" style="163" customWidth="1"/>
    <col min="10758" max="11000" width="11.42578125" style="163"/>
    <col min="11001" max="11001" width="32.28515625" style="163" customWidth="1"/>
    <col min="11002" max="11013" width="8.5703125" style="163" customWidth="1"/>
    <col min="11014" max="11256" width="11.42578125" style="163"/>
    <col min="11257" max="11257" width="32.28515625" style="163" customWidth="1"/>
    <col min="11258" max="11269" width="8.5703125" style="163" customWidth="1"/>
    <col min="11270" max="11512" width="11.42578125" style="163"/>
    <col min="11513" max="11513" width="32.28515625" style="163" customWidth="1"/>
    <col min="11514" max="11525" width="8.5703125" style="163" customWidth="1"/>
    <col min="11526" max="11768" width="11.42578125" style="163"/>
    <col min="11769" max="11769" width="32.28515625" style="163" customWidth="1"/>
    <col min="11770" max="11781" width="8.5703125" style="163" customWidth="1"/>
    <col min="11782" max="12024" width="11.42578125" style="163"/>
    <col min="12025" max="12025" width="32.28515625" style="163" customWidth="1"/>
    <col min="12026" max="12037" width="8.5703125" style="163" customWidth="1"/>
    <col min="12038" max="12280" width="11.42578125" style="163"/>
    <col min="12281" max="12281" width="32.28515625" style="163" customWidth="1"/>
    <col min="12282" max="12293" width="8.5703125" style="163" customWidth="1"/>
    <col min="12294" max="12536" width="11.42578125" style="163"/>
    <col min="12537" max="12537" width="32.28515625" style="163" customWidth="1"/>
    <col min="12538" max="12549" width="8.5703125" style="163" customWidth="1"/>
    <col min="12550" max="12792" width="11.42578125" style="163"/>
    <col min="12793" max="12793" width="32.28515625" style="163" customWidth="1"/>
    <col min="12794" max="12805" width="8.5703125" style="163" customWidth="1"/>
    <col min="12806" max="13048" width="11.42578125" style="163"/>
    <col min="13049" max="13049" width="32.28515625" style="163" customWidth="1"/>
    <col min="13050" max="13061" width="8.5703125" style="163" customWidth="1"/>
    <col min="13062" max="13304" width="11.42578125" style="163"/>
    <col min="13305" max="13305" width="32.28515625" style="163" customWidth="1"/>
    <col min="13306" max="13317" width="8.5703125" style="163" customWidth="1"/>
    <col min="13318" max="13560" width="11.42578125" style="163"/>
    <col min="13561" max="13561" width="32.28515625" style="163" customWidth="1"/>
    <col min="13562" max="13573" width="8.5703125" style="163" customWidth="1"/>
    <col min="13574" max="13816" width="11.42578125" style="163"/>
    <col min="13817" max="13817" width="32.28515625" style="163" customWidth="1"/>
    <col min="13818" max="13829" width="8.5703125" style="163" customWidth="1"/>
    <col min="13830" max="14072" width="11.42578125" style="163"/>
    <col min="14073" max="14073" width="32.28515625" style="163" customWidth="1"/>
    <col min="14074" max="14085" width="8.5703125" style="163" customWidth="1"/>
    <col min="14086" max="14328" width="11.42578125" style="163"/>
    <col min="14329" max="14329" width="32.28515625" style="163" customWidth="1"/>
    <col min="14330" max="14341" width="8.5703125" style="163" customWidth="1"/>
    <col min="14342" max="14584" width="11.42578125" style="163"/>
    <col min="14585" max="14585" width="32.28515625" style="163" customWidth="1"/>
    <col min="14586" max="14597" width="8.5703125" style="163" customWidth="1"/>
    <col min="14598" max="14840" width="11.42578125" style="163"/>
    <col min="14841" max="14841" width="32.28515625" style="163" customWidth="1"/>
    <col min="14842" max="14853" width="8.5703125" style="163" customWidth="1"/>
    <col min="14854" max="15096" width="11.42578125" style="163"/>
    <col min="15097" max="15097" width="32.28515625" style="163" customWidth="1"/>
    <col min="15098" max="15109" width="8.5703125" style="163" customWidth="1"/>
    <col min="15110" max="15352" width="11.42578125" style="163"/>
    <col min="15353" max="15353" width="32.28515625" style="163" customWidth="1"/>
    <col min="15354" max="15365" width="8.5703125" style="163" customWidth="1"/>
    <col min="15366" max="15608" width="11.42578125" style="163"/>
    <col min="15609" max="15609" width="32.28515625" style="163" customWidth="1"/>
    <col min="15610" max="15621" width="8.5703125" style="163" customWidth="1"/>
    <col min="15622" max="15864" width="11.42578125" style="163"/>
    <col min="15865" max="15865" width="32.28515625" style="163" customWidth="1"/>
    <col min="15866" max="15877" width="8.5703125" style="163" customWidth="1"/>
    <col min="15878" max="16120" width="11.42578125" style="163"/>
    <col min="16121" max="16121" width="32.28515625" style="163" customWidth="1"/>
    <col min="16122" max="16133" width="8.5703125" style="163" customWidth="1"/>
    <col min="16134" max="16384" width="11.42578125" style="163"/>
  </cols>
  <sheetData>
    <row r="1" spans="1:26" ht="18.75" x14ac:dyDescent="0.25">
      <c r="A1" s="61">
        <v>1</v>
      </c>
      <c r="B1" s="135" t="s">
        <v>16220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6" ht="23.25" customHeight="1" x14ac:dyDescent="0.25">
      <c r="A2" s="61">
        <v>2</v>
      </c>
      <c r="B2" s="135" t="s">
        <v>17043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1:26" s="22" customFormat="1" ht="19.5" thickBot="1" x14ac:dyDescent="0.35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6.25" customHeight="1" thickTop="1" x14ac:dyDescent="0.25">
      <c r="A4" s="61">
        <v>4</v>
      </c>
      <c r="B4" s="670" t="s">
        <v>13724</v>
      </c>
      <c r="C4" s="583" t="s">
        <v>0</v>
      </c>
      <c r="D4" s="583"/>
      <c r="E4" s="583"/>
      <c r="F4" s="582" t="s">
        <v>17086</v>
      </c>
      <c r="G4" s="583"/>
      <c r="H4" s="584"/>
      <c r="I4" s="582" t="s">
        <v>17087</v>
      </c>
      <c r="J4" s="583"/>
      <c r="K4" s="584"/>
      <c r="L4" s="582" t="s">
        <v>17088</v>
      </c>
      <c r="M4" s="583"/>
      <c r="N4" s="584"/>
      <c r="O4" s="582" t="s">
        <v>17089</v>
      </c>
      <c r="P4" s="583"/>
      <c r="Q4" s="584"/>
      <c r="R4" s="582" t="s">
        <v>17090</v>
      </c>
      <c r="S4" s="583"/>
      <c r="T4" s="584"/>
      <c r="U4" s="582" t="s">
        <v>17091</v>
      </c>
      <c r="V4" s="583"/>
      <c r="W4" s="583"/>
    </row>
    <row r="5" spans="1:26" ht="30.75" customHeight="1" thickBot="1" x14ac:dyDescent="0.3">
      <c r="A5" s="61">
        <v>5</v>
      </c>
      <c r="B5" s="671"/>
      <c r="C5" s="26" t="s">
        <v>0</v>
      </c>
      <c r="D5" s="25" t="s">
        <v>29</v>
      </c>
      <c r="E5" s="26" t="s">
        <v>13725</v>
      </c>
      <c r="F5" s="165" t="s">
        <v>0</v>
      </c>
      <c r="G5" s="25" t="s">
        <v>29</v>
      </c>
      <c r="H5" s="166" t="s">
        <v>13725</v>
      </c>
      <c r="I5" s="165" t="s">
        <v>0</v>
      </c>
      <c r="J5" s="25" t="s">
        <v>29</v>
      </c>
      <c r="K5" s="166" t="s">
        <v>13725</v>
      </c>
      <c r="L5" s="26" t="s">
        <v>0</v>
      </c>
      <c r="M5" s="25" t="s">
        <v>29</v>
      </c>
      <c r="N5" s="26" t="s">
        <v>13725</v>
      </c>
      <c r="O5" s="165" t="s">
        <v>0</v>
      </c>
      <c r="P5" s="25" t="s">
        <v>29</v>
      </c>
      <c r="Q5" s="166" t="s">
        <v>13725</v>
      </c>
      <c r="R5" s="165" t="s">
        <v>0</v>
      </c>
      <c r="S5" s="25" t="s">
        <v>29</v>
      </c>
      <c r="T5" s="166" t="s">
        <v>13725</v>
      </c>
      <c r="U5" s="26" t="s">
        <v>0</v>
      </c>
      <c r="V5" s="25" t="s">
        <v>29</v>
      </c>
      <c r="W5" s="26" t="s">
        <v>13725</v>
      </c>
    </row>
    <row r="6" spans="1:26" ht="28.5" customHeight="1" thickTop="1" thickBot="1" x14ac:dyDescent="0.3">
      <c r="A6" s="61">
        <v>6</v>
      </c>
      <c r="B6" s="502" t="s">
        <v>0</v>
      </c>
      <c r="C6" s="529">
        <f>+D6+E6</f>
        <v>0</v>
      </c>
      <c r="D6" s="530">
        <f>SUM(D7:D10)</f>
        <v>0</v>
      </c>
      <c r="E6" s="531">
        <f>SUM(E7:E10)</f>
        <v>0</v>
      </c>
      <c r="F6" s="532">
        <f>+G6+H6</f>
        <v>0</v>
      </c>
      <c r="G6" s="530">
        <f>SUM(G7:G10)</f>
        <v>0</v>
      </c>
      <c r="H6" s="533">
        <f>SUM(H7:H10)</f>
        <v>0</v>
      </c>
      <c r="I6" s="532">
        <f>+J6+K6</f>
        <v>0</v>
      </c>
      <c r="J6" s="530">
        <f>SUM(J7:J10)</f>
        <v>0</v>
      </c>
      <c r="K6" s="533">
        <f>SUM(K7:K10)</f>
        <v>0</v>
      </c>
      <c r="L6" s="532">
        <f>+M6+N6</f>
        <v>0</v>
      </c>
      <c r="M6" s="530">
        <f>SUM(M7:M10)</f>
        <v>0</v>
      </c>
      <c r="N6" s="533">
        <f>SUM(N7:N10)</f>
        <v>0</v>
      </c>
      <c r="O6" s="532">
        <f>+P6+Q6</f>
        <v>0</v>
      </c>
      <c r="P6" s="530">
        <f>SUM(P7:P10)</f>
        <v>0</v>
      </c>
      <c r="Q6" s="533">
        <f>SUM(Q7:Q10)</f>
        <v>0</v>
      </c>
      <c r="R6" s="532">
        <f>+S6+T6</f>
        <v>0</v>
      </c>
      <c r="S6" s="530">
        <f>SUM(S7:S10)</f>
        <v>0</v>
      </c>
      <c r="T6" s="533">
        <f>SUM(T7:T10)</f>
        <v>0</v>
      </c>
      <c r="U6" s="531">
        <f>+V6+W6</f>
        <v>0</v>
      </c>
      <c r="V6" s="530">
        <f>SUM(V7:V10)</f>
        <v>0</v>
      </c>
      <c r="W6" s="531">
        <f>SUM(W7:W10)</f>
        <v>0</v>
      </c>
    </row>
    <row r="7" spans="1:26" ht="28.5" customHeight="1" x14ac:dyDescent="0.25">
      <c r="A7" s="61">
        <v>7</v>
      </c>
      <c r="B7" s="473" t="s">
        <v>13726</v>
      </c>
      <c r="C7" s="534">
        <f>+D7+E7</f>
        <v>0</v>
      </c>
      <c r="D7" s="281">
        <f>+G7+J7+M7+P7+S7+V7</f>
        <v>0</v>
      </c>
      <c r="E7" s="535">
        <f>+H7+K7+N7+Q7+T7+W7</f>
        <v>0</v>
      </c>
      <c r="F7" s="536">
        <f>+G7+H7</f>
        <v>0</v>
      </c>
      <c r="G7" s="465"/>
      <c r="H7" s="466"/>
      <c r="I7" s="536">
        <f>+J7+K7</f>
        <v>0</v>
      </c>
      <c r="J7" s="465"/>
      <c r="K7" s="466"/>
      <c r="L7" s="667"/>
      <c r="M7" s="668"/>
      <c r="N7" s="669"/>
      <c r="O7" s="667"/>
      <c r="P7" s="668"/>
      <c r="Q7" s="669"/>
      <c r="R7" s="667"/>
      <c r="S7" s="668"/>
      <c r="T7" s="669"/>
      <c r="U7" s="667"/>
      <c r="V7" s="668"/>
      <c r="W7" s="668"/>
    </row>
    <row r="8" spans="1:26" ht="28.5" customHeight="1" x14ac:dyDescent="0.25">
      <c r="A8" s="61">
        <v>8</v>
      </c>
      <c r="B8" s="473" t="s">
        <v>13727</v>
      </c>
      <c r="C8" s="537">
        <f>+D8+E8</f>
        <v>0</v>
      </c>
      <c r="D8" s="538">
        <f>+G8+J8+M8+P8+S8+V8</f>
        <v>0</v>
      </c>
      <c r="E8" s="539">
        <f t="shared" ref="E8:E10" si="0">+H8+K8+N8+Q8+T8+W8</f>
        <v>0</v>
      </c>
      <c r="F8" s="540">
        <f>+G8+H8</f>
        <v>0</v>
      </c>
      <c r="G8" s="467"/>
      <c r="H8" s="468"/>
      <c r="I8" s="540">
        <f>+J8+K8</f>
        <v>0</v>
      </c>
      <c r="J8" s="467"/>
      <c r="K8" s="468"/>
      <c r="L8" s="540">
        <f>+M8+N8</f>
        <v>0</v>
      </c>
      <c r="M8" s="467"/>
      <c r="N8" s="468"/>
      <c r="O8" s="540">
        <f>+P8+Q8</f>
        <v>0</v>
      </c>
      <c r="P8" s="467"/>
      <c r="Q8" s="468"/>
      <c r="R8" s="540">
        <f>+S8+T8</f>
        <v>0</v>
      </c>
      <c r="S8" s="467"/>
      <c r="T8" s="468"/>
      <c r="U8" s="540">
        <f>+V8+W8</f>
        <v>0</v>
      </c>
      <c r="V8" s="467"/>
      <c r="W8" s="471"/>
    </row>
    <row r="9" spans="1:26" ht="28.5" customHeight="1" x14ac:dyDescent="0.25">
      <c r="A9" s="61">
        <v>9</v>
      </c>
      <c r="B9" s="473" t="s">
        <v>13728</v>
      </c>
      <c r="C9" s="541">
        <f t="shared" ref="C9:C10" si="1">+D9+E9</f>
        <v>0</v>
      </c>
      <c r="D9" s="538">
        <f>+G9+J9+M9+P9+S9+V9</f>
        <v>0</v>
      </c>
      <c r="E9" s="539">
        <f t="shared" si="0"/>
        <v>0</v>
      </c>
      <c r="F9" s="540">
        <f t="shared" ref="F9:F10" si="2">+G9+H9</f>
        <v>0</v>
      </c>
      <c r="G9" s="467"/>
      <c r="H9" s="468"/>
      <c r="I9" s="540">
        <f t="shared" ref="I9:I10" si="3">+J9+K9</f>
        <v>0</v>
      </c>
      <c r="J9" s="467"/>
      <c r="K9" s="468"/>
      <c r="L9" s="540">
        <f t="shared" ref="L9:L10" si="4">+M9+N9</f>
        <v>0</v>
      </c>
      <c r="M9" s="467"/>
      <c r="N9" s="468"/>
      <c r="O9" s="540">
        <f t="shared" ref="O9:O10" si="5">+P9+Q9</f>
        <v>0</v>
      </c>
      <c r="P9" s="467"/>
      <c r="Q9" s="468"/>
      <c r="R9" s="540">
        <f t="shared" ref="R9:R10" si="6">+S9+T9</f>
        <v>0</v>
      </c>
      <c r="S9" s="467"/>
      <c r="T9" s="468"/>
      <c r="U9" s="540">
        <f t="shared" ref="U9:U10" si="7">+V9+W9</f>
        <v>0</v>
      </c>
      <c r="V9" s="467"/>
      <c r="W9" s="471"/>
    </row>
    <row r="10" spans="1:26" ht="28.5" customHeight="1" thickBot="1" x14ac:dyDescent="0.3">
      <c r="A10" s="61">
        <v>10</v>
      </c>
      <c r="B10" s="474" t="s">
        <v>13729</v>
      </c>
      <c r="C10" s="542">
        <f t="shared" si="1"/>
        <v>0</v>
      </c>
      <c r="D10" s="543">
        <f>+G10+J10+M10+P10+S10+V10</f>
        <v>0</v>
      </c>
      <c r="E10" s="544">
        <f t="shared" si="0"/>
        <v>0</v>
      </c>
      <c r="F10" s="545">
        <f t="shared" si="2"/>
        <v>0</v>
      </c>
      <c r="G10" s="469"/>
      <c r="H10" s="470"/>
      <c r="I10" s="545">
        <f t="shared" si="3"/>
        <v>0</v>
      </c>
      <c r="J10" s="469"/>
      <c r="K10" s="470"/>
      <c r="L10" s="545">
        <f t="shared" si="4"/>
        <v>0</v>
      </c>
      <c r="M10" s="469"/>
      <c r="N10" s="470"/>
      <c r="O10" s="545">
        <f t="shared" si="5"/>
        <v>0</v>
      </c>
      <c r="P10" s="469"/>
      <c r="Q10" s="470"/>
      <c r="R10" s="545">
        <f t="shared" si="6"/>
        <v>0</v>
      </c>
      <c r="S10" s="469"/>
      <c r="T10" s="470"/>
      <c r="U10" s="545">
        <f t="shared" si="7"/>
        <v>0</v>
      </c>
      <c r="V10" s="469"/>
      <c r="W10" s="472"/>
    </row>
    <row r="11" spans="1:26" ht="17.25" customHeight="1" thickTop="1" x14ac:dyDescent="0.25">
      <c r="A11" s="61">
        <v>11</v>
      </c>
      <c r="B11" s="672" t="s">
        <v>17044</v>
      </c>
      <c r="C11" s="672"/>
      <c r="D11" s="672"/>
      <c r="E11" s="672"/>
      <c r="G11" s="170" t="str">
        <f>IF(G6&gt;'Cuadro 1'!G11,"XX","")</f>
        <v/>
      </c>
      <c r="H11" s="170" t="str">
        <f>IF(H6&gt;'Cuadro 1'!H11,"XX","")</f>
        <v/>
      </c>
      <c r="I11" s="171"/>
      <c r="J11" s="170" t="str">
        <f>IF(J6&gt;'Cuadro 1'!J11,"XX","")</f>
        <v/>
      </c>
      <c r="K11" s="170" t="str">
        <f>IF(K6&gt;'Cuadro 1'!K11,"XX","")</f>
        <v/>
      </c>
      <c r="L11" s="171"/>
      <c r="M11" s="170" t="str">
        <f>IF(M6&gt;'Cuadro 1'!M11,"XX","")</f>
        <v/>
      </c>
      <c r="N11" s="170" t="str">
        <f>IF(N6&gt;'Cuadro 1'!N11,"XX","")</f>
        <v/>
      </c>
      <c r="O11" s="171"/>
      <c r="P11" s="170" t="str">
        <f>IF(P6&gt;'Cuadro 1'!P11,"XX","")</f>
        <v/>
      </c>
      <c r="Q11" s="170" t="str">
        <f>IF(Q6&gt;'Cuadro 1'!Q11,"XX","")</f>
        <v/>
      </c>
      <c r="R11" s="171"/>
      <c r="S11" s="170" t="str">
        <f>IF(S6&gt;'Cuadro 1'!S11,"XX","")</f>
        <v/>
      </c>
      <c r="T11" s="170" t="str">
        <f>IF(T6&gt;'Cuadro 1'!T11,"XX","")</f>
        <v/>
      </c>
      <c r="U11" s="171"/>
      <c r="V11" s="170" t="str">
        <f>IF(V6&gt;'Cuadro 1'!V11,"XX","")</f>
        <v/>
      </c>
      <c r="W11" s="170" t="str">
        <f>IF(W6&gt;'Cuadro 1'!W11,"XX","")</f>
        <v/>
      </c>
    </row>
    <row r="12" spans="1:26" ht="17.25" customHeight="1" x14ac:dyDescent="0.25">
      <c r="A12" s="61">
        <v>12</v>
      </c>
      <c r="B12" s="673"/>
      <c r="C12" s="673"/>
      <c r="D12" s="673"/>
      <c r="E12" s="673"/>
      <c r="F12" s="22"/>
      <c r="G12" s="22"/>
      <c r="H12" s="22"/>
      <c r="I12" s="657" t="str">
        <f>IF(OR(G11="XX",H11="XX",J11="XX",K11="XX",M11="XX",N11="XX",P11="XX",Q11="XX",S11="XX",T11="XX",V11="XX",W11="XX"),"XX = El dato de excluidos por motivo de trabajo, no puede ser mayor a lo reportado en la línea de Exclusión del Cuadro 1.","")</f>
        <v/>
      </c>
      <c r="J12" s="657"/>
      <c r="K12" s="657"/>
      <c r="L12" s="657"/>
      <c r="M12" s="657"/>
      <c r="N12" s="657"/>
      <c r="O12" s="657"/>
      <c r="P12" s="657"/>
      <c r="Q12" s="657"/>
      <c r="R12" s="657"/>
      <c r="S12" s="657"/>
      <c r="T12" s="657"/>
      <c r="U12" s="657"/>
      <c r="V12" s="657"/>
      <c r="W12" s="657"/>
    </row>
    <row r="13" spans="1:26" ht="17.25" customHeight="1" x14ac:dyDescent="0.25">
      <c r="A13" s="61">
        <v>13</v>
      </c>
      <c r="B13" s="673"/>
      <c r="C13" s="673"/>
      <c r="D13" s="673"/>
      <c r="E13" s="673"/>
      <c r="I13" s="657"/>
      <c r="J13" s="657"/>
      <c r="K13" s="657"/>
      <c r="L13" s="657"/>
      <c r="M13" s="657"/>
      <c r="N13" s="657"/>
      <c r="O13" s="657"/>
      <c r="P13" s="657"/>
      <c r="Q13" s="657"/>
      <c r="R13" s="657"/>
      <c r="S13" s="657"/>
      <c r="T13" s="657"/>
      <c r="U13" s="657"/>
      <c r="V13" s="657"/>
      <c r="W13" s="657"/>
    </row>
    <row r="14" spans="1:26" s="22" customFormat="1" ht="15.75" x14ac:dyDescent="0.25">
      <c r="A14" s="61">
        <v>14</v>
      </c>
      <c r="B14" s="158" t="s">
        <v>13730</v>
      </c>
      <c r="C14" s="159"/>
      <c r="D14" s="160"/>
      <c r="E14" s="160"/>
    </row>
    <row r="15" spans="1:26" s="22" customFormat="1" ht="20.25" customHeight="1" x14ac:dyDescent="0.25">
      <c r="A15" s="61">
        <v>15</v>
      </c>
      <c r="B15" s="658"/>
      <c r="C15" s="659"/>
      <c r="D15" s="659"/>
      <c r="E15" s="659"/>
      <c r="F15" s="659"/>
      <c r="G15" s="659"/>
      <c r="H15" s="659"/>
      <c r="I15" s="659"/>
      <c r="J15" s="659"/>
      <c r="K15" s="659"/>
      <c r="L15" s="659"/>
      <c r="M15" s="659"/>
      <c r="N15" s="659"/>
      <c r="O15" s="659"/>
      <c r="P15" s="659"/>
      <c r="Q15" s="659"/>
      <c r="R15" s="659"/>
      <c r="S15" s="659"/>
      <c r="T15" s="659"/>
      <c r="U15" s="659"/>
      <c r="V15" s="659"/>
      <c r="W15" s="660"/>
    </row>
    <row r="16" spans="1:26" s="22" customFormat="1" ht="20.25" customHeight="1" x14ac:dyDescent="0.25">
      <c r="A16" s="61"/>
      <c r="B16" s="661"/>
      <c r="C16" s="662"/>
      <c r="D16" s="662"/>
      <c r="E16" s="662"/>
      <c r="F16" s="662"/>
      <c r="G16" s="662"/>
      <c r="H16" s="662"/>
      <c r="I16" s="662"/>
      <c r="J16" s="662"/>
      <c r="K16" s="662"/>
      <c r="L16" s="662"/>
      <c r="M16" s="662"/>
      <c r="N16" s="662"/>
      <c r="O16" s="662"/>
      <c r="P16" s="662"/>
      <c r="Q16" s="662"/>
      <c r="R16" s="662"/>
      <c r="S16" s="662"/>
      <c r="T16" s="662"/>
      <c r="U16" s="662"/>
      <c r="V16" s="662"/>
      <c r="W16" s="663"/>
    </row>
    <row r="17" spans="1:23" s="22" customFormat="1" ht="20.25" customHeight="1" x14ac:dyDescent="0.25">
      <c r="A17" s="61"/>
      <c r="B17" s="661"/>
      <c r="C17" s="662"/>
      <c r="D17" s="662"/>
      <c r="E17" s="662"/>
      <c r="F17" s="662"/>
      <c r="G17" s="662"/>
      <c r="H17" s="662"/>
      <c r="I17" s="662"/>
      <c r="J17" s="662"/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2"/>
      <c r="V17" s="662"/>
      <c r="W17" s="663"/>
    </row>
    <row r="18" spans="1:23" s="22" customFormat="1" ht="20.25" customHeight="1" x14ac:dyDescent="0.25">
      <c r="A18" s="61"/>
      <c r="B18" s="664"/>
      <c r="C18" s="665"/>
      <c r="D18" s="665"/>
      <c r="E18" s="665"/>
      <c r="F18" s="665"/>
      <c r="G18" s="665"/>
      <c r="H18" s="665"/>
      <c r="I18" s="665"/>
      <c r="J18" s="665"/>
      <c r="K18" s="665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6"/>
    </row>
    <row r="19" spans="1:23" x14ac:dyDescent="0.25">
      <c r="A19" s="61"/>
    </row>
    <row r="20" spans="1:23" x14ac:dyDescent="0.25">
      <c r="A20" s="61"/>
    </row>
  </sheetData>
  <sheetProtection algorithmName="SHA-512" hashValue="8S+fRv1WdHDDpxp7yeL+2S4st6yWLOAbX4SZutn2/YEdpU62ir2awTfBSCqImmq3om+fsEhHqKozFpcX9U5UWA==" saltValue="XO3JjMOUeeCHKkI1r+4SxA==" spinCount="100000" sheet="1" objects="1" scenarios="1"/>
  <protectedRanges>
    <protectedRange sqref="P7:Q10 V7:W10 S7:T10 J7:K10 M7:N10 G7:H10" name="Rango1_3"/>
  </protectedRanges>
  <mergeCells count="15">
    <mergeCell ref="I12:W13"/>
    <mergeCell ref="B15:W18"/>
    <mergeCell ref="R4:T4"/>
    <mergeCell ref="U4:W4"/>
    <mergeCell ref="L7:N7"/>
    <mergeCell ref="O7:Q7"/>
    <mergeCell ref="R7:T7"/>
    <mergeCell ref="U7:W7"/>
    <mergeCell ref="B4:B5"/>
    <mergeCell ref="C4:E4"/>
    <mergeCell ref="F4:H4"/>
    <mergeCell ref="I4:K4"/>
    <mergeCell ref="L4:N4"/>
    <mergeCell ref="O4:Q4"/>
    <mergeCell ref="B11:E13"/>
  </mergeCells>
  <conditionalFormatting sqref="C6:E10">
    <cfRule type="cellIs" dxfId="29" priority="1" operator="equal">
      <formula>0</formula>
    </cfRule>
  </conditionalFormatting>
  <conditionalFormatting sqref="F7:F10">
    <cfRule type="cellIs" dxfId="28" priority="3" operator="equal">
      <formula>0</formula>
    </cfRule>
  </conditionalFormatting>
  <conditionalFormatting sqref="F6:W6">
    <cfRule type="cellIs" dxfId="27" priority="5" operator="equal">
      <formula>0</formula>
    </cfRule>
  </conditionalFormatting>
  <conditionalFormatting sqref="I7:I10">
    <cfRule type="cellIs" dxfId="26" priority="9" operator="equal">
      <formula>0</formula>
    </cfRule>
  </conditionalFormatting>
  <conditionalFormatting sqref="I12:W13">
    <cfRule type="notContainsBlanks" dxfId="25" priority="24">
      <formula>LEN(TRIM(I12))&gt;0</formula>
    </cfRule>
  </conditionalFormatting>
  <conditionalFormatting sqref="L7:L10">
    <cfRule type="cellIs" dxfId="24" priority="6" operator="equal">
      <formula>0</formula>
    </cfRule>
  </conditionalFormatting>
  <conditionalFormatting sqref="O7:O10">
    <cfRule type="cellIs" dxfId="23" priority="18" operator="equal">
      <formula>0</formula>
    </cfRule>
  </conditionalFormatting>
  <conditionalFormatting sqref="R7:R10">
    <cfRule type="cellIs" dxfId="22" priority="12" operator="equal">
      <formula>0</formula>
    </cfRule>
  </conditionalFormatting>
  <conditionalFormatting sqref="U7:U10">
    <cfRule type="cellIs" dxfId="21" priority="16" operator="equal">
      <formula>0</formula>
    </cfRule>
  </conditionalFormatting>
  <dataValidations count="2">
    <dataValidation allowBlank="1" showErrorMessage="1" prompt="Sólo para Instituciones PRIVADAS." sqref="G7:W10" xr:uid="{00000000-0002-0000-1300-000000000000}"/>
    <dataValidation allowBlank="1" showInputMessage="1" showErrorMessage="1" prompt="Sólo para Instituciones PRIVADAS." sqref="G65503:H65504 IT65503:IU65504 SP65503:SQ65504 ACL65503:ACM65504 AMH65503:AMI65504 AWD65503:AWE65504 BFZ65503:BGA65504 BPV65503:BPW65504 BZR65503:BZS65504 CJN65503:CJO65504 CTJ65503:CTK65504 DDF65503:DDG65504 DNB65503:DNC65504 DWX65503:DWY65504 EGT65503:EGU65504 EQP65503:EQQ65504 FAL65503:FAM65504 FKH65503:FKI65504 FUD65503:FUE65504 GDZ65503:GEA65504 GNV65503:GNW65504 GXR65503:GXS65504 HHN65503:HHO65504 HRJ65503:HRK65504 IBF65503:IBG65504 ILB65503:ILC65504 IUX65503:IUY65504 JET65503:JEU65504 JOP65503:JOQ65504 JYL65503:JYM65504 KIH65503:KII65504 KSD65503:KSE65504 LBZ65503:LCA65504 LLV65503:LLW65504 LVR65503:LVS65504 MFN65503:MFO65504 MPJ65503:MPK65504 MZF65503:MZG65504 NJB65503:NJC65504 NSX65503:NSY65504 OCT65503:OCU65504 OMP65503:OMQ65504 OWL65503:OWM65504 PGH65503:PGI65504 PQD65503:PQE65504 PZZ65503:QAA65504 QJV65503:QJW65504 QTR65503:QTS65504 RDN65503:RDO65504 RNJ65503:RNK65504 RXF65503:RXG65504 SHB65503:SHC65504 SQX65503:SQY65504 TAT65503:TAU65504 TKP65503:TKQ65504 TUL65503:TUM65504 UEH65503:UEI65504 UOD65503:UOE65504 UXZ65503:UYA65504 VHV65503:VHW65504 VRR65503:VRS65504 WBN65503:WBO65504 WLJ65503:WLK65504 WVF65503:WVG65504 G131039:H131040 IT131039:IU131040 SP131039:SQ131040 ACL131039:ACM131040 AMH131039:AMI131040 AWD131039:AWE131040 BFZ131039:BGA131040 BPV131039:BPW131040 BZR131039:BZS131040 CJN131039:CJO131040 CTJ131039:CTK131040 DDF131039:DDG131040 DNB131039:DNC131040 DWX131039:DWY131040 EGT131039:EGU131040 EQP131039:EQQ131040 FAL131039:FAM131040 FKH131039:FKI131040 FUD131039:FUE131040 GDZ131039:GEA131040 GNV131039:GNW131040 GXR131039:GXS131040 HHN131039:HHO131040 HRJ131039:HRK131040 IBF131039:IBG131040 ILB131039:ILC131040 IUX131039:IUY131040 JET131039:JEU131040 JOP131039:JOQ131040 JYL131039:JYM131040 KIH131039:KII131040 KSD131039:KSE131040 LBZ131039:LCA131040 LLV131039:LLW131040 LVR131039:LVS131040 MFN131039:MFO131040 MPJ131039:MPK131040 MZF131039:MZG131040 NJB131039:NJC131040 NSX131039:NSY131040 OCT131039:OCU131040 OMP131039:OMQ131040 OWL131039:OWM131040 PGH131039:PGI131040 PQD131039:PQE131040 PZZ131039:QAA131040 QJV131039:QJW131040 QTR131039:QTS131040 RDN131039:RDO131040 RNJ131039:RNK131040 RXF131039:RXG131040 SHB131039:SHC131040 SQX131039:SQY131040 TAT131039:TAU131040 TKP131039:TKQ131040 TUL131039:TUM131040 UEH131039:UEI131040 UOD131039:UOE131040 UXZ131039:UYA131040 VHV131039:VHW131040 VRR131039:VRS131040 WBN131039:WBO131040 WLJ131039:WLK131040 WVF131039:WVG131040 G196575:H196576 IT196575:IU196576 SP196575:SQ196576 ACL196575:ACM196576 AMH196575:AMI196576 AWD196575:AWE196576 BFZ196575:BGA196576 BPV196575:BPW196576 BZR196575:BZS196576 CJN196575:CJO196576 CTJ196575:CTK196576 DDF196575:DDG196576 DNB196575:DNC196576 DWX196575:DWY196576 EGT196575:EGU196576 EQP196575:EQQ196576 FAL196575:FAM196576 FKH196575:FKI196576 FUD196575:FUE196576 GDZ196575:GEA196576 GNV196575:GNW196576 GXR196575:GXS196576 HHN196575:HHO196576 HRJ196575:HRK196576 IBF196575:IBG196576 ILB196575:ILC196576 IUX196575:IUY196576 JET196575:JEU196576 JOP196575:JOQ196576 JYL196575:JYM196576 KIH196575:KII196576 KSD196575:KSE196576 LBZ196575:LCA196576 LLV196575:LLW196576 LVR196575:LVS196576 MFN196575:MFO196576 MPJ196575:MPK196576 MZF196575:MZG196576 NJB196575:NJC196576 NSX196575:NSY196576 OCT196575:OCU196576 OMP196575:OMQ196576 OWL196575:OWM196576 PGH196575:PGI196576 PQD196575:PQE196576 PZZ196575:QAA196576 QJV196575:QJW196576 QTR196575:QTS196576 RDN196575:RDO196576 RNJ196575:RNK196576 RXF196575:RXG196576 SHB196575:SHC196576 SQX196575:SQY196576 TAT196575:TAU196576 TKP196575:TKQ196576 TUL196575:TUM196576 UEH196575:UEI196576 UOD196575:UOE196576 UXZ196575:UYA196576 VHV196575:VHW196576 VRR196575:VRS196576 WBN196575:WBO196576 WLJ196575:WLK196576 WVF196575:WVG196576 G262111:H262112 IT262111:IU262112 SP262111:SQ262112 ACL262111:ACM262112 AMH262111:AMI262112 AWD262111:AWE262112 BFZ262111:BGA262112 BPV262111:BPW262112 BZR262111:BZS262112 CJN262111:CJO262112 CTJ262111:CTK262112 DDF262111:DDG262112 DNB262111:DNC262112 DWX262111:DWY262112 EGT262111:EGU262112 EQP262111:EQQ262112 FAL262111:FAM262112 FKH262111:FKI262112 FUD262111:FUE262112 GDZ262111:GEA262112 GNV262111:GNW262112 GXR262111:GXS262112 HHN262111:HHO262112 HRJ262111:HRK262112 IBF262111:IBG262112 ILB262111:ILC262112 IUX262111:IUY262112 JET262111:JEU262112 JOP262111:JOQ262112 JYL262111:JYM262112 KIH262111:KII262112 KSD262111:KSE262112 LBZ262111:LCA262112 LLV262111:LLW262112 LVR262111:LVS262112 MFN262111:MFO262112 MPJ262111:MPK262112 MZF262111:MZG262112 NJB262111:NJC262112 NSX262111:NSY262112 OCT262111:OCU262112 OMP262111:OMQ262112 OWL262111:OWM262112 PGH262111:PGI262112 PQD262111:PQE262112 PZZ262111:QAA262112 QJV262111:QJW262112 QTR262111:QTS262112 RDN262111:RDO262112 RNJ262111:RNK262112 RXF262111:RXG262112 SHB262111:SHC262112 SQX262111:SQY262112 TAT262111:TAU262112 TKP262111:TKQ262112 TUL262111:TUM262112 UEH262111:UEI262112 UOD262111:UOE262112 UXZ262111:UYA262112 VHV262111:VHW262112 VRR262111:VRS262112 WBN262111:WBO262112 WLJ262111:WLK262112 WVF262111:WVG262112 G327647:H327648 IT327647:IU327648 SP327647:SQ327648 ACL327647:ACM327648 AMH327647:AMI327648 AWD327647:AWE327648 BFZ327647:BGA327648 BPV327647:BPW327648 BZR327647:BZS327648 CJN327647:CJO327648 CTJ327647:CTK327648 DDF327647:DDG327648 DNB327647:DNC327648 DWX327647:DWY327648 EGT327647:EGU327648 EQP327647:EQQ327648 FAL327647:FAM327648 FKH327647:FKI327648 FUD327647:FUE327648 GDZ327647:GEA327648 GNV327647:GNW327648 GXR327647:GXS327648 HHN327647:HHO327648 HRJ327647:HRK327648 IBF327647:IBG327648 ILB327647:ILC327648 IUX327647:IUY327648 JET327647:JEU327648 JOP327647:JOQ327648 JYL327647:JYM327648 KIH327647:KII327648 KSD327647:KSE327648 LBZ327647:LCA327648 LLV327647:LLW327648 LVR327647:LVS327648 MFN327647:MFO327648 MPJ327647:MPK327648 MZF327647:MZG327648 NJB327647:NJC327648 NSX327647:NSY327648 OCT327647:OCU327648 OMP327647:OMQ327648 OWL327647:OWM327648 PGH327647:PGI327648 PQD327647:PQE327648 PZZ327647:QAA327648 QJV327647:QJW327648 QTR327647:QTS327648 RDN327647:RDO327648 RNJ327647:RNK327648 RXF327647:RXG327648 SHB327647:SHC327648 SQX327647:SQY327648 TAT327647:TAU327648 TKP327647:TKQ327648 TUL327647:TUM327648 UEH327647:UEI327648 UOD327647:UOE327648 UXZ327647:UYA327648 VHV327647:VHW327648 VRR327647:VRS327648 WBN327647:WBO327648 WLJ327647:WLK327648 WVF327647:WVG327648 G393183:H393184 IT393183:IU393184 SP393183:SQ393184 ACL393183:ACM393184 AMH393183:AMI393184 AWD393183:AWE393184 BFZ393183:BGA393184 BPV393183:BPW393184 BZR393183:BZS393184 CJN393183:CJO393184 CTJ393183:CTK393184 DDF393183:DDG393184 DNB393183:DNC393184 DWX393183:DWY393184 EGT393183:EGU393184 EQP393183:EQQ393184 FAL393183:FAM393184 FKH393183:FKI393184 FUD393183:FUE393184 GDZ393183:GEA393184 GNV393183:GNW393184 GXR393183:GXS393184 HHN393183:HHO393184 HRJ393183:HRK393184 IBF393183:IBG393184 ILB393183:ILC393184 IUX393183:IUY393184 JET393183:JEU393184 JOP393183:JOQ393184 JYL393183:JYM393184 KIH393183:KII393184 KSD393183:KSE393184 LBZ393183:LCA393184 LLV393183:LLW393184 LVR393183:LVS393184 MFN393183:MFO393184 MPJ393183:MPK393184 MZF393183:MZG393184 NJB393183:NJC393184 NSX393183:NSY393184 OCT393183:OCU393184 OMP393183:OMQ393184 OWL393183:OWM393184 PGH393183:PGI393184 PQD393183:PQE393184 PZZ393183:QAA393184 QJV393183:QJW393184 QTR393183:QTS393184 RDN393183:RDO393184 RNJ393183:RNK393184 RXF393183:RXG393184 SHB393183:SHC393184 SQX393183:SQY393184 TAT393183:TAU393184 TKP393183:TKQ393184 TUL393183:TUM393184 UEH393183:UEI393184 UOD393183:UOE393184 UXZ393183:UYA393184 VHV393183:VHW393184 VRR393183:VRS393184 WBN393183:WBO393184 WLJ393183:WLK393184 WVF393183:WVG393184 G458719:H458720 IT458719:IU458720 SP458719:SQ458720 ACL458719:ACM458720 AMH458719:AMI458720 AWD458719:AWE458720 BFZ458719:BGA458720 BPV458719:BPW458720 BZR458719:BZS458720 CJN458719:CJO458720 CTJ458719:CTK458720 DDF458719:DDG458720 DNB458719:DNC458720 DWX458719:DWY458720 EGT458719:EGU458720 EQP458719:EQQ458720 FAL458719:FAM458720 FKH458719:FKI458720 FUD458719:FUE458720 GDZ458719:GEA458720 GNV458719:GNW458720 GXR458719:GXS458720 HHN458719:HHO458720 HRJ458719:HRK458720 IBF458719:IBG458720 ILB458719:ILC458720 IUX458719:IUY458720 JET458719:JEU458720 JOP458719:JOQ458720 JYL458719:JYM458720 KIH458719:KII458720 KSD458719:KSE458720 LBZ458719:LCA458720 LLV458719:LLW458720 LVR458719:LVS458720 MFN458719:MFO458720 MPJ458719:MPK458720 MZF458719:MZG458720 NJB458719:NJC458720 NSX458719:NSY458720 OCT458719:OCU458720 OMP458719:OMQ458720 OWL458719:OWM458720 PGH458719:PGI458720 PQD458719:PQE458720 PZZ458719:QAA458720 QJV458719:QJW458720 QTR458719:QTS458720 RDN458719:RDO458720 RNJ458719:RNK458720 RXF458719:RXG458720 SHB458719:SHC458720 SQX458719:SQY458720 TAT458719:TAU458720 TKP458719:TKQ458720 TUL458719:TUM458720 UEH458719:UEI458720 UOD458719:UOE458720 UXZ458719:UYA458720 VHV458719:VHW458720 VRR458719:VRS458720 WBN458719:WBO458720 WLJ458719:WLK458720 WVF458719:WVG458720 G524255:H524256 IT524255:IU524256 SP524255:SQ524256 ACL524255:ACM524256 AMH524255:AMI524256 AWD524255:AWE524256 BFZ524255:BGA524256 BPV524255:BPW524256 BZR524255:BZS524256 CJN524255:CJO524256 CTJ524255:CTK524256 DDF524255:DDG524256 DNB524255:DNC524256 DWX524255:DWY524256 EGT524255:EGU524256 EQP524255:EQQ524256 FAL524255:FAM524256 FKH524255:FKI524256 FUD524255:FUE524256 GDZ524255:GEA524256 GNV524255:GNW524256 GXR524255:GXS524256 HHN524255:HHO524256 HRJ524255:HRK524256 IBF524255:IBG524256 ILB524255:ILC524256 IUX524255:IUY524256 JET524255:JEU524256 JOP524255:JOQ524256 JYL524255:JYM524256 KIH524255:KII524256 KSD524255:KSE524256 LBZ524255:LCA524256 LLV524255:LLW524256 LVR524255:LVS524256 MFN524255:MFO524256 MPJ524255:MPK524256 MZF524255:MZG524256 NJB524255:NJC524256 NSX524255:NSY524256 OCT524255:OCU524256 OMP524255:OMQ524256 OWL524255:OWM524256 PGH524255:PGI524256 PQD524255:PQE524256 PZZ524255:QAA524256 QJV524255:QJW524256 QTR524255:QTS524256 RDN524255:RDO524256 RNJ524255:RNK524256 RXF524255:RXG524256 SHB524255:SHC524256 SQX524255:SQY524256 TAT524255:TAU524256 TKP524255:TKQ524256 TUL524255:TUM524256 UEH524255:UEI524256 UOD524255:UOE524256 UXZ524255:UYA524256 VHV524255:VHW524256 VRR524255:VRS524256 WBN524255:WBO524256 WLJ524255:WLK524256 WVF524255:WVG524256 G589791:H589792 IT589791:IU589792 SP589791:SQ589792 ACL589791:ACM589792 AMH589791:AMI589792 AWD589791:AWE589792 BFZ589791:BGA589792 BPV589791:BPW589792 BZR589791:BZS589792 CJN589791:CJO589792 CTJ589791:CTK589792 DDF589791:DDG589792 DNB589791:DNC589792 DWX589791:DWY589792 EGT589791:EGU589792 EQP589791:EQQ589792 FAL589791:FAM589792 FKH589791:FKI589792 FUD589791:FUE589792 GDZ589791:GEA589792 GNV589791:GNW589792 GXR589791:GXS589792 HHN589791:HHO589792 HRJ589791:HRK589792 IBF589791:IBG589792 ILB589791:ILC589792 IUX589791:IUY589792 JET589791:JEU589792 JOP589791:JOQ589792 JYL589791:JYM589792 KIH589791:KII589792 KSD589791:KSE589792 LBZ589791:LCA589792 LLV589791:LLW589792 LVR589791:LVS589792 MFN589791:MFO589792 MPJ589791:MPK589792 MZF589791:MZG589792 NJB589791:NJC589792 NSX589791:NSY589792 OCT589791:OCU589792 OMP589791:OMQ589792 OWL589791:OWM589792 PGH589791:PGI589792 PQD589791:PQE589792 PZZ589791:QAA589792 QJV589791:QJW589792 QTR589791:QTS589792 RDN589791:RDO589792 RNJ589791:RNK589792 RXF589791:RXG589792 SHB589791:SHC589792 SQX589791:SQY589792 TAT589791:TAU589792 TKP589791:TKQ589792 TUL589791:TUM589792 UEH589791:UEI589792 UOD589791:UOE589792 UXZ589791:UYA589792 VHV589791:VHW589792 VRR589791:VRS589792 WBN589791:WBO589792 WLJ589791:WLK589792 WVF589791:WVG589792 G655327:H655328 IT655327:IU655328 SP655327:SQ655328 ACL655327:ACM655328 AMH655327:AMI655328 AWD655327:AWE655328 BFZ655327:BGA655328 BPV655327:BPW655328 BZR655327:BZS655328 CJN655327:CJO655328 CTJ655327:CTK655328 DDF655327:DDG655328 DNB655327:DNC655328 DWX655327:DWY655328 EGT655327:EGU655328 EQP655327:EQQ655328 FAL655327:FAM655328 FKH655327:FKI655328 FUD655327:FUE655328 GDZ655327:GEA655328 GNV655327:GNW655328 GXR655327:GXS655328 HHN655327:HHO655328 HRJ655327:HRK655328 IBF655327:IBG655328 ILB655327:ILC655328 IUX655327:IUY655328 JET655327:JEU655328 JOP655327:JOQ655328 JYL655327:JYM655328 KIH655327:KII655328 KSD655327:KSE655328 LBZ655327:LCA655328 LLV655327:LLW655328 LVR655327:LVS655328 MFN655327:MFO655328 MPJ655327:MPK655328 MZF655327:MZG655328 NJB655327:NJC655328 NSX655327:NSY655328 OCT655327:OCU655328 OMP655327:OMQ655328 OWL655327:OWM655328 PGH655327:PGI655328 PQD655327:PQE655328 PZZ655327:QAA655328 QJV655327:QJW655328 QTR655327:QTS655328 RDN655327:RDO655328 RNJ655327:RNK655328 RXF655327:RXG655328 SHB655327:SHC655328 SQX655327:SQY655328 TAT655327:TAU655328 TKP655327:TKQ655328 TUL655327:TUM655328 UEH655327:UEI655328 UOD655327:UOE655328 UXZ655327:UYA655328 VHV655327:VHW655328 VRR655327:VRS655328 WBN655327:WBO655328 WLJ655327:WLK655328 WVF655327:WVG655328 G720863:H720864 IT720863:IU720864 SP720863:SQ720864 ACL720863:ACM720864 AMH720863:AMI720864 AWD720863:AWE720864 BFZ720863:BGA720864 BPV720863:BPW720864 BZR720863:BZS720864 CJN720863:CJO720864 CTJ720863:CTK720864 DDF720863:DDG720864 DNB720863:DNC720864 DWX720863:DWY720864 EGT720863:EGU720864 EQP720863:EQQ720864 FAL720863:FAM720864 FKH720863:FKI720864 FUD720863:FUE720864 GDZ720863:GEA720864 GNV720863:GNW720864 GXR720863:GXS720864 HHN720863:HHO720864 HRJ720863:HRK720864 IBF720863:IBG720864 ILB720863:ILC720864 IUX720863:IUY720864 JET720863:JEU720864 JOP720863:JOQ720864 JYL720863:JYM720864 KIH720863:KII720864 KSD720863:KSE720864 LBZ720863:LCA720864 LLV720863:LLW720864 LVR720863:LVS720864 MFN720863:MFO720864 MPJ720863:MPK720864 MZF720863:MZG720864 NJB720863:NJC720864 NSX720863:NSY720864 OCT720863:OCU720864 OMP720863:OMQ720864 OWL720863:OWM720864 PGH720863:PGI720864 PQD720863:PQE720864 PZZ720863:QAA720864 QJV720863:QJW720864 QTR720863:QTS720864 RDN720863:RDO720864 RNJ720863:RNK720864 RXF720863:RXG720864 SHB720863:SHC720864 SQX720863:SQY720864 TAT720863:TAU720864 TKP720863:TKQ720864 TUL720863:TUM720864 UEH720863:UEI720864 UOD720863:UOE720864 UXZ720863:UYA720864 VHV720863:VHW720864 VRR720863:VRS720864 WBN720863:WBO720864 WLJ720863:WLK720864 WVF720863:WVG720864 G786399:H786400 IT786399:IU786400 SP786399:SQ786400 ACL786399:ACM786400 AMH786399:AMI786400 AWD786399:AWE786400 BFZ786399:BGA786400 BPV786399:BPW786400 BZR786399:BZS786400 CJN786399:CJO786400 CTJ786399:CTK786400 DDF786399:DDG786400 DNB786399:DNC786400 DWX786399:DWY786400 EGT786399:EGU786400 EQP786399:EQQ786400 FAL786399:FAM786400 FKH786399:FKI786400 FUD786399:FUE786400 GDZ786399:GEA786400 GNV786399:GNW786400 GXR786399:GXS786400 HHN786399:HHO786400 HRJ786399:HRK786400 IBF786399:IBG786400 ILB786399:ILC786400 IUX786399:IUY786400 JET786399:JEU786400 JOP786399:JOQ786400 JYL786399:JYM786400 KIH786399:KII786400 KSD786399:KSE786400 LBZ786399:LCA786400 LLV786399:LLW786400 LVR786399:LVS786400 MFN786399:MFO786400 MPJ786399:MPK786400 MZF786399:MZG786400 NJB786399:NJC786400 NSX786399:NSY786400 OCT786399:OCU786400 OMP786399:OMQ786400 OWL786399:OWM786400 PGH786399:PGI786400 PQD786399:PQE786400 PZZ786399:QAA786400 QJV786399:QJW786400 QTR786399:QTS786400 RDN786399:RDO786400 RNJ786399:RNK786400 RXF786399:RXG786400 SHB786399:SHC786400 SQX786399:SQY786400 TAT786399:TAU786400 TKP786399:TKQ786400 TUL786399:TUM786400 UEH786399:UEI786400 UOD786399:UOE786400 UXZ786399:UYA786400 VHV786399:VHW786400 VRR786399:VRS786400 WBN786399:WBO786400 WLJ786399:WLK786400 WVF786399:WVG786400 G851935:H851936 IT851935:IU851936 SP851935:SQ851936 ACL851935:ACM851936 AMH851935:AMI851936 AWD851935:AWE851936 BFZ851935:BGA851936 BPV851935:BPW851936 BZR851935:BZS851936 CJN851935:CJO851936 CTJ851935:CTK851936 DDF851935:DDG851936 DNB851935:DNC851936 DWX851935:DWY851936 EGT851935:EGU851936 EQP851935:EQQ851936 FAL851935:FAM851936 FKH851935:FKI851936 FUD851935:FUE851936 GDZ851935:GEA851936 GNV851935:GNW851936 GXR851935:GXS851936 HHN851935:HHO851936 HRJ851935:HRK851936 IBF851935:IBG851936 ILB851935:ILC851936 IUX851935:IUY851936 JET851935:JEU851936 JOP851935:JOQ851936 JYL851935:JYM851936 KIH851935:KII851936 KSD851935:KSE851936 LBZ851935:LCA851936 LLV851935:LLW851936 LVR851935:LVS851936 MFN851935:MFO851936 MPJ851935:MPK851936 MZF851935:MZG851936 NJB851935:NJC851936 NSX851935:NSY851936 OCT851935:OCU851936 OMP851935:OMQ851936 OWL851935:OWM851936 PGH851935:PGI851936 PQD851935:PQE851936 PZZ851935:QAA851936 QJV851935:QJW851936 QTR851935:QTS851936 RDN851935:RDO851936 RNJ851935:RNK851936 RXF851935:RXG851936 SHB851935:SHC851936 SQX851935:SQY851936 TAT851935:TAU851936 TKP851935:TKQ851936 TUL851935:TUM851936 UEH851935:UEI851936 UOD851935:UOE851936 UXZ851935:UYA851936 VHV851935:VHW851936 VRR851935:VRS851936 WBN851935:WBO851936 WLJ851935:WLK851936 WVF851935:WVG851936 G917471:H917472 IT917471:IU917472 SP917471:SQ917472 ACL917471:ACM917472 AMH917471:AMI917472 AWD917471:AWE917472 BFZ917471:BGA917472 BPV917471:BPW917472 BZR917471:BZS917472 CJN917471:CJO917472 CTJ917471:CTK917472 DDF917471:DDG917472 DNB917471:DNC917472 DWX917471:DWY917472 EGT917471:EGU917472 EQP917471:EQQ917472 FAL917471:FAM917472 FKH917471:FKI917472 FUD917471:FUE917472 GDZ917471:GEA917472 GNV917471:GNW917472 GXR917471:GXS917472 HHN917471:HHO917472 HRJ917471:HRK917472 IBF917471:IBG917472 ILB917471:ILC917472 IUX917471:IUY917472 JET917471:JEU917472 JOP917471:JOQ917472 JYL917471:JYM917472 KIH917471:KII917472 KSD917471:KSE917472 LBZ917471:LCA917472 LLV917471:LLW917472 LVR917471:LVS917472 MFN917471:MFO917472 MPJ917471:MPK917472 MZF917471:MZG917472 NJB917471:NJC917472 NSX917471:NSY917472 OCT917471:OCU917472 OMP917471:OMQ917472 OWL917471:OWM917472 PGH917471:PGI917472 PQD917471:PQE917472 PZZ917471:QAA917472 QJV917471:QJW917472 QTR917471:QTS917472 RDN917471:RDO917472 RNJ917471:RNK917472 RXF917471:RXG917472 SHB917471:SHC917472 SQX917471:SQY917472 TAT917471:TAU917472 TKP917471:TKQ917472 TUL917471:TUM917472 UEH917471:UEI917472 UOD917471:UOE917472 UXZ917471:UYA917472 VHV917471:VHW917472 VRR917471:VRS917472 WBN917471:WBO917472 WLJ917471:WLK917472 WVF917471:WVG917472 G983007:H983008 IT983007:IU983008 SP983007:SQ983008 ACL983007:ACM983008 AMH983007:AMI983008 AWD983007:AWE983008 BFZ983007:BGA983008 BPV983007:BPW983008 BZR983007:BZS983008 CJN983007:CJO983008 CTJ983007:CTK983008 DDF983007:DDG983008 DNB983007:DNC983008 DWX983007:DWY983008 EGT983007:EGU983008 EQP983007:EQQ983008 FAL983007:FAM983008 FKH983007:FKI983008 FUD983007:FUE983008 GDZ983007:GEA983008 GNV983007:GNW983008 GXR983007:GXS983008 HHN983007:HHO983008 HRJ983007:HRK983008 IBF983007:IBG983008 ILB983007:ILC983008 IUX983007:IUY983008 JET983007:JEU983008 JOP983007:JOQ983008 JYL983007:JYM983008 KIH983007:KII983008 KSD983007:KSE983008 LBZ983007:LCA983008 LLV983007:LLW983008 LVR983007:LVS983008 MFN983007:MFO983008 MPJ983007:MPK983008 MZF983007:MZG983008 NJB983007:NJC983008 NSX983007:NSY983008 OCT983007:OCU983008 OMP983007:OMQ983008 OWL983007:OWM983008 PGH983007:PGI983008 PQD983007:PQE983008 PZZ983007:QAA983008 QJV983007:QJW983008 QTR983007:QTS983008 RDN983007:RDO983008 RNJ983007:RNK983008 RXF983007:RXG983008 SHB983007:SHC983008 SQX983007:SQY983008 TAT983007:TAU983008 TKP983007:TKQ983008 TUL983007:TUM983008 UEH983007:UEI983008 UOD983007:UOE983008 UXZ983007:UYA983008 VHV983007:VHW983008 VRR983007:VRS983008 WBN983007:WBO983008 WLJ983007:WLK983008 WVF983007:WVG983008 WBQ983013:WBR983014 M65509:N65510 IZ65509:JA65510 SV65509:SW65510 ACR65509:ACS65510 AMN65509:AMO65510 AWJ65509:AWK65510 BGF65509:BGG65510 BQB65509:BQC65510 BZX65509:BZY65510 CJT65509:CJU65510 CTP65509:CTQ65510 DDL65509:DDM65510 DNH65509:DNI65510 DXD65509:DXE65510 EGZ65509:EHA65510 EQV65509:EQW65510 FAR65509:FAS65510 FKN65509:FKO65510 FUJ65509:FUK65510 GEF65509:GEG65510 GOB65509:GOC65510 GXX65509:GXY65510 HHT65509:HHU65510 HRP65509:HRQ65510 IBL65509:IBM65510 ILH65509:ILI65510 IVD65509:IVE65510 JEZ65509:JFA65510 JOV65509:JOW65510 JYR65509:JYS65510 KIN65509:KIO65510 KSJ65509:KSK65510 LCF65509:LCG65510 LMB65509:LMC65510 LVX65509:LVY65510 MFT65509:MFU65510 MPP65509:MPQ65510 MZL65509:MZM65510 NJH65509:NJI65510 NTD65509:NTE65510 OCZ65509:ODA65510 OMV65509:OMW65510 OWR65509:OWS65510 PGN65509:PGO65510 PQJ65509:PQK65510 QAF65509:QAG65510 QKB65509:QKC65510 QTX65509:QTY65510 RDT65509:RDU65510 RNP65509:RNQ65510 RXL65509:RXM65510 SHH65509:SHI65510 SRD65509:SRE65510 TAZ65509:TBA65510 TKV65509:TKW65510 TUR65509:TUS65510 UEN65509:UEO65510 UOJ65509:UOK65510 UYF65509:UYG65510 VIB65509:VIC65510 VRX65509:VRY65510 WBT65509:WBU65510 WLP65509:WLQ65510 WVL65509:WVM65510 M131045:N131046 IZ131045:JA131046 SV131045:SW131046 ACR131045:ACS131046 AMN131045:AMO131046 AWJ131045:AWK131046 BGF131045:BGG131046 BQB131045:BQC131046 BZX131045:BZY131046 CJT131045:CJU131046 CTP131045:CTQ131046 DDL131045:DDM131046 DNH131045:DNI131046 DXD131045:DXE131046 EGZ131045:EHA131046 EQV131045:EQW131046 FAR131045:FAS131046 FKN131045:FKO131046 FUJ131045:FUK131046 GEF131045:GEG131046 GOB131045:GOC131046 GXX131045:GXY131046 HHT131045:HHU131046 HRP131045:HRQ131046 IBL131045:IBM131046 ILH131045:ILI131046 IVD131045:IVE131046 JEZ131045:JFA131046 JOV131045:JOW131046 JYR131045:JYS131046 KIN131045:KIO131046 KSJ131045:KSK131046 LCF131045:LCG131046 LMB131045:LMC131046 LVX131045:LVY131046 MFT131045:MFU131046 MPP131045:MPQ131046 MZL131045:MZM131046 NJH131045:NJI131046 NTD131045:NTE131046 OCZ131045:ODA131046 OMV131045:OMW131046 OWR131045:OWS131046 PGN131045:PGO131046 PQJ131045:PQK131046 QAF131045:QAG131046 QKB131045:QKC131046 QTX131045:QTY131046 RDT131045:RDU131046 RNP131045:RNQ131046 RXL131045:RXM131046 SHH131045:SHI131046 SRD131045:SRE131046 TAZ131045:TBA131046 TKV131045:TKW131046 TUR131045:TUS131046 UEN131045:UEO131046 UOJ131045:UOK131046 UYF131045:UYG131046 VIB131045:VIC131046 VRX131045:VRY131046 WBT131045:WBU131046 WLP131045:WLQ131046 WVL131045:WVM131046 M196581:N196582 IZ196581:JA196582 SV196581:SW196582 ACR196581:ACS196582 AMN196581:AMO196582 AWJ196581:AWK196582 BGF196581:BGG196582 BQB196581:BQC196582 BZX196581:BZY196582 CJT196581:CJU196582 CTP196581:CTQ196582 DDL196581:DDM196582 DNH196581:DNI196582 DXD196581:DXE196582 EGZ196581:EHA196582 EQV196581:EQW196582 FAR196581:FAS196582 FKN196581:FKO196582 FUJ196581:FUK196582 GEF196581:GEG196582 GOB196581:GOC196582 GXX196581:GXY196582 HHT196581:HHU196582 HRP196581:HRQ196582 IBL196581:IBM196582 ILH196581:ILI196582 IVD196581:IVE196582 JEZ196581:JFA196582 JOV196581:JOW196582 JYR196581:JYS196582 KIN196581:KIO196582 KSJ196581:KSK196582 LCF196581:LCG196582 LMB196581:LMC196582 LVX196581:LVY196582 MFT196581:MFU196582 MPP196581:MPQ196582 MZL196581:MZM196582 NJH196581:NJI196582 NTD196581:NTE196582 OCZ196581:ODA196582 OMV196581:OMW196582 OWR196581:OWS196582 PGN196581:PGO196582 PQJ196581:PQK196582 QAF196581:QAG196582 QKB196581:QKC196582 QTX196581:QTY196582 RDT196581:RDU196582 RNP196581:RNQ196582 RXL196581:RXM196582 SHH196581:SHI196582 SRD196581:SRE196582 TAZ196581:TBA196582 TKV196581:TKW196582 TUR196581:TUS196582 UEN196581:UEO196582 UOJ196581:UOK196582 UYF196581:UYG196582 VIB196581:VIC196582 VRX196581:VRY196582 WBT196581:WBU196582 WLP196581:WLQ196582 WVL196581:WVM196582 M262117:N262118 IZ262117:JA262118 SV262117:SW262118 ACR262117:ACS262118 AMN262117:AMO262118 AWJ262117:AWK262118 BGF262117:BGG262118 BQB262117:BQC262118 BZX262117:BZY262118 CJT262117:CJU262118 CTP262117:CTQ262118 DDL262117:DDM262118 DNH262117:DNI262118 DXD262117:DXE262118 EGZ262117:EHA262118 EQV262117:EQW262118 FAR262117:FAS262118 FKN262117:FKO262118 FUJ262117:FUK262118 GEF262117:GEG262118 GOB262117:GOC262118 GXX262117:GXY262118 HHT262117:HHU262118 HRP262117:HRQ262118 IBL262117:IBM262118 ILH262117:ILI262118 IVD262117:IVE262118 JEZ262117:JFA262118 JOV262117:JOW262118 JYR262117:JYS262118 KIN262117:KIO262118 KSJ262117:KSK262118 LCF262117:LCG262118 LMB262117:LMC262118 LVX262117:LVY262118 MFT262117:MFU262118 MPP262117:MPQ262118 MZL262117:MZM262118 NJH262117:NJI262118 NTD262117:NTE262118 OCZ262117:ODA262118 OMV262117:OMW262118 OWR262117:OWS262118 PGN262117:PGO262118 PQJ262117:PQK262118 QAF262117:QAG262118 QKB262117:QKC262118 QTX262117:QTY262118 RDT262117:RDU262118 RNP262117:RNQ262118 RXL262117:RXM262118 SHH262117:SHI262118 SRD262117:SRE262118 TAZ262117:TBA262118 TKV262117:TKW262118 TUR262117:TUS262118 UEN262117:UEO262118 UOJ262117:UOK262118 UYF262117:UYG262118 VIB262117:VIC262118 VRX262117:VRY262118 WBT262117:WBU262118 WLP262117:WLQ262118 WVL262117:WVM262118 M327653:N327654 IZ327653:JA327654 SV327653:SW327654 ACR327653:ACS327654 AMN327653:AMO327654 AWJ327653:AWK327654 BGF327653:BGG327654 BQB327653:BQC327654 BZX327653:BZY327654 CJT327653:CJU327654 CTP327653:CTQ327654 DDL327653:DDM327654 DNH327653:DNI327654 DXD327653:DXE327654 EGZ327653:EHA327654 EQV327653:EQW327654 FAR327653:FAS327654 FKN327653:FKO327654 FUJ327653:FUK327654 GEF327653:GEG327654 GOB327653:GOC327654 GXX327653:GXY327654 HHT327653:HHU327654 HRP327653:HRQ327654 IBL327653:IBM327654 ILH327653:ILI327654 IVD327653:IVE327654 JEZ327653:JFA327654 JOV327653:JOW327654 JYR327653:JYS327654 KIN327653:KIO327654 KSJ327653:KSK327654 LCF327653:LCG327654 LMB327653:LMC327654 LVX327653:LVY327654 MFT327653:MFU327654 MPP327653:MPQ327654 MZL327653:MZM327654 NJH327653:NJI327654 NTD327653:NTE327654 OCZ327653:ODA327654 OMV327653:OMW327654 OWR327653:OWS327654 PGN327653:PGO327654 PQJ327653:PQK327654 QAF327653:QAG327654 QKB327653:QKC327654 QTX327653:QTY327654 RDT327653:RDU327654 RNP327653:RNQ327654 RXL327653:RXM327654 SHH327653:SHI327654 SRD327653:SRE327654 TAZ327653:TBA327654 TKV327653:TKW327654 TUR327653:TUS327654 UEN327653:UEO327654 UOJ327653:UOK327654 UYF327653:UYG327654 VIB327653:VIC327654 VRX327653:VRY327654 WBT327653:WBU327654 WLP327653:WLQ327654 WVL327653:WVM327654 M393189:N393190 IZ393189:JA393190 SV393189:SW393190 ACR393189:ACS393190 AMN393189:AMO393190 AWJ393189:AWK393190 BGF393189:BGG393190 BQB393189:BQC393190 BZX393189:BZY393190 CJT393189:CJU393190 CTP393189:CTQ393190 DDL393189:DDM393190 DNH393189:DNI393190 DXD393189:DXE393190 EGZ393189:EHA393190 EQV393189:EQW393190 FAR393189:FAS393190 FKN393189:FKO393190 FUJ393189:FUK393190 GEF393189:GEG393190 GOB393189:GOC393190 GXX393189:GXY393190 HHT393189:HHU393190 HRP393189:HRQ393190 IBL393189:IBM393190 ILH393189:ILI393190 IVD393189:IVE393190 JEZ393189:JFA393190 JOV393189:JOW393190 JYR393189:JYS393190 KIN393189:KIO393190 KSJ393189:KSK393190 LCF393189:LCG393190 LMB393189:LMC393190 LVX393189:LVY393190 MFT393189:MFU393190 MPP393189:MPQ393190 MZL393189:MZM393190 NJH393189:NJI393190 NTD393189:NTE393190 OCZ393189:ODA393190 OMV393189:OMW393190 OWR393189:OWS393190 PGN393189:PGO393190 PQJ393189:PQK393190 QAF393189:QAG393190 QKB393189:QKC393190 QTX393189:QTY393190 RDT393189:RDU393190 RNP393189:RNQ393190 RXL393189:RXM393190 SHH393189:SHI393190 SRD393189:SRE393190 TAZ393189:TBA393190 TKV393189:TKW393190 TUR393189:TUS393190 UEN393189:UEO393190 UOJ393189:UOK393190 UYF393189:UYG393190 VIB393189:VIC393190 VRX393189:VRY393190 WBT393189:WBU393190 WLP393189:WLQ393190 WVL393189:WVM393190 M458725:N458726 IZ458725:JA458726 SV458725:SW458726 ACR458725:ACS458726 AMN458725:AMO458726 AWJ458725:AWK458726 BGF458725:BGG458726 BQB458725:BQC458726 BZX458725:BZY458726 CJT458725:CJU458726 CTP458725:CTQ458726 DDL458725:DDM458726 DNH458725:DNI458726 DXD458725:DXE458726 EGZ458725:EHA458726 EQV458725:EQW458726 FAR458725:FAS458726 FKN458725:FKO458726 FUJ458725:FUK458726 GEF458725:GEG458726 GOB458725:GOC458726 GXX458725:GXY458726 HHT458725:HHU458726 HRP458725:HRQ458726 IBL458725:IBM458726 ILH458725:ILI458726 IVD458725:IVE458726 JEZ458725:JFA458726 JOV458725:JOW458726 JYR458725:JYS458726 KIN458725:KIO458726 KSJ458725:KSK458726 LCF458725:LCG458726 LMB458725:LMC458726 LVX458725:LVY458726 MFT458725:MFU458726 MPP458725:MPQ458726 MZL458725:MZM458726 NJH458725:NJI458726 NTD458725:NTE458726 OCZ458725:ODA458726 OMV458725:OMW458726 OWR458725:OWS458726 PGN458725:PGO458726 PQJ458725:PQK458726 QAF458725:QAG458726 QKB458725:QKC458726 QTX458725:QTY458726 RDT458725:RDU458726 RNP458725:RNQ458726 RXL458725:RXM458726 SHH458725:SHI458726 SRD458725:SRE458726 TAZ458725:TBA458726 TKV458725:TKW458726 TUR458725:TUS458726 UEN458725:UEO458726 UOJ458725:UOK458726 UYF458725:UYG458726 VIB458725:VIC458726 VRX458725:VRY458726 WBT458725:WBU458726 WLP458725:WLQ458726 WVL458725:WVM458726 M524261:N524262 IZ524261:JA524262 SV524261:SW524262 ACR524261:ACS524262 AMN524261:AMO524262 AWJ524261:AWK524262 BGF524261:BGG524262 BQB524261:BQC524262 BZX524261:BZY524262 CJT524261:CJU524262 CTP524261:CTQ524262 DDL524261:DDM524262 DNH524261:DNI524262 DXD524261:DXE524262 EGZ524261:EHA524262 EQV524261:EQW524262 FAR524261:FAS524262 FKN524261:FKO524262 FUJ524261:FUK524262 GEF524261:GEG524262 GOB524261:GOC524262 GXX524261:GXY524262 HHT524261:HHU524262 HRP524261:HRQ524262 IBL524261:IBM524262 ILH524261:ILI524262 IVD524261:IVE524262 JEZ524261:JFA524262 JOV524261:JOW524262 JYR524261:JYS524262 KIN524261:KIO524262 KSJ524261:KSK524262 LCF524261:LCG524262 LMB524261:LMC524262 LVX524261:LVY524262 MFT524261:MFU524262 MPP524261:MPQ524262 MZL524261:MZM524262 NJH524261:NJI524262 NTD524261:NTE524262 OCZ524261:ODA524262 OMV524261:OMW524262 OWR524261:OWS524262 PGN524261:PGO524262 PQJ524261:PQK524262 QAF524261:QAG524262 QKB524261:QKC524262 QTX524261:QTY524262 RDT524261:RDU524262 RNP524261:RNQ524262 RXL524261:RXM524262 SHH524261:SHI524262 SRD524261:SRE524262 TAZ524261:TBA524262 TKV524261:TKW524262 TUR524261:TUS524262 UEN524261:UEO524262 UOJ524261:UOK524262 UYF524261:UYG524262 VIB524261:VIC524262 VRX524261:VRY524262 WBT524261:WBU524262 WLP524261:WLQ524262 WVL524261:WVM524262 M589797:N589798 IZ589797:JA589798 SV589797:SW589798 ACR589797:ACS589798 AMN589797:AMO589798 AWJ589797:AWK589798 BGF589797:BGG589798 BQB589797:BQC589798 BZX589797:BZY589798 CJT589797:CJU589798 CTP589797:CTQ589798 DDL589797:DDM589798 DNH589797:DNI589798 DXD589797:DXE589798 EGZ589797:EHA589798 EQV589797:EQW589798 FAR589797:FAS589798 FKN589797:FKO589798 FUJ589797:FUK589798 GEF589797:GEG589798 GOB589797:GOC589798 GXX589797:GXY589798 HHT589797:HHU589798 HRP589797:HRQ589798 IBL589797:IBM589798 ILH589797:ILI589798 IVD589797:IVE589798 JEZ589797:JFA589798 JOV589797:JOW589798 JYR589797:JYS589798 KIN589797:KIO589798 KSJ589797:KSK589798 LCF589797:LCG589798 LMB589797:LMC589798 LVX589797:LVY589798 MFT589797:MFU589798 MPP589797:MPQ589798 MZL589797:MZM589798 NJH589797:NJI589798 NTD589797:NTE589798 OCZ589797:ODA589798 OMV589797:OMW589798 OWR589797:OWS589798 PGN589797:PGO589798 PQJ589797:PQK589798 QAF589797:QAG589798 QKB589797:QKC589798 QTX589797:QTY589798 RDT589797:RDU589798 RNP589797:RNQ589798 RXL589797:RXM589798 SHH589797:SHI589798 SRD589797:SRE589798 TAZ589797:TBA589798 TKV589797:TKW589798 TUR589797:TUS589798 UEN589797:UEO589798 UOJ589797:UOK589798 UYF589797:UYG589798 VIB589797:VIC589798 VRX589797:VRY589798 WBT589797:WBU589798 WLP589797:WLQ589798 WVL589797:WVM589798 M655333:N655334 IZ655333:JA655334 SV655333:SW655334 ACR655333:ACS655334 AMN655333:AMO655334 AWJ655333:AWK655334 BGF655333:BGG655334 BQB655333:BQC655334 BZX655333:BZY655334 CJT655333:CJU655334 CTP655333:CTQ655334 DDL655333:DDM655334 DNH655333:DNI655334 DXD655333:DXE655334 EGZ655333:EHA655334 EQV655333:EQW655334 FAR655333:FAS655334 FKN655333:FKO655334 FUJ655333:FUK655334 GEF655333:GEG655334 GOB655333:GOC655334 GXX655333:GXY655334 HHT655333:HHU655334 HRP655333:HRQ655334 IBL655333:IBM655334 ILH655333:ILI655334 IVD655333:IVE655334 JEZ655333:JFA655334 JOV655333:JOW655334 JYR655333:JYS655334 KIN655333:KIO655334 KSJ655333:KSK655334 LCF655333:LCG655334 LMB655333:LMC655334 LVX655333:LVY655334 MFT655333:MFU655334 MPP655333:MPQ655334 MZL655333:MZM655334 NJH655333:NJI655334 NTD655333:NTE655334 OCZ655333:ODA655334 OMV655333:OMW655334 OWR655333:OWS655334 PGN655333:PGO655334 PQJ655333:PQK655334 QAF655333:QAG655334 QKB655333:QKC655334 QTX655333:QTY655334 RDT655333:RDU655334 RNP655333:RNQ655334 RXL655333:RXM655334 SHH655333:SHI655334 SRD655333:SRE655334 TAZ655333:TBA655334 TKV655333:TKW655334 TUR655333:TUS655334 UEN655333:UEO655334 UOJ655333:UOK655334 UYF655333:UYG655334 VIB655333:VIC655334 VRX655333:VRY655334 WBT655333:WBU655334 WLP655333:WLQ655334 WVL655333:WVM655334 M720869:N720870 IZ720869:JA720870 SV720869:SW720870 ACR720869:ACS720870 AMN720869:AMO720870 AWJ720869:AWK720870 BGF720869:BGG720870 BQB720869:BQC720870 BZX720869:BZY720870 CJT720869:CJU720870 CTP720869:CTQ720870 DDL720869:DDM720870 DNH720869:DNI720870 DXD720869:DXE720870 EGZ720869:EHA720870 EQV720869:EQW720870 FAR720869:FAS720870 FKN720869:FKO720870 FUJ720869:FUK720870 GEF720869:GEG720870 GOB720869:GOC720870 GXX720869:GXY720870 HHT720869:HHU720870 HRP720869:HRQ720870 IBL720869:IBM720870 ILH720869:ILI720870 IVD720869:IVE720870 JEZ720869:JFA720870 JOV720869:JOW720870 JYR720869:JYS720870 KIN720869:KIO720870 KSJ720869:KSK720870 LCF720869:LCG720870 LMB720869:LMC720870 LVX720869:LVY720870 MFT720869:MFU720870 MPP720869:MPQ720870 MZL720869:MZM720870 NJH720869:NJI720870 NTD720869:NTE720870 OCZ720869:ODA720870 OMV720869:OMW720870 OWR720869:OWS720870 PGN720869:PGO720870 PQJ720869:PQK720870 QAF720869:QAG720870 QKB720869:QKC720870 QTX720869:QTY720870 RDT720869:RDU720870 RNP720869:RNQ720870 RXL720869:RXM720870 SHH720869:SHI720870 SRD720869:SRE720870 TAZ720869:TBA720870 TKV720869:TKW720870 TUR720869:TUS720870 UEN720869:UEO720870 UOJ720869:UOK720870 UYF720869:UYG720870 VIB720869:VIC720870 VRX720869:VRY720870 WBT720869:WBU720870 WLP720869:WLQ720870 WVL720869:WVM720870 M786405:N786406 IZ786405:JA786406 SV786405:SW786406 ACR786405:ACS786406 AMN786405:AMO786406 AWJ786405:AWK786406 BGF786405:BGG786406 BQB786405:BQC786406 BZX786405:BZY786406 CJT786405:CJU786406 CTP786405:CTQ786406 DDL786405:DDM786406 DNH786405:DNI786406 DXD786405:DXE786406 EGZ786405:EHA786406 EQV786405:EQW786406 FAR786405:FAS786406 FKN786405:FKO786406 FUJ786405:FUK786406 GEF786405:GEG786406 GOB786405:GOC786406 GXX786405:GXY786406 HHT786405:HHU786406 HRP786405:HRQ786406 IBL786405:IBM786406 ILH786405:ILI786406 IVD786405:IVE786406 JEZ786405:JFA786406 JOV786405:JOW786406 JYR786405:JYS786406 KIN786405:KIO786406 KSJ786405:KSK786406 LCF786405:LCG786406 LMB786405:LMC786406 LVX786405:LVY786406 MFT786405:MFU786406 MPP786405:MPQ786406 MZL786405:MZM786406 NJH786405:NJI786406 NTD786405:NTE786406 OCZ786405:ODA786406 OMV786405:OMW786406 OWR786405:OWS786406 PGN786405:PGO786406 PQJ786405:PQK786406 QAF786405:QAG786406 QKB786405:QKC786406 QTX786405:QTY786406 RDT786405:RDU786406 RNP786405:RNQ786406 RXL786405:RXM786406 SHH786405:SHI786406 SRD786405:SRE786406 TAZ786405:TBA786406 TKV786405:TKW786406 TUR786405:TUS786406 UEN786405:UEO786406 UOJ786405:UOK786406 UYF786405:UYG786406 VIB786405:VIC786406 VRX786405:VRY786406 WBT786405:WBU786406 WLP786405:WLQ786406 WVL786405:WVM786406 M851941:N851942 IZ851941:JA851942 SV851941:SW851942 ACR851941:ACS851942 AMN851941:AMO851942 AWJ851941:AWK851942 BGF851941:BGG851942 BQB851941:BQC851942 BZX851941:BZY851942 CJT851941:CJU851942 CTP851941:CTQ851942 DDL851941:DDM851942 DNH851941:DNI851942 DXD851941:DXE851942 EGZ851941:EHA851942 EQV851941:EQW851942 FAR851941:FAS851942 FKN851941:FKO851942 FUJ851941:FUK851942 GEF851941:GEG851942 GOB851941:GOC851942 GXX851941:GXY851942 HHT851941:HHU851942 HRP851941:HRQ851942 IBL851941:IBM851942 ILH851941:ILI851942 IVD851941:IVE851942 JEZ851941:JFA851942 JOV851941:JOW851942 JYR851941:JYS851942 KIN851941:KIO851942 KSJ851941:KSK851942 LCF851941:LCG851942 LMB851941:LMC851942 LVX851941:LVY851942 MFT851941:MFU851942 MPP851941:MPQ851942 MZL851941:MZM851942 NJH851941:NJI851942 NTD851941:NTE851942 OCZ851941:ODA851942 OMV851941:OMW851942 OWR851941:OWS851942 PGN851941:PGO851942 PQJ851941:PQK851942 QAF851941:QAG851942 QKB851941:QKC851942 QTX851941:QTY851942 RDT851941:RDU851942 RNP851941:RNQ851942 RXL851941:RXM851942 SHH851941:SHI851942 SRD851941:SRE851942 TAZ851941:TBA851942 TKV851941:TKW851942 TUR851941:TUS851942 UEN851941:UEO851942 UOJ851941:UOK851942 UYF851941:UYG851942 VIB851941:VIC851942 VRX851941:VRY851942 WBT851941:WBU851942 WLP851941:WLQ851942 WVL851941:WVM851942 M917477:N917478 IZ917477:JA917478 SV917477:SW917478 ACR917477:ACS917478 AMN917477:AMO917478 AWJ917477:AWK917478 BGF917477:BGG917478 BQB917477:BQC917478 BZX917477:BZY917478 CJT917477:CJU917478 CTP917477:CTQ917478 DDL917477:DDM917478 DNH917477:DNI917478 DXD917477:DXE917478 EGZ917477:EHA917478 EQV917477:EQW917478 FAR917477:FAS917478 FKN917477:FKO917478 FUJ917477:FUK917478 GEF917477:GEG917478 GOB917477:GOC917478 GXX917477:GXY917478 HHT917477:HHU917478 HRP917477:HRQ917478 IBL917477:IBM917478 ILH917477:ILI917478 IVD917477:IVE917478 JEZ917477:JFA917478 JOV917477:JOW917478 JYR917477:JYS917478 KIN917477:KIO917478 KSJ917477:KSK917478 LCF917477:LCG917478 LMB917477:LMC917478 LVX917477:LVY917478 MFT917477:MFU917478 MPP917477:MPQ917478 MZL917477:MZM917478 NJH917477:NJI917478 NTD917477:NTE917478 OCZ917477:ODA917478 OMV917477:OMW917478 OWR917477:OWS917478 PGN917477:PGO917478 PQJ917477:PQK917478 QAF917477:QAG917478 QKB917477:QKC917478 QTX917477:QTY917478 RDT917477:RDU917478 RNP917477:RNQ917478 RXL917477:RXM917478 SHH917477:SHI917478 SRD917477:SRE917478 TAZ917477:TBA917478 TKV917477:TKW917478 TUR917477:TUS917478 UEN917477:UEO917478 UOJ917477:UOK917478 UYF917477:UYG917478 VIB917477:VIC917478 VRX917477:VRY917478 WBT917477:WBU917478 WLP917477:WLQ917478 WVL917477:WVM917478 M983013:N983014 IZ983013:JA983014 SV983013:SW983014 ACR983013:ACS983014 AMN983013:AMO983014 AWJ983013:AWK983014 BGF983013:BGG983014 BQB983013:BQC983014 BZX983013:BZY983014 CJT983013:CJU983014 CTP983013:CTQ983014 DDL983013:DDM983014 DNH983013:DNI983014 DXD983013:DXE983014 EGZ983013:EHA983014 EQV983013:EQW983014 FAR983013:FAS983014 FKN983013:FKO983014 FUJ983013:FUK983014 GEF983013:GEG983014 GOB983013:GOC983014 GXX983013:GXY983014 HHT983013:HHU983014 HRP983013:HRQ983014 IBL983013:IBM983014 ILH983013:ILI983014 IVD983013:IVE983014 JEZ983013:JFA983014 JOV983013:JOW983014 JYR983013:JYS983014 KIN983013:KIO983014 KSJ983013:KSK983014 LCF983013:LCG983014 LMB983013:LMC983014 LVX983013:LVY983014 MFT983013:MFU983014 MPP983013:MPQ983014 MZL983013:MZM983014 NJH983013:NJI983014 NTD983013:NTE983014 OCZ983013:ODA983014 OMV983013:OMW983014 OWR983013:OWS983014 PGN983013:PGO983014 PQJ983013:PQK983014 QAF983013:QAG983014 QKB983013:QKC983014 QTX983013:QTY983014 RDT983013:RDU983014 RNP983013:RNQ983014 RXL983013:RXM983014 SHH983013:SHI983014 SRD983013:SRE983014 TAZ983013:TBA983014 TKV983013:TKW983014 TUR983013:TUS983014 UEN983013:UEO983014 UOJ983013:UOK983014 UYF983013:UYG983014 VIB983013:VIC983014 VRX983013:VRY983014 WBT983013:WBU983014 WLP983013:WLQ983014 WVL983013:WVM983014 WVI983013:WVJ983014 J65503:K65504 IW65503:IX65504 SS65503:ST65504 ACO65503:ACP65504 AMK65503:AML65504 AWG65503:AWH65504 BGC65503:BGD65504 BPY65503:BPZ65504 BZU65503:BZV65504 CJQ65503:CJR65504 CTM65503:CTN65504 DDI65503:DDJ65504 DNE65503:DNF65504 DXA65503:DXB65504 EGW65503:EGX65504 EQS65503:EQT65504 FAO65503:FAP65504 FKK65503:FKL65504 FUG65503:FUH65504 GEC65503:GED65504 GNY65503:GNZ65504 GXU65503:GXV65504 HHQ65503:HHR65504 HRM65503:HRN65504 IBI65503:IBJ65504 ILE65503:ILF65504 IVA65503:IVB65504 JEW65503:JEX65504 JOS65503:JOT65504 JYO65503:JYP65504 KIK65503:KIL65504 KSG65503:KSH65504 LCC65503:LCD65504 LLY65503:LLZ65504 LVU65503:LVV65504 MFQ65503:MFR65504 MPM65503:MPN65504 MZI65503:MZJ65504 NJE65503:NJF65504 NTA65503:NTB65504 OCW65503:OCX65504 OMS65503:OMT65504 OWO65503:OWP65504 PGK65503:PGL65504 PQG65503:PQH65504 QAC65503:QAD65504 QJY65503:QJZ65504 QTU65503:QTV65504 RDQ65503:RDR65504 RNM65503:RNN65504 RXI65503:RXJ65504 SHE65503:SHF65504 SRA65503:SRB65504 TAW65503:TAX65504 TKS65503:TKT65504 TUO65503:TUP65504 UEK65503:UEL65504 UOG65503:UOH65504 UYC65503:UYD65504 VHY65503:VHZ65504 VRU65503:VRV65504 WBQ65503:WBR65504 WLM65503:WLN65504 WVI65503:WVJ65504 J131039:K131040 IW131039:IX131040 SS131039:ST131040 ACO131039:ACP131040 AMK131039:AML131040 AWG131039:AWH131040 BGC131039:BGD131040 BPY131039:BPZ131040 BZU131039:BZV131040 CJQ131039:CJR131040 CTM131039:CTN131040 DDI131039:DDJ131040 DNE131039:DNF131040 DXA131039:DXB131040 EGW131039:EGX131040 EQS131039:EQT131040 FAO131039:FAP131040 FKK131039:FKL131040 FUG131039:FUH131040 GEC131039:GED131040 GNY131039:GNZ131040 GXU131039:GXV131040 HHQ131039:HHR131040 HRM131039:HRN131040 IBI131039:IBJ131040 ILE131039:ILF131040 IVA131039:IVB131040 JEW131039:JEX131040 JOS131039:JOT131040 JYO131039:JYP131040 KIK131039:KIL131040 KSG131039:KSH131040 LCC131039:LCD131040 LLY131039:LLZ131040 LVU131039:LVV131040 MFQ131039:MFR131040 MPM131039:MPN131040 MZI131039:MZJ131040 NJE131039:NJF131040 NTA131039:NTB131040 OCW131039:OCX131040 OMS131039:OMT131040 OWO131039:OWP131040 PGK131039:PGL131040 PQG131039:PQH131040 QAC131039:QAD131040 QJY131039:QJZ131040 QTU131039:QTV131040 RDQ131039:RDR131040 RNM131039:RNN131040 RXI131039:RXJ131040 SHE131039:SHF131040 SRA131039:SRB131040 TAW131039:TAX131040 TKS131039:TKT131040 TUO131039:TUP131040 UEK131039:UEL131040 UOG131039:UOH131040 UYC131039:UYD131040 VHY131039:VHZ131040 VRU131039:VRV131040 WBQ131039:WBR131040 WLM131039:WLN131040 WVI131039:WVJ131040 J196575:K196576 IW196575:IX196576 SS196575:ST196576 ACO196575:ACP196576 AMK196575:AML196576 AWG196575:AWH196576 BGC196575:BGD196576 BPY196575:BPZ196576 BZU196575:BZV196576 CJQ196575:CJR196576 CTM196575:CTN196576 DDI196575:DDJ196576 DNE196575:DNF196576 DXA196575:DXB196576 EGW196575:EGX196576 EQS196575:EQT196576 FAO196575:FAP196576 FKK196575:FKL196576 FUG196575:FUH196576 GEC196575:GED196576 GNY196575:GNZ196576 GXU196575:GXV196576 HHQ196575:HHR196576 HRM196575:HRN196576 IBI196575:IBJ196576 ILE196575:ILF196576 IVA196575:IVB196576 JEW196575:JEX196576 JOS196575:JOT196576 JYO196575:JYP196576 KIK196575:KIL196576 KSG196575:KSH196576 LCC196575:LCD196576 LLY196575:LLZ196576 LVU196575:LVV196576 MFQ196575:MFR196576 MPM196575:MPN196576 MZI196575:MZJ196576 NJE196575:NJF196576 NTA196575:NTB196576 OCW196575:OCX196576 OMS196575:OMT196576 OWO196575:OWP196576 PGK196575:PGL196576 PQG196575:PQH196576 QAC196575:QAD196576 QJY196575:QJZ196576 QTU196575:QTV196576 RDQ196575:RDR196576 RNM196575:RNN196576 RXI196575:RXJ196576 SHE196575:SHF196576 SRA196575:SRB196576 TAW196575:TAX196576 TKS196575:TKT196576 TUO196575:TUP196576 UEK196575:UEL196576 UOG196575:UOH196576 UYC196575:UYD196576 VHY196575:VHZ196576 VRU196575:VRV196576 WBQ196575:WBR196576 WLM196575:WLN196576 WVI196575:WVJ196576 J262111:K262112 IW262111:IX262112 SS262111:ST262112 ACO262111:ACP262112 AMK262111:AML262112 AWG262111:AWH262112 BGC262111:BGD262112 BPY262111:BPZ262112 BZU262111:BZV262112 CJQ262111:CJR262112 CTM262111:CTN262112 DDI262111:DDJ262112 DNE262111:DNF262112 DXA262111:DXB262112 EGW262111:EGX262112 EQS262111:EQT262112 FAO262111:FAP262112 FKK262111:FKL262112 FUG262111:FUH262112 GEC262111:GED262112 GNY262111:GNZ262112 GXU262111:GXV262112 HHQ262111:HHR262112 HRM262111:HRN262112 IBI262111:IBJ262112 ILE262111:ILF262112 IVA262111:IVB262112 JEW262111:JEX262112 JOS262111:JOT262112 JYO262111:JYP262112 KIK262111:KIL262112 KSG262111:KSH262112 LCC262111:LCD262112 LLY262111:LLZ262112 LVU262111:LVV262112 MFQ262111:MFR262112 MPM262111:MPN262112 MZI262111:MZJ262112 NJE262111:NJF262112 NTA262111:NTB262112 OCW262111:OCX262112 OMS262111:OMT262112 OWO262111:OWP262112 PGK262111:PGL262112 PQG262111:PQH262112 QAC262111:QAD262112 QJY262111:QJZ262112 QTU262111:QTV262112 RDQ262111:RDR262112 RNM262111:RNN262112 RXI262111:RXJ262112 SHE262111:SHF262112 SRA262111:SRB262112 TAW262111:TAX262112 TKS262111:TKT262112 TUO262111:TUP262112 UEK262111:UEL262112 UOG262111:UOH262112 UYC262111:UYD262112 VHY262111:VHZ262112 VRU262111:VRV262112 WBQ262111:WBR262112 WLM262111:WLN262112 WVI262111:WVJ262112 J327647:K327648 IW327647:IX327648 SS327647:ST327648 ACO327647:ACP327648 AMK327647:AML327648 AWG327647:AWH327648 BGC327647:BGD327648 BPY327647:BPZ327648 BZU327647:BZV327648 CJQ327647:CJR327648 CTM327647:CTN327648 DDI327647:DDJ327648 DNE327647:DNF327648 DXA327647:DXB327648 EGW327647:EGX327648 EQS327647:EQT327648 FAO327647:FAP327648 FKK327647:FKL327648 FUG327647:FUH327648 GEC327647:GED327648 GNY327647:GNZ327648 GXU327647:GXV327648 HHQ327647:HHR327648 HRM327647:HRN327648 IBI327647:IBJ327648 ILE327647:ILF327648 IVA327647:IVB327648 JEW327647:JEX327648 JOS327647:JOT327648 JYO327647:JYP327648 KIK327647:KIL327648 KSG327647:KSH327648 LCC327647:LCD327648 LLY327647:LLZ327648 LVU327647:LVV327648 MFQ327647:MFR327648 MPM327647:MPN327648 MZI327647:MZJ327648 NJE327647:NJF327648 NTA327647:NTB327648 OCW327647:OCX327648 OMS327647:OMT327648 OWO327647:OWP327648 PGK327647:PGL327648 PQG327647:PQH327648 QAC327647:QAD327648 QJY327647:QJZ327648 QTU327647:QTV327648 RDQ327647:RDR327648 RNM327647:RNN327648 RXI327647:RXJ327648 SHE327647:SHF327648 SRA327647:SRB327648 TAW327647:TAX327648 TKS327647:TKT327648 TUO327647:TUP327648 UEK327647:UEL327648 UOG327647:UOH327648 UYC327647:UYD327648 VHY327647:VHZ327648 VRU327647:VRV327648 WBQ327647:WBR327648 WLM327647:WLN327648 WVI327647:WVJ327648 J393183:K393184 IW393183:IX393184 SS393183:ST393184 ACO393183:ACP393184 AMK393183:AML393184 AWG393183:AWH393184 BGC393183:BGD393184 BPY393183:BPZ393184 BZU393183:BZV393184 CJQ393183:CJR393184 CTM393183:CTN393184 DDI393183:DDJ393184 DNE393183:DNF393184 DXA393183:DXB393184 EGW393183:EGX393184 EQS393183:EQT393184 FAO393183:FAP393184 FKK393183:FKL393184 FUG393183:FUH393184 GEC393183:GED393184 GNY393183:GNZ393184 GXU393183:GXV393184 HHQ393183:HHR393184 HRM393183:HRN393184 IBI393183:IBJ393184 ILE393183:ILF393184 IVA393183:IVB393184 JEW393183:JEX393184 JOS393183:JOT393184 JYO393183:JYP393184 KIK393183:KIL393184 KSG393183:KSH393184 LCC393183:LCD393184 LLY393183:LLZ393184 LVU393183:LVV393184 MFQ393183:MFR393184 MPM393183:MPN393184 MZI393183:MZJ393184 NJE393183:NJF393184 NTA393183:NTB393184 OCW393183:OCX393184 OMS393183:OMT393184 OWO393183:OWP393184 PGK393183:PGL393184 PQG393183:PQH393184 QAC393183:QAD393184 QJY393183:QJZ393184 QTU393183:QTV393184 RDQ393183:RDR393184 RNM393183:RNN393184 RXI393183:RXJ393184 SHE393183:SHF393184 SRA393183:SRB393184 TAW393183:TAX393184 TKS393183:TKT393184 TUO393183:TUP393184 UEK393183:UEL393184 UOG393183:UOH393184 UYC393183:UYD393184 VHY393183:VHZ393184 VRU393183:VRV393184 WBQ393183:WBR393184 WLM393183:WLN393184 WVI393183:WVJ393184 J458719:K458720 IW458719:IX458720 SS458719:ST458720 ACO458719:ACP458720 AMK458719:AML458720 AWG458719:AWH458720 BGC458719:BGD458720 BPY458719:BPZ458720 BZU458719:BZV458720 CJQ458719:CJR458720 CTM458719:CTN458720 DDI458719:DDJ458720 DNE458719:DNF458720 DXA458719:DXB458720 EGW458719:EGX458720 EQS458719:EQT458720 FAO458719:FAP458720 FKK458719:FKL458720 FUG458719:FUH458720 GEC458719:GED458720 GNY458719:GNZ458720 GXU458719:GXV458720 HHQ458719:HHR458720 HRM458719:HRN458720 IBI458719:IBJ458720 ILE458719:ILF458720 IVA458719:IVB458720 JEW458719:JEX458720 JOS458719:JOT458720 JYO458719:JYP458720 KIK458719:KIL458720 KSG458719:KSH458720 LCC458719:LCD458720 LLY458719:LLZ458720 LVU458719:LVV458720 MFQ458719:MFR458720 MPM458719:MPN458720 MZI458719:MZJ458720 NJE458719:NJF458720 NTA458719:NTB458720 OCW458719:OCX458720 OMS458719:OMT458720 OWO458719:OWP458720 PGK458719:PGL458720 PQG458719:PQH458720 QAC458719:QAD458720 QJY458719:QJZ458720 QTU458719:QTV458720 RDQ458719:RDR458720 RNM458719:RNN458720 RXI458719:RXJ458720 SHE458719:SHF458720 SRA458719:SRB458720 TAW458719:TAX458720 TKS458719:TKT458720 TUO458719:TUP458720 UEK458719:UEL458720 UOG458719:UOH458720 UYC458719:UYD458720 VHY458719:VHZ458720 VRU458719:VRV458720 WBQ458719:WBR458720 WLM458719:WLN458720 WVI458719:WVJ458720 J524255:K524256 IW524255:IX524256 SS524255:ST524256 ACO524255:ACP524256 AMK524255:AML524256 AWG524255:AWH524256 BGC524255:BGD524256 BPY524255:BPZ524256 BZU524255:BZV524256 CJQ524255:CJR524256 CTM524255:CTN524256 DDI524255:DDJ524256 DNE524255:DNF524256 DXA524255:DXB524256 EGW524255:EGX524256 EQS524255:EQT524256 FAO524255:FAP524256 FKK524255:FKL524256 FUG524255:FUH524256 GEC524255:GED524256 GNY524255:GNZ524256 GXU524255:GXV524256 HHQ524255:HHR524256 HRM524255:HRN524256 IBI524255:IBJ524256 ILE524255:ILF524256 IVA524255:IVB524256 JEW524255:JEX524256 JOS524255:JOT524256 JYO524255:JYP524256 KIK524255:KIL524256 KSG524255:KSH524256 LCC524255:LCD524256 LLY524255:LLZ524256 LVU524255:LVV524256 MFQ524255:MFR524256 MPM524255:MPN524256 MZI524255:MZJ524256 NJE524255:NJF524256 NTA524255:NTB524256 OCW524255:OCX524256 OMS524255:OMT524256 OWO524255:OWP524256 PGK524255:PGL524256 PQG524255:PQH524256 QAC524255:QAD524256 QJY524255:QJZ524256 QTU524255:QTV524256 RDQ524255:RDR524256 RNM524255:RNN524256 RXI524255:RXJ524256 SHE524255:SHF524256 SRA524255:SRB524256 TAW524255:TAX524256 TKS524255:TKT524256 TUO524255:TUP524256 UEK524255:UEL524256 UOG524255:UOH524256 UYC524255:UYD524256 VHY524255:VHZ524256 VRU524255:VRV524256 WBQ524255:WBR524256 WLM524255:WLN524256 WVI524255:WVJ524256 J589791:K589792 IW589791:IX589792 SS589791:ST589792 ACO589791:ACP589792 AMK589791:AML589792 AWG589791:AWH589792 BGC589791:BGD589792 BPY589791:BPZ589792 BZU589791:BZV589792 CJQ589791:CJR589792 CTM589791:CTN589792 DDI589791:DDJ589792 DNE589791:DNF589792 DXA589791:DXB589792 EGW589791:EGX589792 EQS589791:EQT589792 FAO589791:FAP589792 FKK589791:FKL589792 FUG589791:FUH589792 GEC589791:GED589792 GNY589791:GNZ589792 GXU589791:GXV589792 HHQ589791:HHR589792 HRM589791:HRN589792 IBI589791:IBJ589792 ILE589791:ILF589792 IVA589791:IVB589792 JEW589791:JEX589792 JOS589791:JOT589792 JYO589791:JYP589792 KIK589791:KIL589792 KSG589791:KSH589792 LCC589791:LCD589792 LLY589791:LLZ589792 LVU589791:LVV589792 MFQ589791:MFR589792 MPM589791:MPN589792 MZI589791:MZJ589792 NJE589791:NJF589792 NTA589791:NTB589792 OCW589791:OCX589792 OMS589791:OMT589792 OWO589791:OWP589792 PGK589791:PGL589792 PQG589791:PQH589792 QAC589791:QAD589792 QJY589791:QJZ589792 QTU589791:QTV589792 RDQ589791:RDR589792 RNM589791:RNN589792 RXI589791:RXJ589792 SHE589791:SHF589792 SRA589791:SRB589792 TAW589791:TAX589792 TKS589791:TKT589792 TUO589791:TUP589792 UEK589791:UEL589792 UOG589791:UOH589792 UYC589791:UYD589792 VHY589791:VHZ589792 VRU589791:VRV589792 WBQ589791:WBR589792 WLM589791:WLN589792 WVI589791:WVJ589792 J655327:K655328 IW655327:IX655328 SS655327:ST655328 ACO655327:ACP655328 AMK655327:AML655328 AWG655327:AWH655328 BGC655327:BGD655328 BPY655327:BPZ655328 BZU655327:BZV655328 CJQ655327:CJR655328 CTM655327:CTN655328 DDI655327:DDJ655328 DNE655327:DNF655328 DXA655327:DXB655328 EGW655327:EGX655328 EQS655327:EQT655328 FAO655327:FAP655328 FKK655327:FKL655328 FUG655327:FUH655328 GEC655327:GED655328 GNY655327:GNZ655328 GXU655327:GXV655328 HHQ655327:HHR655328 HRM655327:HRN655328 IBI655327:IBJ655328 ILE655327:ILF655328 IVA655327:IVB655328 JEW655327:JEX655328 JOS655327:JOT655328 JYO655327:JYP655328 KIK655327:KIL655328 KSG655327:KSH655328 LCC655327:LCD655328 LLY655327:LLZ655328 LVU655327:LVV655328 MFQ655327:MFR655328 MPM655327:MPN655328 MZI655327:MZJ655328 NJE655327:NJF655328 NTA655327:NTB655328 OCW655327:OCX655328 OMS655327:OMT655328 OWO655327:OWP655328 PGK655327:PGL655328 PQG655327:PQH655328 QAC655327:QAD655328 QJY655327:QJZ655328 QTU655327:QTV655328 RDQ655327:RDR655328 RNM655327:RNN655328 RXI655327:RXJ655328 SHE655327:SHF655328 SRA655327:SRB655328 TAW655327:TAX655328 TKS655327:TKT655328 TUO655327:TUP655328 UEK655327:UEL655328 UOG655327:UOH655328 UYC655327:UYD655328 VHY655327:VHZ655328 VRU655327:VRV655328 WBQ655327:WBR655328 WLM655327:WLN655328 WVI655327:WVJ655328 J720863:K720864 IW720863:IX720864 SS720863:ST720864 ACO720863:ACP720864 AMK720863:AML720864 AWG720863:AWH720864 BGC720863:BGD720864 BPY720863:BPZ720864 BZU720863:BZV720864 CJQ720863:CJR720864 CTM720863:CTN720864 DDI720863:DDJ720864 DNE720863:DNF720864 DXA720863:DXB720864 EGW720863:EGX720864 EQS720863:EQT720864 FAO720863:FAP720864 FKK720863:FKL720864 FUG720863:FUH720864 GEC720863:GED720864 GNY720863:GNZ720864 GXU720863:GXV720864 HHQ720863:HHR720864 HRM720863:HRN720864 IBI720863:IBJ720864 ILE720863:ILF720864 IVA720863:IVB720864 JEW720863:JEX720864 JOS720863:JOT720864 JYO720863:JYP720864 KIK720863:KIL720864 KSG720863:KSH720864 LCC720863:LCD720864 LLY720863:LLZ720864 LVU720863:LVV720864 MFQ720863:MFR720864 MPM720863:MPN720864 MZI720863:MZJ720864 NJE720863:NJF720864 NTA720863:NTB720864 OCW720863:OCX720864 OMS720863:OMT720864 OWO720863:OWP720864 PGK720863:PGL720864 PQG720863:PQH720864 QAC720863:QAD720864 QJY720863:QJZ720864 QTU720863:QTV720864 RDQ720863:RDR720864 RNM720863:RNN720864 RXI720863:RXJ720864 SHE720863:SHF720864 SRA720863:SRB720864 TAW720863:TAX720864 TKS720863:TKT720864 TUO720863:TUP720864 UEK720863:UEL720864 UOG720863:UOH720864 UYC720863:UYD720864 VHY720863:VHZ720864 VRU720863:VRV720864 WBQ720863:WBR720864 WLM720863:WLN720864 WVI720863:WVJ720864 J786399:K786400 IW786399:IX786400 SS786399:ST786400 ACO786399:ACP786400 AMK786399:AML786400 AWG786399:AWH786400 BGC786399:BGD786400 BPY786399:BPZ786400 BZU786399:BZV786400 CJQ786399:CJR786400 CTM786399:CTN786400 DDI786399:DDJ786400 DNE786399:DNF786400 DXA786399:DXB786400 EGW786399:EGX786400 EQS786399:EQT786400 FAO786399:FAP786400 FKK786399:FKL786400 FUG786399:FUH786400 GEC786399:GED786400 GNY786399:GNZ786400 GXU786399:GXV786400 HHQ786399:HHR786400 HRM786399:HRN786400 IBI786399:IBJ786400 ILE786399:ILF786400 IVA786399:IVB786400 JEW786399:JEX786400 JOS786399:JOT786400 JYO786399:JYP786400 KIK786399:KIL786400 KSG786399:KSH786400 LCC786399:LCD786400 LLY786399:LLZ786400 LVU786399:LVV786400 MFQ786399:MFR786400 MPM786399:MPN786400 MZI786399:MZJ786400 NJE786399:NJF786400 NTA786399:NTB786400 OCW786399:OCX786400 OMS786399:OMT786400 OWO786399:OWP786400 PGK786399:PGL786400 PQG786399:PQH786400 QAC786399:QAD786400 QJY786399:QJZ786400 QTU786399:QTV786400 RDQ786399:RDR786400 RNM786399:RNN786400 RXI786399:RXJ786400 SHE786399:SHF786400 SRA786399:SRB786400 TAW786399:TAX786400 TKS786399:TKT786400 TUO786399:TUP786400 UEK786399:UEL786400 UOG786399:UOH786400 UYC786399:UYD786400 VHY786399:VHZ786400 VRU786399:VRV786400 WBQ786399:WBR786400 WLM786399:WLN786400 WVI786399:WVJ786400 J851935:K851936 IW851935:IX851936 SS851935:ST851936 ACO851935:ACP851936 AMK851935:AML851936 AWG851935:AWH851936 BGC851935:BGD851936 BPY851935:BPZ851936 BZU851935:BZV851936 CJQ851935:CJR851936 CTM851935:CTN851936 DDI851935:DDJ851936 DNE851935:DNF851936 DXA851935:DXB851936 EGW851935:EGX851936 EQS851935:EQT851936 FAO851935:FAP851936 FKK851935:FKL851936 FUG851935:FUH851936 GEC851935:GED851936 GNY851935:GNZ851936 GXU851935:GXV851936 HHQ851935:HHR851936 HRM851935:HRN851936 IBI851935:IBJ851936 ILE851935:ILF851936 IVA851935:IVB851936 JEW851935:JEX851936 JOS851935:JOT851936 JYO851935:JYP851936 KIK851935:KIL851936 KSG851935:KSH851936 LCC851935:LCD851936 LLY851935:LLZ851936 LVU851935:LVV851936 MFQ851935:MFR851936 MPM851935:MPN851936 MZI851935:MZJ851936 NJE851935:NJF851936 NTA851935:NTB851936 OCW851935:OCX851936 OMS851935:OMT851936 OWO851935:OWP851936 PGK851935:PGL851936 PQG851935:PQH851936 QAC851935:QAD851936 QJY851935:QJZ851936 QTU851935:QTV851936 RDQ851935:RDR851936 RNM851935:RNN851936 RXI851935:RXJ851936 SHE851935:SHF851936 SRA851935:SRB851936 TAW851935:TAX851936 TKS851935:TKT851936 TUO851935:TUP851936 UEK851935:UEL851936 UOG851935:UOH851936 UYC851935:UYD851936 VHY851935:VHZ851936 VRU851935:VRV851936 WBQ851935:WBR851936 WLM851935:WLN851936 WVI851935:WVJ851936 J917471:K917472 IW917471:IX917472 SS917471:ST917472 ACO917471:ACP917472 AMK917471:AML917472 AWG917471:AWH917472 BGC917471:BGD917472 BPY917471:BPZ917472 BZU917471:BZV917472 CJQ917471:CJR917472 CTM917471:CTN917472 DDI917471:DDJ917472 DNE917471:DNF917472 DXA917471:DXB917472 EGW917471:EGX917472 EQS917471:EQT917472 FAO917471:FAP917472 FKK917471:FKL917472 FUG917471:FUH917472 GEC917471:GED917472 GNY917471:GNZ917472 GXU917471:GXV917472 HHQ917471:HHR917472 HRM917471:HRN917472 IBI917471:IBJ917472 ILE917471:ILF917472 IVA917471:IVB917472 JEW917471:JEX917472 JOS917471:JOT917472 JYO917471:JYP917472 KIK917471:KIL917472 KSG917471:KSH917472 LCC917471:LCD917472 LLY917471:LLZ917472 LVU917471:LVV917472 MFQ917471:MFR917472 MPM917471:MPN917472 MZI917471:MZJ917472 NJE917471:NJF917472 NTA917471:NTB917472 OCW917471:OCX917472 OMS917471:OMT917472 OWO917471:OWP917472 PGK917471:PGL917472 PQG917471:PQH917472 QAC917471:QAD917472 QJY917471:QJZ917472 QTU917471:QTV917472 RDQ917471:RDR917472 RNM917471:RNN917472 RXI917471:RXJ917472 SHE917471:SHF917472 SRA917471:SRB917472 TAW917471:TAX917472 TKS917471:TKT917472 TUO917471:TUP917472 UEK917471:UEL917472 UOG917471:UOH917472 UYC917471:UYD917472 VHY917471:VHZ917472 VRU917471:VRV917472 WBQ917471:WBR917472 WLM917471:WLN917472 WVI917471:WVJ917472 J983007:K983008 IW983007:IX983008 SS983007:ST983008 ACO983007:ACP983008 AMK983007:AML983008 AWG983007:AWH983008 BGC983007:BGD983008 BPY983007:BPZ983008 BZU983007:BZV983008 CJQ983007:CJR983008 CTM983007:CTN983008 DDI983007:DDJ983008 DNE983007:DNF983008 DXA983007:DXB983008 EGW983007:EGX983008 EQS983007:EQT983008 FAO983007:FAP983008 FKK983007:FKL983008 FUG983007:FUH983008 GEC983007:GED983008 GNY983007:GNZ983008 GXU983007:GXV983008 HHQ983007:HHR983008 HRM983007:HRN983008 IBI983007:IBJ983008 ILE983007:ILF983008 IVA983007:IVB983008 JEW983007:JEX983008 JOS983007:JOT983008 JYO983007:JYP983008 KIK983007:KIL983008 KSG983007:KSH983008 LCC983007:LCD983008 LLY983007:LLZ983008 LVU983007:LVV983008 MFQ983007:MFR983008 MPM983007:MPN983008 MZI983007:MZJ983008 NJE983007:NJF983008 NTA983007:NTB983008 OCW983007:OCX983008 OMS983007:OMT983008 OWO983007:OWP983008 PGK983007:PGL983008 PQG983007:PQH983008 QAC983007:QAD983008 QJY983007:QJZ983008 QTU983007:QTV983008 RDQ983007:RDR983008 RNM983007:RNN983008 RXI983007:RXJ983008 SHE983007:SHF983008 SRA983007:SRB983008 TAW983007:TAX983008 TKS983007:TKT983008 TUO983007:TUP983008 UEK983007:UEL983008 UOG983007:UOH983008 UYC983007:UYD983008 VHY983007:VHZ983008 VRU983007:VRV983008 WBQ983007:WBR983008 WLM983007:WLN983008 WVI983007:WVJ983008 M65503:N65504 IZ65503:JA65504 SV65503:SW65504 ACR65503:ACS65504 AMN65503:AMO65504 AWJ65503:AWK65504 BGF65503:BGG65504 BQB65503:BQC65504 BZX65503:BZY65504 CJT65503:CJU65504 CTP65503:CTQ65504 DDL65503:DDM65504 DNH65503:DNI65504 DXD65503:DXE65504 EGZ65503:EHA65504 EQV65503:EQW65504 FAR65503:FAS65504 FKN65503:FKO65504 FUJ65503:FUK65504 GEF65503:GEG65504 GOB65503:GOC65504 GXX65503:GXY65504 HHT65503:HHU65504 HRP65503:HRQ65504 IBL65503:IBM65504 ILH65503:ILI65504 IVD65503:IVE65504 JEZ65503:JFA65504 JOV65503:JOW65504 JYR65503:JYS65504 KIN65503:KIO65504 KSJ65503:KSK65504 LCF65503:LCG65504 LMB65503:LMC65504 LVX65503:LVY65504 MFT65503:MFU65504 MPP65503:MPQ65504 MZL65503:MZM65504 NJH65503:NJI65504 NTD65503:NTE65504 OCZ65503:ODA65504 OMV65503:OMW65504 OWR65503:OWS65504 PGN65503:PGO65504 PQJ65503:PQK65504 QAF65503:QAG65504 QKB65503:QKC65504 QTX65503:QTY65504 RDT65503:RDU65504 RNP65503:RNQ65504 RXL65503:RXM65504 SHH65503:SHI65504 SRD65503:SRE65504 TAZ65503:TBA65504 TKV65503:TKW65504 TUR65503:TUS65504 UEN65503:UEO65504 UOJ65503:UOK65504 UYF65503:UYG65504 VIB65503:VIC65504 VRX65503:VRY65504 WBT65503:WBU65504 WLP65503:WLQ65504 WVL65503:WVM65504 M131039:N131040 IZ131039:JA131040 SV131039:SW131040 ACR131039:ACS131040 AMN131039:AMO131040 AWJ131039:AWK131040 BGF131039:BGG131040 BQB131039:BQC131040 BZX131039:BZY131040 CJT131039:CJU131040 CTP131039:CTQ131040 DDL131039:DDM131040 DNH131039:DNI131040 DXD131039:DXE131040 EGZ131039:EHA131040 EQV131039:EQW131040 FAR131039:FAS131040 FKN131039:FKO131040 FUJ131039:FUK131040 GEF131039:GEG131040 GOB131039:GOC131040 GXX131039:GXY131040 HHT131039:HHU131040 HRP131039:HRQ131040 IBL131039:IBM131040 ILH131039:ILI131040 IVD131039:IVE131040 JEZ131039:JFA131040 JOV131039:JOW131040 JYR131039:JYS131040 KIN131039:KIO131040 KSJ131039:KSK131040 LCF131039:LCG131040 LMB131039:LMC131040 LVX131039:LVY131040 MFT131039:MFU131040 MPP131039:MPQ131040 MZL131039:MZM131040 NJH131039:NJI131040 NTD131039:NTE131040 OCZ131039:ODA131040 OMV131039:OMW131040 OWR131039:OWS131040 PGN131039:PGO131040 PQJ131039:PQK131040 QAF131039:QAG131040 QKB131039:QKC131040 QTX131039:QTY131040 RDT131039:RDU131040 RNP131039:RNQ131040 RXL131039:RXM131040 SHH131039:SHI131040 SRD131039:SRE131040 TAZ131039:TBA131040 TKV131039:TKW131040 TUR131039:TUS131040 UEN131039:UEO131040 UOJ131039:UOK131040 UYF131039:UYG131040 VIB131039:VIC131040 VRX131039:VRY131040 WBT131039:WBU131040 WLP131039:WLQ131040 WVL131039:WVM131040 M196575:N196576 IZ196575:JA196576 SV196575:SW196576 ACR196575:ACS196576 AMN196575:AMO196576 AWJ196575:AWK196576 BGF196575:BGG196576 BQB196575:BQC196576 BZX196575:BZY196576 CJT196575:CJU196576 CTP196575:CTQ196576 DDL196575:DDM196576 DNH196575:DNI196576 DXD196575:DXE196576 EGZ196575:EHA196576 EQV196575:EQW196576 FAR196575:FAS196576 FKN196575:FKO196576 FUJ196575:FUK196576 GEF196575:GEG196576 GOB196575:GOC196576 GXX196575:GXY196576 HHT196575:HHU196576 HRP196575:HRQ196576 IBL196575:IBM196576 ILH196575:ILI196576 IVD196575:IVE196576 JEZ196575:JFA196576 JOV196575:JOW196576 JYR196575:JYS196576 KIN196575:KIO196576 KSJ196575:KSK196576 LCF196575:LCG196576 LMB196575:LMC196576 LVX196575:LVY196576 MFT196575:MFU196576 MPP196575:MPQ196576 MZL196575:MZM196576 NJH196575:NJI196576 NTD196575:NTE196576 OCZ196575:ODA196576 OMV196575:OMW196576 OWR196575:OWS196576 PGN196575:PGO196576 PQJ196575:PQK196576 QAF196575:QAG196576 QKB196575:QKC196576 QTX196575:QTY196576 RDT196575:RDU196576 RNP196575:RNQ196576 RXL196575:RXM196576 SHH196575:SHI196576 SRD196575:SRE196576 TAZ196575:TBA196576 TKV196575:TKW196576 TUR196575:TUS196576 UEN196575:UEO196576 UOJ196575:UOK196576 UYF196575:UYG196576 VIB196575:VIC196576 VRX196575:VRY196576 WBT196575:WBU196576 WLP196575:WLQ196576 WVL196575:WVM196576 M262111:N262112 IZ262111:JA262112 SV262111:SW262112 ACR262111:ACS262112 AMN262111:AMO262112 AWJ262111:AWK262112 BGF262111:BGG262112 BQB262111:BQC262112 BZX262111:BZY262112 CJT262111:CJU262112 CTP262111:CTQ262112 DDL262111:DDM262112 DNH262111:DNI262112 DXD262111:DXE262112 EGZ262111:EHA262112 EQV262111:EQW262112 FAR262111:FAS262112 FKN262111:FKO262112 FUJ262111:FUK262112 GEF262111:GEG262112 GOB262111:GOC262112 GXX262111:GXY262112 HHT262111:HHU262112 HRP262111:HRQ262112 IBL262111:IBM262112 ILH262111:ILI262112 IVD262111:IVE262112 JEZ262111:JFA262112 JOV262111:JOW262112 JYR262111:JYS262112 KIN262111:KIO262112 KSJ262111:KSK262112 LCF262111:LCG262112 LMB262111:LMC262112 LVX262111:LVY262112 MFT262111:MFU262112 MPP262111:MPQ262112 MZL262111:MZM262112 NJH262111:NJI262112 NTD262111:NTE262112 OCZ262111:ODA262112 OMV262111:OMW262112 OWR262111:OWS262112 PGN262111:PGO262112 PQJ262111:PQK262112 QAF262111:QAG262112 QKB262111:QKC262112 QTX262111:QTY262112 RDT262111:RDU262112 RNP262111:RNQ262112 RXL262111:RXM262112 SHH262111:SHI262112 SRD262111:SRE262112 TAZ262111:TBA262112 TKV262111:TKW262112 TUR262111:TUS262112 UEN262111:UEO262112 UOJ262111:UOK262112 UYF262111:UYG262112 VIB262111:VIC262112 VRX262111:VRY262112 WBT262111:WBU262112 WLP262111:WLQ262112 WVL262111:WVM262112 M327647:N327648 IZ327647:JA327648 SV327647:SW327648 ACR327647:ACS327648 AMN327647:AMO327648 AWJ327647:AWK327648 BGF327647:BGG327648 BQB327647:BQC327648 BZX327647:BZY327648 CJT327647:CJU327648 CTP327647:CTQ327648 DDL327647:DDM327648 DNH327647:DNI327648 DXD327647:DXE327648 EGZ327647:EHA327648 EQV327647:EQW327648 FAR327647:FAS327648 FKN327647:FKO327648 FUJ327647:FUK327648 GEF327647:GEG327648 GOB327647:GOC327648 GXX327647:GXY327648 HHT327647:HHU327648 HRP327647:HRQ327648 IBL327647:IBM327648 ILH327647:ILI327648 IVD327647:IVE327648 JEZ327647:JFA327648 JOV327647:JOW327648 JYR327647:JYS327648 KIN327647:KIO327648 KSJ327647:KSK327648 LCF327647:LCG327648 LMB327647:LMC327648 LVX327647:LVY327648 MFT327647:MFU327648 MPP327647:MPQ327648 MZL327647:MZM327648 NJH327647:NJI327648 NTD327647:NTE327648 OCZ327647:ODA327648 OMV327647:OMW327648 OWR327647:OWS327648 PGN327647:PGO327648 PQJ327647:PQK327648 QAF327647:QAG327648 QKB327647:QKC327648 QTX327647:QTY327648 RDT327647:RDU327648 RNP327647:RNQ327648 RXL327647:RXM327648 SHH327647:SHI327648 SRD327647:SRE327648 TAZ327647:TBA327648 TKV327647:TKW327648 TUR327647:TUS327648 UEN327647:UEO327648 UOJ327647:UOK327648 UYF327647:UYG327648 VIB327647:VIC327648 VRX327647:VRY327648 WBT327647:WBU327648 WLP327647:WLQ327648 WVL327647:WVM327648 M393183:N393184 IZ393183:JA393184 SV393183:SW393184 ACR393183:ACS393184 AMN393183:AMO393184 AWJ393183:AWK393184 BGF393183:BGG393184 BQB393183:BQC393184 BZX393183:BZY393184 CJT393183:CJU393184 CTP393183:CTQ393184 DDL393183:DDM393184 DNH393183:DNI393184 DXD393183:DXE393184 EGZ393183:EHA393184 EQV393183:EQW393184 FAR393183:FAS393184 FKN393183:FKO393184 FUJ393183:FUK393184 GEF393183:GEG393184 GOB393183:GOC393184 GXX393183:GXY393184 HHT393183:HHU393184 HRP393183:HRQ393184 IBL393183:IBM393184 ILH393183:ILI393184 IVD393183:IVE393184 JEZ393183:JFA393184 JOV393183:JOW393184 JYR393183:JYS393184 KIN393183:KIO393184 KSJ393183:KSK393184 LCF393183:LCG393184 LMB393183:LMC393184 LVX393183:LVY393184 MFT393183:MFU393184 MPP393183:MPQ393184 MZL393183:MZM393184 NJH393183:NJI393184 NTD393183:NTE393184 OCZ393183:ODA393184 OMV393183:OMW393184 OWR393183:OWS393184 PGN393183:PGO393184 PQJ393183:PQK393184 QAF393183:QAG393184 QKB393183:QKC393184 QTX393183:QTY393184 RDT393183:RDU393184 RNP393183:RNQ393184 RXL393183:RXM393184 SHH393183:SHI393184 SRD393183:SRE393184 TAZ393183:TBA393184 TKV393183:TKW393184 TUR393183:TUS393184 UEN393183:UEO393184 UOJ393183:UOK393184 UYF393183:UYG393184 VIB393183:VIC393184 VRX393183:VRY393184 WBT393183:WBU393184 WLP393183:WLQ393184 WVL393183:WVM393184 M458719:N458720 IZ458719:JA458720 SV458719:SW458720 ACR458719:ACS458720 AMN458719:AMO458720 AWJ458719:AWK458720 BGF458719:BGG458720 BQB458719:BQC458720 BZX458719:BZY458720 CJT458719:CJU458720 CTP458719:CTQ458720 DDL458719:DDM458720 DNH458719:DNI458720 DXD458719:DXE458720 EGZ458719:EHA458720 EQV458719:EQW458720 FAR458719:FAS458720 FKN458719:FKO458720 FUJ458719:FUK458720 GEF458719:GEG458720 GOB458719:GOC458720 GXX458719:GXY458720 HHT458719:HHU458720 HRP458719:HRQ458720 IBL458719:IBM458720 ILH458719:ILI458720 IVD458719:IVE458720 JEZ458719:JFA458720 JOV458719:JOW458720 JYR458719:JYS458720 KIN458719:KIO458720 KSJ458719:KSK458720 LCF458719:LCG458720 LMB458719:LMC458720 LVX458719:LVY458720 MFT458719:MFU458720 MPP458719:MPQ458720 MZL458719:MZM458720 NJH458719:NJI458720 NTD458719:NTE458720 OCZ458719:ODA458720 OMV458719:OMW458720 OWR458719:OWS458720 PGN458719:PGO458720 PQJ458719:PQK458720 QAF458719:QAG458720 QKB458719:QKC458720 QTX458719:QTY458720 RDT458719:RDU458720 RNP458719:RNQ458720 RXL458719:RXM458720 SHH458719:SHI458720 SRD458719:SRE458720 TAZ458719:TBA458720 TKV458719:TKW458720 TUR458719:TUS458720 UEN458719:UEO458720 UOJ458719:UOK458720 UYF458719:UYG458720 VIB458719:VIC458720 VRX458719:VRY458720 WBT458719:WBU458720 WLP458719:WLQ458720 WVL458719:WVM458720 M524255:N524256 IZ524255:JA524256 SV524255:SW524256 ACR524255:ACS524256 AMN524255:AMO524256 AWJ524255:AWK524256 BGF524255:BGG524256 BQB524255:BQC524256 BZX524255:BZY524256 CJT524255:CJU524256 CTP524255:CTQ524256 DDL524255:DDM524256 DNH524255:DNI524256 DXD524255:DXE524256 EGZ524255:EHA524256 EQV524255:EQW524256 FAR524255:FAS524256 FKN524255:FKO524256 FUJ524255:FUK524256 GEF524255:GEG524256 GOB524255:GOC524256 GXX524255:GXY524256 HHT524255:HHU524256 HRP524255:HRQ524256 IBL524255:IBM524256 ILH524255:ILI524256 IVD524255:IVE524256 JEZ524255:JFA524256 JOV524255:JOW524256 JYR524255:JYS524256 KIN524255:KIO524256 KSJ524255:KSK524256 LCF524255:LCG524256 LMB524255:LMC524256 LVX524255:LVY524256 MFT524255:MFU524256 MPP524255:MPQ524256 MZL524255:MZM524256 NJH524255:NJI524256 NTD524255:NTE524256 OCZ524255:ODA524256 OMV524255:OMW524256 OWR524255:OWS524256 PGN524255:PGO524256 PQJ524255:PQK524256 QAF524255:QAG524256 QKB524255:QKC524256 QTX524255:QTY524256 RDT524255:RDU524256 RNP524255:RNQ524256 RXL524255:RXM524256 SHH524255:SHI524256 SRD524255:SRE524256 TAZ524255:TBA524256 TKV524255:TKW524256 TUR524255:TUS524256 UEN524255:UEO524256 UOJ524255:UOK524256 UYF524255:UYG524256 VIB524255:VIC524256 VRX524255:VRY524256 WBT524255:WBU524256 WLP524255:WLQ524256 WVL524255:WVM524256 M589791:N589792 IZ589791:JA589792 SV589791:SW589792 ACR589791:ACS589792 AMN589791:AMO589792 AWJ589791:AWK589792 BGF589791:BGG589792 BQB589791:BQC589792 BZX589791:BZY589792 CJT589791:CJU589792 CTP589791:CTQ589792 DDL589791:DDM589792 DNH589791:DNI589792 DXD589791:DXE589792 EGZ589791:EHA589792 EQV589791:EQW589792 FAR589791:FAS589792 FKN589791:FKO589792 FUJ589791:FUK589792 GEF589791:GEG589792 GOB589791:GOC589792 GXX589791:GXY589792 HHT589791:HHU589792 HRP589791:HRQ589792 IBL589791:IBM589792 ILH589791:ILI589792 IVD589791:IVE589792 JEZ589791:JFA589792 JOV589791:JOW589792 JYR589791:JYS589792 KIN589791:KIO589792 KSJ589791:KSK589792 LCF589791:LCG589792 LMB589791:LMC589792 LVX589791:LVY589792 MFT589791:MFU589792 MPP589791:MPQ589792 MZL589791:MZM589792 NJH589791:NJI589792 NTD589791:NTE589792 OCZ589791:ODA589792 OMV589791:OMW589792 OWR589791:OWS589792 PGN589791:PGO589792 PQJ589791:PQK589792 QAF589791:QAG589792 QKB589791:QKC589792 QTX589791:QTY589792 RDT589791:RDU589792 RNP589791:RNQ589792 RXL589791:RXM589792 SHH589791:SHI589792 SRD589791:SRE589792 TAZ589791:TBA589792 TKV589791:TKW589792 TUR589791:TUS589792 UEN589791:UEO589792 UOJ589791:UOK589792 UYF589791:UYG589792 VIB589791:VIC589792 VRX589791:VRY589792 WBT589791:WBU589792 WLP589791:WLQ589792 WVL589791:WVM589792 M655327:N655328 IZ655327:JA655328 SV655327:SW655328 ACR655327:ACS655328 AMN655327:AMO655328 AWJ655327:AWK655328 BGF655327:BGG655328 BQB655327:BQC655328 BZX655327:BZY655328 CJT655327:CJU655328 CTP655327:CTQ655328 DDL655327:DDM655328 DNH655327:DNI655328 DXD655327:DXE655328 EGZ655327:EHA655328 EQV655327:EQW655328 FAR655327:FAS655328 FKN655327:FKO655328 FUJ655327:FUK655328 GEF655327:GEG655328 GOB655327:GOC655328 GXX655327:GXY655328 HHT655327:HHU655328 HRP655327:HRQ655328 IBL655327:IBM655328 ILH655327:ILI655328 IVD655327:IVE655328 JEZ655327:JFA655328 JOV655327:JOW655328 JYR655327:JYS655328 KIN655327:KIO655328 KSJ655327:KSK655328 LCF655327:LCG655328 LMB655327:LMC655328 LVX655327:LVY655328 MFT655327:MFU655328 MPP655327:MPQ655328 MZL655327:MZM655328 NJH655327:NJI655328 NTD655327:NTE655328 OCZ655327:ODA655328 OMV655327:OMW655328 OWR655327:OWS655328 PGN655327:PGO655328 PQJ655327:PQK655328 QAF655327:QAG655328 QKB655327:QKC655328 QTX655327:QTY655328 RDT655327:RDU655328 RNP655327:RNQ655328 RXL655327:RXM655328 SHH655327:SHI655328 SRD655327:SRE655328 TAZ655327:TBA655328 TKV655327:TKW655328 TUR655327:TUS655328 UEN655327:UEO655328 UOJ655327:UOK655328 UYF655327:UYG655328 VIB655327:VIC655328 VRX655327:VRY655328 WBT655327:WBU655328 WLP655327:WLQ655328 WVL655327:WVM655328 M720863:N720864 IZ720863:JA720864 SV720863:SW720864 ACR720863:ACS720864 AMN720863:AMO720864 AWJ720863:AWK720864 BGF720863:BGG720864 BQB720863:BQC720864 BZX720863:BZY720864 CJT720863:CJU720864 CTP720863:CTQ720864 DDL720863:DDM720864 DNH720863:DNI720864 DXD720863:DXE720864 EGZ720863:EHA720864 EQV720863:EQW720864 FAR720863:FAS720864 FKN720863:FKO720864 FUJ720863:FUK720864 GEF720863:GEG720864 GOB720863:GOC720864 GXX720863:GXY720864 HHT720863:HHU720864 HRP720863:HRQ720864 IBL720863:IBM720864 ILH720863:ILI720864 IVD720863:IVE720864 JEZ720863:JFA720864 JOV720863:JOW720864 JYR720863:JYS720864 KIN720863:KIO720864 KSJ720863:KSK720864 LCF720863:LCG720864 LMB720863:LMC720864 LVX720863:LVY720864 MFT720863:MFU720864 MPP720863:MPQ720864 MZL720863:MZM720864 NJH720863:NJI720864 NTD720863:NTE720864 OCZ720863:ODA720864 OMV720863:OMW720864 OWR720863:OWS720864 PGN720863:PGO720864 PQJ720863:PQK720864 QAF720863:QAG720864 QKB720863:QKC720864 QTX720863:QTY720864 RDT720863:RDU720864 RNP720863:RNQ720864 RXL720863:RXM720864 SHH720863:SHI720864 SRD720863:SRE720864 TAZ720863:TBA720864 TKV720863:TKW720864 TUR720863:TUS720864 UEN720863:UEO720864 UOJ720863:UOK720864 UYF720863:UYG720864 VIB720863:VIC720864 VRX720863:VRY720864 WBT720863:WBU720864 WLP720863:WLQ720864 WVL720863:WVM720864 M786399:N786400 IZ786399:JA786400 SV786399:SW786400 ACR786399:ACS786400 AMN786399:AMO786400 AWJ786399:AWK786400 BGF786399:BGG786400 BQB786399:BQC786400 BZX786399:BZY786400 CJT786399:CJU786400 CTP786399:CTQ786400 DDL786399:DDM786400 DNH786399:DNI786400 DXD786399:DXE786400 EGZ786399:EHA786400 EQV786399:EQW786400 FAR786399:FAS786400 FKN786399:FKO786400 FUJ786399:FUK786400 GEF786399:GEG786400 GOB786399:GOC786400 GXX786399:GXY786400 HHT786399:HHU786400 HRP786399:HRQ786400 IBL786399:IBM786400 ILH786399:ILI786400 IVD786399:IVE786400 JEZ786399:JFA786400 JOV786399:JOW786400 JYR786399:JYS786400 KIN786399:KIO786400 KSJ786399:KSK786400 LCF786399:LCG786400 LMB786399:LMC786400 LVX786399:LVY786400 MFT786399:MFU786400 MPP786399:MPQ786400 MZL786399:MZM786400 NJH786399:NJI786400 NTD786399:NTE786400 OCZ786399:ODA786400 OMV786399:OMW786400 OWR786399:OWS786400 PGN786399:PGO786400 PQJ786399:PQK786400 QAF786399:QAG786400 QKB786399:QKC786400 QTX786399:QTY786400 RDT786399:RDU786400 RNP786399:RNQ786400 RXL786399:RXM786400 SHH786399:SHI786400 SRD786399:SRE786400 TAZ786399:TBA786400 TKV786399:TKW786400 TUR786399:TUS786400 UEN786399:UEO786400 UOJ786399:UOK786400 UYF786399:UYG786400 VIB786399:VIC786400 VRX786399:VRY786400 WBT786399:WBU786400 WLP786399:WLQ786400 WVL786399:WVM786400 M851935:N851936 IZ851935:JA851936 SV851935:SW851936 ACR851935:ACS851936 AMN851935:AMO851936 AWJ851935:AWK851936 BGF851935:BGG851936 BQB851935:BQC851936 BZX851935:BZY851936 CJT851935:CJU851936 CTP851935:CTQ851936 DDL851935:DDM851936 DNH851935:DNI851936 DXD851935:DXE851936 EGZ851935:EHA851936 EQV851935:EQW851936 FAR851935:FAS851936 FKN851935:FKO851936 FUJ851935:FUK851936 GEF851935:GEG851936 GOB851935:GOC851936 GXX851935:GXY851936 HHT851935:HHU851936 HRP851935:HRQ851936 IBL851935:IBM851936 ILH851935:ILI851936 IVD851935:IVE851936 JEZ851935:JFA851936 JOV851935:JOW851936 JYR851935:JYS851936 KIN851935:KIO851936 KSJ851935:KSK851936 LCF851935:LCG851936 LMB851935:LMC851936 LVX851935:LVY851936 MFT851935:MFU851936 MPP851935:MPQ851936 MZL851935:MZM851936 NJH851935:NJI851936 NTD851935:NTE851936 OCZ851935:ODA851936 OMV851935:OMW851936 OWR851935:OWS851936 PGN851935:PGO851936 PQJ851935:PQK851936 QAF851935:QAG851936 QKB851935:QKC851936 QTX851935:QTY851936 RDT851935:RDU851936 RNP851935:RNQ851936 RXL851935:RXM851936 SHH851935:SHI851936 SRD851935:SRE851936 TAZ851935:TBA851936 TKV851935:TKW851936 TUR851935:TUS851936 UEN851935:UEO851936 UOJ851935:UOK851936 UYF851935:UYG851936 VIB851935:VIC851936 VRX851935:VRY851936 WBT851935:WBU851936 WLP851935:WLQ851936 WVL851935:WVM851936 M917471:N917472 IZ917471:JA917472 SV917471:SW917472 ACR917471:ACS917472 AMN917471:AMO917472 AWJ917471:AWK917472 BGF917471:BGG917472 BQB917471:BQC917472 BZX917471:BZY917472 CJT917471:CJU917472 CTP917471:CTQ917472 DDL917471:DDM917472 DNH917471:DNI917472 DXD917471:DXE917472 EGZ917471:EHA917472 EQV917471:EQW917472 FAR917471:FAS917472 FKN917471:FKO917472 FUJ917471:FUK917472 GEF917471:GEG917472 GOB917471:GOC917472 GXX917471:GXY917472 HHT917471:HHU917472 HRP917471:HRQ917472 IBL917471:IBM917472 ILH917471:ILI917472 IVD917471:IVE917472 JEZ917471:JFA917472 JOV917471:JOW917472 JYR917471:JYS917472 KIN917471:KIO917472 KSJ917471:KSK917472 LCF917471:LCG917472 LMB917471:LMC917472 LVX917471:LVY917472 MFT917471:MFU917472 MPP917471:MPQ917472 MZL917471:MZM917472 NJH917471:NJI917472 NTD917471:NTE917472 OCZ917471:ODA917472 OMV917471:OMW917472 OWR917471:OWS917472 PGN917471:PGO917472 PQJ917471:PQK917472 QAF917471:QAG917472 QKB917471:QKC917472 QTX917471:QTY917472 RDT917471:RDU917472 RNP917471:RNQ917472 RXL917471:RXM917472 SHH917471:SHI917472 SRD917471:SRE917472 TAZ917471:TBA917472 TKV917471:TKW917472 TUR917471:TUS917472 UEN917471:UEO917472 UOJ917471:UOK917472 UYF917471:UYG917472 VIB917471:VIC917472 VRX917471:VRY917472 WBT917471:WBU917472 WLP917471:WLQ917472 WVL917471:WVM917472 M983007:N983008 IZ983007:JA983008 SV983007:SW983008 ACR983007:ACS983008 AMN983007:AMO983008 AWJ983007:AWK983008 BGF983007:BGG983008 BQB983007:BQC983008 BZX983007:BZY983008 CJT983007:CJU983008 CTP983007:CTQ983008 DDL983007:DDM983008 DNH983007:DNI983008 DXD983007:DXE983008 EGZ983007:EHA983008 EQV983007:EQW983008 FAR983007:FAS983008 FKN983007:FKO983008 FUJ983007:FUK983008 GEF983007:GEG983008 GOB983007:GOC983008 GXX983007:GXY983008 HHT983007:HHU983008 HRP983007:HRQ983008 IBL983007:IBM983008 ILH983007:ILI983008 IVD983007:IVE983008 JEZ983007:JFA983008 JOV983007:JOW983008 JYR983007:JYS983008 KIN983007:KIO983008 KSJ983007:KSK983008 LCF983007:LCG983008 LMB983007:LMC983008 LVX983007:LVY983008 MFT983007:MFU983008 MPP983007:MPQ983008 MZL983007:MZM983008 NJH983007:NJI983008 NTD983007:NTE983008 OCZ983007:ODA983008 OMV983007:OMW983008 OWR983007:OWS983008 PGN983007:PGO983008 PQJ983007:PQK983008 QAF983007:QAG983008 QKB983007:QKC983008 QTX983007:QTY983008 RDT983007:RDU983008 RNP983007:RNQ983008 RXL983007:RXM983008 SHH983007:SHI983008 SRD983007:SRE983008 TAZ983007:TBA983008 TKV983007:TKW983008 TUR983007:TUS983008 UEN983007:UEO983008 UOJ983007:UOK983008 UYF983007:UYG983008 VIB983007:VIC983008 VRX983007:VRY983008 WBT983007:WBU983008 WLP983007:WLQ983008 WVL983007:WVM983008 WLM983013:WLN983014 G65509:H65510 IT65509:IU65510 SP65509:SQ65510 ACL65509:ACM65510 AMH65509:AMI65510 AWD65509:AWE65510 BFZ65509:BGA65510 BPV65509:BPW65510 BZR65509:BZS65510 CJN65509:CJO65510 CTJ65509:CTK65510 DDF65509:DDG65510 DNB65509:DNC65510 DWX65509:DWY65510 EGT65509:EGU65510 EQP65509:EQQ65510 FAL65509:FAM65510 FKH65509:FKI65510 FUD65509:FUE65510 GDZ65509:GEA65510 GNV65509:GNW65510 GXR65509:GXS65510 HHN65509:HHO65510 HRJ65509:HRK65510 IBF65509:IBG65510 ILB65509:ILC65510 IUX65509:IUY65510 JET65509:JEU65510 JOP65509:JOQ65510 JYL65509:JYM65510 KIH65509:KII65510 KSD65509:KSE65510 LBZ65509:LCA65510 LLV65509:LLW65510 LVR65509:LVS65510 MFN65509:MFO65510 MPJ65509:MPK65510 MZF65509:MZG65510 NJB65509:NJC65510 NSX65509:NSY65510 OCT65509:OCU65510 OMP65509:OMQ65510 OWL65509:OWM65510 PGH65509:PGI65510 PQD65509:PQE65510 PZZ65509:QAA65510 QJV65509:QJW65510 QTR65509:QTS65510 RDN65509:RDO65510 RNJ65509:RNK65510 RXF65509:RXG65510 SHB65509:SHC65510 SQX65509:SQY65510 TAT65509:TAU65510 TKP65509:TKQ65510 TUL65509:TUM65510 UEH65509:UEI65510 UOD65509:UOE65510 UXZ65509:UYA65510 VHV65509:VHW65510 VRR65509:VRS65510 WBN65509:WBO65510 WLJ65509:WLK65510 WVF65509:WVG65510 G131045:H131046 IT131045:IU131046 SP131045:SQ131046 ACL131045:ACM131046 AMH131045:AMI131046 AWD131045:AWE131046 BFZ131045:BGA131046 BPV131045:BPW131046 BZR131045:BZS131046 CJN131045:CJO131046 CTJ131045:CTK131046 DDF131045:DDG131046 DNB131045:DNC131046 DWX131045:DWY131046 EGT131045:EGU131046 EQP131045:EQQ131046 FAL131045:FAM131046 FKH131045:FKI131046 FUD131045:FUE131046 GDZ131045:GEA131046 GNV131045:GNW131046 GXR131045:GXS131046 HHN131045:HHO131046 HRJ131045:HRK131046 IBF131045:IBG131046 ILB131045:ILC131046 IUX131045:IUY131046 JET131045:JEU131046 JOP131045:JOQ131046 JYL131045:JYM131046 KIH131045:KII131046 KSD131045:KSE131046 LBZ131045:LCA131046 LLV131045:LLW131046 LVR131045:LVS131046 MFN131045:MFO131046 MPJ131045:MPK131046 MZF131045:MZG131046 NJB131045:NJC131046 NSX131045:NSY131046 OCT131045:OCU131046 OMP131045:OMQ131046 OWL131045:OWM131046 PGH131045:PGI131046 PQD131045:PQE131046 PZZ131045:QAA131046 QJV131045:QJW131046 QTR131045:QTS131046 RDN131045:RDO131046 RNJ131045:RNK131046 RXF131045:RXG131046 SHB131045:SHC131046 SQX131045:SQY131046 TAT131045:TAU131046 TKP131045:TKQ131046 TUL131045:TUM131046 UEH131045:UEI131046 UOD131045:UOE131046 UXZ131045:UYA131046 VHV131045:VHW131046 VRR131045:VRS131046 WBN131045:WBO131046 WLJ131045:WLK131046 WVF131045:WVG131046 G196581:H196582 IT196581:IU196582 SP196581:SQ196582 ACL196581:ACM196582 AMH196581:AMI196582 AWD196581:AWE196582 BFZ196581:BGA196582 BPV196581:BPW196582 BZR196581:BZS196582 CJN196581:CJO196582 CTJ196581:CTK196582 DDF196581:DDG196582 DNB196581:DNC196582 DWX196581:DWY196582 EGT196581:EGU196582 EQP196581:EQQ196582 FAL196581:FAM196582 FKH196581:FKI196582 FUD196581:FUE196582 GDZ196581:GEA196582 GNV196581:GNW196582 GXR196581:GXS196582 HHN196581:HHO196582 HRJ196581:HRK196582 IBF196581:IBG196582 ILB196581:ILC196582 IUX196581:IUY196582 JET196581:JEU196582 JOP196581:JOQ196582 JYL196581:JYM196582 KIH196581:KII196582 KSD196581:KSE196582 LBZ196581:LCA196582 LLV196581:LLW196582 LVR196581:LVS196582 MFN196581:MFO196582 MPJ196581:MPK196582 MZF196581:MZG196582 NJB196581:NJC196582 NSX196581:NSY196582 OCT196581:OCU196582 OMP196581:OMQ196582 OWL196581:OWM196582 PGH196581:PGI196582 PQD196581:PQE196582 PZZ196581:QAA196582 QJV196581:QJW196582 QTR196581:QTS196582 RDN196581:RDO196582 RNJ196581:RNK196582 RXF196581:RXG196582 SHB196581:SHC196582 SQX196581:SQY196582 TAT196581:TAU196582 TKP196581:TKQ196582 TUL196581:TUM196582 UEH196581:UEI196582 UOD196581:UOE196582 UXZ196581:UYA196582 VHV196581:VHW196582 VRR196581:VRS196582 WBN196581:WBO196582 WLJ196581:WLK196582 WVF196581:WVG196582 G262117:H262118 IT262117:IU262118 SP262117:SQ262118 ACL262117:ACM262118 AMH262117:AMI262118 AWD262117:AWE262118 BFZ262117:BGA262118 BPV262117:BPW262118 BZR262117:BZS262118 CJN262117:CJO262118 CTJ262117:CTK262118 DDF262117:DDG262118 DNB262117:DNC262118 DWX262117:DWY262118 EGT262117:EGU262118 EQP262117:EQQ262118 FAL262117:FAM262118 FKH262117:FKI262118 FUD262117:FUE262118 GDZ262117:GEA262118 GNV262117:GNW262118 GXR262117:GXS262118 HHN262117:HHO262118 HRJ262117:HRK262118 IBF262117:IBG262118 ILB262117:ILC262118 IUX262117:IUY262118 JET262117:JEU262118 JOP262117:JOQ262118 JYL262117:JYM262118 KIH262117:KII262118 KSD262117:KSE262118 LBZ262117:LCA262118 LLV262117:LLW262118 LVR262117:LVS262118 MFN262117:MFO262118 MPJ262117:MPK262118 MZF262117:MZG262118 NJB262117:NJC262118 NSX262117:NSY262118 OCT262117:OCU262118 OMP262117:OMQ262118 OWL262117:OWM262118 PGH262117:PGI262118 PQD262117:PQE262118 PZZ262117:QAA262118 QJV262117:QJW262118 QTR262117:QTS262118 RDN262117:RDO262118 RNJ262117:RNK262118 RXF262117:RXG262118 SHB262117:SHC262118 SQX262117:SQY262118 TAT262117:TAU262118 TKP262117:TKQ262118 TUL262117:TUM262118 UEH262117:UEI262118 UOD262117:UOE262118 UXZ262117:UYA262118 VHV262117:VHW262118 VRR262117:VRS262118 WBN262117:WBO262118 WLJ262117:WLK262118 WVF262117:WVG262118 G327653:H327654 IT327653:IU327654 SP327653:SQ327654 ACL327653:ACM327654 AMH327653:AMI327654 AWD327653:AWE327654 BFZ327653:BGA327654 BPV327653:BPW327654 BZR327653:BZS327654 CJN327653:CJO327654 CTJ327653:CTK327654 DDF327653:DDG327654 DNB327653:DNC327654 DWX327653:DWY327654 EGT327653:EGU327654 EQP327653:EQQ327654 FAL327653:FAM327654 FKH327653:FKI327654 FUD327653:FUE327654 GDZ327653:GEA327654 GNV327653:GNW327654 GXR327653:GXS327654 HHN327653:HHO327654 HRJ327653:HRK327654 IBF327653:IBG327654 ILB327653:ILC327654 IUX327653:IUY327654 JET327653:JEU327654 JOP327653:JOQ327654 JYL327653:JYM327654 KIH327653:KII327654 KSD327653:KSE327654 LBZ327653:LCA327654 LLV327653:LLW327654 LVR327653:LVS327654 MFN327653:MFO327654 MPJ327653:MPK327654 MZF327653:MZG327654 NJB327653:NJC327654 NSX327653:NSY327654 OCT327653:OCU327654 OMP327653:OMQ327654 OWL327653:OWM327654 PGH327653:PGI327654 PQD327653:PQE327654 PZZ327653:QAA327654 QJV327653:QJW327654 QTR327653:QTS327654 RDN327653:RDO327654 RNJ327653:RNK327654 RXF327653:RXG327654 SHB327653:SHC327654 SQX327653:SQY327654 TAT327653:TAU327654 TKP327653:TKQ327654 TUL327653:TUM327654 UEH327653:UEI327654 UOD327653:UOE327654 UXZ327653:UYA327654 VHV327653:VHW327654 VRR327653:VRS327654 WBN327653:WBO327654 WLJ327653:WLK327654 WVF327653:WVG327654 G393189:H393190 IT393189:IU393190 SP393189:SQ393190 ACL393189:ACM393190 AMH393189:AMI393190 AWD393189:AWE393190 BFZ393189:BGA393190 BPV393189:BPW393190 BZR393189:BZS393190 CJN393189:CJO393190 CTJ393189:CTK393190 DDF393189:DDG393190 DNB393189:DNC393190 DWX393189:DWY393190 EGT393189:EGU393190 EQP393189:EQQ393190 FAL393189:FAM393190 FKH393189:FKI393190 FUD393189:FUE393190 GDZ393189:GEA393190 GNV393189:GNW393190 GXR393189:GXS393190 HHN393189:HHO393190 HRJ393189:HRK393190 IBF393189:IBG393190 ILB393189:ILC393190 IUX393189:IUY393190 JET393189:JEU393190 JOP393189:JOQ393190 JYL393189:JYM393190 KIH393189:KII393190 KSD393189:KSE393190 LBZ393189:LCA393190 LLV393189:LLW393190 LVR393189:LVS393190 MFN393189:MFO393190 MPJ393189:MPK393190 MZF393189:MZG393190 NJB393189:NJC393190 NSX393189:NSY393190 OCT393189:OCU393190 OMP393189:OMQ393190 OWL393189:OWM393190 PGH393189:PGI393190 PQD393189:PQE393190 PZZ393189:QAA393190 QJV393189:QJW393190 QTR393189:QTS393190 RDN393189:RDO393190 RNJ393189:RNK393190 RXF393189:RXG393190 SHB393189:SHC393190 SQX393189:SQY393190 TAT393189:TAU393190 TKP393189:TKQ393190 TUL393189:TUM393190 UEH393189:UEI393190 UOD393189:UOE393190 UXZ393189:UYA393190 VHV393189:VHW393190 VRR393189:VRS393190 WBN393189:WBO393190 WLJ393189:WLK393190 WVF393189:WVG393190 G458725:H458726 IT458725:IU458726 SP458725:SQ458726 ACL458725:ACM458726 AMH458725:AMI458726 AWD458725:AWE458726 BFZ458725:BGA458726 BPV458725:BPW458726 BZR458725:BZS458726 CJN458725:CJO458726 CTJ458725:CTK458726 DDF458725:DDG458726 DNB458725:DNC458726 DWX458725:DWY458726 EGT458725:EGU458726 EQP458725:EQQ458726 FAL458725:FAM458726 FKH458725:FKI458726 FUD458725:FUE458726 GDZ458725:GEA458726 GNV458725:GNW458726 GXR458725:GXS458726 HHN458725:HHO458726 HRJ458725:HRK458726 IBF458725:IBG458726 ILB458725:ILC458726 IUX458725:IUY458726 JET458725:JEU458726 JOP458725:JOQ458726 JYL458725:JYM458726 KIH458725:KII458726 KSD458725:KSE458726 LBZ458725:LCA458726 LLV458725:LLW458726 LVR458725:LVS458726 MFN458725:MFO458726 MPJ458725:MPK458726 MZF458725:MZG458726 NJB458725:NJC458726 NSX458725:NSY458726 OCT458725:OCU458726 OMP458725:OMQ458726 OWL458725:OWM458726 PGH458725:PGI458726 PQD458725:PQE458726 PZZ458725:QAA458726 QJV458725:QJW458726 QTR458725:QTS458726 RDN458725:RDO458726 RNJ458725:RNK458726 RXF458725:RXG458726 SHB458725:SHC458726 SQX458725:SQY458726 TAT458725:TAU458726 TKP458725:TKQ458726 TUL458725:TUM458726 UEH458725:UEI458726 UOD458725:UOE458726 UXZ458725:UYA458726 VHV458725:VHW458726 VRR458725:VRS458726 WBN458725:WBO458726 WLJ458725:WLK458726 WVF458725:WVG458726 G524261:H524262 IT524261:IU524262 SP524261:SQ524262 ACL524261:ACM524262 AMH524261:AMI524262 AWD524261:AWE524262 BFZ524261:BGA524262 BPV524261:BPW524262 BZR524261:BZS524262 CJN524261:CJO524262 CTJ524261:CTK524262 DDF524261:DDG524262 DNB524261:DNC524262 DWX524261:DWY524262 EGT524261:EGU524262 EQP524261:EQQ524262 FAL524261:FAM524262 FKH524261:FKI524262 FUD524261:FUE524262 GDZ524261:GEA524262 GNV524261:GNW524262 GXR524261:GXS524262 HHN524261:HHO524262 HRJ524261:HRK524262 IBF524261:IBG524262 ILB524261:ILC524262 IUX524261:IUY524262 JET524261:JEU524262 JOP524261:JOQ524262 JYL524261:JYM524262 KIH524261:KII524262 KSD524261:KSE524262 LBZ524261:LCA524262 LLV524261:LLW524262 LVR524261:LVS524262 MFN524261:MFO524262 MPJ524261:MPK524262 MZF524261:MZG524262 NJB524261:NJC524262 NSX524261:NSY524262 OCT524261:OCU524262 OMP524261:OMQ524262 OWL524261:OWM524262 PGH524261:PGI524262 PQD524261:PQE524262 PZZ524261:QAA524262 QJV524261:QJW524262 QTR524261:QTS524262 RDN524261:RDO524262 RNJ524261:RNK524262 RXF524261:RXG524262 SHB524261:SHC524262 SQX524261:SQY524262 TAT524261:TAU524262 TKP524261:TKQ524262 TUL524261:TUM524262 UEH524261:UEI524262 UOD524261:UOE524262 UXZ524261:UYA524262 VHV524261:VHW524262 VRR524261:VRS524262 WBN524261:WBO524262 WLJ524261:WLK524262 WVF524261:WVG524262 G589797:H589798 IT589797:IU589798 SP589797:SQ589798 ACL589797:ACM589798 AMH589797:AMI589798 AWD589797:AWE589798 BFZ589797:BGA589798 BPV589797:BPW589798 BZR589797:BZS589798 CJN589797:CJO589798 CTJ589797:CTK589798 DDF589797:DDG589798 DNB589797:DNC589798 DWX589797:DWY589798 EGT589797:EGU589798 EQP589797:EQQ589798 FAL589797:FAM589798 FKH589797:FKI589798 FUD589797:FUE589798 GDZ589797:GEA589798 GNV589797:GNW589798 GXR589797:GXS589798 HHN589797:HHO589798 HRJ589797:HRK589798 IBF589797:IBG589798 ILB589797:ILC589798 IUX589797:IUY589798 JET589797:JEU589798 JOP589797:JOQ589798 JYL589797:JYM589798 KIH589797:KII589798 KSD589797:KSE589798 LBZ589797:LCA589798 LLV589797:LLW589798 LVR589797:LVS589798 MFN589797:MFO589798 MPJ589797:MPK589798 MZF589797:MZG589798 NJB589797:NJC589798 NSX589797:NSY589798 OCT589797:OCU589798 OMP589797:OMQ589798 OWL589797:OWM589798 PGH589797:PGI589798 PQD589797:PQE589798 PZZ589797:QAA589798 QJV589797:QJW589798 QTR589797:QTS589798 RDN589797:RDO589798 RNJ589797:RNK589798 RXF589797:RXG589798 SHB589797:SHC589798 SQX589797:SQY589798 TAT589797:TAU589798 TKP589797:TKQ589798 TUL589797:TUM589798 UEH589797:UEI589798 UOD589797:UOE589798 UXZ589797:UYA589798 VHV589797:VHW589798 VRR589797:VRS589798 WBN589797:WBO589798 WLJ589797:WLK589798 WVF589797:WVG589798 G655333:H655334 IT655333:IU655334 SP655333:SQ655334 ACL655333:ACM655334 AMH655333:AMI655334 AWD655333:AWE655334 BFZ655333:BGA655334 BPV655333:BPW655334 BZR655333:BZS655334 CJN655333:CJO655334 CTJ655333:CTK655334 DDF655333:DDG655334 DNB655333:DNC655334 DWX655333:DWY655334 EGT655333:EGU655334 EQP655333:EQQ655334 FAL655333:FAM655334 FKH655333:FKI655334 FUD655333:FUE655334 GDZ655333:GEA655334 GNV655333:GNW655334 GXR655333:GXS655334 HHN655333:HHO655334 HRJ655333:HRK655334 IBF655333:IBG655334 ILB655333:ILC655334 IUX655333:IUY655334 JET655333:JEU655334 JOP655333:JOQ655334 JYL655333:JYM655334 KIH655333:KII655334 KSD655333:KSE655334 LBZ655333:LCA655334 LLV655333:LLW655334 LVR655333:LVS655334 MFN655333:MFO655334 MPJ655333:MPK655334 MZF655333:MZG655334 NJB655333:NJC655334 NSX655333:NSY655334 OCT655333:OCU655334 OMP655333:OMQ655334 OWL655333:OWM655334 PGH655333:PGI655334 PQD655333:PQE655334 PZZ655333:QAA655334 QJV655333:QJW655334 QTR655333:QTS655334 RDN655333:RDO655334 RNJ655333:RNK655334 RXF655333:RXG655334 SHB655333:SHC655334 SQX655333:SQY655334 TAT655333:TAU655334 TKP655333:TKQ655334 TUL655333:TUM655334 UEH655333:UEI655334 UOD655333:UOE655334 UXZ655333:UYA655334 VHV655333:VHW655334 VRR655333:VRS655334 WBN655333:WBO655334 WLJ655333:WLK655334 WVF655333:WVG655334 G720869:H720870 IT720869:IU720870 SP720869:SQ720870 ACL720869:ACM720870 AMH720869:AMI720870 AWD720869:AWE720870 BFZ720869:BGA720870 BPV720869:BPW720870 BZR720869:BZS720870 CJN720869:CJO720870 CTJ720869:CTK720870 DDF720869:DDG720870 DNB720869:DNC720870 DWX720869:DWY720870 EGT720869:EGU720870 EQP720869:EQQ720870 FAL720869:FAM720870 FKH720869:FKI720870 FUD720869:FUE720870 GDZ720869:GEA720870 GNV720869:GNW720870 GXR720869:GXS720870 HHN720869:HHO720870 HRJ720869:HRK720870 IBF720869:IBG720870 ILB720869:ILC720870 IUX720869:IUY720870 JET720869:JEU720870 JOP720869:JOQ720870 JYL720869:JYM720870 KIH720869:KII720870 KSD720869:KSE720870 LBZ720869:LCA720870 LLV720869:LLW720870 LVR720869:LVS720870 MFN720869:MFO720870 MPJ720869:MPK720870 MZF720869:MZG720870 NJB720869:NJC720870 NSX720869:NSY720870 OCT720869:OCU720870 OMP720869:OMQ720870 OWL720869:OWM720870 PGH720869:PGI720870 PQD720869:PQE720870 PZZ720869:QAA720870 QJV720869:QJW720870 QTR720869:QTS720870 RDN720869:RDO720870 RNJ720869:RNK720870 RXF720869:RXG720870 SHB720869:SHC720870 SQX720869:SQY720870 TAT720869:TAU720870 TKP720869:TKQ720870 TUL720869:TUM720870 UEH720869:UEI720870 UOD720869:UOE720870 UXZ720869:UYA720870 VHV720869:VHW720870 VRR720869:VRS720870 WBN720869:WBO720870 WLJ720869:WLK720870 WVF720869:WVG720870 G786405:H786406 IT786405:IU786406 SP786405:SQ786406 ACL786405:ACM786406 AMH786405:AMI786406 AWD786405:AWE786406 BFZ786405:BGA786406 BPV786405:BPW786406 BZR786405:BZS786406 CJN786405:CJO786406 CTJ786405:CTK786406 DDF786405:DDG786406 DNB786405:DNC786406 DWX786405:DWY786406 EGT786405:EGU786406 EQP786405:EQQ786406 FAL786405:FAM786406 FKH786405:FKI786406 FUD786405:FUE786406 GDZ786405:GEA786406 GNV786405:GNW786406 GXR786405:GXS786406 HHN786405:HHO786406 HRJ786405:HRK786406 IBF786405:IBG786406 ILB786405:ILC786406 IUX786405:IUY786406 JET786405:JEU786406 JOP786405:JOQ786406 JYL786405:JYM786406 KIH786405:KII786406 KSD786405:KSE786406 LBZ786405:LCA786406 LLV786405:LLW786406 LVR786405:LVS786406 MFN786405:MFO786406 MPJ786405:MPK786406 MZF786405:MZG786406 NJB786405:NJC786406 NSX786405:NSY786406 OCT786405:OCU786406 OMP786405:OMQ786406 OWL786405:OWM786406 PGH786405:PGI786406 PQD786405:PQE786406 PZZ786405:QAA786406 QJV786405:QJW786406 QTR786405:QTS786406 RDN786405:RDO786406 RNJ786405:RNK786406 RXF786405:RXG786406 SHB786405:SHC786406 SQX786405:SQY786406 TAT786405:TAU786406 TKP786405:TKQ786406 TUL786405:TUM786406 UEH786405:UEI786406 UOD786405:UOE786406 UXZ786405:UYA786406 VHV786405:VHW786406 VRR786405:VRS786406 WBN786405:WBO786406 WLJ786405:WLK786406 WVF786405:WVG786406 G851941:H851942 IT851941:IU851942 SP851941:SQ851942 ACL851941:ACM851942 AMH851941:AMI851942 AWD851941:AWE851942 BFZ851941:BGA851942 BPV851941:BPW851942 BZR851941:BZS851942 CJN851941:CJO851942 CTJ851941:CTK851942 DDF851941:DDG851942 DNB851941:DNC851942 DWX851941:DWY851942 EGT851941:EGU851942 EQP851941:EQQ851942 FAL851941:FAM851942 FKH851941:FKI851942 FUD851941:FUE851942 GDZ851941:GEA851942 GNV851941:GNW851942 GXR851941:GXS851942 HHN851941:HHO851942 HRJ851941:HRK851942 IBF851941:IBG851942 ILB851941:ILC851942 IUX851941:IUY851942 JET851941:JEU851942 JOP851941:JOQ851942 JYL851941:JYM851942 KIH851941:KII851942 KSD851941:KSE851942 LBZ851941:LCA851942 LLV851941:LLW851942 LVR851941:LVS851942 MFN851941:MFO851942 MPJ851941:MPK851942 MZF851941:MZG851942 NJB851941:NJC851942 NSX851941:NSY851942 OCT851941:OCU851942 OMP851941:OMQ851942 OWL851941:OWM851942 PGH851941:PGI851942 PQD851941:PQE851942 PZZ851941:QAA851942 QJV851941:QJW851942 QTR851941:QTS851942 RDN851941:RDO851942 RNJ851941:RNK851942 RXF851941:RXG851942 SHB851941:SHC851942 SQX851941:SQY851942 TAT851941:TAU851942 TKP851941:TKQ851942 TUL851941:TUM851942 UEH851941:UEI851942 UOD851941:UOE851942 UXZ851941:UYA851942 VHV851941:VHW851942 VRR851941:VRS851942 WBN851941:WBO851942 WLJ851941:WLK851942 WVF851941:WVG851942 G917477:H917478 IT917477:IU917478 SP917477:SQ917478 ACL917477:ACM917478 AMH917477:AMI917478 AWD917477:AWE917478 BFZ917477:BGA917478 BPV917477:BPW917478 BZR917477:BZS917478 CJN917477:CJO917478 CTJ917477:CTK917478 DDF917477:DDG917478 DNB917477:DNC917478 DWX917477:DWY917478 EGT917477:EGU917478 EQP917477:EQQ917478 FAL917477:FAM917478 FKH917477:FKI917478 FUD917477:FUE917478 GDZ917477:GEA917478 GNV917477:GNW917478 GXR917477:GXS917478 HHN917477:HHO917478 HRJ917477:HRK917478 IBF917477:IBG917478 ILB917477:ILC917478 IUX917477:IUY917478 JET917477:JEU917478 JOP917477:JOQ917478 JYL917477:JYM917478 KIH917477:KII917478 KSD917477:KSE917478 LBZ917477:LCA917478 LLV917477:LLW917478 LVR917477:LVS917478 MFN917477:MFO917478 MPJ917477:MPK917478 MZF917477:MZG917478 NJB917477:NJC917478 NSX917477:NSY917478 OCT917477:OCU917478 OMP917477:OMQ917478 OWL917477:OWM917478 PGH917477:PGI917478 PQD917477:PQE917478 PZZ917477:QAA917478 QJV917477:QJW917478 QTR917477:QTS917478 RDN917477:RDO917478 RNJ917477:RNK917478 RXF917477:RXG917478 SHB917477:SHC917478 SQX917477:SQY917478 TAT917477:TAU917478 TKP917477:TKQ917478 TUL917477:TUM917478 UEH917477:UEI917478 UOD917477:UOE917478 UXZ917477:UYA917478 VHV917477:VHW917478 VRR917477:VRS917478 WBN917477:WBO917478 WLJ917477:WLK917478 WVF917477:WVG917478 G983013:H983014 IT983013:IU983014 SP983013:SQ983014 ACL983013:ACM983014 AMH983013:AMI983014 AWD983013:AWE983014 BFZ983013:BGA983014 BPV983013:BPW983014 BZR983013:BZS983014 CJN983013:CJO983014 CTJ983013:CTK983014 DDF983013:DDG983014 DNB983013:DNC983014 DWX983013:DWY983014 EGT983013:EGU983014 EQP983013:EQQ983014 FAL983013:FAM983014 FKH983013:FKI983014 FUD983013:FUE983014 GDZ983013:GEA983014 GNV983013:GNW983014 GXR983013:GXS983014 HHN983013:HHO983014 HRJ983013:HRK983014 IBF983013:IBG983014 ILB983013:ILC983014 IUX983013:IUY983014 JET983013:JEU983014 JOP983013:JOQ983014 JYL983013:JYM983014 KIH983013:KII983014 KSD983013:KSE983014 LBZ983013:LCA983014 LLV983013:LLW983014 LVR983013:LVS983014 MFN983013:MFO983014 MPJ983013:MPK983014 MZF983013:MZG983014 NJB983013:NJC983014 NSX983013:NSY983014 OCT983013:OCU983014 OMP983013:OMQ983014 OWL983013:OWM983014 PGH983013:PGI983014 PQD983013:PQE983014 PZZ983013:QAA983014 QJV983013:QJW983014 QTR983013:QTS983014 RDN983013:RDO983014 RNJ983013:RNK983014 RXF983013:RXG983014 SHB983013:SHC983014 SQX983013:SQY983014 TAT983013:TAU983014 TKP983013:TKQ983014 TUL983013:TUM983014 UEH983013:UEI983014 UOD983013:UOE983014 UXZ983013:UYA983014 VHV983013:VHW983014 VRR983013:VRS983014 WBN983013:WBO983014 WLJ983013:WLK983014 WVF983013:WVG983014 J65509:K65510 IW65509:IX65510 SS65509:ST65510 ACO65509:ACP65510 AMK65509:AML65510 AWG65509:AWH65510 BGC65509:BGD65510 BPY65509:BPZ65510 BZU65509:BZV65510 CJQ65509:CJR65510 CTM65509:CTN65510 DDI65509:DDJ65510 DNE65509:DNF65510 DXA65509:DXB65510 EGW65509:EGX65510 EQS65509:EQT65510 FAO65509:FAP65510 FKK65509:FKL65510 FUG65509:FUH65510 GEC65509:GED65510 GNY65509:GNZ65510 GXU65509:GXV65510 HHQ65509:HHR65510 HRM65509:HRN65510 IBI65509:IBJ65510 ILE65509:ILF65510 IVA65509:IVB65510 JEW65509:JEX65510 JOS65509:JOT65510 JYO65509:JYP65510 KIK65509:KIL65510 KSG65509:KSH65510 LCC65509:LCD65510 LLY65509:LLZ65510 LVU65509:LVV65510 MFQ65509:MFR65510 MPM65509:MPN65510 MZI65509:MZJ65510 NJE65509:NJF65510 NTA65509:NTB65510 OCW65509:OCX65510 OMS65509:OMT65510 OWO65509:OWP65510 PGK65509:PGL65510 PQG65509:PQH65510 QAC65509:QAD65510 QJY65509:QJZ65510 QTU65509:QTV65510 RDQ65509:RDR65510 RNM65509:RNN65510 RXI65509:RXJ65510 SHE65509:SHF65510 SRA65509:SRB65510 TAW65509:TAX65510 TKS65509:TKT65510 TUO65509:TUP65510 UEK65509:UEL65510 UOG65509:UOH65510 UYC65509:UYD65510 VHY65509:VHZ65510 VRU65509:VRV65510 WBQ65509:WBR65510 WLM65509:WLN65510 WVI65509:WVJ65510 J131045:K131046 IW131045:IX131046 SS131045:ST131046 ACO131045:ACP131046 AMK131045:AML131046 AWG131045:AWH131046 BGC131045:BGD131046 BPY131045:BPZ131046 BZU131045:BZV131046 CJQ131045:CJR131046 CTM131045:CTN131046 DDI131045:DDJ131046 DNE131045:DNF131046 DXA131045:DXB131046 EGW131045:EGX131046 EQS131045:EQT131046 FAO131045:FAP131046 FKK131045:FKL131046 FUG131045:FUH131046 GEC131045:GED131046 GNY131045:GNZ131046 GXU131045:GXV131046 HHQ131045:HHR131046 HRM131045:HRN131046 IBI131045:IBJ131046 ILE131045:ILF131046 IVA131045:IVB131046 JEW131045:JEX131046 JOS131045:JOT131046 JYO131045:JYP131046 KIK131045:KIL131046 KSG131045:KSH131046 LCC131045:LCD131046 LLY131045:LLZ131046 LVU131045:LVV131046 MFQ131045:MFR131046 MPM131045:MPN131046 MZI131045:MZJ131046 NJE131045:NJF131046 NTA131045:NTB131046 OCW131045:OCX131046 OMS131045:OMT131046 OWO131045:OWP131046 PGK131045:PGL131046 PQG131045:PQH131046 QAC131045:QAD131046 QJY131045:QJZ131046 QTU131045:QTV131046 RDQ131045:RDR131046 RNM131045:RNN131046 RXI131045:RXJ131046 SHE131045:SHF131046 SRA131045:SRB131046 TAW131045:TAX131046 TKS131045:TKT131046 TUO131045:TUP131046 UEK131045:UEL131046 UOG131045:UOH131046 UYC131045:UYD131046 VHY131045:VHZ131046 VRU131045:VRV131046 WBQ131045:WBR131046 WLM131045:WLN131046 WVI131045:WVJ131046 J196581:K196582 IW196581:IX196582 SS196581:ST196582 ACO196581:ACP196582 AMK196581:AML196582 AWG196581:AWH196582 BGC196581:BGD196582 BPY196581:BPZ196582 BZU196581:BZV196582 CJQ196581:CJR196582 CTM196581:CTN196582 DDI196581:DDJ196582 DNE196581:DNF196582 DXA196581:DXB196582 EGW196581:EGX196582 EQS196581:EQT196582 FAO196581:FAP196582 FKK196581:FKL196582 FUG196581:FUH196582 GEC196581:GED196582 GNY196581:GNZ196582 GXU196581:GXV196582 HHQ196581:HHR196582 HRM196581:HRN196582 IBI196581:IBJ196582 ILE196581:ILF196582 IVA196581:IVB196582 JEW196581:JEX196582 JOS196581:JOT196582 JYO196581:JYP196582 KIK196581:KIL196582 KSG196581:KSH196582 LCC196581:LCD196582 LLY196581:LLZ196582 LVU196581:LVV196582 MFQ196581:MFR196582 MPM196581:MPN196582 MZI196581:MZJ196582 NJE196581:NJF196582 NTA196581:NTB196582 OCW196581:OCX196582 OMS196581:OMT196582 OWO196581:OWP196582 PGK196581:PGL196582 PQG196581:PQH196582 QAC196581:QAD196582 QJY196581:QJZ196582 QTU196581:QTV196582 RDQ196581:RDR196582 RNM196581:RNN196582 RXI196581:RXJ196582 SHE196581:SHF196582 SRA196581:SRB196582 TAW196581:TAX196582 TKS196581:TKT196582 TUO196581:TUP196582 UEK196581:UEL196582 UOG196581:UOH196582 UYC196581:UYD196582 VHY196581:VHZ196582 VRU196581:VRV196582 WBQ196581:WBR196582 WLM196581:WLN196582 WVI196581:WVJ196582 J262117:K262118 IW262117:IX262118 SS262117:ST262118 ACO262117:ACP262118 AMK262117:AML262118 AWG262117:AWH262118 BGC262117:BGD262118 BPY262117:BPZ262118 BZU262117:BZV262118 CJQ262117:CJR262118 CTM262117:CTN262118 DDI262117:DDJ262118 DNE262117:DNF262118 DXA262117:DXB262118 EGW262117:EGX262118 EQS262117:EQT262118 FAO262117:FAP262118 FKK262117:FKL262118 FUG262117:FUH262118 GEC262117:GED262118 GNY262117:GNZ262118 GXU262117:GXV262118 HHQ262117:HHR262118 HRM262117:HRN262118 IBI262117:IBJ262118 ILE262117:ILF262118 IVA262117:IVB262118 JEW262117:JEX262118 JOS262117:JOT262118 JYO262117:JYP262118 KIK262117:KIL262118 KSG262117:KSH262118 LCC262117:LCD262118 LLY262117:LLZ262118 LVU262117:LVV262118 MFQ262117:MFR262118 MPM262117:MPN262118 MZI262117:MZJ262118 NJE262117:NJF262118 NTA262117:NTB262118 OCW262117:OCX262118 OMS262117:OMT262118 OWO262117:OWP262118 PGK262117:PGL262118 PQG262117:PQH262118 QAC262117:QAD262118 QJY262117:QJZ262118 QTU262117:QTV262118 RDQ262117:RDR262118 RNM262117:RNN262118 RXI262117:RXJ262118 SHE262117:SHF262118 SRA262117:SRB262118 TAW262117:TAX262118 TKS262117:TKT262118 TUO262117:TUP262118 UEK262117:UEL262118 UOG262117:UOH262118 UYC262117:UYD262118 VHY262117:VHZ262118 VRU262117:VRV262118 WBQ262117:WBR262118 WLM262117:WLN262118 WVI262117:WVJ262118 J327653:K327654 IW327653:IX327654 SS327653:ST327654 ACO327653:ACP327654 AMK327653:AML327654 AWG327653:AWH327654 BGC327653:BGD327654 BPY327653:BPZ327654 BZU327653:BZV327654 CJQ327653:CJR327654 CTM327653:CTN327654 DDI327653:DDJ327654 DNE327653:DNF327654 DXA327653:DXB327654 EGW327653:EGX327654 EQS327653:EQT327654 FAO327653:FAP327654 FKK327653:FKL327654 FUG327653:FUH327654 GEC327653:GED327654 GNY327653:GNZ327654 GXU327653:GXV327654 HHQ327653:HHR327654 HRM327653:HRN327654 IBI327653:IBJ327654 ILE327653:ILF327654 IVA327653:IVB327654 JEW327653:JEX327654 JOS327653:JOT327654 JYO327653:JYP327654 KIK327653:KIL327654 KSG327653:KSH327654 LCC327653:LCD327654 LLY327653:LLZ327654 LVU327653:LVV327654 MFQ327653:MFR327654 MPM327653:MPN327654 MZI327653:MZJ327654 NJE327653:NJF327654 NTA327653:NTB327654 OCW327653:OCX327654 OMS327653:OMT327654 OWO327653:OWP327654 PGK327653:PGL327654 PQG327653:PQH327654 QAC327653:QAD327654 QJY327653:QJZ327654 QTU327653:QTV327654 RDQ327653:RDR327654 RNM327653:RNN327654 RXI327653:RXJ327654 SHE327653:SHF327654 SRA327653:SRB327654 TAW327653:TAX327654 TKS327653:TKT327654 TUO327653:TUP327654 UEK327653:UEL327654 UOG327653:UOH327654 UYC327653:UYD327654 VHY327653:VHZ327654 VRU327653:VRV327654 WBQ327653:WBR327654 WLM327653:WLN327654 WVI327653:WVJ327654 J393189:K393190 IW393189:IX393190 SS393189:ST393190 ACO393189:ACP393190 AMK393189:AML393190 AWG393189:AWH393190 BGC393189:BGD393190 BPY393189:BPZ393190 BZU393189:BZV393190 CJQ393189:CJR393190 CTM393189:CTN393190 DDI393189:DDJ393190 DNE393189:DNF393190 DXA393189:DXB393190 EGW393189:EGX393190 EQS393189:EQT393190 FAO393189:FAP393190 FKK393189:FKL393190 FUG393189:FUH393190 GEC393189:GED393190 GNY393189:GNZ393190 GXU393189:GXV393190 HHQ393189:HHR393190 HRM393189:HRN393190 IBI393189:IBJ393190 ILE393189:ILF393190 IVA393189:IVB393190 JEW393189:JEX393190 JOS393189:JOT393190 JYO393189:JYP393190 KIK393189:KIL393190 KSG393189:KSH393190 LCC393189:LCD393190 LLY393189:LLZ393190 LVU393189:LVV393190 MFQ393189:MFR393190 MPM393189:MPN393190 MZI393189:MZJ393190 NJE393189:NJF393190 NTA393189:NTB393190 OCW393189:OCX393190 OMS393189:OMT393190 OWO393189:OWP393190 PGK393189:PGL393190 PQG393189:PQH393190 QAC393189:QAD393190 QJY393189:QJZ393190 QTU393189:QTV393190 RDQ393189:RDR393190 RNM393189:RNN393190 RXI393189:RXJ393190 SHE393189:SHF393190 SRA393189:SRB393190 TAW393189:TAX393190 TKS393189:TKT393190 TUO393189:TUP393190 UEK393189:UEL393190 UOG393189:UOH393190 UYC393189:UYD393190 VHY393189:VHZ393190 VRU393189:VRV393190 WBQ393189:WBR393190 WLM393189:WLN393190 WVI393189:WVJ393190 J458725:K458726 IW458725:IX458726 SS458725:ST458726 ACO458725:ACP458726 AMK458725:AML458726 AWG458725:AWH458726 BGC458725:BGD458726 BPY458725:BPZ458726 BZU458725:BZV458726 CJQ458725:CJR458726 CTM458725:CTN458726 DDI458725:DDJ458726 DNE458725:DNF458726 DXA458725:DXB458726 EGW458725:EGX458726 EQS458725:EQT458726 FAO458725:FAP458726 FKK458725:FKL458726 FUG458725:FUH458726 GEC458725:GED458726 GNY458725:GNZ458726 GXU458725:GXV458726 HHQ458725:HHR458726 HRM458725:HRN458726 IBI458725:IBJ458726 ILE458725:ILF458726 IVA458725:IVB458726 JEW458725:JEX458726 JOS458725:JOT458726 JYO458725:JYP458726 KIK458725:KIL458726 KSG458725:KSH458726 LCC458725:LCD458726 LLY458725:LLZ458726 LVU458725:LVV458726 MFQ458725:MFR458726 MPM458725:MPN458726 MZI458725:MZJ458726 NJE458725:NJF458726 NTA458725:NTB458726 OCW458725:OCX458726 OMS458725:OMT458726 OWO458725:OWP458726 PGK458725:PGL458726 PQG458725:PQH458726 QAC458725:QAD458726 QJY458725:QJZ458726 QTU458725:QTV458726 RDQ458725:RDR458726 RNM458725:RNN458726 RXI458725:RXJ458726 SHE458725:SHF458726 SRA458725:SRB458726 TAW458725:TAX458726 TKS458725:TKT458726 TUO458725:TUP458726 UEK458725:UEL458726 UOG458725:UOH458726 UYC458725:UYD458726 VHY458725:VHZ458726 VRU458725:VRV458726 WBQ458725:WBR458726 WLM458725:WLN458726 WVI458725:WVJ458726 J524261:K524262 IW524261:IX524262 SS524261:ST524262 ACO524261:ACP524262 AMK524261:AML524262 AWG524261:AWH524262 BGC524261:BGD524262 BPY524261:BPZ524262 BZU524261:BZV524262 CJQ524261:CJR524262 CTM524261:CTN524262 DDI524261:DDJ524262 DNE524261:DNF524262 DXA524261:DXB524262 EGW524261:EGX524262 EQS524261:EQT524262 FAO524261:FAP524262 FKK524261:FKL524262 FUG524261:FUH524262 GEC524261:GED524262 GNY524261:GNZ524262 GXU524261:GXV524262 HHQ524261:HHR524262 HRM524261:HRN524262 IBI524261:IBJ524262 ILE524261:ILF524262 IVA524261:IVB524262 JEW524261:JEX524262 JOS524261:JOT524262 JYO524261:JYP524262 KIK524261:KIL524262 KSG524261:KSH524262 LCC524261:LCD524262 LLY524261:LLZ524262 LVU524261:LVV524262 MFQ524261:MFR524262 MPM524261:MPN524262 MZI524261:MZJ524262 NJE524261:NJF524262 NTA524261:NTB524262 OCW524261:OCX524262 OMS524261:OMT524262 OWO524261:OWP524262 PGK524261:PGL524262 PQG524261:PQH524262 QAC524261:QAD524262 QJY524261:QJZ524262 QTU524261:QTV524262 RDQ524261:RDR524262 RNM524261:RNN524262 RXI524261:RXJ524262 SHE524261:SHF524262 SRA524261:SRB524262 TAW524261:TAX524262 TKS524261:TKT524262 TUO524261:TUP524262 UEK524261:UEL524262 UOG524261:UOH524262 UYC524261:UYD524262 VHY524261:VHZ524262 VRU524261:VRV524262 WBQ524261:WBR524262 WLM524261:WLN524262 WVI524261:WVJ524262 J589797:K589798 IW589797:IX589798 SS589797:ST589798 ACO589797:ACP589798 AMK589797:AML589798 AWG589797:AWH589798 BGC589797:BGD589798 BPY589797:BPZ589798 BZU589797:BZV589798 CJQ589797:CJR589798 CTM589797:CTN589798 DDI589797:DDJ589798 DNE589797:DNF589798 DXA589797:DXB589798 EGW589797:EGX589798 EQS589797:EQT589798 FAO589797:FAP589798 FKK589797:FKL589798 FUG589797:FUH589798 GEC589797:GED589798 GNY589797:GNZ589798 GXU589797:GXV589798 HHQ589797:HHR589798 HRM589797:HRN589798 IBI589797:IBJ589798 ILE589797:ILF589798 IVA589797:IVB589798 JEW589797:JEX589798 JOS589797:JOT589798 JYO589797:JYP589798 KIK589797:KIL589798 KSG589797:KSH589798 LCC589797:LCD589798 LLY589797:LLZ589798 LVU589797:LVV589798 MFQ589797:MFR589798 MPM589797:MPN589798 MZI589797:MZJ589798 NJE589797:NJF589798 NTA589797:NTB589798 OCW589797:OCX589798 OMS589797:OMT589798 OWO589797:OWP589798 PGK589797:PGL589798 PQG589797:PQH589798 QAC589797:QAD589798 QJY589797:QJZ589798 QTU589797:QTV589798 RDQ589797:RDR589798 RNM589797:RNN589798 RXI589797:RXJ589798 SHE589797:SHF589798 SRA589797:SRB589798 TAW589797:TAX589798 TKS589797:TKT589798 TUO589797:TUP589798 UEK589797:UEL589798 UOG589797:UOH589798 UYC589797:UYD589798 VHY589797:VHZ589798 VRU589797:VRV589798 WBQ589797:WBR589798 WLM589797:WLN589798 WVI589797:WVJ589798 J655333:K655334 IW655333:IX655334 SS655333:ST655334 ACO655333:ACP655334 AMK655333:AML655334 AWG655333:AWH655334 BGC655333:BGD655334 BPY655333:BPZ655334 BZU655333:BZV655334 CJQ655333:CJR655334 CTM655333:CTN655334 DDI655333:DDJ655334 DNE655333:DNF655334 DXA655333:DXB655334 EGW655333:EGX655334 EQS655333:EQT655334 FAO655333:FAP655334 FKK655333:FKL655334 FUG655333:FUH655334 GEC655333:GED655334 GNY655333:GNZ655334 GXU655333:GXV655334 HHQ655333:HHR655334 HRM655333:HRN655334 IBI655333:IBJ655334 ILE655333:ILF655334 IVA655333:IVB655334 JEW655333:JEX655334 JOS655333:JOT655334 JYO655333:JYP655334 KIK655333:KIL655334 KSG655333:KSH655334 LCC655333:LCD655334 LLY655333:LLZ655334 LVU655333:LVV655334 MFQ655333:MFR655334 MPM655333:MPN655334 MZI655333:MZJ655334 NJE655333:NJF655334 NTA655333:NTB655334 OCW655333:OCX655334 OMS655333:OMT655334 OWO655333:OWP655334 PGK655333:PGL655334 PQG655333:PQH655334 QAC655333:QAD655334 QJY655333:QJZ655334 QTU655333:QTV655334 RDQ655333:RDR655334 RNM655333:RNN655334 RXI655333:RXJ655334 SHE655333:SHF655334 SRA655333:SRB655334 TAW655333:TAX655334 TKS655333:TKT655334 TUO655333:TUP655334 UEK655333:UEL655334 UOG655333:UOH655334 UYC655333:UYD655334 VHY655333:VHZ655334 VRU655333:VRV655334 WBQ655333:WBR655334 WLM655333:WLN655334 WVI655333:WVJ655334 J720869:K720870 IW720869:IX720870 SS720869:ST720870 ACO720869:ACP720870 AMK720869:AML720870 AWG720869:AWH720870 BGC720869:BGD720870 BPY720869:BPZ720870 BZU720869:BZV720870 CJQ720869:CJR720870 CTM720869:CTN720870 DDI720869:DDJ720870 DNE720869:DNF720870 DXA720869:DXB720870 EGW720869:EGX720870 EQS720869:EQT720870 FAO720869:FAP720870 FKK720869:FKL720870 FUG720869:FUH720870 GEC720869:GED720870 GNY720869:GNZ720870 GXU720869:GXV720870 HHQ720869:HHR720870 HRM720869:HRN720870 IBI720869:IBJ720870 ILE720869:ILF720870 IVA720869:IVB720870 JEW720869:JEX720870 JOS720869:JOT720870 JYO720869:JYP720870 KIK720869:KIL720870 KSG720869:KSH720870 LCC720869:LCD720870 LLY720869:LLZ720870 LVU720869:LVV720870 MFQ720869:MFR720870 MPM720869:MPN720870 MZI720869:MZJ720870 NJE720869:NJF720870 NTA720869:NTB720870 OCW720869:OCX720870 OMS720869:OMT720870 OWO720869:OWP720870 PGK720869:PGL720870 PQG720869:PQH720870 QAC720869:QAD720870 QJY720869:QJZ720870 QTU720869:QTV720870 RDQ720869:RDR720870 RNM720869:RNN720870 RXI720869:RXJ720870 SHE720869:SHF720870 SRA720869:SRB720870 TAW720869:TAX720870 TKS720869:TKT720870 TUO720869:TUP720870 UEK720869:UEL720870 UOG720869:UOH720870 UYC720869:UYD720870 VHY720869:VHZ720870 VRU720869:VRV720870 WBQ720869:WBR720870 WLM720869:WLN720870 WVI720869:WVJ720870 J786405:K786406 IW786405:IX786406 SS786405:ST786406 ACO786405:ACP786406 AMK786405:AML786406 AWG786405:AWH786406 BGC786405:BGD786406 BPY786405:BPZ786406 BZU786405:BZV786406 CJQ786405:CJR786406 CTM786405:CTN786406 DDI786405:DDJ786406 DNE786405:DNF786406 DXA786405:DXB786406 EGW786405:EGX786406 EQS786405:EQT786406 FAO786405:FAP786406 FKK786405:FKL786406 FUG786405:FUH786406 GEC786405:GED786406 GNY786405:GNZ786406 GXU786405:GXV786406 HHQ786405:HHR786406 HRM786405:HRN786406 IBI786405:IBJ786406 ILE786405:ILF786406 IVA786405:IVB786406 JEW786405:JEX786406 JOS786405:JOT786406 JYO786405:JYP786406 KIK786405:KIL786406 KSG786405:KSH786406 LCC786405:LCD786406 LLY786405:LLZ786406 LVU786405:LVV786406 MFQ786405:MFR786406 MPM786405:MPN786406 MZI786405:MZJ786406 NJE786405:NJF786406 NTA786405:NTB786406 OCW786405:OCX786406 OMS786405:OMT786406 OWO786405:OWP786406 PGK786405:PGL786406 PQG786405:PQH786406 QAC786405:QAD786406 QJY786405:QJZ786406 QTU786405:QTV786406 RDQ786405:RDR786406 RNM786405:RNN786406 RXI786405:RXJ786406 SHE786405:SHF786406 SRA786405:SRB786406 TAW786405:TAX786406 TKS786405:TKT786406 TUO786405:TUP786406 UEK786405:UEL786406 UOG786405:UOH786406 UYC786405:UYD786406 VHY786405:VHZ786406 VRU786405:VRV786406 WBQ786405:WBR786406 WLM786405:WLN786406 WVI786405:WVJ786406 J851941:K851942 IW851941:IX851942 SS851941:ST851942 ACO851941:ACP851942 AMK851941:AML851942 AWG851941:AWH851942 BGC851941:BGD851942 BPY851941:BPZ851942 BZU851941:BZV851942 CJQ851941:CJR851942 CTM851941:CTN851942 DDI851941:DDJ851942 DNE851941:DNF851942 DXA851941:DXB851942 EGW851941:EGX851942 EQS851941:EQT851942 FAO851941:FAP851942 FKK851941:FKL851942 FUG851941:FUH851942 GEC851941:GED851942 GNY851941:GNZ851942 GXU851941:GXV851942 HHQ851941:HHR851942 HRM851941:HRN851942 IBI851941:IBJ851942 ILE851941:ILF851942 IVA851941:IVB851942 JEW851941:JEX851942 JOS851941:JOT851942 JYO851941:JYP851942 KIK851941:KIL851942 KSG851941:KSH851942 LCC851941:LCD851942 LLY851941:LLZ851942 LVU851941:LVV851942 MFQ851941:MFR851942 MPM851941:MPN851942 MZI851941:MZJ851942 NJE851941:NJF851942 NTA851941:NTB851942 OCW851941:OCX851942 OMS851941:OMT851942 OWO851941:OWP851942 PGK851941:PGL851942 PQG851941:PQH851942 QAC851941:QAD851942 QJY851941:QJZ851942 QTU851941:QTV851942 RDQ851941:RDR851942 RNM851941:RNN851942 RXI851941:RXJ851942 SHE851941:SHF851942 SRA851941:SRB851942 TAW851941:TAX851942 TKS851941:TKT851942 TUO851941:TUP851942 UEK851941:UEL851942 UOG851941:UOH851942 UYC851941:UYD851942 VHY851941:VHZ851942 VRU851941:VRV851942 WBQ851941:WBR851942 WLM851941:WLN851942 WVI851941:WVJ851942 J917477:K917478 IW917477:IX917478 SS917477:ST917478 ACO917477:ACP917478 AMK917477:AML917478 AWG917477:AWH917478 BGC917477:BGD917478 BPY917477:BPZ917478 BZU917477:BZV917478 CJQ917477:CJR917478 CTM917477:CTN917478 DDI917477:DDJ917478 DNE917477:DNF917478 DXA917477:DXB917478 EGW917477:EGX917478 EQS917477:EQT917478 FAO917477:FAP917478 FKK917477:FKL917478 FUG917477:FUH917478 GEC917477:GED917478 GNY917477:GNZ917478 GXU917477:GXV917478 HHQ917477:HHR917478 HRM917477:HRN917478 IBI917477:IBJ917478 ILE917477:ILF917478 IVA917477:IVB917478 JEW917477:JEX917478 JOS917477:JOT917478 JYO917477:JYP917478 KIK917477:KIL917478 KSG917477:KSH917478 LCC917477:LCD917478 LLY917477:LLZ917478 LVU917477:LVV917478 MFQ917477:MFR917478 MPM917477:MPN917478 MZI917477:MZJ917478 NJE917477:NJF917478 NTA917477:NTB917478 OCW917477:OCX917478 OMS917477:OMT917478 OWO917477:OWP917478 PGK917477:PGL917478 PQG917477:PQH917478 QAC917477:QAD917478 QJY917477:QJZ917478 QTU917477:QTV917478 RDQ917477:RDR917478 RNM917477:RNN917478 RXI917477:RXJ917478 SHE917477:SHF917478 SRA917477:SRB917478 TAW917477:TAX917478 TKS917477:TKT917478 TUO917477:TUP917478 UEK917477:UEL917478 UOG917477:UOH917478 UYC917477:UYD917478 VHY917477:VHZ917478 VRU917477:VRV917478 WBQ917477:WBR917478 WLM917477:WLN917478 WVI917477:WVJ917478 J983013:K983014 IW983013:IX983014 SS983013:ST983014 ACO983013:ACP983014 AMK983013:AML983014 AWG983013:AWH983014 BGC983013:BGD983014 BPY983013:BPZ983014 BZU983013:BZV983014 CJQ983013:CJR983014 CTM983013:CTN983014 DDI983013:DDJ983014 DNE983013:DNF983014 DXA983013:DXB983014 EGW983013:EGX983014 EQS983013:EQT983014 FAO983013:FAP983014 FKK983013:FKL983014 FUG983013:FUH983014 GEC983013:GED983014 GNY983013:GNZ983014 GXU983013:GXV983014 HHQ983013:HHR983014 HRM983013:HRN983014 IBI983013:IBJ983014 ILE983013:ILF983014 IVA983013:IVB983014 JEW983013:JEX983014 JOS983013:JOT983014 JYO983013:JYP983014 KIK983013:KIL983014 KSG983013:KSH983014 LCC983013:LCD983014 LLY983013:LLZ983014 LVU983013:LVV983014 MFQ983013:MFR983014 MPM983013:MPN983014 MZI983013:MZJ983014 NJE983013:NJF983014 NTA983013:NTB983014 OCW983013:OCX983014 OMS983013:OMT983014 OWO983013:OWP983014 PGK983013:PGL983014 PQG983013:PQH983014 QAC983013:QAD983014 QJY983013:QJZ983014 QTU983013:QTV983014 RDQ983013:RDR983014 RNM983013:RNN983014 RXI983013:RXJ983014 SHE983013:SHF983014 SRA983013:SRB983014 TAW983013:TAX983014 TKS983013:TKT983014 TUO983013:TUP983014 UEK983013:UEL983014 UOG983013:UOH983014 UYC983013:UYD983014 VHY983013:VHZ983014 VRU983013:VRV983014 IZ7:JA9 ACR7:ACS9 WVI7:WVJ9 WLM7:WLN9 WBQ7:WBR9 VRU7:VRV9 VHY7:VHZ9 UYC7:UYD9 UOG7:UOH9 UEK7:UEL9 TUO7:TUP9 TKS7:TKT9 TAW7:TAX9 SRA7:SRB9 SHE7:SHF9 RXI7:RXJ9 RNM7:RNN9 RDQ7:RDR9 QTU7:QTV9 QJY7:QJZ9 QAC7:QAD9 PQG7:PQH9 PGK7:PGL9 OWO7:OWP9 OMS7:OMT9 OCW7:OCX9 NTA7:NTB9 NJE7:NJF9 MZI7:MZJ9 MPM7:MPN9 MFQ7:MFR9 LVU7:LVV9 LLY7:LLZ9 LCC7:LCD9 KSG7:KSH9 KIK7:KIL9 JYO7:JYP9 JOS7:JOT9 JEW7:JEX9 IVA7:IVB9 ILE7:ILF9 IBI7:IBJ9 HRM7:HRN9 HHQ7:HHR9 GXU7:GXV9 GNY7:GNZ9 GEC7:GED9 FUG7:FUH9 FKK7:FKL9 FAO7:FAP9 EQS7:EQT9 EGW7:EGX9 DXA7:DXB9 DNE7:DNF9 DDI7:DDJ9 CTM7:CTN9 CJQ7:CJR9 BZU7:BZV9 BPY7:BPZ9 BGC7:BGD9 AWG7:AWH9 AMK7:AML9 ACO7:ACP9 SS7:ST9 IW7:IX9 SV7:SW9 WVF7:WVG9 WLJ7:WLK9 WBN7:WBO9 VRR7:VRS9 VHV7:VHW9 UXZ7:UYA9 UOD7:UOE9 UEH7:UEI9 TUL7:TUM9 TKP7:TKQ9 TAT7:TAU9 SQX7:SQY9 SHB7:SHC9 RXF7:RXG9 RNJ7:RNK9 RDN7:RDO9 QTR7:QTS9 QJV7:QJW9 PZZ7:QAA9 PQD7:PQE9 PGH7:PGI9 OWL7:OWM9 OMP7:OMQ9 OCT7:OCU9 NSX7:NSY9 NJB7:NJC9 MZF7:MZG9 MPJ7:MPK9 MFN7:MFO9 LVR7:LVS9 LLV7:LLW9 LBZ7:LCA9 KSD7:KSE9 KIH7:KII9 JYL7:JYM9 JOP7:JOQ9 JET7:JEU9 IUX7:IUY9 ILB7:ILC9 IBF7:IBG9 HRJ7:HRK9 HHN7:HHO9 GXR7:GXS9 GNV7:GNW9 GDZ7:GEA9 FUD7:FUE9 FKH7:FKI9 FAL7:FAM9 EQP7:EQQ9 EGT7:EGU9 DWX7:DWY9 DNB7:DNC9 DDF7:DDG9 CTJ7:CTK9 CJN7:CJO9 BZR7:BZS9 BPV7:BPW9 BFZ7:BGA9 AWD7:AWE9 AMH7:AMI9 ACL7:ACM9 SP7:SQ9 IT7:IU9 WVL7:WVM9 WLP7:WLQ9 WBT7:WBU9 VRX7:VRY9 VIB7:VIC9 UYF7:UYG9 UOJ7:UOK9 UEN7:UEO9 TUR7:TUS9 TKV7:TKW9 TAZ7:TBA9 SRD7:SRE9 SHH7:SHI9 RXL7:RXM9 RNP7:RNQ9 RDT7:RDU9 QTX7:QTY9 QKB7:QKC9 QAF7:QAG9 PQJ7:PQK9 PGN7:PGO9 OWR7:OWS9 OMV7:OMW9 OCZ7:ODA9 NTD7:NTE9 NJH7:NJI9 MZL7:MZM9 MPP7:MPQ9 MFT7:MFU9 LVX7:LVY9 LMB7:LMC9 LCF7:LCG9 KSJ7:KSK9 KIN7:KIO9 JYR7:JYS9 JOV7:JOW9 JEZ7:JFA9 IVD7:IVE9 ILH7:ILI9 IBL7:IBM9 HRP7:HRQ9 HHT7:HHU9 GXX7:GXY9 GOB7:GOC9 GEF7:GEG9 FUJ7:FUK9 FKN7:FKO9 FAR7:FAS9 EQV7:EQW9 EGZ7:EHA9 DXD7:DXE9 DNH7:DNI9 DDL7:DDM9 CTP7:CTQ9 CJT7:CJU9 BZX7:BZY9 BQB7:BQC9 BGF7:BGG9 AWJ7:AWK9 AMN7:AMO9 P196581:Q196582 P262117:Q262118 P327653:Q327654 P393189:Q393190 P458725:Q458726 P524261:Q524262 P589797:Q589798 P655333:Q655334 P720869:Q720870 P786405:Q786406 P851941:Q851942 P917477:Q917478 P983013:Q983014 P65503:Q65504 P131039:Q131040 P196575:Q196576 P262111:Q262112 P327647:Q327648 P393183:Q393184 P458719:Q458720 P524255:Q524256 P589791:Q589792 P655327:Q655328 P720863:Q720864 P786399:Q786400 P851935:Q851936 P917471:Q917472 P983007:Q983008 P65509:Q65510 S65509:T65510 V131045:W131046 V196581:W196582 V262117:W262118 V327653:W327654 V393189:W393190 V458725:W458726 V524261:W524262 V589797:W589798 V655333:W655334 V720869:W720870 V786405:W786406 V851941:W851942 V917477:W917478 V983013:W983014 V65503:W65504 V131039:W131040 V196575:W196576 V262111:W262112 V327647:W327648 V393183:W393184 V458719:W458720 V524255:W524256 V589791:W589792 V655327:W655328 V720863:W720864 V786399:W786400 V851935:W851936 V917471:W917472 V983007:W983008 V65509:W65510 S131045:T131046 P131045:Q131046 S196581:T196582 S262117:T262118 S327653:T327654 S393189:T393190 S458725:T458726 S524261:T524262 S589797:T589798 S655333:T655334 S720869:T720870 S786405:T786406 S851941:T851942 S917477:T917478 S983013:T983014 S65503:T65504 S131039:T131040 S196575:T196576 S262111:T262112 S327647:T327648 S393183:T393184 S458719:T458720 S524255:T524256 S589791:T589792 S655327:T655328 S720863:T720864 S786399:T786400 S851935:T851936 S917471:T917472 S983007:T983008" xr:uid="{00000000-0002-0000-1300-000001000000}"/>
  </dataValidations>
  <printOptions horizontalCentered="1"/>
  <pageMargins left="0.19685039370078741" right="0.19685039370078741" top="0.59055118110236227" bottom="0.59055118110236227" header="0.31496062992125984" footer="0.15748031496062992"/>
  <pageSetup paperSize="172" scale="74" orientation="landscape" r:id="rId1"/>
  <headerFooter>
    <oddHeader>&amp;L&amp;G</oddHeader>
    <oddFooter>&amp;R&amp;"Carlito,Negrita"I y II Ciclos&amp;"Carlito,Normal",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pageSetUpPr fitToPage="1"/>
  </sheetPr>
  <dimension ref="A1:Z20"/>
  <sheetViews>
    <sheetView showGridLines="0" zoomScale="95" zoomScaleNormal="95" workbookViewId="0"/>
  </sheetViews>
  <sheetFormatPr baseColWidth="10" defaultRowHeight="15" x14ac:dyDescent="0.25"/>
  <cols>
    <col min="1" max="1" width="6.5703125" style="62" customWidth="1"/>
    <col min="2" max="2" width="35.85546875" style="163" customWidth="1"/>
    <col min="3" max="23" width="7" style="163" customWidth="1"/>
    <col min="24" max="248" width="11.42578125" style="163"/>
    <col min="249" max="249" width="32.28515625" style="163" customWidth="1"/>
    <col min="250" max="261" width="8.5703125" style="163" customWidth="1"/>
    <col min="262" max="504" width="11.42578125" style="163"/>
    <col min="505" max="505" width="32.28515625" style="163" customWidth="1"/>
    <col min="506" max="517" width="8.5703125" style="163" customWidth="1"/>
    <col min="518" max="760" width="11.42578125" style="163"/>
    <col min="761" max="761" width="32.28515625" style="163" customWidth="1"/>
    <col min="762" max="773" width="8.5703125" style="163" customWidth="1"/>
    <col min="774" max="1016" width="11.42578125" style="163"/>
    <col min="1017" max="1017" width="32.28515625" style="163" customWidth="1"/>
    <col min="1018" max="1029" width="8.5703125" style="163" customWidth="1"/>
    <col min="1030" max="1272" width="11.42578125" style="163"/>
    <col min="1273" max="1273" width="32.28515625" style="163" customWidth="1"/>
    <col min="1274" max="1285" width="8.5703125" style="163" customWidth="1"/>
    <col min="1286" max="1528" width="11.42578125" style="163"/>
    <col min="1529" max="1529" width="32.28515625" style="163" customWidth="1"/>
    <col min="1530" max="1541" width="8.5703125" style="163" customWidth="1"/>
    <col min="1542" max="1784" width="11.42578125" style="163"/>
    <col min="1785" max="1785" width="32.28515625" style="163" customWidth="1"/>
    <col min="1786" max="1797" width="8.5703125" style="163" customWidth="1"/>
    <col min="1798" max="2040" width="11.42578125" style="163"/>
    <col min="2041" max="2041" width="32.28515625" style="163" customWidth="1"/>
    <col min="2042" max="2053" width="8.5703125" style="163" customWidth="1"/>
    <col min="2054" max="2296" width="11.42578125" style="163"/>
    <col min="2297" max="2297" width="32.28515625" style="163" customWidth="1"/>
    <col min="2298" max="2309" width="8.5703125" style="163" customWidth="1"/>
    <col min="2310" max="2552" width="11.42578125" style="163"/>
    <col min="2553" max="2553" width="32.28515625" style="163" customWidth="1"/>
    <col min="2554" max="2565" width="8.5703125" style="163" customWidth="1"/>
    <col min="2566" max="2808" width="11.42578125" style="163"/>
    <col min="2809" max="2809" width="32.28515625" style="163" customWidth="1"/>
    <col min="2810" max="2821" width="8.5703125" style="163" customWidth="1"/>
    <col min="2822" max="3064" width="11.42578125" style="163"/>
    <col min="3065" max="3065" width="32.28515625" style="163" customWidth="1"/>
    <col min="3066" max="3077" width="8.5703125" style="163" customWidth="1"/>
    <col min="3078" max="3320" width="11.42578125" style="163"/>
    <col min="3321" max="3321" width="32.28515625" style="163" customWidth="1"/>
    <col min="3322" max="3333" width="8.5703125" style="163" customWidth="1"/>
    <col min="3334" max="3576" width="11.42578125" style="163"/>
    <col min="3577" max="3577" width="32.28515625" style="163" customWidth="1"/>
    <col min="3578" max="3589" width="8.5703125" style="163" customWidth="1"/>
    <col min="3590" max="3832" width="11.42578125" style="163"/>
    <col min="3833" max="3833" width="32.28515625" style="163" customWidth="1"/>
    <col min="3834" max="3845" width="8.5703125" style="163" customWidth="1"/>
    <col min="3846" max="4088" width="11.42578125" style="163"/>
    <col min="4089" max="4089" width="32.28515625" style="163" customWidth="1"/>
    <col min="4090" max="4101" width="8.5703125" style="163" customWidth="1"/>
    <col min="4102" max="4344" width="11.42578125" style="163"/>
    <col min="4345" max="4345" width="32.28515625" style="163" customWidth="1"/>
    <col min="4346" max="4357" width="8.5703125" style="163" customWidth="1"/>
    <col min="4358" max="4600" width="11.42578125" style="163"/>
    <col min="4601" max="4601" width="32.28515625" style="163" customWidth="1"/>
    <col min="4602" max="4613" width="8.5703125" style="163" customWidth="1"/>
    <col min="4614" max="4856" width="11.42578125" style="163"/>
    <col min="4857" max="4857" width="32.28515625" style="163" customWidth="1"/>
    <col min="4858" max="4869" width="8.5703125" style="163" customWidth="1"/>
    <col min="4870" max="5112" width="11.42578125" style="163"/>
    <col min="5113" max="5113" width="32.28515625" style="163" customWidth="1"/>
    <col min="5114" max="5125" width="8.5703125" style="163" customWidth="1"/>
    <col min="5126" max="5368" width="11.42578125" style="163"/>
    <col min="5369" max="5369" width="32.28515625" style="163" customWidth="1"/>
    <col min="5370" max="5381" width="8.5703125" style="163" customWidth="1"/>
    <col min="5382" max="5624" width="11.42578125" style="163"/>
    <col min="5625" max="5625" width="32.28515625" style="163" customWidth="1"/>
    <col min="5626" max="5637" width="8.5703125" style="163" customWidth="1"/>
    <col min="5638" max="5880" width="11.42578125" style="163"/>
    <col min="5881" max="5881" width="32.28515625" style="163" customWidth="1"/>
    <col min="5882" max="5893" width="8.5703125" style="163" customWidth="1"/>
    <col min="5894" max="6136" width="11.42578125" style="163"/>
    <col min="6137" max="6137" width="32.28515625" style="163" customWidth="1"/>
    <col min="6138" max="6149" width="8.5703125" style="163" customWidth="1"/>
    <col min="6150" max="6392" width="11.42578125" style="163"/>
    <col min="6393" max="6393" width="32.28515625" style="163" customWidth="1"/>
    <col min="6394" max="6405" width="8.5703125" style="163" customWidth="1"/>
    <col min="6406" max="6648" width="11.42578125" style="163"/>
    <col min="6649" max="6649" width="32.28515625" style="163" customWidth="1"/>
    <col min="6650" max="6661" width="8.5703125" style="163" customWidth="1"/>
    <col min="6662" max="6904" width="11.42578125" style="163"/>
    <col min="6905" max="6905" width="32.28515625" style="163" customWidth="1"/>
    <col min="6906" max="6917" width="8.5703125" style="163" customWidth="1"/>
    <col min="6918" max="7160" width="11.42578125" style="163"/>
    <col min="7161" max="7161" width="32.28515625" style="163" customWidth="1"/>
    <col min="7162" max="7173" width="8.5703125" style="163" customWidth="1"/>
    <col min="7174" max="7416" width="11.42578125" style="163"/>
    <col min="7417" max="7417" width="32.28515625" style="163" customWidth="1"/>
    <col min="7418" max="7429" width="8.5703125" style="163" customWidth="1"/>
    <col min="7430" max="7672" width="11.42578125" style="163"/>
    <col min="7673" max="7673" width="32.28515625" style="163" customWidth="1"/>
    <col min="7674" max="7685" width="8.5703125" style="163" customWidth="1"/>
    <col min="7686" max="7928" width="11.42578125" style="163"/>
    <col min="7929" max="7929" width="32.28515625" style="163" customWidth="1"/>
    <col min="7930" max="7941" width="8.5703125" style="163" customWidth="1"/>
    <col min="7942" max="8184" width="11.42578125" style="163"/>
    <col min="8185" max="8185" width="32.28515625" style="163" customWidth="1"/>
    <col min="8186" max="8197" width="8.5703125" style="163" customWidth="1"/>
    <col min="8198" max="8440" width="11.42578125" style="163"/>
    <col min="8441" max="8441" width="32.28515625" style="163" customWidth="1"/>
    <col min="8442" max="8453" width="8.5703125" style="163" customWidth="1"/>
    <col min="8454" max="8696" width="11.42578125" style="163"/>
    <col min="8697" max="8697" width="32.28515625" style="163" customWidth="1"/>
    <col min="8698" max="8709" width="8.5703125" style="163" customWidth="1"/>
    <col min="8710" max="8952" width="11.42578125" style="163"/>
    <col min="8953" max="8953" width="32.28515625" style="163" customWidth="1"/>
    <col min="8954" max="8965" width="8.5703125" style="163" customWidth="1"/>
    <col min="8966" max="9208" width="11.42578125" style="163"/>
    <col min="9209" max="9209" width="32.28515625" style="163" customWidth="1"/>
    <col min="9210" max="9221" width="8.5703125" style="163" customWidth="1"/>
    <col min="9222" max="9464" width="11.42578125" style="163"/>
    <col min="9465" max="9465" width="32.28515625" style="163" customWidth="1"/>
    <col min="9466" max="9477" width="8.5703125" style="163" customWidth="1"/>
    <col min="9478" max="9720" width="11.42578125" style="163"/>
    <col min="9721" max="9721" width="32.28515625" style="163" customWidth="1"/>
    <col min="9722" max="9733" width="8.5703125" style="163" customWidth="1"/>
    <col min="9734" max="9976" width="11.42578125" style="163"/>
    <col min="9977" max="9977" width="32.28515625" style="163" customWidth="1"/>
    <col min="9978" max="9989" width="8.5703125" style="163" customWidth="1"/>
    <col min="9990" max="10232" width="11.42578125" style="163"/>
    <col min="10233" max="10233" width="32.28515625" style="163" customWidth="1"/>
    <col min="10234" max="10245" width="8.5703125" style="163" customWidth="1"/>
    <col min="10246" max="10488" width="11.42578125" style="163"/>
    <col min="10489" max="10489" width="32.28515625" style="163" customWidth="1"/>
    <col min="10490" max="10501" width="8.5703125" style="163" customWidth="1"/>
    <col min="10502" max="10744" width="11.42578125" style="163"/>
    <col min="10745" max="10745" width="32.28515625" style="163" customWidth="1"/>
    <col min="10746" max="10757" width="8.5703125" style="163" customWidth="1"/>
    <col min="10758" max="11000" width="11.42578125" style="163"/>
    <col min="11001" max="11001" width="32.28515625" style="163" customWidth="1"/>
    <col min="11002" max="11013" width="8.5703125" style="163" customWidth="1"/>
    <col min="11014" max="11256" width="11.42578125" style="163"/>
    <col min="11257" max="11257" width="32.28515625" style="163" customWidth="1"/>
    <col min="11258" max="11269" width="8.5703125" style="163" customWidth="1"/>
    <col min="11270" max="11512" width="11.42578125" style="163"/>
    <col min="11513" max="11513" width="32.28515625" style="163" customWidth="1"/>
    <col min="11514" max="11525" width="8.5703125" style="163" customWidth="1"/>
    <col min="11526" max="11768" width="11.42578125" style="163"/>
    <col min="11769" max="11769" width="32.28515625" style="163" customWidth="1"/>
    <col min="11770" max="11781" width="8.5703125" style="163" customWidth="1"/>
    <col min="11782" max="12024" width="11.42578125" style="163"/>
    <col min="12025" max="12025" width="32.28515625" style="163" customWidth="1"/>
    <col min="12026" max="12037" width="8.5703125" style="163" customWidth="1"/>
    <col min="12038" max="12280" width="11.42578125" style="163"/>
    <col min="12281" max="12281" width="32.28515625" style="163" customWidth="1"/>
    <col min="12282" max="12293" width="8.5703125" style="163" customWidth="1"/>
    <col min="12294" max="12536" width="11.42578125" style="163"/>
    <col min="12537" max="12537" width="32.28515625" style="163" customWidth="1"/>
    <col min="12538" max="12549" width="8.5703125" style="163" customWidth="1"/>
    <col min="12550" max="12792" width="11.42578125" style="163"/>
    <col min="12793" max="12793" width="32.28515625" style="163" customWidth="1"/>
    <col min="12794" max="12805" width="8.5703125" style="163" customWidth="1"/>
    <col min="12806" max="13048" width="11.42578125" style="163"/>
    <col min="13049" max="13049" width="32.28515625" style="163" customWidth="1"/>
    <col min="13050" max="13061" width="8.5703125" style="163" customWidth="1"/>
    <col min="13062" max="13304" width="11.42578125" style="163"/>
    <col min="13305" max="13305" width="32.28515625" style="163" customWidth="1"/>
    <col min="13306" max="13317" width="8.5703125" style="163" customWidth="1"/>
    <col min="13318" max="13560" width="11.42578125" style="163"/>
    <col min="13561" max="13561" width="32.28515625" style="163" customWidth="1"/>
    <col min="13562" max="13573" width="8.5703125" style="163" customWidth="1"/>
    <col min="13574" max="13816" width="11.42578125" style="163"/>
    <col min="13817" max="13817" width="32.28515625" style="163" customWidth="1"/>
    <col min="13818" max="13829" width="8.5703125" style="163" customWidth="1"/>
    <col min="13830" max="14072" width="11.42578125" style="163"/>
    <col min="14073" max="14073" width="32.28515625" style="163" customWidth="1"/>
    <col min="14074" max="14085" width="8.5703125" style="163" customWidth="1"/>
    <col min="14086" max="14328" width="11.42578125" style="163"/>
    <col min="14329" max="14329" width="32.28515625" style="163" customWidth="1"/>
    <col min="14330" max="14341" width="8.5703125" style="163" customWidth="1"/>
    <col min="14342" max="14584" width="11.42578125" style="163"/>
    <col min="14585" max="14585" width="32.28515625" style="163" customWidth="1"/>
    <col min="14586" max="14597" width="8.5703125" style="163" customWidth="1"/>
    <col min="14598" max="14840" width="11.42578125" style="163"/>
    <col min="14841" max="14841" width="32.28515625" style="163" customWidth="1"/>
    <col min="14842" max="14853" width="8.5703125" style="163" customWidth="1"/>
    <col min="14854" max="15096" width="11.42578125" style="163"/>
    <col min="15097" max="15097" width="32.28515625" style="163" customWidth="1"/>
    <col min="15098" max="15109" width="8.5703125" style="163" customWidth="1"/>
    <col min="15110" max="15352" width="11.42578125" style="163"/>
    <col min="15353" max="15353" width="32.28515625" style="163" customWidth="1"/>
    <col min="15354" max="15365" width="8.5703125" style="163" customWidth="1"/>
    <col min="15366" max="15608" width="11.42578125" style="163"/>
    <col min="15609" max="15609" width="32.28515625" style="163" customWidth="1"/>
    <col min="15610" max="15621" width="8.5703125" style="163" customWidth="1"/>
    <col min="15622" max="15864" width="11.42578125" style="163"/>
    <col min="15865" max="15865" width="32.28515625" style="163" customWidth="1"/>
    <col min="15866" max="15877" width="8.5703125" style="163" customWidth="1"/>
    <col min="15878" max="16120" width="11.42578125" style="163"/>
    <col min="16121" max="16121" width="32.28515625" style="163" customWidth="1"/>
    <col min="16122" max="16133" width="8.5703125" style="163" customWidth="1"/>
    <col min="16134" max="16384" width="11.42578125" style="163"/>
  </cols>
  <sheetData>
    <row r="1" spans="1:26" ht="18.75" x14ac:dyDescent="0.25">
      <c r="A1" s="61">
        <v>1</v>
      </c>
      <c r="B1" s="135" t="s">
        <v>16221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</row>
    <row r="2" spans="1:26" ht="21" x14ac:dyDescent="0.25">
      <c r="A2" s="61">
        <v>2</v>
      </c>
      <c r="B2" s="135" t="s">
        <v>17041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4"/>
      <c r="T2" s="164"/>
      <c r="U2" s="164"/>
      <c r="V2" s="164"/>
      <c r="W2" s="164"/>
    </row>
    <row r="3" spans="1:26" ht="18.75" x14ac:dyDescent="0.25">
      <c r="A3" s="61">
        <v>3</v>
      </c>
      <c r="B3" s="138" t="s">
        <v>16227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4"/>
      <c r="Q3" s="164"/>
      <c r="R3" s="164"/>
      <c r="S3" s="164"/>
      <c r="T3" s="164"/>
      <c r="U3" s="164"/>
      <c r="V3" s="164"/>
      <c r="W3" s="164"/>
    </row>
    <row r="4" spans="1:26" s="22" customFormat="1" ht="19.5" thickBot="1" x14ac:dyDescent="0.35">
      <c r="A4" s="61">
        <v>4</v>
      </c>
      <c r="B4" s="77" t="s">
        <v>17016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6.25" customHeight="1" thickTop="1" x14ac:dyDescent="0.25">
      <c r="A5" s="61">
        <v>5</v>
      </c>
      <c r="B5" s="670" t="s">
        <v>13724</v>
      </c>
      <c r="C5" s="583" t="s">
        <v>0</v>
      </c>
      <c r="D5" s="583"/>
      <c r="E5" s="583"/>
      <c r="F5" s="582" t="s">
        <v>17086</v>
      </c>
      <c r="G5" s="583"/>
      <c r="H5" s="584"/>
      <c r="I5" s="582" t="s">
        <v>17087</v>
      </c>
      <c r="J5" s="583"/>
      <c r="K5" s="584"/>
      <c r="L5" s="582" t="s">
        <v>17088</v>
      </c>
      <c r="M5" s="583"/>
      <c r="N5" s="584"/>
      <c r="O5" s="582" t="s">
        <v>17089</v>
      </c>
      <c r="P5" s="583"/>
      <c r="Q5" s="584"/>
      <c r="R5" s="582" t="s">
        <v>17090</v>
      </c>
      <c r="S5" s="583"/>
      <c r="T5" s="584"/>
      <c r="U5" s="582" t="s">
        <v>17091</v>
      </c>
      <c r="V5" s="583"/>
      <c r="W5" s="583"/>
    </row>
    <row r="6" spans="1:26" ht="30.75" customHeight="1" thickBot="1" x14ac:dyDescent="0.3">
      <c r="A6" s="61">
        <v>6</v>
      </c>
      <c r="B6" s="671"/>
      <c r="C6" s="26" t="s">
        <v>0</v>
      </c>
      <c r="D6" s="25" t="s">
        <v>29</v>
      </c>
      <c r="E6" s="26" t="s">
        <v>13725</v>
      </c>
      <c r="F6" s="165" t="s">
        <v>0</v>
      </c>
      <c r="G6" s="25" t="s">
        <v>29</v>
      </c>
      <c r="H6" s="166" t="s">
        <v>13725</v>
      </c>
      <c r="I6" s="165" t="s">
        <v>0</v>
      </c>
      <c r="J6" s="25" t="s">
        <v>29</v>
      </c>
      <c r="K6" s="166" t="s">
        <v>13725</v>
      </c>
      <c r="L6" s="26" t="s">
        <v>0</v>
      </c>
      <c r="M6" s="25" t="s">
        <v>29</v>
      </c>
      <c r="N6" s="26" t="s">
        <v>13725</v>
      </c>
      <c r="O6" s="165" t="s">
        <v>0</v>
      </c>
      <c r="P6" s="25" t="s">
        <v>29</v>
      </c>
      <c r="Q6" s="166" t="s">
        <v>13725</v>
      </c>
      <c r="R6" s="165" t="s">
        <v>0</v>
      </c>
      <c r="S6" s="25" t="s">
        <v>29</v>
      </c>
      <c r="T6" s="166" t="s">
        <v>13725</v>
      </c>
      <c r="U6" s="26" t="s">
        <v>0</v>
      </c>
      <c r="V6" s="25" t="s">
        <v>29</v>
      </c>
      <c r="W6" s="26" t="s">
        <v>13725</v>
      </c>
    </row>
    <row r="7" spans="1:26" ht="28.5" customHeight="1" thickTop="1" thickBot="1" x14ac:dyDescent="0.3">
      <c r="A7" s="61">
        <v>7</v>
      </c>
      <c r="B7" s="502" t="s">
        <v>0</v>
      </c>
      <c r="C7" s="529">
        <f>+D7+E7</f>
        <v>0</v>
      </c>
      <c r="D7" s="530">
        <f>SUM(D8:D11)</f>
        <v>0</v>
      </c>
      <c r="E7" s="531">
        <f>SUM(E8:E11)</f>
        <v>0</v>
      </c>
      <c r="F7" s="532">
        <f>+G7+H7</f>
        <v>0</v>
      </c>
      <c r="G7" s="530">
        <f>SUM(G8:G11)</f>
        <v>0</v>
      </c>
      <c r="H7" s="533">
        <f>SUM(H8:H11)</f>
        <v>0</v>
      </c>
      <c r="I7" s="532">
        <f>+J7+K7</f>
        <v>0</v>
      </c>
      <c r="J7" s="530">
        <f>SUM(J8:J11)</f>
        <v>0</v>
      </c>
      <c r="K7" s="533">
        <f>SUM(K8:K11)</f>
        <v>0</v>
      </c>
      <c r="L7" s="532">
        <f>+M7+N7</f>
        <v>0</v>
      </c>
      <c r="M7" s="530">
        <f>SUM(M8:M11)</f>
        <v>0</v>
      </c>
      <c r="N7" s="533">
        <f>SUM(N8:N11)</f>
        <v>0</v>
      </c>
      <c r="O7" s="532">
        <f>+P7+Q7</f>
        <v>0</v>
      </c>
      <c r="P7" s="530">
        <f>SUM(P8:P11)</f>
        <v>0</v>
      </c>
      <c r="Q7" s="533">
        <f>SUM(Q8:Q11)</f>
        <v>0</v>
      </c>
      <c r="R7" s="532">
        <f>+S7+T7</f>
        <v>0</v>
      </c>
      <c r="S7" s="530">
        <f>SUM(S8:S11)</f>
        <v>0</v>
      </c>
      <c r="T7" s="533">
        <f>SUM(T8:T11)</f>
        <v>0</v>
      </c>
      <c r="U7" s="531">
        <f>+V7+W7</f>
        <v>0</v>
      </c>
      <c r="V7" s="530">
        <f>SUM(V8:V11)</f>
        <v>0</v>
      </c>
      <c r="W7" s="531">
        <f>SUM(W8:W11)</f>
        <v>0</v>
      </c>
    </row>
    <row r="8" spans="1:26" ht="28.5" customHeight="1" x14ac:dyDescent="0.25">
      <c r="A8" s="61">
        <v>8</v>
      </c>
      <c r="B8" s="473" t="s">
        <v>13726</v>
      </c>
      <c r="C8" s="534">
        <f>+D8+E8</f>
        <v>0</v>
      </c>
      <c r="D8" s="281">
        <f>+G8+J8+M8+P8+S8+V8</f>
        <v>0</v>
      </c>
      <c r="E8" s="535">
        <f>+H8+K8+N8+Q8+T8+W8</f>
        <v>0</v>
      </c>
      <c r="F8" s="536">
        <f>+G8+H8</f>
        <v>0</v>
      </c>
      <c r="G8" s="465"/>
      <c r="H8" s="466"/>
      <c r="I8" s="536">
        <f>+J8+K8</f>
        <v>0</v>
      </c>
      <c r="J8" s="465"/>
      <c r="K8" s="466"/>
      <c r="L8" s="667"/>
      <c r="M8" s="668"/>
      <c r="N8" s="669"/>
      <c r="O8" s="667"/>
      <c r="P8" s="668"/>
      <c r="Q8" s="669"/>
      <c r="R8" s="667"/>
      <c r="S8" s="668"/>
      <c r="T8" s="669"/>
      <c r="U8" s="667"/>
      <c r="V8" s="668"/>
      <c r="W8" s="668"/>
    </row>
    <row r="9" spans="1:26" ht="28.5" customHeight="1" x14ac:dyDescent="0.25">
      <c r="A9" s="61">
        <v>9</v>
      </c>
      <c r="B9" s="473" t="s">
        <v>13727</v>
      </c>
      <c r="C9" s="541">
        <f t="shared" ref="C9:C11" si="0">+D9+E9</f>
        <v>0</v>
      </c>
      <c r="D9" s="538">
        <f t="shared" ref="D9:E11" si="1">+G9+J9+M9+P9+S9+V9</f>
        <v>0</v>
      </c>
      <c r="E9" s="539">
        <f t="shared" si="1"/>
        <v>0</v>
      </c>
      <c r="F9" s="540">
        <f>+G9+H9</f>
        <v>0</v>
      </c>
      <c r="G9" s="467"/>
      <c r="H9" s="468"/>
      <c r="I9" s="540">
        <f>+J9+K9</f>
        <v>0</v>
      </c>
      <c r="J9" s="467"/>
      <c r="K9" s="468"/>
      <c r="L9" s="540">
        <f>+M9+N9</f>
        <v>0</v>
      </c>
      <c r="M9" s="467"/>
      <c r="N9" s="468"/>
      <c r="O9" s="540">
        <f>+P9+Q9</f>
        <v>0</v>
      </c>
      <c r="P9" s="467"/>
      <c r="Q9" s="468"/>
      <c r="R9" s="540">
        <f>+S9+T9</f>
        <v>0</v>
      </c>
      <c r="S9" s="467"/>
      <c r="T9" s="468"/>
      <c r="U9" s="540">
        <f>+V9+W9</f>
        <v>0</v>
      </c>
      <c r="V9" s="467"/>
      <c r="W9" s="471"/>
    </row>
    <row r="10" spans="1:26" ht="28.5" customHeight="1" x14ac:dyDescent="0.25">
      <c r="A10" s="61">
        <v>10</v>
      </c>
      <c r="B10" s="473" t="s">
        <v>13728</v>
      </c>
      <c r="C10" s="541">
        <f t="shared" si="0"/>
        <v>0</v>
      </c>
      <c r="D10" s="538">
        <f t="shared" si="1"/>
        <v>0</v>
      </c>
      <c r="E10" s="539">
        <f t="shared" si="1"/>
        <v>0</v>
      </c>
      <c r="F10" s="540">
        <f t="shared" ref="F10:F11" si="2">+G10+H10</f>
        <v>0</v>
      </c>
      <c r="G10" s="467"/>
      <c r="H10" s="468"/>
      <c r="I10" s="540">
        <f t="shared" ref="I10:I11" si="3">+J10+K10</f>
        <v>0</v>
      </c>
      <c r="J10" s="467"/>
      <c r="K10" s="468"/>
      <c r="L10" s="540">
        <f t="shared" ref="L10:L11" si="4">+M10+N10</f>
        <v>0</v>
      </c>
      <c r="M10" s="467"/>
      <c r="N10" s="468"/>
      <c r="O10" s="540">
        <f t="shared" ref="O10:O11" si="5">+P10+Q10</f>
        <v>0</v>
      </c>
      <c r="P10" s="467"/>
      <c r="Q10" s="468"/>
      <c r="R10" s="540">
        <f t="shared" ref="R10:R11" si="6">+S10+T10</f>
        <v>0</v>
      </c>
      <c r="S10" s="467"/>
      <c r="T10" s="468"/>
      <c r="U10" s="540">
        <f t="shared" ref="U10:U11" si="7">+V10+W10</f>
        <v>0</v>
      </c>
      <c r="V10" s="467"/>
      <c r="W10" s="471"/>
    </row>
    <row r="11" spans="1:26" ht="28.5" customHeight="1" thickBot="1" x14ac:dyDescent="0.3">
      <c r="A11" s="61">
        <v>11</v>
      </c>
      <c r="B11" s="474" t="s">
        <v>13729</v>
      </c>
      <c r="C11" s="542">
        <f t="shared" si="0"/>
        <v>0</v>
      </c>
      <c r="D11" s="543">
        <f t="shared" si="1"/>
        <v>0</v>
      </c>
      <c r="E11" s="544">
        <f t="shared" si="1"/>
        <v>0</v>
      </c>
      <c r="F11" s="545">
        <f t="shared" si="2"/>
        <v>0</v>
      </c>
      <c r="G11" s="469"/>
      <c r="H11" s="470"/>
      <c r="I11" s="545">
        <f t="shared" si="3"/>
        <v>0</v>
      </c>
      <c r="J11" s="469"/>
      <c r="K11" s="470"/>
      <c r="L11" s="545">
        <f t="shared" si="4"/>
        <v>0</v>
      </c>
      <c r="M11" s="469"/>
      <c r="N11" s="470"/>
      <c r="O11" s="545">
        <f t="shared" si="5"/>
        <v>0</v>
      </c>
      <c r="P11" s="469"/>
      <c r="Q11" s="470"/>
      <c r="R11" s="545">
        <f t="shared" si="6"/>
        <v>0</v>
      </c>
      <c r="S11" s="469"/>
      <c r="T11" s="470"/>
      <c r="U11" s="545">
        <f t="shared" si="7"/>
        <v>0</v>
      </c>
      <c r="V11" s="469"/>
      <c r="W11" s="472"/>
    </row>
    <row r="12" spans="1:26" ht="24.75" customHeight="1" thickTop="1" x14ac:dyDescent="0.25">
      <c r="A12" s="61">
        <v>12</v>
      </c>
      <c r="B12" s="674" t="s">
        <v>17042</v>
      </c>
      <c r="C12" s="674"/>
      <c r="D12" s="674"/>
      <c r="E12" s="674"/>
      <c r="F12" s="674"/>
      <c r="G12" s="167" t="str">
        <f>IF(G7&gt;'Cuadro 1'!G12,"**","")</f>
        <v/>
      </c>
      <c r="H12" s="167" t="str">
        <f>IF(H7&gt;'Cuadro 1'!H12,"**","")</f>
        <v/>
      </c>
      <c r="I12" s="168"/>
      <c r="J12" s="167" t="str">
        <f>IF(J7&gt;'Cuadro 1'!J12,"**","")</f>
        <v/>
      </c>
      <c r="K12" s="167" t="str">
        <f>IF(K7&gt;'Cuadro 1'!K12,"**","")</f>
        <v/>
      </c>
      <c r="L12" s="168"/>
      <c r="M12" s="167" t="str">
        <f>IF(M7&gt;'Cuadro 1'!M12,"**","")</f>
        <v/>
      </c>
      <c r="N12" s="167" t="str">
        <f>IF(N7&gt;'Cuadro 1'!N12,"**","")</f>
        <v/>
      </c>
      <c r="O12" s="168"/>
      <c r="P12" s="167" t="str">
        <f>IF(P7&gt;'Cuadro 1'!P12,"**","")</f>
        <v/>
      </c>
      <c r="Q12" s="167" t="str">
        <f>IF(Q7&gt;'Cuadro 1'!Q12,"**","")</f>
        <v/>
      </c>
      <c r="R12" s="168"/>
      <c r="S12" s="167" t="str">
        <f>IF(S7&gt;'Cuadro 1'!S12,"**","")</f>
        <v/>
      </c>
      <c r="T12" s="167" t="str">
        <f>IF(T7&gt;'Cuadro 1'!T12,"**","")</f>
        <v/>
      </c>
      <c r="U12" s="168"/>
      <c r="V12" s="167" t="str">
        <f>IF(V7&gt;'Cuadro 1'!V12,"**","")</f>
        <v/>
      </c>
      <c r="W12" s="167" t="str">
        <f>IF(W7&gt;'Cuadro 1'!W12,"**","")</f>
        <v/>
      </c>
    </row>
    <row r="13" spans="1:26" ht="18" customHeight="1" x14ac:dyDescent="0.25">
      <c r="A13" s="61">
        <v>13</v>
      </c>
      <c r="B13" s="675"/>
      <c r="C13" s="675"/>
      <c r="D13" s="675"/>
      <c r="E13" s="675"/>
      <c r="F13" s="675"/>
      <c r="G13" s="22"/>
      <c r="H13" s="22"/>
      <c r="I13" s="657" t="str">
        <f>IF(OR(G12="**",H12="**",J12="**",K12="**",M12="**",N12="**",P12="**",Q12="**",S12="**",T12="**",V12="**",W12="**"),"** = El total de estudiantes indicado, no puede ser mayor al total de la línea de Matrícula Final del Cuadro 1.","")</f>
        <v/>
      </c>
      <c r="J13" s="657"/>
      <c r="K13" s="657"/>
      <c r="L13" s="657"/>
      <c r="M13" s="657"/>
      <c r="N13" s="657"/>
      <c r="O13" s="657"/>
      <c r="P13" s="657"/>
      <c r="Q13" s="657"/>
      <c r="R13" s="657"/>
      <c r="S13" s="657"/>
      <c r="T13" s="657"/>
      <c r="U13" s="657"/>
      <c r="V13" s="657"/>
      <c r="W13" s="657"/>
    </row>
    <row r="14" spans="1:26" ht="18" customHeight="1" x14ac:dyDescent="0.25">
      <c r="A14" s="61">
        <v>14</v>
      </c>
      <c r="B14" s="675"/>
      <c r="C14" s="675"/>
      <c r="D14" s="675"/>
      <c r="E14" s="675"/>
      <c r="F14" s="675"/>
      <c r="I14" s="657"/>
      <c r="J14" s="657"/>
      <c r="K14" s="657"/>
      <c r="L14" s="657"/>
      <c r="M14" s="657"/>
      <c r="N14" s="657"/>
      <c r="O14" s="657"/>
      <c r="P14" s="657"/>
      <c r="Q14" s="657"/>
      <c r="R14" s="657"/>
      <c r="S14" s="657"/>
      <c r="T14" s="657"/>
      <c r="U14" s="657"/>
      <c r="V14" s="657"/>
      <c r="W14" s="657"/>
    </row>
    <row r="15" spans="1:26" s="22" customFormat="1" ht="15.75" x14ac:dyDescent="0.25">
      <c r="A15" s="61">
        <v>15</v>
      </c>
      <c r="B15" s="158" t="s">
        <v>13730</v>
      </c>
      <c r="C15" s="159"/>
      <c r="D15" s="160"/>
      <c r="E15" s="160"/>
    </row>
    <row r="16" spans="1:26" s="22" customFormat="1" ht="18.75" customHeight="1" x14ac:dyDescent="0.25">
      <c r="A16" s="61">
        <v>16</v>
      </c>
      <c r="B16" s="658"/>
      <c r="C16" s="659"/>
      <c r="D16" s="659"/>
      <c r="E16" s="659"/>
      <c r="F16" s="659"/>
      <c r="G16" s="659"/>
      <c r="H16" s="659"/>
      <c r="I16" s="659"/>
      <c r="J16" s="659"/>
      <c r="K16" s="659"/>
      <c r="L16" s="659"/>
      <c r="M16" s="659"/>
      <c r="N16" s="659"/>
      <c r="O16" s="659"/>
      <c r="P16" s="659"/>
      <c r="Q16" s="659"/>
      <c r="R16" s="659"/>
      <c r="S16" s="659"/>
      <c r="T16" s="659"/>
      <c r="U16" s="659"/>
      <c r="V16" s="659"/>
      <c r="W16" s="660"/>
    </row>
    <row r="17" spans="1:23" s="22" customFormat="1" ht="18.75" customHeight="1" x14ac:dyDescent="0.25">
      <c r="A17" s="61"/>
      <c r="B17" s="661"/>
      <c r="C17" s="662"/>
      <c r="D17" s="662"/>
      <c r="E17" s="662"/>
      <c r="F17" s="662"/>
      <c r="G17" s="662"/>
      <c r="H17" s="662"/>
      <c r="I17" s="662"/>
      <c r="J17" s="662"/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2"/>
      <c r="V17" s="662"/>
      <c r="W17" s="663"/>
    </row>
    <row r="18" spans="1:23" s="22" customFormat="1" ht="18.75" customHeight="1" x14ac:dyDescent="0.25">
      <c r="A18" s="61"/>
      <c r="B18" s="661"/>
      <c r="C18" s="662"/>
      <c r="D18" s="662"/>
      <c r="E18" s="662"/>
      <c r="F18" s="662"/>
      <c r="G18" s="662"/>
      <c r="H18" s="662"/>
      <c r="I18" s="662"/>
      <c r="J18" s="662"/>
      <c r="K18" s="662"/>
      <c r="L18" s="662"/>
      <c r="M18" s="662"/>
      <c r="N18" s="662"/>
      <c r="O18" s="662"/>
      <c r="P18" s="662"/>
      <c r="Q18" s="662"/>
      <c r="R18" s="662"/>
      <c r="S18" s="662"/>
      <c r="T18" s="662"/>
      <c r="U18" s="662"/>
      <c r="V18" s="662"/>
      <c r="W18" s="663"/>
    </row>
    <row r="19" spans="1:23" s="22" customFormat="1" ht="18.75" customHeight="1" x14ac:dyDescent="0.25">
      <c r="A19" s="61"/>
      <c r="B19" s="664"/>
      <c r="C19" s="665"/>
      <c r="D19" s="665"/>
      <c r="E19" s="665"/>
      <c r="F19" s="665"/>
      <c r="G19" s="665"/>
      <c r="H19" s="665"/>
      <c r="I19" s="665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6"/>
    </row>
    <row r="20" spans="1:23" x14ac:dyDescent="0.25">
      <c r="A20" s="61"/>
    </row>
  </sheetData>
  <sheetProtection algorithmName="SHA-512" hashValue="bnuokhjEegfVd1P9wkA8hx/ushjwVrxpnwg3Tnj1rj/yIkwH4xp9wdzDb1WZxMWJzhG8XQi5IZi/0AuR3uJfsQ==" saltValue="Gc67D/nLilqvY0JmHx221w==" spinCount="100000" sheet="1" objects="1" scenarios="1"/>
  <protectedRanges>
    <protectedRange sqref="P8:Q11 V8:W11 S8:T11 J8:K11 M8:N11 G8:H11" name="Rango1_3"/>
  </protectedRanges>
  <mergeCells count="15">
    <mergeCell ref="I13:W14"/>
    <mergeCell ref="B16:W19"/>
    <mergeCell ref="R5:T5"/>
    <mergeCell ref="U5:W5"/>
    <mergeCell ref="L8:N8"/>
    <mergeCell ref="O8:Q8"/>
    <mergeCell ref="R8:T8"/>
    <mergeCell ref="U8:W8"/>
    <mergeCell ref="B5:B6"/>
    <mergeCell ref="C5:E5"/>
    <mergeCell ref="F5:H5"/>
    <mergeCell ref="I5:K5"/>
    <mergeCell ref="L5:N5"/>
    <mergeCell ref="O5:Q5"/>
    <mergeCell ref="B12:F14"/>
  </mergeCells>
  <conditionalFormatting sqref="C7:E11">
    <cfRule type="cellIs" dxfId="20" priority="1" operator="equal">
      <formula>0</formula>
    </cfRule>
  </conditionalFormatting>
  <conditionalFormatting sqref="F8:F11">
    <cfRule type="cellIs" dxfId="19" priority="3" operator="equal">
      <formula>0</formula>
    </cfRule>
  </conditionalFormatting>
  <conditionalFormatting sqref="F7:W7">
    <cfRule type="cellIs" dxfId="18" priority="5" operator="equal">
      <formula>0</formula>
    </cfRule>
  </conditionalFormatting>
  <conditionalFormatting sqref="I8:I11">
    <cfRule type="cellIs" dxfId="17" priority="9" operator="equal">
      <formula>0</formula>
    </cfRule>
  </conditionalFormatting>
  <conditionalFormatting sqref="I13 W14">
    <cfRule type="notContainsBlanks" dxfId="16" priority="25">
      <formula>LEN(TRIM(I13))&gt;0</formula>
    </cfRule>
  </conditionalFormatting>
  <conditionalFormatting sqref="I13:W14">
    <cfRule type="notContainsBlanks" dxfId="15" priority="2">
      <formula>LEN(TRIM(I13))&gt;0</formula>
    </cfRule>
  </conditionalFormatting>
  <conditionalFormatting sqref="L8:L11">
    <cfRule type="cellIs" dxfId="14" priority="6" operator="equal">
      <formula>0</formula>
    </cfRule>
  </conditionalFormatting>
  <conditionalFormatting sqref="O8:O11">
    <cfRule type="cellIs" dxfId="13" priority="19" operator="equal">
      <formula>0</formula>
    </cfRule>
  </conditionalFormatting>
  <conditionalFormatting sqref="R8:R11">
    <cfRule type="cellIs" dxfId="12" priority="12" operator="equal">
      <formula>0</formula>
    </cfRule>
  </conditionalFormatting>
  <conditionalFormatting sqref="U8:U11">
    <cfRule type="cellIs" dxfId="11" priority="17" operator="equal">
      <formula>0</formula>
    </cfRule>
  </conditionalFormatting>
  <dataValidations count="2">
    <dataValidation allowBlank="1" showErrorMessage="1" prompt="Sólo para Instituciones PRIVADAS." sqref="F7:W11" xr:uid="{00000000-0002-0000-1400-000000000000}"/>
    <dataValidation allowBlank="1" showInputMessage="1" showErrorMessage="1" prompt="Sólo para Instituciones PRIVADAS." sqref="G65503:H65504 IT65503:IU65504 SP65503:SQ65504 ACL65503:ACM65504 AMH65503:AMI65504 AWD65503:AWE65504 BFZ65503:BGA65504 BPV65503:BPW65504 BZR65503:BZS65504 CJN65503:CJO65504 CTJ65503:CTK65504 DDF65503:DDG65504 DNB65503:DNC65504 DWX65503:DWY65504 EGT65503:EGU65504 EQP65503:EQQ65504 FAL65503:FAM65504 FKH65503:FKI65504 FUD65503:FUE65504 GDZ65503:GEA65504 GNV65503:GNW65504 GXR65503:GXS65504 HHN65503:HHO65504 HRJ65503:HRK65504 IBF65503:IBG65504 ILB65503:ILC65504 IUX65503:IUY65504 JET65503:JEU65504 JOP65503:JOQ65504 JYL65503:JYM65504 KIH65503:KII65504 KSD65503:KSE65504 LBZ65503:LCA65504 LLV65503:LLW65504 LVR65503:LVS65504 MFN65503:MFO65504 MPJ65503:MPK65504 MZF65503:MZG65504 NJB65503:NJC65504 NSX65503:NSY65504 OCT65503:OCU65504 OMP65503:OMQ65504 OWL65503:OWM65504 PGH65503:PGI65504 PQD65503:PQE65504 PZZ65503:QAA65504 QJV65503:QJW65504 QTR65503:QTS65504 RDN65503:RDO65504 RNJ65503:RNK65504 RXF65503:RXG65504 SHB65503:SHC65504 SQX65503:SQY65504 TAT65503:TAU65504 TKP65503:TKQ65504 TUL65503:TUM65504 UEH65503:UEI65504 UOD65503:UOE65504 UXZ65503:UYA65504 VHV65503:VHW65504 VRR65503:VRS65504 WBN65503:WBO65504 WLJ65503:WLK65504 WVF65503:WVG65504 G131039:H131040 IT131039:IU131040 SP131039:SQ131040 ACL131039:ACM131040 AMH131039:AMI131040 AWD131039:AWE131040 BFZ131039:BGA131040 BPV131039:BPW131040 BZR131039:BZS131040 CJN131039:CJO131040 CTJ131039:CTK131040 DDF131039:DDG131040 DNB131039:DNC131040 DWX131039:DWY131040 EGT131039:EGU131040 EQP131039:EQQ131040 FAL131039:FAM131040 FKH131039:FKI131040 FUD131039:FUE131040 GDZ131039:GEA131040 GNV131039:GNW131040 GXR131039:GXS131040 HHN131039:HHO131040 HRJ131039:HRK131040 IBF131039:IBG131040 ILB131039:ILC131040 IUX131039:IUY131040 JET131039:JEU131040 JOP131039:JOQ131040 JYL131039:JYM131040 KIH131039:KII131040 KSD131039:KSE131040 LBZ131039:LCA131040 LLV131039:LLW131040 LVR131039:LVS131040 MFN131039:MFO131040 MPJ131039:MPK131040 MZF131039:MZG131040 NJB131039:NJC131040 NSX131039:NSY131040 OCT131039:OCU131040 OMP131039:OMQ131040 OWL131039:OWM131040 PGH131039:PGI131040 PQD131039:PQE131040 PZZ131039:QAA131040 QJV131039:QJW131040 QTR131039:QTS131040 RDN131039:RDO131040 RNJ131039:RNK131040 RXF131039:RXG131040 SHB131039:SHC131040 SQX131039:SQY131040 TAT131039:TAU131040 TKP131039:TKQ131040 TUL131039:TUM131040 UEH131039:UEI131040 UOD131039:UOE131040 UXZ131039:UYA131040 VHV131039:VHW131040 VRR131039:VRS131040 WBN131039:WBO131040 WLJ131039:WLK131040 WVF131039:WVG131040 G196575:H196576 IT196575:IU196576 SP196575:SQ196576 ACL196575:ACM196576 AMH196575:AMI196576 AWD196575:AWE196576 BFZ196575:BGA196576 BPV196575:BPW196576 BZR196575:BZS196576 CJN196575:CJO196576 CTJ196575:CTK196576 DDF196575:DDG196576 DNB196575:DNC196576 DWX196575:DWY196576 EGT196575:EGU196576 EQP196575:EQQ196576 FAL196575:FAM196576 FKH196575:FKI196576 FUD196575:FUE196576 GDZ196575:GEA196576 GNV196575:GNW196576 GXR196575:GXS196576 HHN196575:HHO196576 HRJ196575:HRK196576 IBF196575:IBG196576 ILB196575:ILC196576 IUX196575:IUY196576 JET196575:JEU196576 JOP196575:JOQ196576 JYL196575:JYM196576 KIH196575:KII196576 KSD196575:KSE196576 LBZ196575:LCA196576 LLV196575:LLW196576 LVR196575:LVS196576 MFN196575:MFO196576 MPJ196575:MPK196576 MZF196575:MZG196576 NJB196575:NJC196576 NSX196575:NSY196576 OCT196575:OCU196576 OMP196575:OMQ196576 OWL196575:OWM196576 PGH196575:PGI196576 PQD196575:PQE196576 PZZ196575:QAA196576 QJV196575:QJW196576 QTR196575:QTS196576 RDN196575:RDO196576 RNJ196575:RNK196576 RXF196575:RXG196576 SHB196575:SHC196576 SQX196575:SQY196576 TAT196575:TAU196576 TKP196575:TKQ196576 TUL196575:TUM196576 UEH196575:UEI196576 UOD196575:UOE196576 UXZ196575:UYA196576 VHV196575:VHW196576 VRR196575:VRS196576 WBN196575:WBO196576 WLJ196575:WLK196576 WVF196575:WVG196576 G262111:H262112 IT262111:IU262112 SP262111:SQ262112 ACL262111:ACM262112 AMH262111:AMI262112 AWD262111:AWE262112 BFZ262111:BGA262112 BPV262111:BPW262112 BZR262111:BZS262112 CJN262111:CJO262112 CTJ262111:CTK262112 DDF262111:DDG262112 DNB262111:DNC262112 DWX262111:DWY262112 EGT262111:EGU262112 EQP262111:EQQ262112 FAL262111:FAM262112 FKH262111:FKI262112 FUD262111:FUE262112 GDZ262111:GEA262112 GNV262111:GNW262112 GXR262111:GXS262112 HHN262111:HHO262112 HRJ262111:HRK262112 IBF262111:IBG262112 ILB262111:ILC262112 IUX262111:IUY262112 JET262111:JEU262112 JOP262111:JOQ262112 JYL262111:JYM262112 KIH262111:KII262112 KSD262111:KSE262112 LBZ262111:LCA262112 LLV262111:LLW262112 LVR262111:LVS262112 MFN262111:MFO262112 MPJ262111:MPK262112 MZF262111:MZG262112 NJB262111:NJC262112 NSX262111:NSY262112 OCT262111:OCU262112 OMP262111:OMQ262112 OWL262111:OWM262112 PGH262111:PGI262112 PQD262111:PQE262112 PZZ262111:QAA262112 QJV262111:QJW262112 QTR262111:QTS262112 RDN262111:RDO262112 RNJ262111:RNK262112 RXF262111:RXG262112 SHB262111:SHC262112 SQX262111:SQY262112 TAT262111:TAU262112 TKP262111:TKQ262112 TUL262111:TUM262112 UEH262111:UEI262112 UOD262111:UOE262112 UXZ262111:UYA262112 VHV262111:VHW262112 VRR262111:VRS262112 WBN262111:WBO262112 WLJ262111:WLK262112 WVF262111:WVG262112 G327647:H327648 IT327647:IU327648 SP327647:SQ327648 ACL327647:ACM327648 AMH327647:AMI327648 AWD327647:AWE327648 BFZ327647:BGA327648 BPV327647:BPW327648 BZR327647:BZS327648 CJN327647:CJO327648 CTJ327647:CTK327648 DDF327647:DDG327648 DNB327647:DNC327648 DWX327647:DWY327648 EGT327647:EGU327648 EQP327647:EQQ327648 FAL327647:FAM327648 FKH327647:FKI327648 FUD327647:FUE327648 GDZ327647:GEA327648 GNV327647:GNW327648 GXR327647:GXS327648 HHN327647:HHO327648 HRJ327647:HRK327648 IBF327647:IBG327648 ILB327647:ILC327648 IUX327647:IUY327648 JET327647:JEU327648 JOP327647:JOQ327648 JYL327647:JYM327648 KIH327647:KII327648 KSD327647:KSE327648 LBZ327647:LCA327648 LLV327647:LLW327648 LVR327647:LVS327648 MFN327647:MFO327648 MPJ327647:MPK327648 MZF327647:MZG327648 NJB327647:NJC327648 NSX327647:NSY327648 OCT327647:OCU327648 OMP327647:OMQ327648 OWL327647:OWM327648 PGH327647:PGI327648 PQD327647:PQE327648 PZZ327647:QAA327648 QJV327647:QJW327648 QTR327647:QTS327648 RDN327647:RDO327648 RNJ327647:RNK327648 RXF327647:RXG327648 SHB327647:SHC327648 SQX327647:SQY327648 TAT327647:TAU327648 TKP327647:TKQ327648 TUL327647:TUM327648 UEH327647:UEI327648 UOD327647:UOE327648 UXZ327647:UYA327648 VHV327647:VHW327648 VRR327647:VRS327648 WBN327647:WBO327648 WLJ327647:WLK327648 WVF327647:WVG327648 G393183:H393184 IT393183:IU393184 SP393183:SQ393184 ACL393183:ACM393184 AMH393183:AMI393184 AWD393183:AWE393184 BFZ393183:BGA393184 BPV393183:BPW393184 BZR393183:BZS393184 CJN393183:CJO393184 CTJ393183:CTK393184 DDF393183:DDG393184 DNB393183:DNC393184 DWX393183:DWY393184 EGT393183:EGU393184 EQP393183:EQQ393184 FAL393183:FAM393184 FKH393183:FKI393184 FUD393183:FUE393184 GDZ393183:GEA393184 GNV393183:GNW393184 GXR393183:GXS393184 HHN393183:HHO393184 HRJ393183:HRK393184 IBF393183:IBG393184 ILB393183:ILC393184 IUX393183:IUY393184 JET393183:JEU393184 JOP393183:JOQ393184 JYL393183:JYM393184 KIH393183:KII393184 KSD393183:KSE393184 LBZ393183:LCA393184 LLV393183:LLW393184 LVR393183:LVS393184 MFN393183:MFO393184 MPJ393183:MPK393184 MZF393183:MZG393184 NJB393183:NJC393184 NSX393183:NSY393184 OCT393183:OCU393184 OMP393183:OMQ393184 OWL393183:OWM393184 PGH393183:PGI393184 PQD393183:PQE393184 PZZ393183:QAA393184 QJV393183:QJW393184 QTR393183:QTS393184 RDN393183:RDO393184 RNJ393183:RNK393184 RXF393183:RXG393184 SHB393183:SHC393184 SQX393183:SQY393184 TAT393183:TAU393184 TKP393183:TKQ393184 TUL393183:TUM393184 UEH393183:UEI393184 UOD393183:UOE393184 UXZ393183:UYA393184 VHV393183:VHW393184 VRR393183:VRS393184 WBN393183:WBO393184 WLJ393183:WLK393184 WVF393183:WVG393184 G458719:H458720 IT458719:IU458720 SP458719:SQ458720 ACL458719:ACM458720 AMH458719:AMI458720 AWD458719:AWE458720 BFZ458719:BGA458720 BPV458719:BPW458720 BZR458719:BZS458720 CJN458719:CJO458720 CTJ458719:CTK458720 DDF458719:DDG458720 DNB458719:DNC458720 DWX458719:DWY458720 EGT458719:EGU458720 EQP458719:EQQ458720 FAL458719:FAM458720 FKH458719:FKI458720 FUD458719:FUE458720 GDZ458719:GEA458720 GNV458719:GNW458720 GXR458719:GXS458720 HHN458719:HHO458720 HRJ458719:HRK458720 IBF458719:IBG458720 ILB458719:ILC458720 IUX458719:IUY458720 JET458719:JEU458720 JOP458719:JOQ458720 JYL458719:JYM458720 KIH458719:KII458720 KSD458719:KSE458720 LBZ458719:LCA458720 LLV458719:LLW458720 LVR458719:LVS458720 MFN458719:MFO458720 MPJ458719:MPK458720 MZF458719:MZG458720 NJB458719:NJC458720 NSX458719:NSY458720 OCT458719:OCU458720 OMP458719:OMQ458720 OWL458719:OWM458720 PGH458719:PGI458720 PQD458719:PQE458720 PZZ458719:QAA458720 QJV458719:QJW458720 QTR458719:QTS458720 RDN458719:RDO458720 RNJ458719:RNK458720 RXF458719:RXG458720 SHB458719:SHC458720 SQX458719:SQY458720 TAT458719:TAU458720 TKP458719:TKQ458720 TUL458719:TUM458720 UEH458719:UEI458720 UOD458719:UOE458720 UXZ458719:UYA458720 VHV458719:VHW458720 VRR458719:VRS458720 WBN458719:WBO458720 WLJ458719:WLK458720 WVF458719:WVG458720 G524255:H524256 IT524255:IU524256 SP524255:SQ524256 ACL524255:ACM524256 AMH524255:AMI524256 AWD524255:AWE524256 BFZ524255:BGA524256 BPV524255:BPW524256 BZR524255:BZS524256 CJN524255:CJO524256 CTJ524255:CTK524256 DDF524255:DDG524256 DNB524255:DNC524256 DWX524255:DWY524256 EGT524255:EGU524256 EQP524255:EQQ524256 FAL524255:FAM524256 FKH524255:FKI524256 FUD524255:FUE524256 GDZ524255:GEA524256 GNV524255:GNW524256 GXR524255:GXS524256 HHN524255:HHO524256 HRJ524255:HRK524256 IBF524255:IBG524256 ILB524255:ILC524256 IUX524255:IUY524256 JET524255:JEU524256 JOP524255:JOQ524256 JYL524255:JYM524256 KIH524255:KII524256 KSD524255:KSE524256 LBZ524255:LCA524256 LLV524255:LLW524256 LVR524255:LVS524256 MFN524255:MFO524256 MPJ524255:MPK524256 MZF524255:MZG524256 NJB524255:NJC524256 NSX524255:NSY524256 OCT524255:OCU524256 OMP524255:OMQ524256 OWL524255:OWM524256 PGH524255:PGI524256 PQD524255:PQE524256 PZZ524255:QAA524256 QJV524255:QJW524256 QTR524255:QTS524256 RDN524255:RDO524256 RNJ524255:RNK524256 RXF524255:RXG524256 SHB524255:SHC524256 SQX524255:SQY524256 TAT524255:TAU524256 TKP524255:TKQ524256 TUL524255:TUM524256 UEH524255:UEI524256 UOD524255:UOE524256 UXZ524255:UYA524256 VHV524255:VHW524256 VRR524255:VRS524256 WBN524255:WBO524256 WLJ524255:WLK524256 WVF524255:WVG524256 G589791:H589792 IT589791:IU589792 SP589791:SQ589792 ACL589791:ACM589792 AMH589791:AMI589792 AWD589791:AWE589792 BFZ589791:BGA589792 BPV589791:BPW589792 BZR589791:BZS589792 CJN589791:CJO589792 CTJ589791:CTK589792 DDF589791:DDG589792 DNB589791:DNC589792 DWX589791:DWY589792 EGT589791:EGU589792 EQP589791:EQQ589792 FAL589791:FAM589792 FKH589791:FKI589792 FUD589791:FUE589792 GDZ589791:GEA589792 GNV589791:GNW589792 GXR589791:GXS589792 HHN589791:HHO589792 HRJ589791:HRK589792 IBF589791:IBG589792 ILB589791:ILC589792 IUX589791:IUY589792 JET589791:JEU589792 JOP589791:JOQ589792 JYL589791:JYM589792 KIH589791:KII589792 KSD589791:KSE589792 LBZ589791:LCA589792 LLV589791:LLW589792 LVR589791:LVS589792 MFN589791:MFO589792 MPJ589791:MPK589792 MZF589791:MZG589792 NJB589791:NJC589792 NSX589791:NSY589792 OCT589791:OCU589792 OMP589791:OMQ589792 OWL589791:OWM589792 PGH589791:PGI589792 PQD589791:PQE589792 PZZ589791:QAA589792 QJV589791:QJW589792 QTR589791:QTS589792 RDN589791:RDO589792 RNJ589791:RNK589792 RXF589791:RXG589792 SHB589791:SHC589792 SQX589791:SQY589792 TAT589791:TAU589792 TKP589791:TKQ589792 TUL589791:TUM589792 UEH589791:UEI589792 UOD589791:UOE589792 UXZ589791:UYA589792 VHV589791:VHW589792 VRR589791:VRS589792 WBN589791:WBO589792 WLJ589791:WLK589792 WVF589791:WVG589792 G655327:H655328 IT655327:IU655328 SP655327:SQ655328 ACL655327:ACM655328 AMH655327:AMI655328 AWD655327:AWE655328 BFZ655327:BGA655328 BPV655327:BPW655328 BZR655327:BZS655328 CJN655327:CJO655328 CTJ655327:CTK655328 DDF655327:DDG655328 DNB655327:DNC655328 DWX655327:DWY655328 EGT655327:EGU655328 EQP655327:EQQ655328 FAL655327:FAM655328 FKH655327:FKI655328 FUD655327:FUE655328 GDZ655327:GEA655328 GNV655327:GNW655328 GXR655327:GXS655328 HHN655327:HHO655328 HRJ655327:HRK655328 IBF655327:IBG655328 ILB655327:ILC655328 IUX655327:IUY655328 JET655327:JEU655328 JOP655327:JOQ655328 JYL655327:JYM655328 KIH655327:KII655328 KSD655327:KSE655328 LBZ655327:LCA655328 LLV655327:LLW655328 LVR655327:LVS655328 MFN655327:MFO655328 MPJ655327:MPK655328 MZF655327:MZG655328 NJB655327:NJC655328 NSX655327:NSY655328 OCT655327:OCU655328 OMP655327:OMQ655328 OWL655327:OWM655328 PGH655327:PGI655328 PQD655327:PQE655328 PZZ655327:QAA655328 QJV655327:QJW655328 QTR655327:QTS655328 RDN655327:RDO655328 RNJ655327:RNK655328 RXF655327:RXG655328 SHB655327:SHC655328 SQX655327:SQY655328 TAT655327:TAU655328 TKP655327:TKQ655328 TUL655327:TUM655328 UEH655327:UEI655328 UOD655327:UOE655328 UXZ655327:UYA655328 VHV655327:VHW655328 VRR655327:VRS655328 WBN655327:WBO655328 WLJ655327:WLK655328 WVF655327:WVG655328 G720863:H720864 IT720863:IU720864 SP720863:SQ720864 ACL720863:ACM720864 AMH720863:AMI720864 AWD720863:AWE720864 BFZ720863:BGA720864 BPV720863:BPW720864 BZR720863:BZS720864 CJN720863:CJO720864 CTJ720863:CTK720864 DDF720863:DDG720864 DNB720863:DNC720864 DWX720863:DWY720864 EGT720863:EGU720864 EQP720863:EQQ720864 FAL720863:FAM720864 FKH720863:FKI720864 FUD720863:FUE720864 GDZ720863:GEA720864 GNV720863:GNW720864 GXR720863:GXS720864 HHN720863:HHO720864 HRJ720863:HRK720864 IBF720863:IBG720864 ILB720863:ILC720864 IUX720863:IUY720864 JET720863:JEU720864 JOP720863:JOQ720864 JYL720863:JYM720864 KIH720863:KII720864 KSD720863:KSE720864 LBZ720863:LCA720864 LLV720863:LLW720864 LVR720863:LVS720864 MFN720863:MFO720864 MPJ720863:MPK720864 MZF720863:MZG720864 NJB720863:NJC720864 NSX720863:NSY720864 OCT720863:OCU720864 OMP720863:OMQ720864 OWL720863:OWM720864 PGH720863:PGI720864 PQD720863:PQE720864 PZZ720863:QAA720864 QJV720863:QJW720864 QTR720863:QTS720864 RDN720863:RDO720864 RNJ720863:RNK720864 RXF720863:RXG720864 SHB720863:SHC720864 SQX720863:SQY720864 TAT720863:TAU720864 TKP720863:TKQ720864 TUL720863:TUM720864 UEH720863:UEI720864 UOD720863:UOE720864 UXZ720863:UYA720864 VHV720863:VHW720864 VRR720863:VRS720864 WBN720863:WBO720864 WLJ720863:WLK720864 WVF720863:WVG720864 G786399:H786400 IT786399:IU786400 SP786399:SQ786400 ACL786399:ACM786400 AMH786399:AMI786400 AWD786399:AWE786400 BFZ786399:BGA786400 BPV786399:BPW786400 BZR786399:BZS786400 CJN786399:CJO786400 CTJ786399:CTK786400 DDF786399:DDG786400 DNB786399:DNC786400 DWX786399:DWY786400 EGT786399:EGU786400 EQP786399:EQQ786400 FAL786399:FAM786400 FKH786399:FKI786400 FUD786399:FUE786400 GDZ786399:GEA786400 GNV786399:GNW786400 GXR786399:GXS786400 HHN786399:HHO786400 HRJ786399:HRK786400 IBF786399:IBG786400 ILB786399:ILC786400 IUX786399:IUY786400 JET786399:JEU786400 JOP786399:JOQ786400 JYL786399:JYM786400 KIH786399:KII786400 KSD786399:KSE786400 LBZ786399:LCA786400 LLV786399:LLW786400 LVR786399:LVS786400 MFN786399:MFO786400 MPJ786399:MPK786400 MZF786399:MZG786400 NJB786399:NJC786400 NSX786399:NSY786400 OCT786399:OCU786400 OMP786399:OMQ786400 OWL786399:OWM786400 PGH786399:PGI786400 PQD786399:PQE786400 PZZ786399:QAA786400 QJV786399:QJW786400 QTR786399:QTS786400 RDN786399:RDO786400 RNJ786399:RNK786400 RXF786399:RXG786400 SHB786399:SHC786400 SQX786399:SQY786400 TAT786399:TAU786400 TKP786399:TKQ786400 TUL786399:TUM786400 UEH786399:UEI786400 UOD786399:UOE786400 UXZ786399:UYA786400 VHV786399:VHW786400 VRR786399:VRS786400 WBN786399:WBO786400 WLJ786399:WLK786400 WVF786399:WVG786400 G851935:H851936 IT851935:IU851936 SP851935:SQ851936 ACL851935:ACM851936 AMH851935:AMI851936 AWD851935:AWE851936 BFZ851935:BGA851936 BPV851935:BPW851936 BZR851935:BZS851936 CJN851935:CJO851936 CTJ851935:CTK851936 DDF851935:DDG851936 DNB851935:DNC851936 DWX851935:DWY851936 EGT851935:EGU851936 EQP851935:EQQ851936 FAL851935:FAM851936 FKH851935:FKI851936 FUD851935:FUE851936 GDZ851935:GEA851936 GNV851935:GNW851936 GXR851935:GXS851936 HHN851935:HHO851936 HRJ851935:HRK851936 IBF851935:IBG851936 ILB851935:ILC851936 IUX851935:IUY851936 JET851935:JEU851936 JOP851935:JOQ851936 JYL851935:JYM851936 KIH851935:KII851936 KSD851935:KSE851936 LBZ851935:LCA851936 LLV851935:LLW851936 LVR851935:LVS851936 MFN851935:MFO851936 MPJ851935:MPK851936 MZF851935:MZG851936 NJB851935:NJC851936 NSX851935:NSY851936 OCT851935:OCU851936 OMP851935:OMQ851936 OWL851935:OWM851936 PGH851935:PGI851936 PQD851935:PQE851936 PZZ851935:QAA851936 QJV851935:QJW851936 QTR851935:QTS851936 RDN851935:RDO851936 RNJ851935:RNK851936 RXF851935:RXG851936 SHB851935:SHC851936 SQX851935:SQY851936 TAT851935:TAU851936 TKP851935:TKQ851936 TUL851935:TUM851936 UEH851935:UEI851936 UOD851935:UOE851936 UXZ851935:UYA851936 VHV851935:VHW851936 VRR851935:VRS851936 WBN851935:WBO851936 WLJ851935:WLK851936 WVF851935:WVG851936 G917471:H917472 IT917471:IU917472 SP917471:SQ917472 ACL917471:ACM917472 AMH917471:AMI917472 AWD917471:AWE917472 BFZ917471:BGA917472 BPV917471:BPW917472 BZR917471:BZS917472 CJN917471:CJO917472 CTJ917471:CTK917472 DDF917471:DDG917472 DNB917471:DNC917472 DWX917471:DWY917472 EGT917471:EGU917472 EQP917471:EQQ917472 FAL917471:FAM917472 FKH917471:FKI917472 FUD917471:FUE917472 GDZ917471:GEA917472 GNV917471:GNW917472 GXR917471:GXS917472 HHN917471:HHO917472 HRJ917471:HRK917472 IBF917471:IBG917472 ILB917471:ILC917472 IUX917471:IUY917472 JET917471:JEU917472 JOP917471:JOQ917472 JYL917471:JYM917472 KIH917471:KII917472 KSD917471:KSE917472 LBZ917471:LCA917472 LLV917471:LLW917472 LVR917471:LVS917472 MFN917471:MFO917472 MPJ917471:MPK917472 MZF917471:MZG917472 NJB917471:NJC917472 NSX917471:NSY917472 OCT917471:OCU917472 OMP917471:OMQ917472 OWL917471:OWM917472 PGH917471:PGI917472 PQD917471:PQE917472 PZZ917471:QAA917472 QJV917471:QJW917472 QTR917471:QTS917472 RDN917471:RDO917472 RNJ917471:RNK917472 RXF917471:RXG917472 SHB917471:SHC917472 SQX917471:SQY917472 TAT917471:TAU917472 TKP917471:TKQ917472 TUL917471:TUM917472 UEH917471:UEI917472 UOD917471:UOE917472 UXZ917471:UYA917472 VHV917471:VHW917472 VRR917471:VRS917472 WBN917471:WBO917472 WLJ917471:WLK917472 WVF917471:WVG917472 G983007:H983008 IT983007:IU983008 SP983007:SQ983008 ACL983007:ACM983008 AMH983007:AMI983008 AWD983007:AWE983008 BFZ983007:BGA983008 BPV983007:BPW983008 BZR983007:BZS983008 CJN983007:CJO983008 CTJ983007:CTK983008 DDF983007:DDG983008 DNB983007:DNC983008 DWX983007:DWY983008 EGT983007:EGU983008 EQP983007:EQQ983008 FAL983007:FAM983008 FKH983007:FKI983008 FUD983007:FUE983008 GDZ983007:GEA983008 GNV983007:GNW983008 GXR983007:GXS983008 HHN983007:HHO983008 HRJ983007:HRK983008 IBF983007:IBG983008 ILB983007:ILC983008 IUX983007:IUY983008 JET983007:JEU983008 JOP983007:JOQ983008 JYL983007:JYM983008 KIH983007:KII983008 KSD983007:KSE983008 LBZ983007:LCA983008 LLV983007:LLW983008 LVR983007:LVS983008 MFN983007:MFO983008 MPJ983007:MPK983008 MZF983007:MZG983008 NJB983007:NJC983008 NSX983007:NSY983008 OCT983007:OCU983008 OMP983007:OMQ983008 OWL983007:OWM983008 PGH983007:PGI983008 PQD983007:PQE983008 PZZ983007:QAA983008 QJV983007:QJW983008 QTR983007:QTS983008 RDN983007:RDO983008 RNJ983007:RNK983008 RXF983007:RXG983008 SHB983007:SHC983008 SQX983007:SQY983008 TAT983007:TAU983008 TKP983007:TKQ983008 TUL983007:TUM983008 UEH983007:UEI983008 UOD983007:UOE983008 UXZ983007:UYA983008 VHV983007:VHW983008 VRR983007:VRS983008 WBN983007:WBO983008 WLJ983007:WLK983008 WVF983007:WVG983008 WBQ983013:WBR983014 M65509:N65510 IZ65509:JA65510 SV65509:SW65510 ACR65509:ACS65510 AMN65509:AMO65510 AWJ65509:AWK65510 BGF65509:BGG65510 BQB65509:BQC65510 BZX65509:BZY65510 CJT65509:CJU65510 CTP65509:CTQ65510 DDL65509:DDM65510 DNH65509:DNI65510 DXD65509:DXE65510 EGZ65509:EHA65510 EQV65509:EQW65510 FAR65509:FAS65510 FKN65509:FKO65510 FUJ65509:FUK65510 GEF65509:GEG65510 GOB65509:GOC65510 GXX65509:GXY65510 HHT65509:HHU65510 HRP65509:HRQ65510 IBL65509:IBM65510 ILH65509:ILI65510 IVD65509:IVE65510 JEZ65509:JFA65510 JOV65509:JOW65510 JYR65509:JYS65510 KIN65509:KIO65510 KSJ65509:KSK65510 LCF65509:LCG65510 LMB65509:LMC65510 LVX65509:LVY65510 MFT65509:MFU65510 MPP65509:MPQ65510 MZL65509:MZM65510 NJH65509:NJI65510 NTD65509:NTE65510 OCZ65509:ODA65510 OMV65509:OMW65510 OWR65509:OWS65510 PGN65509:PGO65510 PQJ65509:PQK65510 QAF65509:QAG65510 QKB65509:QKC65510 QTX65509:QTY65510 RDT65509:RDU65510 RNP65509:RNQ65510 RXL65509:RXM65510 SHH65509:SHI65510 SRD65509:SRE65510 TAZ65509:TBA65510 TKV65509:TKW65510 TUR65509:TUS65510 UEN65509:UEO65510 UOJ65509:UOK65510 UYF65509:UYG65510 VIB65509:VIC65510 VRX65509:VRY65510 WBT65509:WBU65510 WLP65509:WLQ65510 WVL65509:WVM65510 M131045:N131046 IZ131045:JA131046 SV131045:SW131046 ACR131045:ACS131046 AMN131045:AMO131046 AWJ131045:AWK131046 BGF131045:BGG131046 BQB131045:BQC131046 BZX131045:BZY131046 CJT131045:CJU131046 CTP131045:CTQ131046 DDL131045:DDM131046 DNH131045:DNI131046 DXD131045:DXE131046 EGZ131045:EHA131046 EQV131045:EQW131046 FAR131045:FAS131046 FKN131045:FKO131046 FUJ131045:FUK131046 GEF131045:GEG131046 GOB131045:GOC131046 GXX131045:GXY131046 HHT131045:HHU131046 HRP131045:HRQ131046 IBL131045:IBM131046 ILH131045:ILI131046 IVD131045:IVE131046 JEZ131045:JFA131046 JOV131045:JOW131046 JYR131045:JYS131046 KIN131045:KIO131046 KSJ131045:KSK131046 LCF131045:LCG131046 LMB131045:LMC131046 LVX131045:LVY131046 MFT131045:MFU131046 MPP131045:MPQ131046 MZL131045:MZM131046 NJH131045:NJI131046 NTD131045:NTE131046 OCZ131045:ODA131046 OMV131045:OMW131046 OWR131045:OWS131046 PGN131045:PGO131046 PQJ131045:PQK131046 QAF131045:QAG131046 QKB131045:QKC131046 QTX131045:QTY131046 RDT131045:RDU131046 RNP131045:RNQ131046 RXL131045:RXM131046 SHH131045:SHI131046 SRD131045:SRE131046 TAZ131045:TBA131046 TKV131045:TKW131046 TUR131045:TUS131046 UEN131045:UEO131046 UOJ131045:UOK131046 UYF131045:UYG131046 VIB131045:VIC131046 VRX131045:VRY131046 WBT131045:WBU131046 WLP131045:WLQ131046 WVL131045:WVM131046 M196581:N196582 IZ196581:JA196582 SV196581:SW196582 ACR196581:ACS196582 AMN196581:AMO196582 AWJ196581:AWK196582 BGF196581:BGG196582 BQB196581:BQC196582 BZX196581:BZY196582 CJT196581:CJU196582 CTP196581:CTQ196582 DDL196581:DDM196582 DNH196581:DNI196582 DXD196581:DXE196582 EGZ196581:EHA196582 EQV196581:EQW196582 FAR196581:FAS196582 FKN196581:FKO196582 FUJ196581:FUK196582 GEF196581:GEG196582 GOB196581:GOC196582 GXX196581:GXY196582 HHT196581:HHU196582 HRP196581:HRQ196582 IBL196581:IBM196582 ILH196581:ILI196582 IVD196581:IVE196582 JEZ196581:JFA196582 JOV196581:JOW196582 JYR196581:JYS196582 KIN196581:KIO196582 KSJ196581:KSK196582 LCF196581:LCG196582 LMB196581:LMC196582 LVX196581:LVY196582 MFT196581:MFU196582 MPP196581:MPQ196582 MZL196581:MZM196582 NJH196581:NJI196582 NTD196581:NTE196582 OCZ196581:ODA196582 OMV196581:OMW196582 OWR196581:OWS196582 PGN196581:PGO196582 PQJ196581:PQK196582 QAF196581:QAG196582 QKB196581:QKC196582 QTX196581:QTY196582 RDT196581:RDU196582 RNP196581:RNQ196582 RXL196581:RXM196582 SHH196581:SHI196582 SRD196581:SRE196582 TAZ196581:TBA196582 TKV196581:TKW196582 TUR196581:TUS196582 UEN196581:UEO196582 UOJ196581:UOK196582 UYF196581:UYG196582 VIB196581:VIC196582 VRX196581:VRY196582 WBT196581:WBU196582 WLP196581:WLQ196582 WVL196581:WVM196582 M262117:N262118 IZ262117:JA262118 SV262117:SW262118 ACR262117:ACS262118 AMN262117:AMO262118 AWJ262117:AWK262118 BGF262117:BGG262118 BQB262117:BQC262118 BZX262117:BZY262118 CJT262117:CJU262118 CTP262117:CTQ262118 DDL262117:DDM262118 DNH262117:DNI262118 DXD262117:DXE262118 EGZ262117:EHA262118 EQV262117:EQW262118 FAR262117:FAS262118 FKN262117:FKO262118 FUJ262117:FUK262118 GEF262117:GEG262118 GOB262117:GOC262118 GXX262117:GXY262118 HHT262117:HHU262118 HRP262117:HRQ262118 IBL262117:IBM262118 ILH262117:ILI262118 IVD262117:IVE262118 JEZ262117:JFA262118 JOV262117:JOW262118 JYR262117:JYS262118 KIN262117:KIO262118 KSJ262117:KSK262118 LCF262117:LCG262118 LMB262117:LMC262118 LVX262117:LVY262118 MFT262117:MFU262118 MPP262117:MPQ262118 MZL262117:MZM262118 NJH262117:NJI262118 NTD262117:NTE262118 OCZ262117:ODA262118 OMV262117:OMW262118 OWR262117:OWS262118 PGN262117:PGO262118 PQJ262117:PQK262118 QAF262117:QAG262118 QKB262117:QKC262118 QTX262117:QTY262118 RDT262117:RDU262118 RNP262117:RNQ262118 RXL262117:RXM262118 SHH262117:SHI262118 SRD262117:SRE262118 TAZ262117:TBA262118 TKV262117:TKW262118 TUR262117:TUS262118 UEN262117:UEO262118 UOJ262117:UOK262118 UYF262117:UYG262118 VIB262117:VIC262118 VRX262117:VRY262118 WBT262117:WBU262118 WLP262117:WLQ262118 WVL262117:WVM262118 M327653:N327654 IZ327653:JA327654 SV327653:SW327654 ACR327653:ACS327654 AMN327653:AMO327654 AWJ327653:AWK327654 BGF327653:BGG327654 BQB327653:BQC327654 BZX327653:BZY327654 CJT327653:CJU327654 CTP327653:CTQ327654 DDL327653:DDM327654 DNH327653:DNI327654 DXD327653:DXE327654 EGZ327653:EHA327654 EQV327653:EQW327654 FAR327653:FAS327654 FKN327653:FKO327654 FUJ327653:FUK327654 GEF327653:GEG327654 GOB327653:GOC327654 GXX327653:GXY327654 HHT327653:HHU327654 HRP327653:HRQ327654 IBL327653:IBM327654 ILH327653:ILI327654 IVD327653:IVE327654 JEZ327653:JFA327654 JOV327653:JOW327654 JYR327653:JYS327654 KIN327653:KIO327654 KSJ327653:KSK327654 LCF327653:LCG327654 LMB327653:LMC327654 LVX327653:LVY327654 MFT327653:MFU327654 MPP327653:MPQ327654 MZL327653:MZM327654 NJH327653:NJI327654 NTD327653:NTE327654 OCZ327653:ODA327654 OMV327653:OMW327654 OWR327653:OWS327654 PGN327653:PGO327654 PQJ327653:PQK327654 QAF327653:QAG327654 QKB327653:QKC327654 QTX327653:QTY327654 RDT327653:RDU327654 RNP327653:RNQ327654 RXL327653:RXM327654 SHH327653:SHI327654 SRD327653:SRE327654 TAZ327653:TBA327654 TKV327653:TKW327654 TUR327653:TUS327654 UEN327653:UEO327654 UOJ327653:UOK327654 UYF327653:UYG327654 VIB327653:VIC327654 VRX327653:VRY327654 WBT327653:WBU327654 WLP327653:WLQ327654 WVL327653:WVM327654 M393189:N393190 IZ393189:JA393190 SV393189:SW393190 ACR393189:ACS393190 AMN393189:AMO393190 AWJ393189:AWK393190 BGF393189:BGG393190 BQB393189:BQC393190 BZX393189:BZY393190 CJT393189:CJU393190 CTP393189:CTQ393190 DDL393189:DDM393190 DNH393189:DNI393190 DXD393189:DXE393190 EGZ393189:EHA393190 EQV393189:EQW393190 FAR393189:FAS393190 FKN393189:FKO393190 FUJ393189:FUK393190 GEF393189:GEG393190 GOB393189:GOC393190 GXX393189:GXY393190 HHT393189:HHU393190 HRP393189:HRQ393190 IBL393189:IBM393190 ILH393189:ILI393190 IVD393189:IVE393190 JEZ393189:JFA393190 JOV393189:JOW393190 JYR393189:JYS393190 KIN393189:KIO393190 KSJ393189:KSK393190 LCF393189:LCG393190 LMB393189:LMC393190 LVX393189:LVY393190 MFT393189:MFU393190 MPP393189:MPQ393190 MZL393189:MZM393190 NJH393189:NJI393190 NTD393189:NTE393190 OCZ393189:ODA393190 OMV393189:OMW393190 OWR393189:OWS393190 PGN393189:PGO393190 PQJ393189:PQK393190 QAF393189:QAG393190 QKB393189:QKC393190 QTX393189:QTY393190 RDT393189:RDU393190 RNP393189:RNQ393190 RXL393189:RXM393190 SHH393189:SHI393190 SRD393189:SRE393190 TAZ393189:TBA393190 TKV393189:TKW393190 TUR393189:TUS393190 UEN393189:UEO393190 UOJ393189:UOK393190 UYF393189:UYG393190 VIB393189:VIC393190 VRX393189:VRY393190 WBT393189:WBU393190 WLP393189:WLQ393190 WVL393189:WVM393190 M458725:N458726 IZ458725:JA458726 SV458725:SW458726 ACR458725:ACS458726 AMN458725:AMO458726 AWJ458725:AWK458726 BGF458725:BGG458726 BQB458725:BQC458726 BZX458725:BZY458726 CJT458725:CJU458726 CTP458725:CTQ458726 DDL458725:DDM458726 DNH458725:DNI458726 DXD458725:DXE458726 EGZ458725:EHA458726 EQV458725:EQW458726 FAR458725:FAS458726 FKN458725:FKO458726 FUJ458725:FUK458726 GEF458725:GEG458726 GOB458725:GOC458726 GXX458725:GXY458726 HHT458725:HHU458726 HRP458725:HRQ458726 IBL458725:IBM458726 ILH458725:ILI458726 IVD458725:IVE458726 JEZ458725:JFA458726 JOV458725:JOW458726 JYR458725:JYS458726 KIN458725:KIO458726 KSJ458725:KSK458726 LCF458725:LCG458726 LMB458725:LMC458726 LVX458725:LVY458726 MFT458725:MFU458726 MPP458725:MPQ458726 MZL458725:MZM458726 NJH458725:NJI458726 NTD458725:NTE458726 OCZ458725:ODA458726 OMV458725:OMW458726 OWR458725:OWS458726 PGN458725:PGO458726 PQJ458725:PQK458726 QAF458725:QAG458726 QKB458725:QKC458726 QTX458725:QTY458726 RDT458725:RDU458726 RNP458725:RNQ458726 RXL458725:RXM458726 SHH458725:SHI458726 SRD458725:SRE458726 TAZ458725:TBA458726 TKV458725:TKW458726 TUR458725:TUS458726 UEN458725:UEO458726 UOJ458725:UOK458726 UYF458725:UYG458726 VIB458725:VIC458726 VRX458725:VRY458726 WBT458725:WBU458726 WLP458725:WLQ458726 WVL458725:WVM458726 M524261:N524262 IZ524261:JA524262 SV524261:SW524262 ACR524261:ACS524262 AMN524261:AMO524262 AWJ524261:AWK524262 BGF524261:BGG524262 BQB524261:BQC524262 BZX524261:BZY524262 CJT524261:CJU524262 CTP524261:CTQ524262 DDL524261:DDM524262 DNH524261:DNI524262 DXD524261:DXE524262 EGZ524261:EHA524262 EQV524261:EQW524262 FAR524261:FAS524262 FKN524261:FKO524262 FUJ524261:FUK524262 GEF524261:GEG524262 GOB524261:GOC524262 GXX524261:GXY524262 HHT524261:HHU524262 HRP524261:HRQ524262 IBL524261:IBM524262 ILH524261:ILI524262 IVD524261:IVE524262 JEZ524261:JFA524262 JOV524261:JOW524262 JYR524261:JYS524262 KIN524261:KIO524262 KSJ524261:KSK524262 LCF524261:LCG524262 LMB524261:LMC524262 LVX524261:LVY524262 MFT524261:MFU524262 MPP524261:MPQ524262 MZL524261:MZM524262 NJH524261:NJI524262 NTD524261:NTE524262 OCZ524261:ODA524262 OMV524261:OMW524262 OWR524261:OWS524262 PGN524261:PGO524262 PQJ524261:PQK524262 QAF524261:QAG524262 QKB524261:QKC524262 QTX524261:QTY524262 RDT524261:RDU524262 RNP524261:RNQ524262 RXL524261:RXM524262 SHH524261:SHI524262 SRD524261:SRE524262 TAZ524261:TBA524262 TKV524261:TKW524262 TUR524261:TUS524262 UEN524261:UEO524262 UOJ524261:UOK524262 UYF524261:UYG524262 VIB524261:VIC524262 VRX524261:VRY524262 WBT524261:WBU524262 WLP524261:WLQ524262 WVL524261:WVM524262 M589797:N589798 IZ589797:JA589798 SV589797:SW589798 ACR589797:ACS589798 AMN589797:AMO589798 AWJ589797:AWK589798 BGF589797:BGG589798 BQB589797:BQC589798 BZX589797:BZY589798 CJT589797:CJU589798 CTP589797:CTQ589798 DDL589797:DDM589798 DNH589797:DNI589798 DXD589797:DXE589798 EGZ589797:EHA589798 EQV589797:EQW589798 FAR589797:FAS589798 FKN589797:FKO589798 FUJ589797:FUK589798 GEF589797:GEG589798 GOB589797:GOC589798 GXX589797:GXY589798 HHT589797:HHU589798 HRP589797:HRQ589798 IBL589797:IBM589798 ILH589797:ILI589798 IVD589797:IVE589798 JEZ589797:JFA589798 JOV589797:JOW589798 JYR589797:JYS589798 KIN589797:KIO589798 KSJ589797:KSK589798 LCF589797:LCG589798 LMB589797:LMC589798 LVX589797:LVY589798 MFT589797:MFU589798 MPP589797:MPQ589798 MZL589797:MZM589798 NJH589797:NJI589798 NTD589797:NTE589798 OCZ589797:ODA589798 OMV589797:OMW589798 OWR589797:OWS589798 PGN589797:PGO589798 PQJ589797:PQK589798 QAF589797:QAG589798 QKB589797:QKC589798 QTX589797:QTY589798 RDT589797:RDU589798 RNP589797:RNQ589798 RXL589797:RXM589798 SHH589797:SHI589798 SRD589797:SRE589798 TAZ589797:TBA589798 TKV589797:TKW589798 TUR589797:TUS589798 UEN589797:UEO589798 UOJ589797:UOK589798 UYF589797:UYG589798 VIB589797:VIC589798 VRX589797:VRY589798 WBT589797:WBU589798 WLP589797:WLQ589798 WVL589797:WVM589798 M655333:N655334 IZ655333:JA655334 SV655333:SW655334 ACR655333:ACS655334 AMN655333:AMO655334 AWJ655333:AWK655334 BGF655333:BGG655334 BQB655333:BQC655334 BZX655333:BZY655334 CJT655333:CJU655334 CTP655333:CTQ655334 DDL655333:DDM655334 DNH655333:DNI655334 DXD655333:DXE655334 EGZ655333:EHA655334 EQV655333:EQW655334 FAR655333:FAS655334 FKN655333:FKO655334 FUJ655333:FUK655334 GEF655333:GEG655334 GOB655333:GOC655334 GXX655333:GXY655334 HHT655333:HHU655334 HRP655333:HRQ655334 IBL655333:IBM655334 ILH655333:ILI655334 IVD655333:IVE655334 JEZ655333:JFA655334 JOV655333:JOW655334 JYR655333:JYS655334 KIN655333:KIO655334 KSJ655333:KSK655334 LCF655333:LCG655334 LMB655333:LMC655334 LVX655333:LVY655334 MFT655333:MFU655334 MPP655333:MPQ655334 MZL655333:MZM655334 NJH655333:NJI655334 NTD655333:NTE655334 OCZ655333:ODA655334 OMV655333:OMW655334 OWR655333:OWS655334 PGN655333:PGO655334 PQJ655333:PQK655334 QAF655333:QAG655334 QKB655333:QKC655334 QTX655333:QTY655334 RDT655333:RDU655334 RNP655333:RNQ655334 RXL655333:RXM655334 SHH655333:SHI655334 SRD655333:SRE655334 TAZ655333:TBA655334 TKV655333:TKW655334 TUR655333:TUS655334 UEN655333:UEO655334 UOJ655333:UOK655334 UYF655333:UYG655334 VIB655333:VIC655334 VRX655333:VRY655334 WBT655333:WBU655334 WLP655333:WLQ655334 WVL655333:WVM655334 M720869:N720870 IZ720869:JA720870 SV720869:SW720870 ACR720869:ACS720870 AMN720869:AMO720870 AWJ720869:AWK720870 BGF720869:BGG720870 BQB720869:BQC720870 BZX720869:BZY720870 CJT720869:CJU720870 CTP720869:CTQ720870 DDL720869:DDM720870 DNH720869:DNI720870 DXD720869:DXE720870 EGZ720869:EHA720870 EQV720869:EQW720870 FAR720869:FAS720870 FKN720869:FKO720870 FUJ720869:FUK720870 GEF720869:GEG720870 GOB720869:GOC720870 GXX720869:GXY720870 HHT720869:HHU720870 HRP720869:HRQ720870 IBL720869:IBM720870 ILH720869:ILI720870 IVD720869:IVE720870 JEZ720869:JFA720870 JOV720869:JOW720870 JYR720869:JYS720870 KIN720869:KIO720870 KSJ720869:KSK720870 LCF720869:LCG720870 LMB720869:LMC720870 LVX720869:LVY720870 MFT720869:MFU720870 MPP720869:MPQ720870 MZL720869:MZM720870 NJH720869:NJI720870 NTD720869:NTE720870 OCZ720869:ODA720870 OMV720869:OMW720870 OWR720869:OWS720870 PGN720869:PGO720870 PQJ720869:PQK720870 QAF720869:QAG720870 QKB720869:QKC720870 QTX720869:QTY720870 RDT720869:RDU720870 RNP720869:RNQ720870 RXL720869:RXM720870 SHH720869:SHI720870 SRD720869:SRE720870 TAZ720869:TBA720870 TKV720869:TKW720870 TUR720869:TUS720870 UEN720869:UEO720870 UOJ720869:UOK720870 UYF720869:UYG720870 VIB720869:VIC720870 VRX720869:VRY720870 WBT720869:WBU720870 WLP720869:WLQ720870 WVL720869:WVM720870 M786405:N786406 IZ786405:JA786406 SV786405:SW786406 ACR786405:ACS786406 AMN786405:AMO786406 AWJ786405:AWK786406 BGF786405:BGG786406 BQB786405:BQC786406 BZX786405:BZY786406 CJT786405:CJU786406 CTP786405:CTQ786406 DDL786405:DDM786406 DNH786405:DNI786406 DXD786405:DXE786406 EGZ786405:EHA786406 EQV786405:EQW786406 FAR786405:FAS786406 FKN786405:FKO786406 FUJ786405:FUK786406 GEF786405:GEG786406 GOB786405:GOC786406 GXX786405:GXY786406 HHT786405:HHU786406 HRP786405:HRQ786406 IBL786405:IBM786406 ILH786405:ILI786406 IVD786405:IVE786406 JEZ786405:JFA786406 JOV786405:JOW786406 JYR786405:JYS786406 KIN786405:KIO786406 KSJ786405:KSK786406 LCF786405:LCG786406 LMB786405:LMC786406 LVX786405:LVY786406 MFT786405:MFU786406 MPP786405:MPQ786406 MZL786405:MZM786406 NJH786405:NJI786406 NTD786405:NTE786406 OCZ786405:ODA786406 OMV786405:OMW786406 OWR786405:OWS786406 PGN786405:PGO786406 PQJ786405:PQK786406 QAF786405:QAG786406 QKB786405:QKC786406 QTX786405:QTY786406 RDT786405:RDU786406 RNP786405:RNQ786406 RXL786405:RXM786406 SHH786405:SHI786406 SRD786405:SRE786406 TAZ786405:TBA786406 TKV786405:TKW786406 TUR786405:TUS786406 UEN786405:UEO786406 UOJ786405:UOK786406 UYF786405:UYG786406 VIB786405:VIC786406 VRX786405:VRY786406 WBT786405:WBU786406 WLP786405:WLQ786406 WVL786405:WVM786406 M851941:N851942 IZ851941:JA851942 SV851941:SW851942 ACR851941:ACS851942 AMN851941:AMO851942 AWJ851941:AWK851942 BGF851941:BGG851942 BQB851941:BQC851942 BZX851941:BZY851942 CJT851941:CJU851942 CTP851941:CTQ851942 DDL851941:DDM851942 DNH851941:DNI851942 DXD851941:DXE851942 EGZ851941:EHA851942 EQV851941:EQW851942 FAR851941:FAS851942 FKN851941:FKO851942 FUJ851941:FUK851942 GEF851941:GEG851942 GOB851941:GOC851942 GXX851941:GXY851942 HHT851941:HHU851942 HRP851941:HRQ851942 IBL851941:IBM851942 ILH851941:ILI851942 IVD851941:IVE851942 JEZ851941:JFA851942 JOV851941:JOW851942 JYR851941:JYS851942 KIN851941:KIO851942 KSJ851941:KSK851942 LCF851941:LCG851942 LMB851941:LMC851942 LVX851941:LVY851942 MFT851941:MFU851942 MPP851941:MPQ851942 MZL851941:MZM851942 NJH851941:NJI851942 NTD851941:NTE851942 OCZ851941:ODA851942 OMV851941:OMW851942 OWR851941:OWS851942 PGN851941:PGO851942 PQJ851941:PQK851942 QAF851941:QAG851942 QKB851941:QKC851942 QTX851941:QTY851942 RDT851941:RDU851942 RNP851941:RNQ851942 RXL851941:RXM851942 SHH851941:SHI851942 SRD851941:SRE851942 TAZ851941:TBA851942 TKV851941:TKW851942 TUR851941:TUS851942 UEN851941:UEO851942 UOJ851941:UOK851942 UYF851941:UYG851942 VIB851941:VIC851942 VRX851941:VRY851942 WBT851941:WBU851942 WLP851941:WLQ851942 WVL851941:WVM851942 M917477:N917478 IZ917477:JA917478 SV917477:SW917478 ACR917477:ACS917478 AMN917477:AMO917478 AWJ917477:AWK917478 BGF917477:BGG917478 BQB917477:BQC917478 BZX917477:BZY917478 CJT917477:CJU917478 CTP917477:CTQ917478 DDL917477:DDM917478 DNH917477:DNI917478 DXD917477:DXE917478 EGZ917477:EHA917478 EQV917477:EQW917478 FAR917477:FAS917478 FKN917477:FKO917478 FUJ917477:FUK917478 GEF917477:GEG917478 GOB917477:GOC917478 GXX917477:GXY917478 HHT917477:HHU917478 HRP917477:HRQ917478 IBL917477:IBM917478 ILH917477:ILI917478 IVD917477:IVE917478 JEZ917477:JFA917478 JOV917477:JOW917478 JYR917477:JYS917478 KIN917477:KIO917478 KSJ917477:KSK917478 LCF917477:LCG917478 LMB917477:LMC917478 LVX917477:LVY917478 MFT917477:MFU917478 MPP917477:MPQ917478 MZL917477:MZM917478 NJH917477:NJI917478 NTD917477:NTE917478 OCZ917477:ODA917478 OMV917477:OMW917478 OWR917477:OWS917478 PGN917477:PGO917478 PQJ917477:PQK917478 QAF917477:QAG917478 QKB917477:QKC917478 QTX917477:QTY917478 RDT917477:RDU917478 RNP917477:RNQ917478 RXL917477:RXM917478 SHH917477:SHI917478 SRD917477:SRE917478 TAZ917477:TBA917478 TKV917477:TKW917478 TUR917477:TUS917478 UEN917477:UEO917478 UOJ917477:UOK917478 UYF917477:UYG917478 VIB917477:VIC917478 VRX917477:VRY917478 WBT917477:WBU917478 WLP917477:WLQ917478 WVL917477:WVM917478 M983013:N983014 IZ983013:JA983014 SV983013:SW983014 ACR983013:ACS983014 AMN983013:AMO983014 AWJ983013:AWK983014 BGF983013:BGG983014 BQB983013:BQC983014 BZX983013:BZY983014 CJT983013:CJU983014 CTP983013:CTQ983014 DDL983013:DDM983014 DNH983013:DNI983014 DXD983013:DXE983014 EGZ983013:EHA983014 EQV983013:EQW983014 FAR983013:FAS983014 FKN983013:FKO983014 FUJ983013:FUK983014 GEF983013:GEG983014 GOB983013:GOC983014 GXX983013:GXY983014 HHT983013:HHU983014 HRP983013:HRQ983014 IBL983013:IBM983014 ILH983013:ILI983014 IVD983013:IVE983014 JEZ983013:JFA983014 JOV983013:JOW983014 JYR983013:JYS983014 KIN983013:KIO983014 KSJ983013:KSK983014 LCF983013:LCG983014 LMB983013:LMC983014 LVX983013:LVY983014 MFT983013:MFU983014 MPP983013:MPQ983014 MZL983013:MZM983014 NJH983013:NJI983014 NTD983013:NTE983014 OCZ983013:ODA983014 OMV983013:OMW983014 OWR983013:OWS983014 PGN983013:PGO983014 PQJ983013:PQK983014 QAF983013:QAG983014 QKB983013:QKC983014 QTX983013:QTY983014 RDT983013:RDU983014 RNP983013:RNQ983014 RXL983013:RXM983014 SHH983013:SHI983014 SRD983013:SRE983014 TAZ983013:TBA983014 TKV983013:TKW983014 TUR983013:TUS983014 UEN983013:UEO983014 UOJ983013:UOK983014 UYF983013:UYG983014 VIB983013:VIC983014 VRX983013:VRY983014 WBT983013:WBU983014 WLP983013:WLQ983014 WVL983013:WVM983014 WVI983013:WVJ983014 J65503:K65504 IW65503:IX65504 SS65503:ST65504 ACO65503:ACP65504 AMK65503:AML65504 AWG65503:AWH65504 BGC65503:BGD65504 BPY65503:BPZ65504 BZU65503:BZV65504 CJQ65503:CJR65504 CTM65503:CTN65504 DDI65503:DDJ65504 DNE65503:DNF65504 DXA65503:DXB65504 EGW65503:EGX65504 EQS65503:EQT65504 FAO65503:FAP65504 FKK65503:FKL65504 FUG65503:FUH65504 GEC65503:GED65504 GNY65503:GNZ65504 GXU65503:GXV65504 HHQ65503:HHR65504 HRM65503:HRN65504 IBI65503:IBJ65504 ILE65503:ILF65504 IVA65503:IVB65504 JEW65503:JEX65504 JOS65503:JOT65504 JYO65503:JYP65504 KIK65503:KIL65504 KSG65503:KSH65504 LCC65503:LCD65504 LLY65503:LLZ65504 LVU65503:LVV65504 MFQ65503:MFR65504 MPM65503:MPN65504 MZI65503:MZJ65504 NJE65503:NJF65504 NTA65503:NTB65504 OCW65503:OCX65504 OMS65503:OMT65504 OWO65503:OWP65504 PGK65503:PGL65504 PQG65503:PQH65504 QAC65503:QAD65504 QJY65503:QJZ65504 QTU65503:QTV65504 RDQ65503:RDR65504 RNM65503:RNN65504 RXI65503:RXJ65504 SHE65503:SHF65504 SRA65503:SRB65504 TAW65503:TAX65504 TKS65503:TKT65504 TUO65503:TUP65504 UEK65503:UEL65504 UOG65503:UOH65504 UYC65503:UYD65504 VHY65503:VHZ65504 VRU65503:VRV65504 WBQ65503:WBR65504 WLM65503:WLN65504 WVI65503:WVJ65504 J131039:K131040 IW131039:IX131040 SS131039:ST131040 ACO131039:ACP131040 AMK131039:AML131040 AWG131039:AWH131040 BGC131039:BGD131040 BPY131039:BPZ131040 BZU131039:BZV131040 CJQ131039:CJR131040 CTM131039:CTN131040 DDI131039:DDJ131040 DNE131039:DNF131040 DXA131039:DXB131040 EGW131039:EGX131040 EQS131039:EQT131040 FAO131039:FAP131040 FKK131039:FKL131040 FUG131039:FUH131040 GEC131039:GED131040 GNY131039:GNZ131040 GXU131039:GXV131040 HHQ131039:HHR131040 HRM131039:HRN131040 IBI131039:IBJ131040 ILE131039:ILF131040 IVA131039:IVB131040 JEW131039:JEX131040 JOS131039:JOT131040 JYO131039:JYP131040 KIK131039:KIL131040 KSG131039:KSH131040 LCC131039:LCD131040 LLY131039:LLZ131040 LVU131039:LVV131040 MFQ131039:MFR131040 MPM131039:MPN131040 MZI131039:MZJ131040 NJE131039:NJF131040 NTA131039:NTB131040 OCW131039:OCX131040 OMS131039:OMT131040 OWO131039:OWP131040 PGK131039:PGL131040 PQG131039:PQH131040 QAC131039:QAD131040 QJY131039:QJZ131040 QTU131039:QTV131040 RDQ131039:RDR131040 RNM131039:RNN131040 RXI131039:RXJ131040 SHE131039:SHF131040 SRA131039:SRB131040 TAW131039:TAX131040 TKS131039:TKT131040 TUO131039:TUP131040 UEK131039:UEL131040 UOG131039:UOH131040 UYC131039:UYD131040 VHY131039:VHZ131040 VRU131039:VRV131040 WBQ131039:WBR131040 WLM131039:WLN131040 WVI131039:WVJ131040 J196575:K196576 IW196575:IX196576 SS196575:ST196576 ACO196575:ACP196576 AMK196575:AML196576 AWG196575:AWH196576 BGC196575:BGD196576 BPY196575:BPZ196576 BZU196575:BZV196576 CJQ196575:CJR196576 CTM196575:CTN196576 DDI196575:DDJ196576 DNE196575:DNF196576 DXA196575:DXB196576 EGW196575:EGX196576 EQS196575:EQT196576 FAO196575:FAP196576 FKK196575:FKL196576 FUG196575:FUH196576 GEC196575:GED196576 GNY196575:GNZ196576 GXU196575:GXV196576 HHQ196575:HHR196576 HRM196575:HRN196576 IBI196575:IBJ196576 ILE196575:ILF196576 IVA196575:IVB196576 JEW196575:JEX196576 JOS196575:JOT196576 JYO196575:JYP196576 KIK196575:KIL196576 KSG196575:KSH196576 LCC196575:LCD196576 LLY196575:LLZ196576 LVU196575:LVV196576 MFQ196575:MFR196576 MPM196575:MPN196576 MZI196575:MZJ196576 NJE196575:NJF196576 NTA196575:NTB196576 OCW196575:OCX196576 OMS196575:OMT196576 OWO196575:OWP196576 PGK196575:PGL196576 PQG196575:PQH196576 QAC196575:QAD196576 QJY196575:QJZ196576 QTU196575:QTV196576 RDQ196575:RDR196576 RNM196575:RNN196576 RXI196575:RXJ196576 SHE196575:SHF196576 SRA196575:SRB196576 TAW196575:TAX196576 TKS196575:TKT196576 TUO196575:TUP196576 UEK196575:UEL196576 UOG196575:UOH196576 UYC196575:UYD196576 VHY196575:VHZ196576 VRU196575:VRV196576 WBQ196575:WBR196576 WLM196575:WLN196576 WVI196575:WVJ196576 J262111:K262112 IW262111:IX262112 SS262111:ST262112 ACO262111:ACP262112 AMK262111:AML262112 AWG262111:AWH262112 BGC262111:BGD262112 BPY262111:BPZ262112 BZU262111:BZV262112 CJQ262111:CJR262112 CTM262111:CTN262112 DDI262111:DDJ262112 DNE262111:DNF262112 DXA262111:DXB262112 EGW262111:EGX262112 EQS262111:EQT262112 FAO262111:FAP262112 FKK262111:FKL262112 FUG262111:FUH262112 GEC262111:GED262112 GNY262111:GNZ262112 GXU262111:GXV262112 HHQ262111:HHR262112 HRM262111:HRN262112 IBI262111:IBJ262112 ILE262111:ILF262112 IVA262111:IVB262112 JEW262111:JEX262112 JOS262111:JOT262112 JYO262111:JYP262112 KIK262111:KIL262112 KSG262111:KSH262112 LCC262111:LCD262112 LLY262111:LLZ262112 LVU262111:LVV262112 MFQ262111:MFR262112 MPM262111:MPN262112 MZI262111:MZJ262112 NJE262111:NJF262112 NTA262111:NTB262112 OCW262111:OCX262112 OMS262111:OMT262112 OWO262111:OWP262112 PGK262111:PGL262112 PQG262111:PQH262112 QAC262111:QAD262112 QJY262111:QJZ262112 QTU262111:QTV262112 RDQ262111:RDR262112 RNM262111:RNN262112 RXI262111:RXJ262112 SHE262111:SHF262112 SRA262111:SRB262112 TAW262111:TAX262112 TKS262111:TKT262112 TUO262111:TUP262112 UEK262111:UEL262112 UOG262111:UOH262112 UYC262111:UYD262112 VHY262111:VHZ262112 VRU262111:VRV262112 WBQ262111:WBR262112 WLM262111:WLN262112 WVI262111:WVJ262112 J327647:K327648 IW327647:IX327648 SS327647:ST327648 ACO327647:ACP327648 AMK327647:AML327648 AWG327647:AWH327648 BGC327647:BGD327648 BPY327647:BPZ327648 BZU327647:BZV327648 CJQ327647:CJR327648 CTM327647:CTN327648 DDI327647:DDJ327648 DNE327647:DNF327648 DXA327647:DXB327648 EGW327647:EGX327648 EQS327647:EQT327648 FAO327647:FAP327648 FKK327647:FKL327648 FUG327647:FUH327648 GEC327647:GED327648 GNY327647:GNZ327648 GXU327647:GXV327648 HHQ327647:HHR327648 HRM327647:HRN327648 IBI327647:IBJ327648 ILE327647:ILF327648 IVA327647:IVB327648 JEW327647:JEX327648 JOS327647:JOT327648 JYO327647:JYP327648 KIK327647:KIL327648 KSG327647:KSH327648 LCC327647:LCD327648 LLY327647:LLZ327648 LVU327647:LVV327648 MFQ327647:MFR327648 MPM327647:MPN327648 MZI327647:MZJ327648 NJE327647:NJF327648 NTA327647:NTB327648 OCW327647:OCX327648 OMS327647:OMT327648 OWO327647:OWP327648 PGK327647:PGL327648 PQG327647:PQH327648 QAC327647:QAD327648 QJY327647:QJZ327648 QTU327647:QTV327648 RDQ327647:RDR327648 RNM327647:RNN327648 RXI327647:RXJ327648 SHE327647:SHF327648 SRA327647:SRB327648 TAW327647:TAX327648 TKS327647:TKT327648 TUO327647:TUP327648 UEK327647:UEL327648 UOG327647:UOH327648 UYC327647:UYD327648 VHY327647:VHZ327648 VRU327647:VRV327648 WBQ327647:WBR327648 WLM327647:WLN327648 WVI327647:WVJ327648 J393183:K393184 IW393183:IX393184 SS393183:ST393184 ACO393183:ACP393184 AMK393183:AML393184 AWG393183:AWH393184 BGC393183:BGD393184 BPY393183:BPZ393184 BZU393183:BZV393184 CJQ393183:CJR393184 CTM393183:CTN393184 DDI393183:DDJ393184 DNE393183:DNF393184 DXA393183:DXB393184 EGW393183:EGX393184 EQS393183:EQT393184 FAO393183:FAP393184 FKK393183:FKL393184 FUG393183:FUH393184 GEC393183:GED393184 GNY393183:GNZ393184 GXU393183:GXV393184 HHQ393183:HHR393184 HRM393183:HRN393184 IBI393183:IBJ393184 ILE393183:ILF393184 IVA393183:IVB393184 JEW393183:JEX393184 JOS393183:JOT393184 JYO393183:JYP393184 KIK393183:KIL393184 KSG393183:KSH393184 LCC393183:LCD393184 LLY393183:LLZ393184 LVU393183:LVV393184 MFQ393183:MFR393184 MPM393183:MPN393184 MZI393183:MZJ393184 NJE393183:NJF393184 NTA393183:NTB393184 OCW393183:OCX393184 OMS393183:OMT393184 OWO393183:OWP393184 PGK393183:PGL393184 PQG393183:PQH393184 QAC393183:QAD393184 QJY393183:QJZ393184 QTU393183:QTV393184 RDQ393183:RDR393184 RNM393183:RNN393184 RXI393183:RXJ393184 SHE393183:SHF393184 SRA393183:SRB393184 TAW393183:TAX393184 TKS393183:TKT393184 TUO393183:TUP393184 UEK393183:UEL393184 UOG393183:UOH393184 UYC393183:UYD393184 VHY393183:VHZ393184 VRU393183:VRV393184 WBQ393183:WBR393184 WLM393183:WLN393184 WVI393183:WVJ393184 J458719:K458720 IW458719:IX458720 SS458719:ST458720 ACO458719:ACP458720 AMK458719:AML458720 AWG458719:AWH458720 BGC458719:BGD458720 BPY458719:BPZ458720 BZU458719:BZV458720 CJQ458719:CJR458720 CTM458719:CTN458720 DDI458719:DDJ458720 DNE458719:DNF458720 DXA458719:DXB458720 EGW458719:EGX458720 EQS458719:EQT458720 FAO458719:FAP458720 FKK458719:FKL458720 FUG458719:FUH458720 GEC458719:GED458720 GNY458719:GNZ458720 GXU458719:GXV458720 HHQ458719:HHR458720 HRM458719:HRN458720 IBI458719:IBJ458720 ILE458719:ILF458720 IVA458719:IVB458720 JEW458719:JEX458720 JOS458719:JOT458720 JYO458719:JYP458720 KIK458719:KIL458720 KSG458719:KSH458720 LCC458719:LCD458720 LLY458719:LLZ458720 LVU458719:LVV458720 MFQ458719:MFR458720 MPM458719:MPN458720 MZI458719:MZJ458720 NJE458719:NJF458720 NTA458719:NTB458720 OCW458719:OCX458720 OMS458719:OMT458720 OWO458719:OWP458720 PGK458719:PGL458720 PQG458719:PQH458720 QAC458719:QAD458720 QJY458719:QJZ458720 QTU458719:QTV458720 RDQ458719:RDR458720 RNM458719:RNN458720 RXI458719:RXJ458720 SHE458719:SHF458720 SRA458719:SRB458720 TAW458719:TAX458720 TKS458719:TKT458720 TUO458719:TUP458720 UEK458719:UEL458720 UOG458719:UOH458720 UYC458719:UYD458720 VHY458719:VHZ458720 VRU458719:VRV458720 WBQ458719:WBR458720 WLM458719:WLN458720 WVI458719:WVJ458720 J524255:K524256 IW524255:IX524256 SS524255:ST524256 ACO524255:ACP524256 AMK524255:AML524256 AWG524255:AWH524256 BGC524255:BGD524256 BPY524255:BPZ524256 BZU524255:BZV524256 CJQ524255:CJR524256 CTM524255:CTN524256 DDI524255:DDJ524256 DNE524255:DNF524256 DXA524255:DXB524256 EGW524255:EGX524256 EQS524255:EQT524256 FAO524255:FAP524256 FKK524255:FKL524256 FUG524255:FUH524256 GEC524255:GED524256 GNY524255:GNZ524256 GXU524255:GXV524256 HHQ524255:HHR524256 HRM524255:HRN524256 IBI524255:IBJ524256 ILE524255:ILF524256 IVA524255:IVB524256 JEW524255:JEX524256 JOS524255:JOT524256 JYO524255:JYP524256 KIK524255:KIL524256 KSG524255:KSH524256 LCC524255:LCD524256 LLY524255:LLZ524256 LVU524255:LVV524256 MFQ524255:MFR524256 MPM524255:MPN524256 MZI524255:MZJ524256 NJE524255:NJF524256 NTA524255:NTB524256 OCW524255:OCX524256 OMS524255:OMT524256 OWO524255:OWP524256 PGK524255:PGL524256 PQG524255:PQH524256 QAC524255:QAD524256 QJY524255:QJZ524256 QTU524255:QTV524256 RDQ524255:RDR524256 RNM524255:RNN524256 RXI524255:RXJ524256 SHE524255:SHF524256 SRA524255:SRB524256 TAW524255:TAX524256 TKS524255:TKT524256 TUO524255:TUP524256 UEK524255:UEL524256 UOG524255:UOH524256 UYC524255:UYD524256 VHY524255:VHZ524256 VRU524255:VRV524256 WBQ524255:WBR524256 WLM524255:WLN524256 WVI524255:WVJ524256 J589791:K589792 IW589791:IX589792 SS589791:ST589792 ACO589791:ACP589792 AMK589791:AML589792 AWG589791:AWH589792 BGC589791:BGD589792 BPY589791:BPZ589792 BZU589791:BZV589792 CJQ589791:CJR589792 CTM589791:CTN589792 DDI589791:DDJ589792 DNE589791:DNF589792 DXA589791:DXB589792 EGW589791:EGX589792 EQS589791:EQT589792 FAO589791:FAP589792 FKK589791:FKL589792 FUG589791:FUH589792 GEC589791:GED589792 GNY589791:GNZ589792 GXU589791:GXV589792 HHQ589791:HHR589792 HRM589791:HRN589792 IBI589791:IBJ589792 ILE589791:ILF589792 IVA589791:IVB589792 JEW589791:JEX589792 JOS589791:JOT589792 JYO589791:JYP589792 KIK589791:KIL589792 KSG589791:KSH589792 LCC589791:LCD589792 LLY589791:LLZ589792 LVU589791:LVV589792 MFQ589791:MFR589792 MPM589791:MPN589792 MZI589791:MZJ589792 NJE589791:NJF589792 NTA589791:NTB589792 OCW589791:OCX589792 OMS589791:OMT589792 OWO589791:OWP589792 PGK589791:PGL589792 PQG589791:PQH589792 QAC589791:QAD589792 QJY589791:QJZ589792 QTU589791:QTV589792 RDQ589791:RDR589792 RNM589791:RNN589792 RXI589791:RXJ589792 SHE589791:SHF589792 SRA589791:SRB589792 TAW589791:TAX589792 TKS589791:TKT589792 TUO589791:TUP589792 UEK589791:UEL589792 UOG589791:UOH589792 UYC589791:UYD589792 VHY589791:VHZ589792 VRU589791:VRV589792 WBQ589791:WBR589792 WLM589791:WLN589792 WVI589791:WVJ589792 J655327:K655328 IW655327:IX655328 SS655327:ST655328 ACO655327:ACP655328 AMK655327:AML655328 AWG655327:AWH655328 BGC655327:BGD655328 BPY655327:BPZ655328 BZU655327:BZV655328 CJQ655327:CJR655328 CTM655327:CTN655328 DDI655327:DDJ655328 DNE655327:DNF655328 DXA655327:DXB655328 EGW655327:EGX655328 EQS655327:EQT655328 FAO655327:FAP655328 FKK655327:FKL655328 FUG655327:FUH655328 GEC655327:GED655328 GNY655327:GNZ655328 GXU655327:GXV655328 HHQ655327:HHR655328 HRM655327:HRN655328 IBI655327:IBJ655328 ILE655327:ILF655328 IVA655327:IVB655328 JEW655327:JEX655328 JOS655327:JOT655328 JYO655327:JYP655328 KIK655327:KIL655328 KSG655327:KSH655328 LCC655327:LCD655328 LLY655327:LLZ655328 LVU655327:LVV655328 MFQ655327:MFR655328 MPM655327:MPN655328 MZI655327:MZJ655328 NJE655327:NJF655328 NTA655327:NTB655328 OCW655327:OCX655328 OMS655327:OMT655328 OWO655327:OWP655328 PGK655327:PGL655328 PQG655327:PQH655328 QAC655327:QAD655328 QJY655327:QJZ655328 QTU655327:QTV655328 RDQ655327:RDR655328 RNM655327:RNN655328 RXI655327:RXJ655328 SHE655327:SHF655328 SRA655327:SRB655328 TAW655327:TAX655328 TKS655327:TKT655328 TUO655327:TUP655328 UEK655327:UEL655328 UOG655327:UOH655328 UYC655327:UYD655328 VHY655327:VHZ655328 VRU655327:VRV655328 WBQ655327:WBR655328 WLM655327:WLN655328 WVI655327:WVJ655328 J720863:K720864 IW720863:IX720864 SS720863:ST720864 ACO720863:ACP720864 AMK720863:AML720864 AWG720863:AWH720864 BGC720863:BGD720864 BPY720863:BPZ720864 BZU720863:BZV720864 CJQ720863:CJR720864 CTM720863:CTN720864 DDI720863:DDJ720864 DNE720863:DNF720864 DXA720863:DXB720864 EGW720863:EGX720864 EQS720863:EQT720864 FAO720863:FAP720864 FKK720863:FKL720864 FUG720863:FUH720864 GEC720863:GED720864 GNY720863:GNZ720864 GXU720863:GXV720864 HHQ720863:HHR720864 HRM720863:HRN720864 IBI720863:IBJ720864 ILE720863:ILF720864 IVA720863:IVB720864 JEW720863:JEX720864 JOS720863:JOT720864 JYO720863:JYP720864 KIK720863:KIL720864 KSG720863:KSH720864 LCC720863:LCD720864 LLY720863:LLZ720864 LVU720863:LVV720864 MFQ720863:MFR720864 MPM720863:MPN720864 MZI720863:MZJ720864 NJE720863:NJF720864 NTA720863:NTB720864 OCW720863:OCX720864 OMS720863:OMT720864 OWO720863:OWP720864 PGK720863:PGL720864 PQG720863:PQH720864 QAC720863:QAD720864 QJY720863:QJZ720864 QTU720863:QTV720864 RDQ720863:RDR720864 RNM720863:RNN720864 RXI720863:RXJ720864 SHE720863:SHF720864 SRA720863:SRB720864 TAW720863:TAX720864 TKS720863:TKT720864 TUO720863:TUP720864 UEK720863:UEL720864 UOG720863:UOH720864 UYC720863:UYD720864 VHY720863:VHZ720864 VRU720863:VRV720864 WBQ720863:WBR720864 WLM720863:WLN720864 WVI720863:WVJ720864 J786399:K786400 IW786399:IX786400 SS786399:ST786400 ACO786399:ACP786400 AMK786399:AML786400 AWG786399:AWH786400 BGC786399:BGD786400 BPY786399:BPZ786400 BZU786399:BZV786400 CJQ786399:CJR786400 CTM786399:CTN786400 DDI786399:DDJ786400 DNE786399:DNF786400 DXA786399:DXB786400 EGW786399:EGX786400 EQS786399:EQT786400 FAO786399:FAP786400 FKK786399:FKL786400 FUG786399:FUH786400 GEC786399:GED786400 GNY786399:GNZ786400 GXU786399:GXV786400 HHQ786399:HHR786400 HRM786399:HRN786400 IBI786399:IBJ786400 ILE786399:ILF786400 IVA786399:IVB786400 JEW786399:JEX786400 JOS786399:JOT786400 JYO786399:JYP786400 KIK786399:KIL786400 KSG786399:KSH786400 LCC786399:LCD786400 LLY786399:LLZ786400 LVU786399:LVV786400 MFQ786399:MFR786400 MPM786399:MPN786400 MZI786399:MZJ786400 NJE786399:NJF786400 NTA786399:NTB786400 OCW786399:OCX786400 OMS786399:OMT786400 OWO786399:OWP786400 PGK786399:PGL786400 PQG786399:PQH786400 QAC786399:QAD786400 QJY786399:QJZ786400 QTU786399:QTV786400 RDQ786399:RDR786400 RNM786399:RNN786400 RXI786399:RXJ786400 SHE786399:SHF786400 SRA786399:SRB786400 TAW786399:TAX786400 TKS786399:TKT786400 TUO786399:TUP786400 UEK786399:UEL786400 UOG786399:UOH786400 UYC786399:UYD786400 VHY786399:VHZ786400 VRU786399:VRV786400 WBQ786399:WBR786400 WLM786399:WLN786400 WVI786399:WVJ786400 J851935:K851936 IW851935:IX851936 SS851935:ST851936 ACO851935:ACP851936 AMK851935:AML851936 AWG851935:AWH851936 BGC851935:BGD851936 BPY851935:BPZ851936 BZU851935:BZV851936 CJQ851935:CJR851936 CTM851935:CTN851936 DDI851935:DDJ851936 DNE851935:DNF851936 DXA851935:DXB851936 EGW851935:EGX851936 EQS851935:EQT851936 FAO851935:FAP851936 FKK851935:FKL851936 FUG851935:FUH851936 GEC851935:GED851936 GNY851935:GNZ851936 GXU851935:GXV851936 HHQ851935:HHR851936 HRM851935:HRN851936 IBI851935:IBJ851936 ILE851935:ILF851936 IVA851935:IVB851936 JEW851935:JEX851936 JOS851935:JOT851936 JYO851935:JYP851936 KIK851935:KIL851936 KSG851935:KSH851936 LCC851935:LCD851936 LLY851935:LLZ851936 LVU851935:LVV851936 MFQ851935:MFR851936 MPM851935:MPN851936 MZI851935:MZJ851936 NJE851935:NJF851936 NTA851935:NTB851936 OCW851935:OCX851936 OMS851935:OMT851936 OWO851935:OWP851936 PGK851935:PGL851936 PQG851935:PQH851936 QAC851935:QAD851936 QJY851935:QJZ851936 QTU851935:QTV851936 RDQ851935:RDR851936 RNM851935:RNN851936 RXI851935:RXJ851936 SHE851935:SHF851936 SRA851935:SRB851936 TAW851935:TAX851936 TKS851935:TKT851936 TUO851935:TUP851936 UEK851935:UEL851936 UOG851935:UOH851936 UYC851935:UYD851936 VHY851935:VHZ851936 VRU851935:VRV851936 WBQ851935:WBR851936 WLM851935:WLN851936 WVI851935:WVJ851936 J917471:K917472 IW917471:IX917472 SS917471:ST917472 ACO917471:ACP917472 AMK917471:AML917472 AWG917471:AWH917472 BGC917471:BGD917472 BPY917471:BPZ917472 BZU917471:BZV917472 CJQ917471:CJR917472 CTM917471:CTN917472 DDI917471:DDJ917472 DNE917471:DNF917472 DXA917471:DXB917472 EGW917471:EGX917472 EQS917471:EQT917472 FAO917471:FAP917472 FKK917471:FKL917472 FUG917471:FUH917472 GEC917471:GED917472 GNY917471:GNZ917472 GXU917471:GXV917472 HHQ917471:HHR917472 HRM917471:HRN917472 IBI917471:IBJ917472 ILE917471:ILF917472 IVA917471:IVB917472 JEW917471:JEX917472 JOS917471:JOT917472 JYO917471:JYP917472 KIK917471:KIL917472 KSG917471:KSH917472 LCC917471:LCD917472 LLY917471:LLZ917472 LVU917471:LVV917472 MFQ917471:MFR917472 MPM917471:MPN917472 MZI917471:MZJ917472 NJE917471:NJF917472 NTA917471:NTB917472 OCW917471:OCX917472 OMS917471:OMT917472 OWO917471:OWP917472 PGK917471:PGL917472 PQG917471:PQH917472 QAC917471:QAD917472 QJY917471:QJZ917472 QTU917471:QTV917472 RDQ917471:RDR917472 RNM917471:RNN917472 RXI917471:RXJ917472 SHE917471:SHF917472 SRA917471:SRB917472 TAW917471:TAX917472 TKS917471:TKT917472 TUO917471:TUP917472 UEK917471:UEL917472 UOG917471:UOH917472 UYC917471:UYD917472 VHY917471:VHZ917472 VRU917471:VRV917472 WBQ917471:WBR917472 WLM917471:WLN917472 WVI917471:WVJ917472 J983007:K983008 IW983007:IX983008 SS983007:ST983008 ACO983007:ACP983008 AMK983007:AML983008 AWG983007:AWH983008 BGC983007:BGD983008 BPY983007:BPZ983008 BZU983007:BZV983008 CJQ983007:CJR983008 CTM983007:CTN983008 DDI983007:DDJ983008 DNE983007:DNF983008 DXA983007:DXB983008 EGW983007:EGX983008 EQS983007:EQT983008 FAO983007:FAP983008 FKK983007:FKL983008 FUG983007:FUH983008 GEC983007:GED983008 GNY983007:GNZ983008 GXU983007:GXV983008 HHQ983007:HHR983008 HRM983007:HRN983008 IBI983007:IBJ983008 ILE983007:ILF983008 IVA983007:IVB983008 JEW983007:JEX983008 JOS983007:JOT983008 JYO983007:JYP983008 KIK983007:KIL983008 KSG983007:KSH983008 LCC983007:LCD983008 LLY983007:LLZ983008 LVU983007:LVV983008 MFQ983007:MFR983008 MPM983007:MPN983008 MZI983007:MZJ983008 NJE983007:NJF983008 NTA983007:NTB983008 OCW983007:OCX983008 OMS983007:OMT983008 OWO983007:OWP983008 PGK983007:PGL983008 PQG983007:PQH983008 QAC983007:QAD983008 QJY983007:QJZ983008 QTU983007:QTV983008 RDQ983007:RDR983008 RNM983007:RNN983008 RXI983007:RXJ983008 SHE983007:SHF983008 SRA983007:SRB983008 TAW983007:TAX983008 TKS983007:TKT983008 TUO983007:TUP983008 UEK983007:UEL983008 UOG983007:UOH983008 UYC983007:UYD983008 VHY983007:VHZ983008 VRU983007:VRV983008 WBQ983007:WBR983008 WLM983007:WLN983008 WVI983007:WVJ983008 M65503:N65504 IZ65503:JA65504 SV65503:SW65504 ACR65503:ACS65504 AMN65503:AMO65504 AWJ65503:AWK65504 BGF65503:BGG65504 BQB65503:BQC65504 BZX65503:BZY65504 CJT65503:CJU65504 CTP65503:CTQ65504 DDL65503:DDM65504 DNH65503:DNI65504 DXD65503:DXE65504 EGZ65503:EHA65504 EQV65503:EQW65504 FAR65503:FAS65504 FKN65503:FKO65504 FUJ65503:FUK65504 GEF65503:GEG65504 GOB65503:GOC65504 GXX65503:GXY65504 HHT65503:HHU65504 HRP65503:HRQ65504 IBL65503:IBM65504 ILH65503:ILI65504 IVD65503:IVE65504 JEZ65503:JFA65504 JOV65503:JOW65504 JYR65503:JYS65504 KIN65503:KIO65504 KSJ65503:KSK65504 LCF65503:LCG65504 LMB65503:LMC65504 LVX65503:LVY65504 MFT65503:MFU65504 MPP65503:MPQ65504 MZL65503:MZM65504 NJH65503:NJI65504 NTD65503:NTE65504 OCZ65503:ODA65504 OMV65503:OMW65504 OWR65503:OWS65504 PGN65503:PGO65504 PQJ65503:PQK65504 QAF65503:QAG65504 QKB65503:QKC65504 QTX65503:QTY65504 RDT65503:RDU65504 RNP65503:RNQ65504 RXL65503:RXM65504 SHH65503:SHI65504 SRD65503:SRE65504 TAZ65503:TBA65504 TKV65503:TKW65504 TUR65503:TUS65504 UEN65503:UEO65504 UOJ65503:UOK65504 UYF65503:UYG65504 VIB65503:VIC65504 VRX65503:VRY65504 WBT65503:WBU65504 WLP65503:WLQ65504 WVL65503:WVM65504 M131039:N131040 IZ131039:JA131040 SV131039:SW131040 ACR131039:ACS131040 AMN131039:AMO131040 AWJ131039:AWK131040 BGF131039:BGG131040 BQB131039:BQC131040 BZX131039:BZY131040 CJT131039:CJU131040 CTP131039:CTQ131040 DDL131039:DDM131040 DNH131039:DNI131040 DXD131039:DXE131040 EGZ131039:EHA131040 EQV131039:EQW131040 FAR131039:FAS131040 FKN131039:FKO131040 FUJ131039:FUK131040 GEF131039:GEG131040 GOB131039:GOC131040 GXX131039:GXY131040 HHT131039:HHU131040 HRP131039:HRQ131040 IBL131039:IBM131040 ILH131039:ILI131040 IVD131039:IVE131040 JEZ131039:JFA131040 JOV131039:JOW131040 JYR131039:JYS131040 KIN131039:KIO131040 KSJ131039:KSK131040 LCF131039:LCG131040 LMB131039:LMC131040 LVX131039:LVY131040 MFT131039:MFU131040 MPP131039:MPQ131040 MZL131039:MZM131040 NJH131039:NJI131040 NTD131039:NTE131040 OCZ131039:ODA131040 OMV131039:OMW131040 OWR131039:OWS131040 PGN131039:PGO131040 PQJ131039:PQK131040 QAF131039:QAG131040 QKB131039:QKC131040 QTX131039:QTY131040 RDT131039:RDU131040 RNP131039:RNQ131040 RXL131039:RXM131040 SHH131039:SHI131040 SRD131039:SRE131040 TAZ131039:TBA131040 TKV131039:TKW131040 TUR131039:TUS131040 UEN131039:UEO131040 UOJ131039:UOK131040 UYF131039:UYG131040 VIB131039:VIC131040 VRX131039:VRY131040 WBT131039:WBU131040 WLP131039:WLQ131040 WVL131039:WVM131040 M196575:N196576 IZ196575:JA196576 SV196575:SW196576 ACR196575:ACS196576 AMN196575:AMO196576 AWJ196575:AWK196576 BGF196575:BGG196576 BQB196575:BQC196576 BZX196575:BZY196576 CJT196575:CJU196576 CTP196575:CTQ196576 DDL196575:DDM196576 DNH196575:DNI196576 DXD196575:DXE196576 EGZ196575:EHA196576 EQV196575:EQW196576 FAR196575:FAS196576 FKN196575:FKO196576 FUJ196575:FUK196576 GEF196575:GEG196576 GOB196575:GOC196576 GXX196575:GXY196576 HHT196575:HHU196576 HRP196575:HRQ196576 IBL196575:IBM196576 ILH196575:ILI196576 IVD196575:IVE196576 JEZ196575:JFA196576 JOV196575:JOW196576 JYR196575:JYS196576 KIN196575:KIO196576 KSJ196575:KSK196576 LCF196575:LCG196576 LMB196575:LMC196576 LVX196575:LVY196576 MFT196575:MFU196576 MPP196575:MPQ196576 MZL196575:MZM196576 NJH196575:NJI196576 NTD196575:NTE196576 OCZ196575:ODA196576 OMV196575:OMW196576 OWR196575:OWS196576 PGN196575:PGO196576 PQJ196575:PQK196576 QAF196575:QAG196576 QKB196575:QKC196576 QTX196575:QTY196576 RDT196575:RDU196576 RNP196575:RNQ196576 RXL196575:RXM196576 SHH196575:SHI196576 SRD196575:SRE196576 TAZ196575:TBA196576 TKV196575:TKW196576 TUR196575:TUS196576 UEN196575:UEO196576 UOJ196575:UOK196576 UYF196575:UYG196576 VIB196575:VIC196576 VRX196575:VRY196576 WBT196575:WBU196576 WLP196575:WLQ196576 WVL196575:WVM196576 M262111:N262112 IZ262111:JA262112 SV262111:SW262112 ACR262111:ACS262112 AMN262111:AMO262112 AWJ262111:AWK262112 BGF262111:BGG262112 BQB262111:BQC262112 BZX262111:BZY262112 CJT262111:CJU262112 CTP262111:CTQ262112 DDL262111:DDM262112 DNH262111:DNI262112 DXD262111:DXE262112 EGZ262111:EHA262112 EQV262111:EQW262112 FAR262111:FAS262112 FKN262111:FKO262112 FUJ262111:FUK262112 GEF262111:GEG262112 GOB262111:GOC262112 GXX262111:GXY262112 HHT262111:HHU262112 HRP262111:HRQ262112 IBL262111:IBM262112 ILH262111:ILI262112 IVD262111:IVE262112 JEZ262111:JFA262112 JOV262111:JOW262112 JYR262111:JYS262112 KIN262111:KIO262112 KSJ262111:KSK262112 LCF262111:LCG262112 LMB262111:LMC262112 LVX262111:LVY262112 MFT262111:MFU262112 MPP262111:MPQ262112 MZL262111:MZM262112 NJH262111:NJI262112 NTD262111:NTE262112 OCZ262111:ODA262112 OMV262111:OMW262112 OWR262111:OWS262112 PGN262111:PGO262112 PQJ262111:PQK262112 QAF262111:QAG262112 QKB262111:QKC262112 QTX262111:QTY262112 RDT262111:RDU262112 RNP262111:RNQ262112 RXL262111:RXM262112 SHH262111:SHI262112 SRD262111:SRE262112 TAZ262111:TBA262112 TKV262111:TKW262112 TUR262111:TUS262112 UEN262111:UEO262112 UOJ262111:UOK262112 UYF262111:UYG262112 VIB262111:VIC262112 VRX262111:VRY262112 WBT262111:WBU262112 WLP262111:WLQ262112 WVL262111:WVM262112 M327647:N327648 IZ327647:JA327648 SV327647:SW327648 ACR327647:ACS327648 AMN327647:AMO327648 AWJ327647:AWK327648 BGF327647:BGG327648 BQB327647:BQC327648 BZX327647:BZY327648 CJT327647:CJU327648 CTP327647:CTQ327648 DDL327647:DDM327648 DNH327647:DNI327648 DXD327647:DXE327648 EGZ327647:EHA327648 EQV327647:EQW327648 FAR327647:FAS327648 FKN327647:FKO327648 FUJ327647:FUK327648 GEF327647:GEG327648 GOB327647:GOC327648 GXX327647:GXY327648 HHT327647:HHU327648 HRP327647:HRQ327648 IBL327647:IBM327648 ILH327647:ILI327648 IVD327647:IVE327648 JEZ327647:JFA327648 JOV327647:JOW327648 JYR327647:JYS327648 KIN327647:KIO327648 KSJ327647:KSK327648 LCF327647:LCG327648 LMB327647:LMC327648 LVX327647:LVY327648 MFT327647:MFU327648 MPP327647:MPQ327648 MZL327647:MZM327648 NJH327647:NJI327648 NTD327647:NTE327648 OCZ327647:ODA327648 OMV327647:OMW327648 OWR327647:OWS327648 PGN327647:PGO327648 PQJ327647:PQK327648 QAF327647:QAG327648 QKB327647:QKC327648 QTX327647:QTY327648 RDT327647:RDU327648 RNP327647:RNQ327648 RXL327647:RXM327648 SHH327647:SHI327648 SRD327647:SRE327648 TAZ327647:TBA327648 TKV327647:TKW327648 TUR327647:TUS327648 UEN327647:UEO327648 UOJ327647:UOK327648 UYF327647:UYG327648 VIB327647:VIC327648 VRX327647:VRY327648 WBT327647:WBU327648 WLP327647:WLQ327648 WVL327647:WVM327648 M393183:N393184 IZ393183:JA393184 SV393183:SW393184 ACR393183:ACS393184 AMN393183:AMO393184 AWJ393183:AWK393184 BGF393183:BGG393184 BQB393183:BQC393184 BZX393183:BZY393184 CJT393183:CJU393184 CTP393183:CTQ393184 DDL393183:DDM393184 DNH393183:DNI393184 DXD393183:DXE393184 EGZ393183:EHA393184 EQV393183:EQW393184 FAR393183:FAS393184 FKN393183:FKO393184 FUJ393183:FUK393184 GEF393183:GEG393184 GOB393183:GOC393184 GXX393183:GXY393184 HHT393183:HHU393184 HRP393183:HRQ393184 IBL393183:IBM393184 ILH393183:ILI393184 IVD393183:IVE393184 JEZ393183:JFA393184 JOV393183:JOW393184 JYR393183:JYS393184 KIN393183:KIO393184 KSJ393183:KSK393184 LCF393183:LCG393184 LMB393183:LMC393184 LVX393183:LVY393184 MFT393183:MFU393184 MPP393183:MPQ393184 MZL393183:MZM393184 NJH393183:NJI393184 NTD393183:NTE393184 OCZ393183:ODA393184 OMV393183:OMW393184 OWR393183:OWS393184 PGN393183:PGO393184 PQJ393183:PQK393184 QAF393183:QAG393184 QKB393183:QKC393184 QTX393183:QTY393184 RDT393183:RDU393184 RNP393183:RNQ393184 RXL393183:RXM393184 SHH393183:SHI393184 SRD393183:SRE393184 TAZ393183:TBA393184 TKV393183:TKW393184 TUR393183:TUS393184 UEN393183:UEO393184 UOJ393183:UOK393184 UYF393183:UYG393184 VIB393183:VIC393184 VRX393183:VRY393184 WBT393183:WBU393184 WLP393183:WLQ393184 WVL393183:WVM393184 M458719:N458720 IZ458719:JA458720 SV458719:SW458720 ACR458719:ACS458720 AMN458719:AMO458720 AWJ458719:AWK458720 BGF458719:BGG458720 BQB458719:BQC458720 BZX458719:BZY458720 CJT458719:CJU458720 CTP458719:CTQ458720 DDL458719:DDM458720 DNH458719:DNI458720 DXD458719:DXE458720 EGZ458719:EHA458720 EQV458719:EQW458720 FAR458719:FAS458720 FKN458719:FKO458720 FUJ458719:FUK458720 GEF458719:GEG458720 GOB458719:GOC458720 GXX458719:GXY458720 HHT458719:HHU458720 HRP458719:HRQ458720 IBL458719:IBM458720 ILH458719:ILI458720 IVD458719:IVE458720 JEZ458719:JFA458720 JOV458719:JOW458720 JYR458719:JYS458720 KIN458719:KIO458720 KSJ458719:KSK458720 LCF458719:LCG458720 LMB458719:LMC458720 LVX458719:LVY458720 MFT458719:MFU458720 MPP458719:MPQ458720 MZL458719:MZM458720 NJH458719:NJI458720 NTD458719:NTE458720 OCZ458719:ODA458720 OMV458719:OMW458720 OWR458719:OWS458720 PGN458719:PGO458720 PQJ458719:PQK458720 QAF458719:QAG458720 QKB458719:QKC458720 QTX458719:QTY458720 RDT458719:RDU458720 RNP458719:RNQ458720 RXL458719:RXM458720 SHH458719:SHI458720 SRD458719:SRE458720 TAZ458719:TBA458720 TKV458719:TKW458720 TUR458719:TUS458720 UEN458719:UEO458720 UOJ458719:UOK458720 UYF458719:UYG458720 VIB458719:VIC458720 VRX458719:VRY458720 WBT458719:WBU458720 WLP458719:WLQ458720 WVL458719:WVM458720 M524255:N524256 IZ524255:JA524256 SV524255:SW524256 ACR524255:ACS524256 AMN524255:AMO524256 AWJ524255:AWK524256 BGF524255:BGG524256 BQB524255:BQC524256 BZX524255:BZY524256 CJT524255:CJU524256 CTP524255:CTQ524256 DDL524255:DDM524256 DNH524255:DNI524256 DXD524255:DXE524256 EGZ524255:EHA524256 EQV524255:EQW524256 FAR524255:FAS524256 FKN524255:FKO524256 FUJ524255:FUK524256 GEF524255:GEG524256 GOB524255:GOC524256 GXX524255:GXY524256 HHT524255:HHU524256 HRP524255:HRQ524256 IBL524255:IBM524256 ILH524255:ILI524256 IVD524255:IVE524256 JEZ524255:JFA524256 JOV524255:JOW524256 JYR524255:JYS524256 KIN524255:KIO524256 KSJ524255:KSK524256 LCF524255:LCG524256 LMB524255:LMC524256 LVX524255:LVY524256 MFT524255:MFU524256 MPP524255:MPQ524256 MZL524255:MZM524256 NJH524255:NJI524256 NTD524255:NTE524256 OCZ524255:ODA524256 OMV524255:OMW524256 OWR524255:OWS524256 PGN524255:PGO524256 PQJ524255:PQK524256 QAF524255:QAG524256 QKB524255:QKC524256 QTX524255:QTY524256 RDT524255:RDU524256 RNP524255:RNQ524256 RXL524255:RXM524256 SHH524255:SHI524256 SRD524255:SRE524256 TAZ524255:TBA524256 TKV524255:TKW524256 TUR524255:TUS524256 UEN524255:UEO524256 UOJ524255:UOK524256 UYF524255:UYG524256 VIB524255:VIC524256 VRX524255:VRY524256 WBT524255:WBU524256 WLP524255:WLQ524256 WVL524255:WVM524256 M589791:N589792 IZ589791:JA589792 SV589791:SW589792 ACR589791:ACS589792 AMN589791:AMO589792 AWJ589791:AWK589792 BGF589791:BGG589792 BQB589791:BQC589792 BZX589791:BZY589792 CJT589791:CJU589792 CTP589791:CTQ589792 DDL589791:DDM589792 DNH589791:DNI589792 DXD589791:DXE589792 EGZ589791:EHA589792 EQV589791:EQW589792 FAR589791:FAS589792 FKN589791:FKO589792 FUJ589791:FUK589792 GEF589791:GEG589792 GOB589791:GOC589792 GXX589791:GXY589792 HHT589791:HHU589792 HRP589791:HRQ589792 IBL589791:IBM589792 ILH589791:ILI589792 IVD589791:IVE589792 JEZ589791:JFA589792 JOV589791:JOW589792 JYR589791:JYS589792 KIN589791:KIO589792 KSJ589791:KSK589792 LCF589791:LCG589792 LMB589791:LMC589792 LVX589791:LVY589792 MFT589791:MFU589792 MPP589791:MPQ589792 MZL589791:MZM589792 NJH589791:NJI589792 NTD589791:NTE589792 OCZ589791:ODA589792 OMV589791:OMW589792 OWR589791:OWS589792 PGN589791:PGO589792 PQJ589791:PQK589792 QAF589791:QAG589792 QKB589791:QKC589792 QTX589791:QTY589792 RDT589791:RDU589792 RNP589791:RNQ589792 RXL589791:RXM589792 SHH589791:SHI589792 SRD589791:SRE589792 TAZ589791:TBA589792 TKV589791:TKW589792 TUR589791:TUS589792 UEN589791:UEO589792 UOJ589791:UOK589792 UYF589791:UYG589792 VIB589791:VIC589792 VRX589791:VRY589792 WBT589791:WBU589792 WLP589791:WLQ589792 WVL589791:WVM589792 M655327:N655328 IZ655327:JA655328 SV655327:SW655328 ACR655327:ACS655328 AMN655327:AMO655328 AWJ655327:AWK655328 BGF655327:BGG655328 BQB655327:BQC655328 BZX655327:BZY655328 CJT655327:CJU655328 CTP655327:CTQ655328 DDL655327:DDM655328 DNH655327:DNI655328 DXD655327:DXE655328 EGZ655327:EHA655328 EQV655327:EQW655328 FAR655327:FAS655328 FKN655327:FKO655328 FUJ655327:FUK655328 GEF655327:GEG655328 GOB655327:GOC655328 GXX655327:GXY655328 HHT655327:HHU655328 HRP655327:HRQ655328 IBL655327:IBM655328 ILH655327:ILI655328 IVD655327:IVE655328 JEZ655327:JFA655328 JOV655327:JOW655328 JYR655327:JYS655328 KIN655327:KIO655328 KSJ655327:KSK655328 LCF655327:LCG655328 LMB655327:LMC655328 LVX655327:LVY655328 MFT655327:MFU655328 MPP655327:MPQ655328 MZL655327:MZM655328 NJH655327:NJI655328 NTD655327:NTE655328 OCZ655327:ODA655328 OMV655327:OMW655328 OWR655327:OWS655328 PGN655327:PGO655328 PQJ655327:PQK655328 QAF655327:QAG655328 QKB655327:QKC655328 QTX655327:QTY655328 RDT655327:RDU655328 RNP655327:RNQ655328 RXL655327:RXM655328 SHH655327:SHI655328 SRD655327:SRE655328 TAZ655327:TBA655328 TKV655327:TKW655328 TUR655327:TUS655328 UEN655327:UEO655328 UOJ655327:UOK655328 UYF655327:UYG655328 VIB655327:VIC655328 VRX655327:VRY655328 WBT655327:WBU655328 WLP655327:WLQ655328 WVL655327:WVM655328 M720863:N720864 IZ720863:JA720864 SV720863:SW720864 ACR720863:ACS720864 AMN720863:AMO720864 AWJ720863:AWK720864 BGF720863:BGG720864 BQB720863:BQC720864 BZX720863:BZY720864 CJT720863:CJU720864 CTP720863:CTQ720864 DDL720863:DDM720864 DNH720863:DNI720864 DXD720863:DXE720864 EGZ720863:EHA720864 EQV720863:EQW720864 FAR720863:FAS720864 FKN720863:FKO720864 FUJ720863:FUK720864 GEF720863:GEG720864 GOB720863:GOC720864 GXX720863:GXY720864 HHT720863:HHU720864 HRP720863:HRQ720864 IBL720863:IBM720864 ILH720863:ILI720864 IVD720863:IVE720864 JEZ720863:JFA720864 JOV720863:JOW720864 JYR720863:JYS720864 KIN720863:KIO720864 KSJ720863:KSK720864 LCF720863:LCG720864 LMB720863:LMC720864 LVX720863:LVY720864 MFT720863:MFU720864 MPP720863:MPQ720864 MZL720863:MZM720864 NJH720863:NJI720864 NTD720863:NTE720864 OCZ720863:ODA720864 OMV720863:OMW720864 OWR720863:OWS720864 PGN720863:PGO720864 PQJ720863:PQK720864 QAF720863:QAG720864 QKB720863:QKC720864 QTX720863:QTY720864 RDT720863:RDU720864 RNP720863:RNQ720864 RXL720863:RXM720864 SHH720863:SHI720864 SRD720863:SRE720864 TAZ720863:TBA720864 TKV720863:TKW720864 TUR720863:TUS720864 UEN720863:UEO720864 UOJ720863:UOK720864 UYF720863:UYG720864 VIB720863:VIC720864 VRX720863:VRY720864 WBT720863:WBU720864 WLP720863:WLQ720864 WVL720863:WVM720864 M786399:N786400 IZ786399:JA786400 SV786399:SW786400 ACR786399:ACS786400 AMN786399:AMO786400 AWJ786399:AWK786400 BGF786399:BGG786400 BQB786399:BQC786400 BZX786399:BZY786400 CJT786399:CJU786400 CTP786399:CTQ786400 DDL786399:DDM786400 DNH786399:DNI786400 DXD786399:DXE786400 EGZ786399:EHA786400 EQV786399:EQW786400 FAR786399:FAS786400 FKN786399:FKO786400 FUJ786399:FUK786400 GEF786399:GEG786400 GOB786399:GOC786400 GXX786399:GXY786400 HHT786399:HHU786400 HRP786399:HRQ786400 IBL786399:IBM786400 ILH786399:ILI786400 IVD786399:IVE786400 JEZ786399:JFA786400 JOV786399:JOW786400 JYR786399:JYS786400 KIN786399:KIO786400 KSJ786399:KSK786400 LCF786399:LCG786400 LMB786399:LMC786400 LVX786399:LVY786400 MFT786399:MFU786400 MPP786399:MPQ786400 MZL786399:MZM786400 NJH786399:NJI786400 NTD786399:NTE786400 OCZ786399:ODA786400 OMV786399:OMW786400 OWR786399:OWS786400 PGN786399:PGO786400 PQJ786399:PQK786400 QAF786399:QAG786400 QKB786399:QKC786400 QTX786399:QTY786400 RDT786399:RDU786400 RNP786399:RNQ786400 RXL786399:RXM786400 SHH786399:SHI786400 SRD786399:SRE786400 TAZ786399:TBA786400 TKV786399:TKW786400 TUR786399:TUS786400 UEN786399:UEO786400 UOJ786399:UOK786400 UYF786399:UYG786400 VIB786399:VIC786400 VRX786399:VRY786400 WBT786399:WBU786400 WLP786399:WLQ786400 WVL786399:WVM786400 M851935:N851936 IZ851935:JA851936 SV851935:SW851936 ACR851935:ACS851936 AMN851935:AMO851936 AWJ851935:AWK851936 BGF851935:BGG851936 BQB851935:BQC851936 BZX851935:BZY851936 CJT851935:CJU851936 CTP851935:CTQ851936 DDL851935:DDM851936 DNH851935:DNI851936 DXD851935:DXE851936 EGZ851935:EHA851936 EQV851935:EQW851936 FAR851935:FAS851936 FKN851935:FKO851936 FUJ851935:FUK851936 GEF851935:GEG851936 GOB851935:GOC851936 GXX851935:GXY851936 HHT851935:HHU851936 HRP851935:HRQ851936 IBL851935:IBM851936 ILH851935:ILI851936 IVD851935:IVE851936 JEZ851935:JFA851936 JOV851935:JOW851936 JYR851935:JYS851936 KIN851935:KIO851936 KSJ851935:KSK851936 LCF851935:LCG851936 LMB851935:LMC851936 LVX851935:LVY851936 MFT851935:MFU851936 MPP851935:MPQ851936 MZL851935:MZM851936 NJH851935:NJI851936 NTD851935:NTE851936 OCZ851935:ODA851936 OMV851935:OMW851936 OWR851935:OWS851936 PGN851935:PGO851936 PQJ851935:PQK851936 QAF851935:QAG851936 QKB851935:QKC851936 QTX851935:QTY851936 RDT851935:RDU851936 RNP851935:RNQ851936 RXL851935:RXM851936 SHH851935:SHI851936 SRD851935:SRE851936 TAZ851935:TBA851936 TKV851935:TKW851936 TUR851935:TUS851936 UEN851935:UEO851936 UOJ851935:UOK851936 UYF851935:UYG851936 VIB851935:VIC851936 VRX851935:VRY851936 WBT851935:WBU851936 WLP851935:WLQ851936 WVL851935:WVM851936 M917471:N917472 IZ917471:JA917472 SV917471:SW917472 ACR917471:ACS917472 AMN917471:AMO917472 AWJ917471:AWK917472 BGF917471:BGG917472 BQB917471:BQC917472 BZX917471:BZY917472 CJT917471:CJU917472 CTP917471:CTQ917472 DDL917471:DDM917472 DNH917471:DNI917472 DXD917471:DXE917472 EGZ917471:EHA917472 EQV917471:EQW917472 FAR917471:FAS917472 FKN917471:FKO917472 FUJ917471:FUK917472 GEF917471:GEG917472 GOB917471:GOC917472 GXX917471:GXY917472 HHT917471:HHU917472 HRP917471:HRQ917472 IBL917471:IBM917472 ILH917471:ILI917472 IVD917471:IVE917472 JEZ917471:JFA917472 JOV917471:JOW917472 JYR917471:JYS917472 KIN917471:KIO917472 KSJ917471:KSK917472 LCF917471:LCG917472 LMB917471:LMC917472 LVX917471:LVY917472 MFT917471:MFU917472 MPP917471:MPQ917472 MZL917471:MZM917472 NJH917471:NJI917472 NTD917471:NTE917472 OCZ917471:ODA917472 OMV917471:OMW917472 OWR917471:OWS917472 PGN917471:PGO917472 PQJ917471:PQK917472 QAF917471:QAG917472 QKB917471:QKC917472 QTX917471:QTY917472 RDT917471:RDU917472 RNP917471:RNQ917472 RXL917471:RXM917472 SHH917471:SHI917472 SRD917471:SRE917472 TAZ917471:TBA917472 TKV917471:TKW917472 TUR917471:TUS917472 UEN917471:UEO917472 UOJ917471:UOK917472 UYF917471:UYG917472 VIB917471:VIC917472 VRX917471:VRY917472 WBT917471:WBU917472 WLP917471:WLQ917472 WVL917471:WVM917472 M983007:N983008 IZ983007:JA983008 SV983007:SW983008 ACR983007:ACS983008 AMN983007:AMO983008 AWJ983007:AWK983008 BGF983007:BGG983008 BQB983007:BQC983008 BZX983007:BZY983008 CJT983007:CJU983008 CTP983007:CTQ983008 DDL983007:DDM983008 DNH983007:DNI983008 DXD983007:DXE983008 EGZ983007:EHA983008 EQV983007:EQW983008 FAR983007:FAS983008 FKN983007:FKO983008 FUJ983007:FUK983008 GEF983007:GEG983008 GOB983007:GOC983008 GXX983007:GXY983008 HHT983007:HHU983008 HRP983007:HRQ983008 IBL983007:IBM983008 ILH983007:ILI983008 IVD983007:IVE983008 JEZ983007:JFA983008 JOV983007:JOW983008 JYR983007:JYS983008 KIN983007:KIO983008 KSJ983007:KSK983008 LCF983007:LCG983008 LMB983007:LMC983008 LVX983007:LVY983008 MFT983007:MFU983008 MPP983007:MPQ983008 MZL983007:MZM983008 NJH983007:NJI983008 NTD983007:NTE983008 OCZ983007:ODA983008 OMV983007:OMW983008 OWR983007:OWS983008 PGN983007:PGO983008 PQJ983007:PQK983008 QAF983007:QAG983008 QKB983007:QKC983008 QTX983007:QTY983008 RDT983007:RDU983008 RNP983007:RNQ983008 RXL983007:RXM983008 SHH983007:SHI983008 SRD983007:SRE983008 TAZ983007:TBA983008 TKV983007:TKW983008 TUR983007:TUS983008 UEN983007:UEO983008 UOJ983007:UOK983008 UYF983007:UYG983008 VIB983007:VIC983008 VRX983007:VRY983008 WBT983007:WBU983008 WLP983007:WLQ983008 WVL983007:WVM983008 WLM983013:WLN983014 G65509:H65510 IT65509:IU65510 SP65509:SQ65510 ACL65509:ACM65510 AMH65509:AMI65510 AWD65509:AWE65510 BFZ65509:BGA65510 BPV65509:BPW65510 BZR65509:BZS65510 CJN65509:CJO65510 CTJ65509:CTK65510 DDF65509:DDG65510 DNB65509:DNC65510 DWX65509:DWY65510 EGT65509:EGU65510 EQP65509:EQQ65510 FAL65509:FAM65510 FKH65509:FKI65510 FUD65509:FUE65510 GDZ65509:GEA65510 GNV65509:GNW65510 GXR65509:GXS65510 HHN65509:HHO65510 HRJ65509:HRK65510 IBF65509:IBG65510 ILB65509:ILC65510 IUX65509:IUY65510 JET65509:JEU65510 JOP65509:JOQ65510 JYL65509:JYM65510 KIH65509:KII65510 KSD65509:KSE65510 LBZ65509:LCA65510 LLV65509:LLW65510 LVR65509:LVS65510 MFN65509:MFO65510 MPJ65509:MPK65510 MZF65509:MZG65510 NJB65509:NJC65510 NSX65509:NSY65510 OCT65509:OCU65510 OMP65509:OMQ65510 OWL65509:OWM65510 PGH65509:PGI65510 PQD65509:PQE65510 PZZ65509:QAA65510 QJV65509:QJW65510 QTR65509:QTS65510 RDN65509:RDO65510 RNJ65509:RNK65510 RXF65509:RXG65510 SHB65509:SHC65510 SQX65509:SQY65510 TAT65509:TAU65510 TKP65509:TKQ65510 TUL65509:TUM65510 UEH65509:UEI65510 UOD65509:UOE65510 UXZ65509:UYA65510 VHV65509:VHW65510 VRR65509:VRS65510 WBN65509:WBO65510 WLJ65509:WLK65510 WVF65509:WVG65510 G131045:H131046 IT131045:IU131046 SP131045:SQ131046 ACL131045:ACM131046 AMH131045:AMI131046 AWD131045:AWE131046 BFZ131045:BGA131046 BPV131045:BPW131046 BZR131045:BZS131046 CJN131045:CJO131046 CTJ131045:CTK131046 DDF131045:DDG131046 DNB131045:DNC131046 DWX131045:DWY131046 EGT131045:EGU131046 EQP131045:EQQ131046 FAL131045:FAM131046 FKH131045:FKI131046 FUD131045:FUE131046 GDZ131045:GEA131046 GNV131045:GNW131046 GXR131045:GXS131046 HHN131045:HHO131046 HRJ131045:HRK131046 IBF131045:IBG131046 ILB131045:ILC131046 IUX131045:IUY131046 JET131045:JEU131046 JOP131045:JOQ131046 JYL131045:JYM131046 KIH131045:KII131046 KSD131045:KSE131046 LBZ131045:LCA131046 LLV131045:LLW131046 LVR131045:LVS131046 MFN131045:MFO131046 MPJ131045:MPK131046 MZF131045:MZG131046 NJB131045:NJC131046 NSX131045:NSY131046 OCT131045:OCU131046 OMP131045:OMQ131046 OWL131045:OWM131046 PGH131045:PGI131046 PQD131045:PQE131046 PZZ131045:QAA131046 QJV131045:QJW131046 QTR131045:QTS131046 RDN131045:RDO131046 RNJ131045:RNK131046 RXF131045:RXG131046 SHB131045:SHC131046 SQX131045:SQY131046 TAT131045:TAU131046 TKP131045:TKQ131046 TUL131045:TUM131046 UEH131045:UEI131046 UOD131045:UOE131046 UXZ131045:UYA131046 VHV131045:VHW131046 VRR131045:VRS131046 WBN131045:WBO131046 WLJ131045:WLK131046 WVF131045:WVG131046 G196581:H196582 IT196581:IU196582 SP196581:SQ196582 ACL196581:ACM196582 AMH196581:AMI196582 AWD196581:AWE196582 BFZ196581:BGA196582 BPV196581:BPW196582 BZR196581:BZS196582 CJN196581:CJO196582 CTJ196581:CTK196582 DDF196581:DDG196582 DNB196581:DNC196582 DWX196581:DWY196582 EGT196581:EGU196582 EQP196581:EQQ196582 FAL196581:FAM196582 FKH196581:FKI196582 FUD196581:FUE196582 GDZ196581:GEA196582 GNV196581:GNW196582 GXR196581:GXS196582 HHN196581:HHO196582 HRJ196581:HRK196582 IBF196581:IBG196582 ILB196581:ILC196582 IUX196581:IUY196582 JET196581:JEU196582 JOP196581:JOQ196582 JYL196581:JYM196582 KIH196581:KII196582 KSD196581:KSE196582 LBZ196581:LCA196582 LLV196581:LLW196582 LVR196581:LVS196582 MFN196581:MFO196582 MPJ196581:MPK196582 MZF196581:MZG196582 NJB196581:NJC196582 NSX196581:NSY196582 OCT196581:OCU196582 OMP196581:OMQ196582 OWL196581:OWM196582 PGH196581:PGI196582 PQD196581:PQE196582 PZZ196581:QAA196582 QJV196581:QJW196582 QTR196581:QTS196582 RDN196581:RDO196582 RNJ196581:RNK196582 RXF196581:RXG196582 SHB196581:SHC196582 SQX196581:SQY196582 TAT196581:TAU196582 TKP196581:TKQ196582 TUL196581:TUM196582 UEH196581:UEI196582 UOD196581:UOE196582 UXZ196581:UYA196582 VHV196581:VHW196582 VRR196581:VRS196582 WBN196581:WBO196582 WLJ196581:WLK196582 WVF196581:WVG196582 G262117:H262118 IT262117:IU262118 SP262117:SQ262118 ACL262117:ACM262118 AMH262117:AMI262118 AWD262117:AWE262118 BFZ262117:BGA262118 BPV262117:BPW262118 BZR262117:BZS262118 CJN262117:CJO262118 CTJ262117:CTK262118 DDF262117:DDG262118 DNB262117:DNC262118 DWX262117:DWY262118 EGT262117:EGU262118 EQP262117:EQQ262118 FAL262117:FAM262118 FKH262117:FKI262118 FUD262117:FUE262118 GDZ262117:GEA262118 GNV262117:GNW262118 GXR262117:GXS262118 HHN262117:HHO262118 HRJ262117:HRK262118 IBF262117:IBG262118 ILB262117:ILC262118 IUX262117:IUY262118 JET262117:JEU262118 JOP262117:JOQ262118 JYL262117:JYM262118 KIH262117:KII262118 KSD262117:KSE262118 LBZ262117:LCA262118 LLV262117:LLW262118 LVR262117:LVS262118 MFN262117:MFO262118 MPJ262117:MPK262118 MZF262117:MZG262118 NJB262117:NJC262118 NSX262117:NSY262118 OCT262117:OCU262118 OMP262117:OMQ262118 OWL262117:OWM262118 PGH262117:PGI262118 PQD262117:PQE262118 PZZ262117:QAA262118 QJV262117:QJW262118 QTR262117:QTS262118 RDN262117:RDO262118 RNJ262117:RNK262118 RXF262117:RXG262118 SHB262117:SHC262118 SQX262117:SQY262118 TAT262117:TAU262118 TKP262117:TKQ262118 TUL262117:TUM262118 UEH262117:UEI262118 UOD262117:UOE262118 UXZ262117:UYA262118 VHV262117:VHW262118 VRR262117:VRS262118 WBN262117:WBO262118 WLJ262117:WLK262118 WVF262117:WVG262118 G327653:H327654 IT327653:IU327654 SP327653:SQ327654 ACL327653:ACM327654 AMH327653:AMI327654 AWD327653:AWE327654 BFZ327653:BGA327654 BPV327653:BPW327654 BZR327653:BZS327654 CJN327653:CJO327654 CTJ327653:CTK327654 DDF327653:DDG327654 DNB327653:DNC327654 DWX327653:DWY327654 EGT327653:EGU327654 EQP327653:EQQ327654 FAL327653:FAM327654 FKH327653:FKI327654 FUD327653:FUE327654 GDZ327653:GEA327654 GNV327653:GNW327654 GXR327653:GXS327654 HHN327653:HHO327654 HRJ327653:HRK327654 IBF327653:IBG327654 ILB327653:ILC327654 IUX327653:IUY327654 JET327653:JEU327654 JOP327653:JOQ327654 JYL327653:JYM327654 KIH327653:KII327654 KSD327653:KSE327654 LBZ327653:LCA327654 LLV327653:LLW327654 LVR327653:LVS327654 MFN327653:MFO327654 MPJ327653:MPK327654 MZF327653:MZG327654 NJB327653:NJC327654 NSX327653:NSY327654 OCT327653:OCU327654 OMP327653:OMQ327654 OWL327653:OWM327654 PGH327653:PGI327654 PQD327653:PQE327654 PZZ327653:QAA327654 QJV327653:QJW327654 QTR327653:QTS327654 RDN327653:RDO327654 RNJ327653:RNK327654 RXF327653:RXG327654 SHB327653:SHC327654 SQX327653:SQY327654 TAT327653:TAU327654 TKP327653:TKQ327654 TUL327653:TUM327654 UEH327653:UEI327654 UOD327653:UOE327654 UXZ327653:UYA327654 VHV327653:VHW327654 VRR327653:VRS327654 WBN327653:WBO327654 WLJ327653:WLK327654 WVF327653:WVG327654 G393189:H393190 IT393189:IU393190 SP393189:SQ393190 ACL393189:ACM393190 AMH393189:AMI393190 AWD393189:AWE393190 BFZ393189:BGA393190 BPV393189:BPW393190 BZR393189:BZS393190 CJN393189:CJO393190 CTJ393189:CTK393190 DDF393189:DDG393190 DNB393189:DNC393190 DWX393189:DWY393190 EGT393189:EGU393190 EQP393189:EQQ393190 FAL393189:FAM393190 FKH393189:FKI393190 FUD393189:FUE393190 GDZ393189:GEA393190 GNV393189:GNW393190 GXR393189:GXS393190 HHN393189:HHO393190 HRJ393189:HRK393190 IBF393189:IBG393190 ILB393189:ILC393190 IUX393189:IUY393190 JET393189:JEU393190 JOP393189:JOQ393190 JYL393189:JYM393190 KIH393189:KII393190 KSD393189:KSE393190 LBZ393189:LCA393190 LLV393189:LLW393190 LVR393189:LVS393190 MFN393189:MFO393190 MPJ393189:MPK393190 MZF393189:MZG393190 NJB393189:NJC393190 NSX393189:NSY393190 OCT393189:OCU393190 OMP393189:OMQ393190 OWL393189:OWM393190 PGH393189:PGI393190 PQD393189:PQE393190 PZZ393189:QAA393190 QJV393189:QJW393190 QTR393189:QTS393190 RDN393189:RDO393190 RNJ393189:RNK393190 RXF393189:RXG393190 SHB393189:SHC393190 SQX393189:SQY393190 TAT393189:TAU393190 TKP393189:TKQ393190 TUL393189:TUM393190 UEH393189:UEI393190 UOD393189:UOE393190 UXZ393189:UYA393190 VHV393189:VHW393190 VRR393189:VRS393190 WBN393189:WBO393190 WLJ393189:WLK393190 WVF393189:WVG393190 G458725:H458726 IT458725:IU458726 SP458725:SQ458726 ACL458725:ACM458726 AMH458725:AMI458726 AWD458725:AWE458726 BFZ458725:BGA458726 BPV458725:BPW458726 BZR458725:BZS458726 CJN458725:CJO458726 CTJ458725:CTK458726 DDF458725:DDG458726 DNB458725:DNC458726 DWX458725:DWY458726 EGT458725:EGU458726 EQP458725:EQQ458726 FAL458725:FAM458726 FKH458725:FKI458726 FUD458725:FUE458726 GDZ458725:GEA458726 GNV458725:GNW458726 GXR458725:GXS458726 HHN458725:HHO458726 HRJ458725:HRK458726 IBF458725:IBG458726 ILB458725:ILC458726 IUX458725:IUY458726 JET458725:JEU458726 JOP458725:JOQ458726 JYL458725:JYM458726 KIH458725:KII458726 KSD458725:KSE458726 LBZ458725:LCA458726 LLV458725:LLW458726 LVR458725:LVS458726 MFN458725:MFO458726 MPJ458725:MPK458726 MZF458725:MZG458726 NJB458725:NJC458726 NSX458725:NSY458726 OCT458725:OCU458726 OMP458725:OMQ458726 OWL458725:OWM458726 PGH458725:PGI458726 PQD458725:PQE458726 PZZ458725:QAA458726 QJV458725:QJW458726 QTR458725:QTS458726 RDN458725:RDO458726 RNJ458725:RNK458726 RXF458725:RXG458726 SHB458725:SHC458726 SQX458725:SQY458726 TAT458725:TAU458726 TKP458725:TKQ458726 TUL458725:TUM458726 UEH458725:UEI458726 UOD458725:UOE458726 UXZ458725:UYA458726 VHV458725:VHW458726 VRR458725:VRS458726 WBN458725:WBO458726 WLJ458725:WLK458726 WVF458725:WVG458726 G524261:H524262 IT524261:IU524262 SP524261:SQ524262 ACL524261:ACM524262 AMH524261:AMI524262 AWD524261:AWE524262 BFZ524261:BGA524262 BPV524261:BPW524262 BZR524261:BZS524262 CJN524261:CJO524262 CTJ524261:CTK524262 DDF524261:DDG524262 DNB524261:DNC524262 DWX524261:DWY524262 EGT524261:EGU524262 EQP524261:EQQ524262 FAL524261:FAM524262 FKH524261:FKI524262 FUD524261:FUE524262 GDZ524261:GEA524262 GNV524261:GNW524262 GXR524261:GXS524262 HHN524261:HHO524262 HRJ524261:HRK524262 IBF524261:IBG524262 ILB524261:ILC524262 IUX524261:IUY524262 JET524261:JEU524262 JOP524261:JOQ524262 JYL524261:JYM524262 KIH524261:KII524262 KSD524261:KSE524262 LBZ524261:LCA524262 LLV524261:LLW524262 LVR524261:LVS524262 MFN524261:MFO524262 MPJ524261:MPK524262 MZF524261:MZG524262 NJB524261:NJC524262 NSX524261:NSY524262 OCT524261:OCU524262 OMP524261:OMQ524262 OWL524261:OWM524262 PGH524261:PGI524262 PQD524261:PQE524262 PZZ524261:QAA524262 QJV524261:QJW524262 QTR524261:QTS524262 RDN524261:RDO524262 RNJ524261:RNK524262 RXF524261:RXG524262 SHB524261:SHC524262 SQX524261:SQY524262 TAT524261:TAU524262 TKP524261:TKQ524262 TUL524261:TUM524262 UEH524261:UEI524262 UOD524261:UOE524262 UXZ524261:UYA524262 VHV524261:VHW524262 VRR524261:VRS524262 WBN524261:WBO524262 WLJ524261:WLK524262 WVF524261:WVG524262 G589797:H589798 IT589797:IU589798 SP589797:SQ589798 ACL589797:ACM589798 AMH589797:AMI589798 AWD589797:AWE589798 BFZ589797:BGA589798 BPV589797:BPW589798 BZR589797:BZS589798 CJN589797:CJO589798 CTJ589797:CTK589798 DDF589797:DDG589798 DNB589797:DNC589798 DWX589797:DWY589798 EGT589797:EGU589798 EQP589797:EQQ589798 FAL589797:FAM589798 FKH589797:FKI589798 FUD589797:FUE589798 GDZ589797:GEA589798 GNV589797:GNW589798 GXR589797:GXS589798 HHN589797:HHO589798 HRJ589797:HRK589798 IBF589797:IBG589798 ILB589797:ILC589798 IUX589797:IUY589798 JET589797:JEU589798 JOP589797:JOQ589798 JYL589797:JYM589798 KIH589797:KII589798 KSD589797:KSE589798 LBZ589797:LCA589798 LLV589797:LLW589798 LVR589797:LVS589798 MFN589797:MFO589798 MPJ589797:MPK589798 MZF589797:MZG589798 NJB589797:NJC589798 NSX589797:NSY589798 OCT589797:OCU589798 OMP589797:OMQ589798 OWL589797:OWM589798 PGH589797:PGI589798 PQD589797:PQE589798 PZZ589797:QAA589798 QJV589797:QJW589798 QTR589797:QTS589798 RDN589797:RDO589798 RNJ589797:RNK589798 RXF589797:RXG589798 SHB589797:SHC589798 SQX589797:SQY589798 TAT589797:TAU589798 TKP589797:TKQ589798 TUL589797:TUM589798 UEH589797:UEI589798 UOD589797:UOE589798 UXZ589797:UYA589798 VHV589797:VHW589798 VRR589797:VRS589798 WBN589797:WBO589798 WLJ589797:WLK589798 WVF589797:WVG589798 G655333:H655334 IT655333:IU655334 SP655333:SQ655334 ACL655333:ACM655334 AMH655333:AMI655334 AWD655333:AWE655334 BFZ655333:BGA655334 BPV655333:BPW655334 BZR655333:BZS655334 CJN655333:CJO655334 CTJ655333:CTK655334 DDF655333:DDG655334 DNB655333:DNC655334 DWX655333:DWY655334 EGT655333:EGU655334 EQP655333:EQQ655334 FAL655333:FAM655334 FKH655333:FKI655334 FUD655333:FUE655334 GDZ655333:GEA655334 GNV655333:GNW655334 GXR655333:GXS655334 HHN655333:HHO655334 HRJ655333:HRK655334 IBF655333:IBG655334 ILB655333:ILC655334 IUX655333:IUY655334 JET655333:JEU655334 JOP655333:JOQ655334 JYL655333:JYM655334 KIH655333:KII655334 KSD655333:KSE655334 LBZ655333:LCA655334 LLV655333:LLW655334 LVR655333:LVS655334 MFN655333:MFO655334 MPJ655333:MPK655334 MZF655333:MZG655334 NJB655333:NJC655334 NSX655333:NSY655334 OCT655333:OCU655334 OMP655333:OMQ655334 OWL655333:OWM655334 PGH655333:PGI655334 PQD655333:PQE655334 PZZ655333:QAA655334 QJV655333:QJW655334 QTR655333:QTS655334 RDN655333:RDO655334 RNJ655333:RNK655334 RXF655333:RXG655334 SHB655333:SHC655334 SQX655333:SQY655334 TAT655333:TAU655334 TKP655333:TKQ655334 TUL655333:TUM655334 UEH655333:UEI655334 UOD655333:UOE655334 UXZ655333:UYA655334 VHV655333:VHW655334 VRR655333:VRS655334 WBN655333:WBO655334 WLJ655333:WLK655334 WVF655333:WVG655334 G720869:H720870 IT720869:IU720870 SP720869:SQ720870 ACL720869:ACM720870 AMH720869:AMI720870 AWD720869:AWE720870 BFZ720869:BGA720870 BPV720869:BPW720870 BZR720869:BZS720870 CJN720869:CJO720870 CTJ720869:CTK720870 DDF720869:DDG720870 DNB720869:DNC720870 DWX720869:DWY720870 EGT720869:EGU720870 EQP720869:EQQ720870 FAL720869:FAM720870 FKH720869:FKI720870 FUD720869:FUE720870 GDZ720869:GEA720870 GNV720869:GNW720870 GXR720869:GXS720870 HHN720869:HHO720870 HRJ720869:HRK720870 IBF720869:IBG720870 ILB720869:ILC720870 IUX720869:IUY720870 JET720869:JEU720870 JOP720869:JOQ720870 JYL720869:JYM720870 KIH720869:KII720870 KSD720869:KSE720870 LBZ720869:LCA720870 LLV720869:LLW720870 LVR720869:LVS720870 MFN720869:MFO720870 MPJ720869:MPK720870 MZF720869:MZG720870 NJB720869:NJC720870 NSX720869:NSY720870 OCT720869:OCU720870 OMP720869:OMQ720870 OWL720869:OWM720870 PGH720869:PGI720870 PQD720869:PQE720870 PZZ720869:QAA720870 QJV720869:QJW720870 QTR720869:QTS720870 RDN720869:RDO720870 RNJ720869:RNK720870 RXF720869:RXG720870 SHB720869:SHC720870 SQX720869:SQY720870 TAT720869:TAU720870 TKP720869:TKQ720870 TUL720869:TUM720870 UEH720869:UEI720870 UOD720869:UOE720870 UXZ720869:UYA720870 VHV720869:VHW720870 VRR720869:VRS720870 WBN720869:WBO720870 WLJ720869:WLK720870 WVF720869:WVG720870 G786405:H786406 IT786405:IU786406 SP786405:SQ786406 ACL786405:ACM786406 AMH786405:AMI786406 AWD786405:AWE786406 BFZ786405:BGA786406 BPV786405:BPW786406 BZR786405:BZS786406 CJN786405:CJO786406 CTJ786405:CTK786406 DDF786405:DDG786406 DNB786405:DNC786406 DWX786405:DWY786406 EGT786405:EGU786406 EQP786405:EQQ786406 FAL786405:FAM786406 FKH786405:FKI786406 FUD786405:FUE786406 GDZ786405:GEA786406 GNV786405:GNW786406 GXR786405:GXS786406 HHN786405:HHO786406 HRJ786405:HRK786406 IBF786405:IBG786406 ILB786405:ILC786406 IUX786405:IUY786406 JET786405:JEU786406 JOP786405:JOQ786406 JYL786405:JYM786406 KIH786405:KII786406 KSD786405:KSE786406 LBZ786405:LCA786406 LLV786405:LLW786406 LVR786405:LVS786406 MFN786405:MFO786406 MPJ786405:MPK786406 MZF786405:MZG786406 NJB786405:NJC786406 NSX786405:NSY786406 OCT786405:OCU786406 OMP786405:OMQ786406 OWL786405:OWM786406 PGH786405:PGI786406 PQD786405:PQE786406 PZZ786405:QAA786406 QJV786405:QJW786406 QTR786405:QTS786406 RDN786405:RDO786406 RNJ786405:RNK786406 RXF786405:RXG786406 SHB786405:SHC786406 SQX786405:SQY786406 TAT786405:TAU786406 TKP786405:TKQ786406 TUL786405:TUM786406 UEH786405:UEI786406 UOD786405:UOE786406 UXZ786405:UYA786406 VHV786405:VHW786406 VRR786405:VRS786406 WBN786405:WBO786406 WLJ786405:WLK786406 WVF786405:WVG786406 G851941:H851942 IT851941:IU851942 SP851941:SQ851942 ACL851941:ACM851942 AMH851941:AMI851942 AWD851941:AWE851942 BFZ851941:BGA851942 BPV851941:BPW851942 BZR851941:BZS851942 CJN851941:CJO851942 CTJ851941:CTK851942 DDF851941:DDG851942 DNB851941:DNC851942 DWX851941:DWY851942 EGT851941:EGU851942 EQP851941:EQQ851942 FAL851941:FAM851942 FKH851941:FKI851942 FUD851941:FUE851942 GDZ851941:GEA851942 GNV851941:GNW851942 GXR851941:GXS851942 HHN851941:HHO851942 HRJ851941:HRK851942 IBF851941:IBG851942 ILB851941:ILC851942 IUX851941:IUY851942 JET851941:JEU851942 JOP851941:JOQ851942 JYL851941:JYM851942 KIH851941:KII851942 KSD851941:KSE851942 LBZ851941:LCA851942 LLV851941:LLW851942 LVR851941:LVS851942 MFN851941:MFO851942 MPJ851941:MPK851942 MZF851941:MZG851942 NJB851941:NJC851942 NSX851941:NSY851942 OCT851941:OCU851942 OMP851941:OMQ851942 OWL851941:OWM851942 PGH851941:PGI851942 PQD851941:PQE851942 PZZ851941:QAA851942 QJV851941:QJW851942 QTR851941:QTS851942 RDN851941:RDO851942 RNJ851941:RNK851942 RXF851941:RXG851942 SHB851941:SHC851942 SQX851941:SQY851942 TAT851941:TAU851942 TKP851941:TKQ851942 TUL851941:TUM851942 UEH851941:UEI851942 UOD851941:UOE851942 UXZ851941:UYA851942 VHV851941:VHW851942 VRR851941:VRS851942 WBN851941:WBO851942 WLJ851941:WLK851942 WVF851941:WVG851942 G917477:H917478 IT917477:IU917478 SP917477:SQ917478 ACL917477:ACM917478 AMH917477:AMI917478 AWD917477:AWE917478 BFZ917477:BGA917478 BPV917477:BPW917478 BZR917477:BZS917478 CJN917477:CJO917478 CTJ917477:CTK917478 DDF917477:DDG917478 DNB917477:DNC917478 DWX917477:DWY917478 EGT917477:EGU917478 EQP917477:EQQ917478 FAL917477:FAM917478 FKH917477:FKI917478 FUD917477:FUE917478 GDZ917477:GEA917478 GNV917477:GNW917478 GXR917477:GXS917478 HHN917477:HHO917478 HRJ917477:HRK917478 IBF917477:IBG917478 ILB917477:ILC917478 IUX917477:IUY917478 JET917477:JEU917478 JOP917477:JOQ917478 JYL917477:JYM917478 KIH917477:KII917478 KSD917477:KSE917478 LBZ917477:LCA917478 LLV917477:LLW917478 LVR917477:LVS917478 MFN917477:MFO917478 MPJ917477:MPK917478 MZF917477:MZG917478 NJB917477:NJC917478 NSX917477:NSY917478 OCT917477:OCU917478 OMP917477:OMQ917478 OWL917477:OWM917478 PGH917477:PGI917478 PQD917477:PQE917478 PZZ917477:QAA917478 QJV917477:QJW917478 QTR917477:QTS917478 RDN917477:RDO917478 RNJ917477:RNK917478 RXF917477:RXG917478 SHB917477:SHC917478 SQX917477:SQY917478 TAT917477:TAU917478 TKP917477:TKQ917478 TUL917477:TUM917478 UEH917477:UEI917478 UOD917477:UOE917478 UXZ917477:UYA917478 VHV917477:VHW917478 VRR917477:VRS917478 WBN917477:WBO917478 WLJ917477:WLK917478 WVF917477:WVG917478 G983013:H983014 IT983013:IU983014 SP983013:SQ983014 ACL983013:ACM983014 AMH983013:AMI983014 AWD983013:AWE983014 BFZ983013:BGA983014 BPV983013:BPW983014 BZR983013:BZS983014 CJN983013:CJO983014 CTJ983013:CTK983014 DDF983013:DDG983014 DNB983013:DNC983014 DWX983013:DWY983014 EGT983013:EGU983014 EQP983013:EQQ983014 FAL983013:FAM983014 FKH983013:FKI983014 FUD983013:FUE983014 GDZ983013:GEA983014 GNV983013:GNW983014 GXR983013:GXS983014 HHN983013:HHO983014 HRJ983013:HRK983014 IBF983013:IBG983014 ILB983013:ILC983014 IUX983013:IUY983014 JET983013:JEU983014 JOP983013:JOQ983014 JYL983013:JYM983014 KIH983013:KII983014 KSD983013:KSE983014 LBZ983013:LCA983014 LLV983013:LLW983014 LVR983013:LVS983014 MFN983013:MFO983014 MPJ983013:MPK983014 MZF983013:MZG983014 NJB983013:NJC983014 NSX983013:NSY983014 OCT983013:OCU983014 OMP983013:OMQ983014 OWL983013:OWM983014 PGH983013:PGI983014 PQD983013:PQE983014 PZZ983013:QAA983014 QJV983013:QJW983014 QTR983013:QTS983014 RDN983013:RDO983014 RNJ983013:RNK983014 RXF983013:RXG983014 SHB983013:SHC983014 SQX983013:SQY983014 TAT983013:TAU983014 TKP983013:TKQ983014 TUL983013:TUM983014 UEH983013:UEI983014 UOD983013:UOE983014 UXZ983013:UYA983014 VHV983013:VHW983014 VRR983013:VRS983014 WBN983013:WBO983014 WLJ983013:WLK983014 WVF983013:WVG983014 J65509:K65510 IW65509:IX65510 SS65509:ST65510 ACO65509:ACP65510 AMK65509:AML65510 AWG65509:AWH65510 BGC65509:BGD65510 BPY65509:BPZ65510 BZU65509:BZV65510 CJQ65509:CJR65510 CTM65509:CTN65510 DDI65509:DDJ65510 DNE65509:DNF65510 DXA65509:DXB65510 EGW65509:EGX65510 EQS65509:EQT65510 FAO65509:FAP65510 FKK65509:FKL65510 FUG65509:FUH65510 GEC65509:GED65510 GNY65509:GNZ65510 GXU65509:GXV65510 HHQ65509:HHR65510 HRM65509:HRN65510 IBI65509:IBJ65510 ILE65509:ILF65510 IVA65509:IVB65510 JEW65509:JEX65510 JOS65509:JOT65510 JYO65509:JYP65510 KIK65509:KIL65510 KSG65509:KSH65510 LCC65509:LCD65510 LLY65509:LLZ65510 LVU65509:LVV65510 MFQ65509:MFR65510 MPM65509:MPN65510 MZI65509:MZJ65510 NJE65509:NJF65510 NTA65509:NTB65510 OCW65509:OCX65510 OMS65509:OMT65510 OWO65509:OWP65510 PGK65509:PGL65510 PQG65509:PQH65510 QAC65509:QAD65510 QJY65509:QJZ65510 QTU65509:QTV65510 RDQ65509:RDR65510 RNM65509:RNN65510 RXI65509:RXJ65510 SHE65509:SHF65510 SRA65509:SRB65510 TAW65509:TAX65510 TKS65509:TKT65510 TUO65509:TUP65510 UEK65509:UEL65510 UOG65509:UOH65510 UYC65509:UYD65510 VHY65509:VHZ65510 VRU65509:VRV65510 WBQ65509:WBR65510 WLM65509:WLN65510 WVI65509:WVJ65510 J131045:K131046 IW131045:IX131046 SS131045:ST131046 ACO131045:ACP131046 AMK131045:AML131046 AWG131045:AWH131046 BGC131045:BGD131046 BPY131045:BPZ131046 BZU131045:BZV131046 CJQ131045:CJR131046 CTM131045:CTN131046 DDI131045:DDJ131046 DNE131045:DNF131046 DXA131045:DXB131046 EGW131045:EGX131046 EQS131045:EQT131046 FAO131045:FAP131046 FKK131045:FKL131046 FUG131045:FUH131046 GEC131045:GED131046 GNY131045:GNZ131046 GXU131045:GXV131046 HHQ131045:HHR131046 HRM131045:HRN131046 IBI131045:IBJ131046 ILE131045:ILF131046 IVA131045:IVB131046 JEW131045:JEX131046 JOS131045:JOT131046 JYO131045:JYP131046 KIK131045:KIL131046 KSG131045:KSH131046 LCC131045:LCD131046 LLY131045:LLZ131046 LVU131045:LVV131046 MFQ131045:MFR131046 MPM131045:MPN131046 MZI131045:MZJ131046 NJE131045:NJF131046 NTA131045:NTB131046 OCW131045:OCX131046 OMS131045:OMT131046 OWO131045:OWP131046 PGK131045:PGL131046 PQG131045:PQH131046 QAC131045:QAD131046 QJY131045:QJZ131046 QTU131045:QTV131046 RDQ131045:RDR131046 RNM131045:RNN131046 RXI131045:RXJ131046 SHE131045:SHF131046 SRA131045:SRB131046 TAW131045:TAX131046 TKS131045:TKT131046 TUO131045:TUP131046 UEK131045:UEL131046 UOG131045:UOH131046 UYC131045:UYD131046 VHY131045:VHZ131046 VRU131045:VRV131046 WBQ131045:WBR131046 WLM131045:WLN131046 WVI131045:WVJ131046 J196581:K196582 IW196581:IX196582 SS196581:ST196582 ACO196581:ACP196582 AMK196581:AML196582 AWG196581:AWH196582 BGC196581:BGD196582 BPY196581:BPZ196582 BZU196581:BZV196582 CJQ196581:CJR196582 CTM196581:CTN196582 DDI196581:DDJ196582 DNE196581:DNF196582 DXA196581:DXB196582 EGW196581:EGX196582 EQS196581:EQT196582 FAO196581:FAP196582 FKK196581:FKL196582 FUG196581:FUH196582 GEC196581:GED196582 GNY196581:GNZ196582 GXU196581:GXV196582 HHQ196581:HHR196582 HRM196581:HRN196582 IBI196581:IBJ196582 ILE196581:ILF196582 IVA196581:IVB196582 JEW196581:JEX196582 JOS196581:JOT196582 JYO196581:JYP196582 KIK196581:KIL196582 KSG196581:KSH196582 LCC196581:LCD196582 LLY196581:LLZ196582 LVU196581:LVV196582 MFQ196581:MFR196582 MPM196581:MPN196582 MZI196581:MZJ196582 NJE196581:NJF196582 NTA196581:NTB196582 OCW196581:OCX196582 OMS196581:OMT196582 OWO196581:OWP196582 PGK196581:PGL196582 PQG196581:PQH196582 QAC196581:QAD196582 QJY196581:QJZ196582 QTU196581:QTV196582 RDQ196581:RDR196582 RNM196581:RNN196582 RXI196581:RXJ196582 SHE196581:SHF196582 SRA196581:SRB196582 TAW196581:TAX196582 TKS196581:TKT196582 TUO196581:TUP196582 UEK196581:UEL196582 UOG196581:UOH196582 UYC196581:UYD196582 VHY196581:VHZ196582 VRU196581:VRV196582 WBQ196581:WBR196582 WLM196581:WLN196582 WVI196581:WVJ196582 J262117:K262118 IW262117:IX262118 SS262117:ST262118 ACO262117:ACP262118 AMK262117:AML262118 AWG262117:AWH262118 BGC262117:BGD262118 BPY262117:BPZ262118 BZU262117:BZV262118 CJQ262117:CJR262118 CTM262117:CTN262118 DDI262117:DDJ262118 DNE262117:DNF262118 DXA262117:DXB262118 EGW262117:EGX262118 EQS262117:EQT262118 FAO262117:FAP262118 FKK262117:FKL262118 FUG262117:FUH262118 GEC262117:GED262118 GNY262117:GNZ262118 GXU262117:GXV262118 HHQ262117:HHR262118 HRM262117:HRN262118 IBI262117:IBJ262118 ILE262117:ILF262118 IVA262117:IVB262118 JEW262117:JEX262118 JOS262117:JOT262118 JYO262117:JYP262118 KIK262117:KIL262118 KSG262117:KSH262118 LCC262117:LCD262118 LLY262117:LLZ262118 LVU262117:LVV262118 MFQ262117:MFR262118 MPM262117:MPN262118 MZI262117:MZJ262118 NJE262117:NJF262118 NTA262117:NTB262118 OCW262117:OCX262118 OMS262117:OMT262118 OWO262117:OWP262118 PGK262117:PGL262118 PQG262117:PQH262118 QAC262117:QAD262118 QJY262117:QJZ262118 QTU262117:QTV262118 RDQ262117:RDR262118 RNM262117:RNN262118 RXI262117:RXJ262118 SHE262117:SHF262118 SRA262117:SRB262118 TAW262117:TAX262118 TKS262117:TKT262118 TUO262117:TUP262118 UEK262117:UEL262118 UOG262117:UOH262118 UYC262117:UYD262118 VHY262117:VHZ262118 VRU262117:VRV262118 WBQ262117:WBR262118 WLM262117:WLN262118 WVI262117:WVJ262118 J327653:K327654 IW327653:IX327654 SS327653:ST327654 ACO327653:ACP327654 AMK327653:AML327654 AWG327653:AWH327654 BGC327653:BGD327654 BPY327653:BPZ327654 BZU327653:BZV327654 CJQ327653:CJR327654 CTM327653:CTN327654 DDI327653:DDJ327654 DNE327653:DNF327654 DXA327653:DXB327654 EGW327653:EGX327654 EQS327653:EQT327654 FAO327653:FAP327654 FKK327653:FKL327654 FUG327653:FUH327654 GEC327653:GED327654 GNY327653:GNZ327654 GXU327653:GXV327654 HHQ327653:HHR327654 HRM327653:HRN327654 IBI327653:IBJ327654 ILE327653:ILF327654 IVA327653:IVB327654 JEW327653:JEX327654 JOS327653:JOT327654 JYO327653:JYP327654 KIK327653:KIL327654 KSG327653:KSH327654 LCC327653:LCD327654 LLY327653:LLZ327654 LVU327653:LVV327654 MFQ327653:MFR327654 MPM327653:MPN327654 MZI327653:MZJ327654 NJE327653:NJF327654 NTA327653:NTB327654 OCW327653:OCX327654 OMS327653:OMT327654 OWO327653:OWP327654 PGK327653:PGL327654 PQG327653:PQH327654 QAC327653:QAD327654 QJY327653:QJZ327654 QTU327653:QTV327654 RDQ327653:RDR327654 RNM327653:RNN327654 RXI327653:RXJ327654 SHE327653:SHF327654 SRA327653:SRB327654 TAW327653:TAX327654 TKS327653:TKT327654 TUO327653:TUP327654 UEK327653:UEL327654 UOG327653:UOH327654 UYC327653:UYD327654 VHY327653:VHZ327654 VRU327653:VRV327654 WBQ327653:WBR327654 WLM327653:WLN327654 WVI327653:WVJ327654 J393189:K393190 IW393189:IX393190 SS393189:ST393190 ACO393189:ACP393190 AMK393189:AML393190 AWG393189:AWH393190 BGC393189:BGD393190 BPY393189:BPZ393190 BZU393189:BZV393190 CJQ393189:CJR393190 CTM393189:CTN393190 DDI393189:DDJ393190 DNE393189:DNF393190 DXA393189:DXB393190 EGW393189:EGX393190 EQS393189:EQT393190 FAO393189:FAP393190 FKK393189:FKL393190 FUG393189:FUH393190 GEC393189:GED393190 GNY393189:GNZ393190 GXU393189:GXV393190 HHQ393189:HHR393190 HRM393189:HRN393190 IBI393189:IBJ393190 ILE393189:ILF393190 IVA393189:IVB393190 JEW393189:JEX393190 JOS393189:JOT393190 JYO393189:JYP393190 KIK393189:KIL393190 KSG393189:KSH393190 LCC393189:LCD393190 LLY393189:LLZ393190 LVU393189:LVV393190 MFQ393189:MFR393190 MPM393189:MPN393190 MZI393189:MZJ393190 NJE393189:NJF393190 NTA393189:NTB393190 OCW393189:OCX393190 OMS393189:OMT393190 OWO393189:OWP393190 PGK393189:PGL393190 PQG393189:PQH393190 QAC393189:QAD393190 QJY393189:QJZ393190 QTU393189:QTV393190 RDQ393189:RDR393190 RNM393189:RNN393190 RXI393189:RXJ393190 SHE393189:SHF393190 SRA393189:SRB393190 TAW393189:TAX393190 TKS393189:TKT393190 TUO393189:TUP393190 UEK393189:UEL393190 UOG393189:UOH393190 UYC393189:UYD393190 VHY393189:VHZ393190 VRU393189:VRV393190 WBQ393189:WBR393190 WLM393189:WLN393190 WVI393189:WVJ393190 J458725:K458726 IW458725:IX458726 SS458725:ST458726 ACO458725:ACP458726 AMK458725:AML458726 AWG458725:AWH458726 BGC458725:BGD458726 BPY458725:BPZ458726 BZU458725:BZV458726 CJQ458725:CJR458726 CTM458725:CTN458726 DDI458725:DDJ458726 DNE458725:DNF458726 DXA458725:DXB458726 EGW458725:EGX458726 EQS458725:EQT458726 FAO458725:FAP458726 FKK458725:FKL458726 FUG458725:FUH458726 GEC458725:GED458726 GNY458725:GNZ458726 GXU458725:GXV458726 HHQ458725:HHR458726 HRM458725:HRN458726 IBI458725:IBJ458726 ILE458725:ILF458726 IVA458725:IVB458726 JEW458725:JEX458726 JOS458725:JOT458726 JYO458725:JYP458726 KIK458725:KIL458726 KSG458725:KSH458726 LCC458725:LCD458726 LLY458725:LLZ458726 LVU458725:LVV458726 MFQ458725:MFR458726 MPM458725:MPN458726 MZI458725:MZJ458726 NJE458725:NJF458726 NTA458725:NTB458726 OCW458725:OCX458726 OMS458725:OMT458726 OWO458725:OWP458726 PGK458725:PGL458726 PQG458725:PQH458726 QAC458725:QAD458726 QJY458725:QJZ458726 QTU458725:QTV458726 RDQ458725:RDR458726 RNM458725:RNN458726 RXI458725:RXJ458726 SHE458725:SHF458726 SRA458725:SRB458726 TAW458725:TAX458726 TKS458725:TKT458726 TUO458725:TUP458726 UEK458725:UEL458726 UOG458725:UOH458726 UYC458725:UYD458726 VHY458725:VHZ458726 VRU458725:VRV458726 WBQ458725:WBR458726 WLM458725:WLN458726 WVI458725:WVJ458726 J524261:K524262 IW524261:IX524262 SS524261:ST524262 ACO524261:ACP524262 AMK524261:AML524262 AWG524261:AWH524262 BGC524261:BGD524262 BPY524261:BPZ524262 BZU524261:BZV524262 CJQ524261:CJR524262 CTM524261:CTN524262 DDI524261:DDJ524262 DNE524261:DNF524262 DXA524261:DXB524262 EGW524261:EGX524262 EQS524261:EQT524262 FAO524261:FAP524262 FKK524261:FKL524262 FUG524261:FUH524262 GEC524261:GED524262 GNY524261:GNZ524262 GXU524261:GXV524262 HHQ524261:HHR524262 HRM524261:HRN524262 IBI524261:IBJ524262 ILE524261:ILF524262 IVA524261:IVB524262 JEW524261:JEX524262 JOS524261:JOT524262 JYO524261:JYP524262 KIK524261:KIL524262 KSG524261:KSH524262 LCC524261:LCD524262 LLY524261:LLZ524262 LVU524261:LVV524262 MFQ524261:MFR524262 MPM524261:MPN524262 MZI524261:MZJ524262 NJE524261:NJF524262 NTA524261:NTB524262 OCW524261:OCX524262 OMS524261:OMT524262 OWO524261:OWP524262 PGK524261:PGL524262 PQG524261:PQH524262 QAC524261:QAD524262 QJY524261:QJZ524262 QTU524261:QTV524262 RDQ524261:RDR524262 RNM524261:RNN524262 RXI524261:RXJ524262 SHE524261:SHF524262 SRA524261:SRB524262 TAW524261:TAX524262 TKS524261:TKT524262 TUO524261:TUP524262 UEK524261:UEL524262 UOG524261:UOH524262 UYC524261:UYD524262 VHY524261:VHZ524262 VRU524261:VRV524262 WBQ524261:WBR524262 WLM524261:WLN524262 WVI524261:WVJ524262 J589797:K589798 IW589797:IX589798 SS589797:ST589798 ACO589797:ACP589798 AMK589797:AML589798 AWG589797:AWH589798 BGC589797:BGD589798 BPY589797:BPZ589798 BZU589797:BZV589798 CJQ589797:CJR589798 CTM589797:CTN589798 DDI589797:DDJ589798 DNE589797:DNF589798 DXA589797:DXB589798 EGW589797:EGX589798 EQS589797:EQT589798 FAO589797:FAP589798 FKK589797:FKL589798 FUG589797:FUH589798 GEC589797:GED589798 GNY589797:GNZ589798 GXU589797:GXV589798 HHQ589797:HHR589798 HRM589797:HRN589798 IBI589797:IBJ589798 ILE589797:ILF589798 IVA589797:IVB589798 JEW589797:JEX589798 JOS589797:JOT589798 JYO589797:JYP589798 KIK589797:KIL589798 KSG589797:KSH589798 LCC589797:LCD589798 LLY589797:LLZ589798 LVU589797:LVV589798 MFQ589797:MFR589798 MPM589797:MPN589798 MZI589797:MZJ589798 NJE589797:NJF589798 NTA589797:NTB589798 OCW589797:OCX589798 OMS589797:OMT589798 OWO589797:OWP589798 PGK589797:PGL589798 PQG589797:PQH589798 QAC589797:QAD589798 QJY589797:QJZ589798 QTU589797:QTV589798 RDQ589797:RDR589798 RNM589797:RNN589798 RXI589797:RXJ589798 SHE589797:SHF589798 SRA589797:SRB589798 TAW589797:TAX589798 TKS589797:TKT589798 TUO589797:TUP589798 UEK589797:UEL589798 UOG589797:UOH589798 UYC589797:UYD589798 VHY589797:VHZ589798 VRU589797:VRV589798 WBQ589797:WBR589798 WLM589797:WLN589798 WVI589797:WVJ589798 J655333:K655334 IW655333:IX655334 SS655333:ST655334 ACO655333:ACP655334 AMK655333:AML655334 AWG655333:AWH655334 BGC655333:BGD655334 BPY655333:BPZ655334 BZU655333:BZV655334 CJQ655333:CJR655334 CTM655333:CTN655334 DDI655333:DDJ655334 DNE655333:DNF655334 DXA655333:DXB655334 EGW655333:EGX655334 EQS655333:EQT655334 FAO655333:FAP655334 FKK655333:FKL655334 FUG655333:FUH655334 GEC655333:GED655334 GNY655333:GNZ655334 GXU655333:GXV655334 HHQ655333:HHR655334 HRM655333:HRN655334 IBI655333:IBJ655334 ILE655333:ILF655334 IVA655333:IVB655334 JEW655333:JEX655334 JOS655333:JOT655334 JYO655333:JYP655334 KIK655333:KIL655334 KSG655333:KSH655334 LCC655333:LCD655334 LLY655333:LLZ655334 LVU655333:LVV655334 MFQ655333:MFR655334 MPM655333:MPN655334 MZI655333:MZJ655334 NJE655333:NJF655334 NTA655333:NTB655334 OCW655333:OCX655334 OMS655333:OMT655334 OWO655333:OWP655334 PGK655333:PGL655334 PQG655333:PQH655334 QAC655333:QAD655334 QJY655333:QJZ655334 QTU655333:QTV655334 RDQ655333:RDR655334 RNM655333:RNN655334 RXI655333:RXJ655334 SHE655333:SHF655334 SRA655333:SRB655334 TAW655333:TAX655334 TKS655333:TKT655334 TUO655333:TUP655334 UEK655333:UEL655334 UOG655333:UOH655334 UYC655333:UYD655334 VHY655333:VHZ655334 VRU655333:VRV655334 WBQ655333:WBR655334 WLM655333:WLN655334 WVI655333:WVJ655334 J720869:K720870 IW720869:IX720870 SS720869:ST720870 ACO720869:ACP720870 AMK720869:AML720870 AWG720869:AWH720870 BGC720869:BGD720870 BPY720869:BPZ720870 BZU720869:BZV720870 CJQ720869:CJR720870 CTM720869:CTN720870 DDI720869:DDJ720870 DNE720869:DNF720870 DXA720869:DXB720870 EGW720869:EGX720870 EQS720869:EQT720870 FAO720869:FAP720870 FKK720869:FKL720870 FUG720869:FUH720870 GEC720869:GED720870 GNY720869:GNZ720870 GXU720869:GXV720870 HHQ720869:HHR720870 HRM720869:HRN720870 IBI720869:IBJ720870 ILE720869:ILF720870 IVA720869:IVB720870 JEW720869:JEX720870 JOS720869:JOT720870 JYO720869:JYP720870 KIK720869:KIL720870 KSG720869:KSH720870 LCC720869:LCD720870 LLY720869:LLZ720870 LVU720869:LVV720870 MFQ720869:MFR720870 MPM720869:MPN720870 MZI720869:MZJ720870 NJE720869:NJF720870 NTA720869:NTB720870 OCW720869:OCX720870 OMS720869:OMT720870 OWO720869:OWP720870 PGK720869:PGL720870 PQG720869:PQH720870 QAC720869:QAD720870 QJY720869:QJZ720870 QTU720869:QTV720870 RDQ720869:RDR720870 RNM720869:RNN720870 RXI720869:RXJ720870 SHE720869:SHF720870 SRA720869:SRB720870 TAW720869:TAX720870 TKS720869:TKT720870 TUO720869:TUP720870 UEK720869:UEL720870 UOG720869:UOH720870 UYC720869:UYD720870 VHY720869:VHZ720870 VRU720869:VRV720870 WBQ720869:WBR720870 WLM720869:WLN720870 WVI720869:WVJ720870 J786405:K786406 IW786405:IX786406 SS786405:ST786406 ACO786405:ACP786406 AMK786405:AML786406 AWG786405:AWH786406 BGC786405:BGD786406 BPY786405:BPZ786406 BZU786405:BZV786406 CJQ786405:CJR786406 CTM786405:CTN786406 DDI786405:DDJ786406 DNE786405:DNF786406 DXA786405:DXB786406 EGW786405:EGX786406 EQS786405:EQT786406 FAO786405:FAP786406 FKK786405:FKL786406 FUG786405:FUH786406 GEC786405:GED786406 GNY786405:GNZ786406 GXU786405:GXV786406 HHQ786405:HHR786406 HRM786405:HRN786406 IBI786405:IBJ786406 ILE786405:ILF786406 IVA786405:IVB786406 JEW786405:JEX786406 JOS786405:JOT786406 JYO786405:JYP786406 KIK786405:KIL786406 KSG786405:KSH786406 LCC786405:LCD786406 LLY786405:LLZ786406 LVU786405:LVV786406 MFQ786405:MFR786406 MPM786405:MPN786406 MZI786405:MZJ786406 NJE786405:NJF786406 NTA786405:NTB786406 OCW786405:OCX786406 OMS786405:OMT786406 OWO786405:OWP786406 PGK786405:PGL786406 PQG786405:PQH786406 QAC786405:QAD786406 QJY786405:QJZ786406 QTU786405:QTV786406 RDQ786405:RDR786406 RNM786405:RNN786406 RXI786405:RXJ786406 SHE786405:SHF786406 SRA786405:SRB786406 TAW786405:TAX786406 TKS786405:TKT786406 TUO786405:TUP786406 UEK786405:UEL786406 UOG786405:UOH786406 UYC786405:UYD786406 VHY786405:VHZ786406 VRU786405:VRV786406 WBQ786405:WBR786406 WLM786405:WLN786406 WVI786405:WVJ786406 J851941:K851942 IW851941:IX851942 SS851941:ST851942 ACO851941:ACP851942 AMK851941:AML851942 AWG851941:AWH851942 BGC851941:BGD851942 BPY851941:BPZ851942 BZU851941:BZV851942 CJQ851941:CJR851942 CTM851941:CTN851942 DDI851941:DDJ851942 DNE851941:DNF851942 DXA851941:DXB851942 EGW851941:EGX851942 EQS851941:EQT851942 FAO851941:FAP851942 FKK851941:FKL851942 FUG851941:FUH851942 GEC851941:GED851942 GNY851941:GNZ851942 GXU851941:GXV851942 HHQ851941:HHR851942 HRM851941:HRN851942 IBI851941:IBJ851942 ILE851941:ILF851942 IVA851941:IVB851942 JEW851941:JEX851942 JOS851941:JOT851942 JYO851941:JYP851942 KIK851941:KIL851942 KSG851941:KSH851942 LCC851941:LCD851942 LLY851941:LLZ851942 LVU851941:LVV851942 MFQ851941:MFR851942 MPM851941:MPN851942 MZI851941:MZJ851942 NJE851941:NJF851942 NTA851941:NTB851942 OCW851941:OCX851942 OMS851941:OMT851942 OWO851941:OWP851942 PGK851941:PGL851942 PQG851941:PQH851942 QAC851941:QAD851942 QJY851941:QJZ851942 QTU851941:QTV851942 RDQ851941:RDR851942 RNM851941:RNN851942 RXI851941:RXJ851942 SHE851941:SHF851942 SRA851941:SRB851942 TAW851941:TAX851942 TKS851941:TKT851942 TUO851941:TUP851942 UEK851941:UEL851942 UOG851941:UOH851942 UYC851941:UYD851942 VHY851941:VHZ851942 VRU851941:VRV851942 WBQ851941:WBR851942 WLM851941:WLN851942 WVI851941:WVJ851942 J917477:K917478 IW917477:IX917478 SS917477:ST917478 ACO917477:ACP917478 AMK917477:AML917478 AWG917477:AWH917478 BGC917477:BGD917478 BPY917477:BPZ917478 BZU917477:BZV917478 CJQ917477:CJR917478 CTM917477:CTN917478 DDI917477:DDJ917478 DNE917477:DNF917478 DXA917477:DXB917478 EGW917477:EGX917478 EQS917477:EQT917478 FAO917477:FAP917478 FKK917477:FKL917478 FUG917477:FUH917478 GEC917477:GED917478 GNY917477:GNZ917478 GXU917477:GXV917478 HHQ917477:HHR917478 HRM917477:HRN917478 IBI917477:IBJ917478 ILE917477:ILF917478 IVA917477:IVB917478 JEW917477:JEX917478 JOS917477:JOT917478 JYO917477:JYP917478 KIK917477:KIL917478 KSG917477:KSH917478 LCC917477:LCD917478 LLY917477:LLZ917478 LVU917477:LVV917478 MFQ917477:MFR917478 MPM917477:MPN917478 MZI917477:MZJ917478 NJE917477:NJF917478 NTA917477:NTB917478 OCW917477:OCX917478 OMS917477:OMT917478 OWO917477:OWP917478 PGK917477:PGL917478 PQG917477:PQH917478 QAC917477:QAD917478 QJY917477:QJZ917478 QTU917477:QTV917478 RDQ917477:RDR917478 RNM917477:RNN917478 RXI917477:RXJ917478 SHE917477:SHF917478 SRA917477:SRB917478 TAW917477:TAX917478 TKS917477:TKT917478 TUO917477:TUP917478 UEK917477:UEL917478 UOG917477:UOH917478 UYC917477:UYD917478 VHY917477:VHZ917478 VRU917477:VRV917478 WBQ917477:WBR917478 WLM917477:WLN917478 WVI917477:WVJ917478 J983013:K983014 IW983013:IX983014 SS983013:ST983014 ACO983013:ACP983014 AMK983013:AML983014 AWG983013:AWH983014 BGC983013:BGD983014 BPY983013:BPZ983014 BZU983013:BZV983014 CJQ983013:CJR983014 CTM983013:CTN983014 DDI983013:DDJ983014 DNE983013:DNF983014 DXA983013:DXB983014 EGW983013:EGX983014 EQS983013:EQT983014 FAO983013:FAP983014 FKK983013:FKL983014 FUG983013:FUH983014 GEC983013:GED983014 GNY983013:GNZ983014 GXU983013:GXV983014 HHQ983013:HHR983014 HRM983013:HRN983014 IBI983013:IBJ983014 ILE983013:ILF983014 IVA983013:IVB983014 JEW983013:JEX983014 JOS983013:JOT983014 JYO983013:JYP983014 KIK983013:KIL983014 KSG983013:KSH983014 LCC983013:LCD983014 LLY983013:LLZ983014 LVU983013:LVV983014 MFQ983013:MFR983014 MPM983013:MPN983014 MZI983013:MZJ983014 NJE983013:NJF983014 NTA983013:NTB983014 OCW983013:OCX983014 OMS983013:OMT983014 OWO983013:OWP983014 PGK983013:PGL983014 PQG983013:PQH983014 QAC983013:QAD983014 QJY983013:QJZ983014 QTU983013:QTV983014 RDQ983013:RDR983014 RNM983013:RNN983014 RXI983013:RXJ983014 SHE983013:SHF983014 SRA983013:SRB983014 TAW983013:TAX983014 TKS983013:TKT983014 TUO983013:TUP983014 UEK983013:UEL983014 UOG983013:UOH983014 UYC983013:UYD983014 VHY983013:VHZ983014 VRU983013:VRV983014 IZ8:JA10 ACR8:ACS10 WVI8:WVJ10 WLM8:WLN10 WBQ8:WBR10 VRU8:VRV10 VHY8:VHZ10 UYC8:UYD10 UOG8:UOH10 UEK8:UEL10 TUO8:TUP10 TKS8:TKT10 TAW8:TAX10 SRA8:SRB10 SHE8:SHF10 RXI8:RXJ10 RNM8:RNN10 RDQ8:RDR10 QTU8:QTV10 QJY8:QJZ10 QAC8:QAD10 PQG8:PQH10 PGK8:PGL10 OWO8:OWP10 OMS8:OMT10 OCW8:OCX10 NTA8:NTB10 NJE8:NJF10 MZI8:MZJ10 MPM8:MPN10 MFQ8:MFR10 LVU8:LVV10 LLY8:LLZ10 LCC8:LCD10 KSG8:KSH10 KIK8:KIL10 JYO8:JYP10 JOS8:JOT10 JEW8:JEX10 IVA8:IVB10 ILE8:ILF10 IBI8:IBJ10 HRM8:HRN10 HHQ8:HHR10 GXU8:GXV10 GNY8:GNZ10 GEC8:GED10 FUG8:FUH10 FKK8:FKL10 FAO8:FAP10 EQS8:EQT10 EGW8:EGX10 DXA8:DXB10 DNE8:DNF10 DDI8:DDJ10 CTM8:CTN10 CJQ8:CJR10 BZU8:BZV10 BPY8:BPZ10 BGC8:BGD10 AWG8:AWH10 AMK8:AML10 ACO8:ACP10 SS8:ST10 IW8:IX10 SV8:SW10 WVF8:WVG10 WLJ8:WLK10 WBN8:WBO10 VRR8:VRS10 VHV8:VHW10 UXZ8:UYA10 UOD8:UOE10 UEH8:UEI10 TUL8:TUM10 TKP8:TKQ10 TAT8:TAU10 SQX8:SQY10 SHB8:SHC10 RXF8:RXG10 RNJ8:RNK10 RDN8:RDO10 QTR8:QTS10 QJV8:QJW10 PZZ8:QAA10 PQD8:PQE10 PGH8:PGI10 OWL8:OWM10 OMP8:OMQ10 OCT8:OCU10 NSX8:NSY10 NJB8:NJC10 MZF8:MZG10 MPJ8:MPK10 MFN8:MFO10 LVR8:LVS10 LLV8:LLW10 LBZ8:LCA10 KSD8:KSE10 KIH8:KII10 JYL8:JYM10 JOP8:JOQ10 JET8:JEU10 IUX8:IUY10 ILB8:ILC10 IBF8:IBG10 HRJ8:HRK10 HHN8:HHO10 GXR8:GXS10 GNV8:GNW10 GDZ8:GEA10 FUD8:FUE10 FKH8:FKI10 FAL8:FAM10 EQP8:EQQ10 EGT8:EGU10 DWX8:DWY10 DNB8:DNC10 DDF8:DDG10 CTJ8:CTK10 CJN8:CJO10 BZR8:BZS10 BPV8:BPW10 BFZ8:BGA10 AWD8:AWE10 AMH8:AMI10 ACL8:ACM10 SP8:SQ10 IT8:IU10 WVL8:WVM10 WLP8:WLQ10 WBT8:WBU10 VRX8:VRY10 VIB8:VIC10 UYF8:UYG10 UOJ8:UOK10 UEN8:UEO10 TUR8:TUS10 TKV8:TKW10 TAZ8:TBA10 SRD8:SRE10 SHH8:SHI10 RXL8:RXM10 RNP8:RNQ10 RDT8:RDU10 QTX8:QTY10 QKB8:QKC10 QAF8:QAG10 PQJ8:PQK10 PGN8:PGO10 OWR8:OWS10 OMV8:OMW10 OCZ8:ODA10 NTD8:NTE10 NJH8:NJI10 MZL8:MZM10 MPP8:MPQ10 MFT8:MFU10 LVX8:LVY10 LMB8:LMC10 LCF8:LCG10 KSJ8:KSK10 KIN8:KIO10 JYR8:JYS10 JOV8:JOW10 JEZ8:JFA10 IVD8:IVE10 ILH8:ILI10 IBL8:IBM10 HRP8:HRQ10 HHT8:HHU10 GXX8:GXY10 GOB8:GOC10 GEF8:GEG10 FUJ8:FUK10 FKN8:FKO10 FAR8:FAS10 EQV8:EQW10 EGZ8:EHA10 DXD8:DXE10 DNH8:DNI10 DDL8:DDM10 CTP8:CTQ10 CJT8:CJU10 BZX8:BZY10 BQB8:BQC10 BGF8:BGG10 AWJ8:AWK10 AMN8:AMO10 P196581:Q196582 P262117:Q262118 P327653:Q327654 P393189:Q393190 P458725:Q458726 P524261:Q524262 P589797:Q589798 P655333:Q655334 P720869:Q720870 P786405:Q786406 P851941:Q851942 P917477:Q917478 P983013:Q983014 P65503:Q65504 P131039:Q131040 P196575:Q196576 P262111:Q262112 P327647:Q327648 P393183:Q393184 P458719:Q458720 P524255:Q524256 P589791:Q589792 P655327:Q655328 P720863:Q720864 P786399:Q786400 P851935:Q851936 P917471:Q917472 P983007:Q983008 P65509:Q65510 S65509:T65510 V131045:W131046 V196581:W196582 V262117:W262118 V327653:W327654 V393189:W393190 V458725:W458726 V524261:W524262 V589797:W589798 V655333:W655334 V720869:W720870 V786405:W786406 V851941:W851942 V917477:W917478 V983013:W983014 V65503:W65504 V131039:W131040 V196575:W196576 V262111:W262112 V327647:W327648 V393183:W393184 V458719:W458720 V524255:W524256 V589791:W589792 V655327:W655328 V720863:W720864 V786399:W786400 V851935:W851936 V917471:W917472 V983007:W983008 V65509:W65510 S131045:T131046 P131045:Q131046 S196581:T196582 S262117:T262118 S327653:T327654 S393189:T393190 S458725:T458726 S524261:T524262 S589797:T589798 S655333:T655334 S720869:T720870 S786405:T786406 S851941:T851942 S917477:T917478 S983013:T983014 S65503:T65504 S131039:T131040 S196575:T196576 S262111:T262112 S327647:T327648 S393183:T393184 S458719:T458720 S524255:T524256 S589791:T589792 S655327:T655328 S720863:T720864 S786399:T786400 S851935:T851936 S917471:T917472 S983007:T983008" xr:uid="{00000000-0002-0000-1400-000001000000}"/>
  </dataValidations>
  <printOptions horizontalCentered="1"/>
  <pageMargins left="0.19685039370078741" right="0.19685039370078741" top="0.59055118110236227" bottom="0.59055118110236227" header="0.31496062992125984" footer="0.15748031496062992"/>
  <pageSetup paperSize="172" scale="74" orientation="landscape" r:id="rId1"/>
  <headerFooter>
    <oddHeader>&amp;L&amp;G</oddHeader>
    <oddFooter>&amp;R&amp;"Carlito,Negrita"I y II Ciclos&amp;"Carlito,Normal", 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>
    <pageSetUpPr fitToPage="1"/>
  </sheetPr>
  <dimension ref="A1:Z35"/>
  <sheetViews>
    <sheetView showGridLines="0" zoomScale="95" zoomScaleNormal="95" zoomScaleSheetLayoutView="95" workbookViewId="0"/>
  </sheetViews>
  <sheetFormatPr baseColWidth="10" defaultColWidth="48.28515625" defaultRowHeight="15" x14ac:dyDescent="0.25"/>
  <cols>
    <col min="1" max="1" width="5.42578125" style="18" customWidth="1"/>
    <col min="2" max="2" width="108.28515625" style="22" customWidth="1"/>
    <col min="3" max="4" width="5.7109375" style="22" customWidth="1"/>
    <col min="5" max="7" width="10.5703125" style="22" customWidth="1"/>
    <col min="8" max="13" width="10.7109375" style="78" customWidth="1"/>
    <col min="14" max="250" width="48.28515625" style="22"/>
    <col min="251" max="251" width="25.140625" style="22" customWidth="1"/>
    <col min="252" max="252" width="88.140625" style="22" customWidth="1"/>
    <col min="253" max="255" width="12.28515625" style="22" customWidth="1"/>
    <col min="256" max="506" width="48.28515625" style="22"/>
    <col min="507" max="507" width="25.140625" style="22" customWidth="1"/>
    <col min="508" max="508" width="88.140625" style="22" customWidth="1"/>
    <col min="509" max="511" width="12.28515625" style="22" customWidth="1"/>
    <col min="512" max="762" width="48.28515625" style="22"/>
    <col min="763" max="763" width="25.140625" style="22" customWidth="1"/>
    <col min="764" max="764" width="88.140625" style="22" customWidth="1"/>
    <col min="765" max="767" width="12.28515625" style="22" customWidth="1"/>
    <col min="768" max="1018" width="48.28515625" style="22"/>
    <col min="1019" max="1019" width="25.140625" style="22" customWidth="1"/>
    <col min="1020" max="1020" width="88.140625" style="22" customWidth="1"/>
    <col min="1021" max="1023" width="12.28515625" style="22" customWidth="1"/>
    <col min="1024" max="1274" width="48.28515625" style="22"/>
    <col min="1275" max="1275" width="25.140625" style="22" customWidth="1"/>
    <col min="1276" max="1276" width="88.140625" style="22" customWidth="1"/>
    <col min="1277" max="1279" width="12.28515625" style="22" customWidth="1"/>
    <col min="1280" max="1530" width="48.28515625" style="22"/>
    <col min="1531" max="1531" width="25.140625" style="22" customWidth="1"/>
    <col min="1532" max="1532" width="88.140625" style="22" customWidth="1"/>
    <col min="1533" max="1535" width="12.28515625" style="22" customWidth="1"/>
    <col min="1536" max="1786" width="48.28515625" style="22"/>
    <col min="1787" max="1787" width="25.140625" style="22" customWidth="1"/>
    <col min="1788" max="1788" width="88.140625" style="22" customWidth="1"/>
    <col min="1789" max="1791" width="12.28515625" style="22" customWidth="1"/>
    <col min="1792" max="2042" width="48.28515625" style="22"/>
    <col min="2043" max="2043" width="25.140625" style="22" customWidth="1"/>
    <col min="2044" max="2044" width="88.140625" style="22" customWidth="1"/>
    <col min="2045" max="2047" width="12.28515625" style="22" customWidth="1"/>
    <col min="2048" max="2298" width="48.28515625" style="22"/>
    <col min="2299" max="2299" width="25.140625" style="22" customWidth="1"/>
    <col min="2300" max="2300" width="88.140625" style="22" customWidth="1"/>
    <col min="2301" max="2303" width="12.28515625" style="22" customWidth="1"/>
    <col min="2304" max="2554" width="48.28515625" style="22"/>
    <col min="2555" max="2555" width="25.140625" style="22" customWidth="1"/>
    <col min="2556" max="2556" width="88.140625" style="22" customWidth="1"/>
    <col min="2557" max="2559" width="12.28515625" style="22" customWidth="1"/>
    <col min="2560" max="2810" width="48.28515625" style="22"/>
    <col min="2811" max="2811" width="25.140625" style="22" customWidth="1"/>
    <col min="2812" max="2812" width="88.140625" style="22" customWidth="1"/>
    <col min="2813" max="2815" width="12.28515625" style="22" customWidth="1"/>
    <col min="2816" max="3066" width="48.28515625" style="22"/>
    <col min="3067" max="3067" width="25.140625" style="22" customWidth="1"/>
    <col min="3068" max="3068" width="88.140625" style="22" customWidth="1"/>
    <col min="3069" max="3071" width="12.28515625" style="22" customWidth="1"/>
    <col min="3072" max="3322" width="48.28515625" style="22"/>
    <col min="3323" max="3323" width="25.140625" style="22" customWidth="1"/>
    <col min="3324" max="3324" width="88.140625" style="22" customWidth="1"/>
    <col min="3325" max="3327" width="12.28515625" style="22" customWidth="1"/>
    <col min="3328" max="3578" width="48.28515625" style="22"/>
    <col min="3579" max="3579" width="25.140625" style="22" customWidth="1"/>
    <col min="3580" max="3580" width="88.140625" style="22" customWidth="1"/>
    <col min="3581" max="3583" width="12.28515625" style="22" customWidth="1"/>
    <col min="3584" max="3834" width="48.28515625" style="22"/>
    <col min="3835" max="3835" width="25.140625" style="22" customWidth="1"/>
    <col min="3836" max="3836" width="88.140625" style="22" customWidth="1"/>
    <col min="3837" max="3839" width="12.28515625" style="22" customWidth="1"/>
    <col min="3840" max="4090" width="48.28515625" style="22"/>
    <col min="4091" max="4091" width="25.140625" style="22" customWidth="1"/>
    <col min="4092" max="4092" width="88.140625" style="22" customWidth="1"/>
    <col min="4093" max="4095" width="12.28515625" style="22" customWidth="1"/>
    <col min="4096" max="4346" width="48.28515625" style="22"/>
    <col min="4347" max="4347" width="25.140625" style="22" customWidth="1"/>
    <col min="4348" max="4348" width="88.140625" style="22" customWidth="1"/>
    <col min="4349" max="4351" width="12.28515625" style="22" customWidth="1"/>
    <col min="4352" max="4602" width="48.28515625" style="22"/>
    <col min="4603" max="4603" width="25.140625" style="22" customWidth="1"/>
    <col min="4604" max="4604" width="88.140625" style="22" customWidth="1"/>
    <col min="4605" max="4607" width="12.28515625" style="22" customWidth="1"/>
    <col min="4608" max="4858" width="48.28515625" style="22"/>
    <col min="4859" max="4859" width="25.140625" style="22" customWidth="1"/>
    <col min="4860" max="4860" width="88.140625" style="22" customWidth="1"/>
    <col min="4861" max="4863" width="12.28515625" style="22" customWidth="1"/>
    <col min="4864" max="5114" width="48.28515625" style="22"/>
    <col min="5115" max="5115" width="25.140625" style="22" customWidth="1"/>
    <col min="5116" max="5116" width="88.140625" style="22" customWidth="1"/>
    <col min="5117" max="5119" width="12.28515625" style="22" customWidth="1"/>
    <col min="5120" max="5370" width="48.28515625" style="22"/>
    <col min="5371" max="5371" width="25.140625" style="22" customWidth="1"/>
    <col min="5372" max="5372" width="88.140625" style="22" customWidth="1"/>
    <col min="5373" max="5375" width="12.28515625" style="22" customWidth="1"/>
    <col min="5376" max="5626" width="48.28515625" style="22"/>
    <col min="5627" max="5627" width="25.140625" style="22" customWidth="1"/>
    <col min="5628" max="5628" width="88.140625" style="22" customWidth="1"/>
    <col min="5629" max="5631" width="12.28515625" style="22" customWidth="1"/>
    <col min="5632" max="5882" width="48.28515625" style="22"/>
    <col min="5883" max="5883" width="25.140625" style="22" customWidth="1"/>
    <col min="5884" max="5884" width="88.140625" style="22" customWidth="1"/>
    <col min="5885" max="5887" width="12.28515625" style="22" customWidth="1"/>
    <col min="5888" max="6138" width="48.28515625" style="22"/>
    <col min="6139" max="6139" width="25.140625" style="22" customWidth="1"/>
    <col min="6140" max="6140" width="88.140625" style="22" customWidth="1"/>
    <col min="6141" max="6143" width="12.28515625" style="22" customWidth="1"/>
    <col min="6144" max="6394" width="48.28515625" style="22"/>
    <col min="6395" max="6395" width="25.140625" style="22" customWidth="1"/>
    <col min="6396" max="6396" width="88.140625" style="22" customWidth="1"/>
    <col min="6397" max="6399" width="12.28515625" style="22" customWidth="1"/>
    <col min="6400" max="6650" width="48.28515625" style="22"/>
    <col min="6651" max="6651" width="25.140625" style="22" customWidth="1"/>
    <col min="6652" max="6652" width="88.140625" style="22" customWidth="1"/>
    <col min="6653" max="6655" width="12.28515625" style="22" customWidth="1"/>
    <col min="6656" max="6906" width="48.28515625" style="22"/>
    <col min="6907" max="6907" width="25.140625" style="22" customWidth="1"/>
    <col min="6908" max="6908" width="88.140625" style="22" customWidth="1"/>
    <col min="6909" max="6911" width="12.28515625" style="22" customWidth="1"/>
    <col min="6912" max="7162" width="48.28515625" style="22"/>
    <col min="7163" max="7163" width="25.140625" style="22" customWidth="1"/>
    <col min="7164" max="7164" width="88.140625" style="22" customWidth="1"/>
    <col min="7165" max="7167" width="12.28515625" style="22" customWidth="1"/>
    <col min="7168" max="7418" width="48.28515625" style="22"/>
    <col min="7419" max="7419" width="25.140625" style="22" customWidth="1"/>
    <col min="7420" max="7420" width="88.140625" style="22" customWidth="1"/>
    <col min="7421" max="7423" width="12.28515625" style="22" customWidth="1"/>
    <col min="7424" max="7674" width="48.28515625" style="22"/>
    <col min="7675" max="7675" width="25.140625" style="22" customWidth="1"/>
    <col min="7676" max="7676" width="88.140625" style="22" customWidth="1"/>
    <col min="7677" max="7679" width="12.28515625" style="22" customWidth="1"/>
    <col min="7680" max="7930" width="48.28515625" style="22"/>
    <col min="7931" max="7931" width="25.140625" style="22" customWidth="1"/>
    <col min="7932" max="7932" width="88.140625" style="22" customWidth="1"/>
    <col min="7933" max="7935" width="12.28515625" style="22" customWidth="1"/>
    <col min="7936" max="8186" width="48.28515625" style="22"/>
    <col min="8187" max="8187" width="25.140625" style="22" customWidth="1"/>
    <col min="8188" max="8188" width="88.140625" style="22" customWidth="1"/>
    <col min="8189" max="8191" width="12.28515625" style="22" customWidth="1"/>
    <col min="8192" max="8442" width="48.28515625" style="22"/>
    <col min="8443" max="8443" width="25.140625" style="22" customWidth="1"/>
    <col min="8444" max="8444" width="88.140625" style="22" customWidth="1"/>
    <col min="8445" max="8447" width="12.28515625" style="22" customWidth="1"/>
    <col min="8448" max="8698" width="48.28515625" style="22"/>
    <col min="8699" max="8699" width="25.140625" style="22" customWidth="1"/>
    <col min="8700" max="8700" width="88.140625" style="22" customWidth="1"/>
    <col min="8701" max="8703" width="12.28515625" style="22" customWidth="1"/>
    <col min="8704" max="8954" width="48.28515625" style="22"/>
    <col min="8955" max="8955" width="25.140625" style="22" customWidth="1"/>
    <col min="8956" max="8956" width="88.140625" style="22" customWidth="1"/>
    <col min="8957" max="8959" width="12.28515625" style="22" customWidth="1"/>
    <col min="8960" max="9210" width="48.28515625" style="22"/>
    <col min="9211" max="9211" width="25.140625" style="22" customWidth="1"/>
    <col min="9212" max="9212" width="88.140625" style="22" customWidth="1"/>
    <col min="9213" max="9215" width="12.28515625" style="22" customWidth="1"/>
    <col min="9216" max="9466" width="48.28515625" style="22"/>
    <col min="9467" max="9467" width="25.140625" style="22" customWidth="1"/>
    <col min="9468" max="9468" width="88.140625" style="22" customWidth="1"/>
    <col min="9469" max="9471" width="12.28515625" style="22" customWidth="1"/>
    <col min="9472" max="9722" width="48.28515625" style="22"/>
    <col min="9723" max="9723" width="25.140625" style="22" customWidth="1"/>
    <col min="9724" max="9724" width="88.140625" style="22" customWidth="1"/>
    <col min="9725" max="9727" width="12.28515625" style="22" customWidth="1"/>
    <col min="9728" max="9978" width="48.28515625" style="22"/>
    <col min="9979" max="9979" width="25.140625" style="22" customWidth="1"/>
    <col min="9980" max="9980" width="88.140625" style="22" customWidth="1"/>
    <col min="9981" max="9983" width="12.28515625" style="22" customWidth="1"/>
    <col min="9984" max="10234" width="48.28515625" style="22"/>
    <col min="10235" max="10235" width="25.140625" style="22" customWidth="1"/>
    <col min="10236" max="10236" width="88.140625" style="22" customWidth="1"/>
    <col min="10237" max="10239" width="12.28515625" style="22" customWidth="1"/>
    <col min="10240" max="10490" width="48.28515625" style="22"/>
    <col min="10491" max="10491" width="25.140625" style="22" customWidth="1"/>
    <col min="10492" max="10492" width="88.140625" style="22" customWidth="1"/>
    <col min="10493" max="10495" width="12.28515625" style="22" customWidth="1"/>
    <col min="10496" max="10746" width="48.28515625" style="22"/>
    <col min="10747" max="10747" width="25.140625" style="22" customWidth="1"/>
    <col min="10748" max="10748" width="88.140625" style="22" customWidth="1"/>
    <col min="10749" max="10751" width="12.28515625" style="22" customWidth="1"/>
    <col min="10752" max="11002" width="48.28515625" style="22"/>
    <col min="11003" max="11003" width="25.140625" style="22" customWidth="1"/>
    <col min="11004" max="11004" width="88.140625" style="22" customWidth="1"/>
    <col min="11005" max="11007" width="12.28515625" style="22" customWidth="1"/>
    <col min="11008" max="11258" width="48.28515625" style="22"/>
    <col min="11259" max="11259" width="25.140625" style="22" customWidth="1"/>
    <col min="11260" max="11260" width="88.140625" style="22" customWidth="1"/>
    <col min="11261" max="11263" width="12.28515625" style="22" customWidth="1"/>
    <col min="11264" max="11514" width="48.28515625" style="22"/>
    <col min="11515" max="11515" width="25.140625" style="22" customWidth="1"/>
    <col min="11516" max="11516" width="88.140625" style="22" customWidth="1"/>
    <col min="11517" max="11519" width="12.28515625" style="22" customWidth="1"/>
    <col min="11520" max="11770" width="48.28515625" style="22"/>
    <col min="11771" max="11771" width="25.140625" style="22" customWidth="1"/>
    <col min="11772" max="11772" width="88.140625" style="22" customWidth="1"/>
    <col min="11773" max="11775" width="12.28515625" style="22" customWidth="1"/>
    <col min="11776" max="12026" width="48.28515625" style="22"/>
    <col min="12027" max="12027" width="25.140625" style="22" customWidth="1"/>
    <col min="12028" max="12028" width="88.140625" style="22" customWidth="1"/>
    <col min="12029" max="12031" width="12.28515625" style="22" customWidth="1"/>
    <col min="12032" max="12282" width="48.28515625" style="22"/>
    <col min="12283" max="12283" width="25.140625" style="22" customWidth="1"/>
    <col min="12284" max="12284" width="88.140625" style="22" customWidth="1"/>
    <col min="12285" max="12287" width="12.28515625" style="22" customWidth="1"/>
    <col min="12288" max="12538" width="48.28515625" style="22"/>
    <col min="12539" max="12539" width="25.140625" style="22" customWidth="1"/>
    <col min="12540" max="12540" width="88.140625" style="22" customWidth="1"/>
    <col min="12541" max="12543" width="12.28515625" style="22" customWidth="1"/>
    <col min="12544" max="12794" width="48.28515625" style="22"/>
    <col min="12795" max="12795" width="25.140625" style="22" customWidth="1"/>
    <col min="12796" max="12796" width="88.140625" style="22" customWidth="1"/>
    <col min="12797" max="12799" width="12.28515625" style="22" customWidth="1"/>
    <col min="12800" max="13050" width="48.28515625" style="22"/>
    <col min="13051" max="13051" width="25.140625" style="22" customWidth="1"/>
    <col min="13052" max="13052" width="88.140625" style="22" customWidth="1"/>
    <col min="13053" max="13055" width="12.28515625" style="22" customWidth="1"/>
    <col min="13056" max="13306" width="48.28515625" style="22"/>
    <col min="13307" max="13307" width="25.140625" style="22" customWidth="1"/>
    <col min="13308" max="13308" width="88.140625" style="22" customWidth="1"/>
    <col min="13309" max="13311" width="12.28515625" style="22" customWidth="1"/>
    <col min="13312" max="13562" width="48.28515625" style="22"/>
    <col min="13563" max="13563" width="25.140625" style="22" customWidth="1"/>
    <col min="13564" max="13564" width="88.140625" style="22" customWidth="1"/>
    <col min="13565" max="13567" width="12.28515625" style="22" customWidth="1"/>
    <col min="13568" max="13818" width="48.28515625" style="22"/>
    <col min="13819" max="13819" width="25.140625" style="22" customWidth="1"/>
    <col min="13820" max="13820" width="88.140625" style="22" customWidth="1"/>
    <col min="13821" max="13823" width="12.28515625" style="22" customWidth="1"/>
    <col min="13824" max="14074" width="48.28515625" style="22"/>
    <col min="14075" max="14075" width="25.140625" style="22" customWidth="1"/>
    <col min="14076" max="14076" width="88.140625" style="22" customWidth="1"/>
    <col min="14077" max="14079" width="12.28515625" style="22" customWidth="1"/>
    <col min="14080" max="14330" width="48.28515625" style="22"/>
    <col min="14331" max="14331" width="25.140625" style="22" customWidth="1"/>
    <col min="14332" max="14332" width="88.140625" style="22" customWidth="1"/>
    <col min="14333" max="14335" width="12.28515625" style="22" customWidth="1"/>
    <col min="14336" max="14586" width="48.28515625" style="22"/>
    <col min="14587" max="14587" width="25.140625" style="22" customWidth="1"/>
    <col min="14588" max="14588" width="88.140625" style="22" customWidth="1"/>
    <col min="14589" max="14591" width="12.28515625" style="22" customWidth="1"/>
    <col min="14592" max="14842" width="48.28515625" style="22"/>
    <col min="14843" max="14843" width="25.140625" style="22" customWidth="1"/>
    <col min="14844" max="14844" width="88.140625" style="22" customWidth="1"/>
    <col min="14845" max="14847" width="12.28515625" style="22" customWidth="1"/>
    <col min="14848" max="15098" width="48.28515625" style="22"/>
    <col min="15099" max="15099" width="25.140625" style="22" customWidth="1"/>
    <col min="15100" max="15100" width="88.140625" style="22" customWidth="1"/>
    <col min="15101" max="15103" width="12.28515625" style="22" customWidth="1"/>
    <col min="15104" max="15354" width="48.28515625" style="22"/>
    <col min="15355" max="15355" width="25.140625" style="22" customWidth="1"/>
    <col min="15356" max="15356" width="88.140625" style="22" customWidth="1"/>
    <col min="15357" max="15359" width="12.28515625" style="22" customWidth="1"/>
    <col min="15360" max="15610" width="48.28515625" style="22"/>
    <col min="15611" max="15611" width="25.140625" style="22" customWidth="1"/>
    <col min="15612" max="15612" width="88.140625" style="22" customWidth="1"/>
    <col min="15613" max="15615" width="12.28515625" style="22" customWidth="1"/>
    <col min="15616" max="15866" width="48.28515625" style="22"/>
    <col min="15867" max="15867" width="25.140625" style="22" customWidth="1"/>
    <col min="15868" max="15868" width="88.140625" style="22" customWidth="1"/>
    <col min="15869" max="15871" width="12.28515625" style="22" customWidth="1"/>
    <col min="15872" max="16122" width="48.28515625" style="22"/>
    <col min="16123" max="16123" width="25.140625" style="22" customWidth="1"/>
    <col min="16124" max="16124" width="88.140625" style="22" customWidth="1"/>
    <col min="16125" max="16127" width="12.28515625" style="22" customWidth="1"/>
    <col min="16128" max="16384" width="48.28515625" style="22"/>
  </cols>
  <sheetData>
    <row r="1" spans="1:26" ht="18.75" x14ac:dyDescent="0.25">
      <c r="A1" s="61">
        <v>1</v>
      </c>
      <c r="B1" s="135" t="s">
        <v>17080</v>
      </c>
      <c r="C1" s="21"/>
      <c r="D1" s="21"/>
      <c r="E1" s="21"/>
      <c r="F1" s="21"/>
      <c r="G1" s="21"/>
      <c r="H1" s="21"/>
    </row>
    <row r="2" spans="1:26" ht="18" customHeight="1" x14ac:dyDescent="0.25">
      <c r="A2" s="61">
        <v>2</v>
      </c>
      <c r="B2" s="136" t="s">
        <v>17024</v>
      </c>
      <c r="C2" s="137"/>
      <c r="D2" s="137"/>
      <c r="E2" s="137"/>
      <c r="F2" s="137"/>
      <c r="G2" s="137"/>
      <c r="N2" s="78"/>
    </row>
    <row r="3" spans="1:26" ht="18.75" x14ac:dyDescent="0.25">
      <c r="A3" s="61">
        <v>3</v>
      </c>
      <c r="B3" s="136" t="s">
        <v>13731</v>
      </c>
      <c r="C3" s="137"/>
      <c r="D3" s="137"/>
      <c r="E3" s="137"/>
      <c r="F3" s="137"/>
      <c r="G3" s="137"/>
      <c r="N3" s="78"/>
    </row>
    <row r="4" spans="1:26" ht="20.25" customHeight="1" x14ac:dyDescent="0.25">
      <c r="A4" s="61">
        <v>4</v>
      </c>
      <c r="B4" s="138" t="s">
        <v>16227</v>
      </c>
      <c r="C4" s="139"/>
      <c r="D4" s="139"/>
      <c r="E4" s="139"/>
      <c r="F4" s="139"/>
      <c r="G4" s="139"/>
    </row>
    <row r="5" spans="1:26" ht="19.5" thickBot="1" x14ac:dyDescent="0.35">
      <c r="A5" s="61">
        <v>5</v>
      </c>
      <c r="B5" s="77" t="s">
        <v>17016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57" customFormat="1" ht="47.25" customHeight="1" thickTop="1" thickBot="1" x14ac:dyDescent="0.3">
      <c r="A6" s="61">
        <v>6</v>
      </c>
      <c r="B6" s="676" t="s">
        <v>17025</v>
      </c>
      <c r="C6" s="676"/>
      <c r="D6" s="677"/>
      <c r="E6" s="141" t="s">
        <v>0</v>
      </c>
      <c r="F6" s="142" t="s">
        <v>10255</v>
      </c>
      <c r="G6" s="143" t="s">
        <v>10256</v>
      </c>
      <c r="H6" s="97"/>
      <c r="I6" s="97"/>
      <c r="J6" s="97"/>
      <c r="K6" s="97"/>
      <c r="L6" s="97"/>
      <c r="M6" s="97"/>
    </row>
    <row r="7" spans="1:26" ht="21" customHeight="1" thickTop="1" x14ac:dyDescent="0.25">
      <c r="A7" s="61">
        <v>7</v>
      </c>
      <c r="B7" s="44" t="s">
        <v>17026</v>
      </c>
      <c r="C7" s="144" t="str">
        <f>IF(OR('Cuadro 18'!F7&gt;'Cuadro 17'!$D$7),"***","")</f>
        <v/>
      </c>
      <c r="D7" s="145" t="str">
        <f>IF(OR('Cuadro 18'!G7&gt;'Cuadro 17'!$E$7),"xx","")</f>
        <v/>
      </c>
      <c r="E7" s="146">
        <f>+F7+G7</f>
        <v>0</v>
      </c>
      <c r="F7" s="475"/>
      <c r="G7" s="476"/>
      <c r="N7" s="78"/>
    </row>
    <row r="8" spans="1:26" ht="21" customHeight="1" x14ac:dyDescent="0.25">
      <c r="A8" s="61">
        <v>8</v>
      </c>
      <c r="B8" s="44" t="s">
        <v>17027</v>
      </c>
      <c r="C8" s="147" t="str">
        <f>IF(OR('Cuadro 18'!F8&gt;'Cuadro 17'!$D$7),"***","")</f>
        <v/>
      </c>
      <c r="D8" s="148" t="str">
        <f>IF(OR('Cuadro 18'!G8&gt;'Cuadro 17'!$E$7),"xx","")</f>
        <v/>
      </c>
      <c r="E8" s="149">
        <f t="shared" ref="E8:E23" si="0">+F8+G8</f>
        <v>0</v>
      </c>
      <c r="F8" s="477"/>
      <c r="G8" s="478"/>
      <c r="H8" s="97"/>
      <c r="N8" s="78"/>
    </row>
    <row r="9" spans="1:26" ht="21" customHeight="1" x14ac:dyDescent="0.25">
      <c r="A9" s="61">
        <v>9</v>
      </c>
      <c r="B9" s="44" t="s">
        <v>17028</v>
      </c>
      <c r="C9" s="147" t="str">
        <f>IF(OR('Cuadro 18'!F9&gt;'Cuadro 17'!$D$7),"***","")</f>
        <v/>
      </c>
      <c r="D9" s="148" t="str">
        <f>IF(OR('Cuadro 18'!G9&gt;'Cuadro 17'!$E$7),"xx","")</f>
        <v/>
      </c>
      <c r="E9" s="149">
        <f t="shared" si="0"/>
        <v>0</v>
      </c>
      <c r="F9" s="477"/>
      <c r="G9" s="478"/>
    </row>
    <row r="10" spans="1:26" ht="21" customHeight="1" x14ac:dyDescent="0.25">
      <c r="A10" s="61">
        <v>10</v>
      </c>
      <c r="B10" s="44" t="s">
        <v>17029</v>
      </c>
      <c r="C10" s="147" t="str">
        <f>IF(OR('Cuadro 18'!F10&gt;'Cuadro 17'!$D$7),"***","")</f>
        <v/>
      </c>
      <c r="D10" s="148" t="str">
        <f>IF(OR('Cuadro 18'!G10&gt;'Cuadro 17'!$E$7),"xx","")</f>
        <v/>
      </c>
      <c r="E10" s="149">
        <f t="shared" si="0"/>
        <v>0</v>
      </c>
      <c r="F10" s="477"/>
      <c r="G10" s="478"/>
    </row>
    <row r="11" spans="1:26" ht="21" customHeight="1" x14ac:dyDescent="0.25">
      <c r="A11" s="61">
        <v>11</v>
      </c>
      <c r="B11" s="44" t="s">
        <v>17030</v>
      </c>
      <c r="C11" s="147" t="str">
        <f>IF(OR('Cuadro 18'!F11&gt;'Cuadro 17'!$D$7),"***","")</f>
        <v/>
      </c>
      <c r="D11" s="148" t="str">
        <f>IF(OR('Cuadro 18'!G11&gt;'Cuadro 17'!$E$7),"xx","")</f>
        <v/>
      </c>
      <c r="E11" s="149">
        <f t="shared" si="0"/>
        <v>0</v>
      </c>
      <c r="F11" s="477"/>
      <c r="G11" s="478"/>
    </row>
    <row r="12" spans="1:26" ht="21" customHeight="1" x14ac:dyDescent="0.25">
      <c r="A12" s="61">
        <v>12</v>
      </c>
      <c r="B12" s="44" t="s">
        <v>17031</v>
      </c>
      <c r="C12" s="147" t="str">
        <f>IF(OR('Cuadro 18'!F12&gt;'Cuadro 17'!$D$7),"***","")</f>
        <v/>
      </c>
      <c r="D12" s="148" t="str">
        <f>IF(OR('Cuadro 18'!G12&gt;'Cuadro 17'!$E$7),"xx","")</f>
        <v/>
      </c>
      <c r="E12" s="149">
        <f t="shared" si="0"/>
        <v>0</v>
      </c>
      <c r="F12" s="477"/>
      <c r="G12" s="478"/>
    </row>
    <row r="13" spans="1:26" ht="21" customHeight="1" x14ac:dyDescent="0.25">
      <c r="A13" s="61">
        <v>13</v>
      </c>
      <c r="B13" s="44" t="s">
        <v>17032</v>
      </c>
      <c r="C13" s="147" t="str">
        <f>IF(OR('Cuadro 18'!F13&gt;'Cuadro 17'!$D$7),"***","")</f>
        <v/>
      </c>
      <c r="D13" s="148" t="str">
        <f>IF(OR('Cuadro 18'!G13&gt;'Cuadro 17'!$E$7),"xx","")</f>
        <v/>
      </c>
      <c r="E13" s="149">
        <f t="shared" si="0"/>
        <v>0</v>
      </c>
      <c r="F13" s="477"/>
      <c r="G13" s="478"/>
    </row>
    <row r="14" spans="1:26" ht="21" customHeight="1" x14ac:dyDescent="0.25">
      <c r="A14" s="61">
        <v>14</v>
      </c>
      <c r="B14" s="44" t="s">
        <v>17033</v>
      </c>
      <c r="C14" s="147" t="str">
        <f>IF(OR('Cuadro 18'!F14&gt;'Cuadro 17'!$D$7),"***","")</f>
        <v/>
      </c>
      <c r="D14" s="148" t="str">
        <f>IF(OR('Cuadro 18'!G14&gt;'Cuadro 17'!$E$7),"xx","")</f>
        <v/>
      </c>
      <c r="E14" s="149">
        <f t="shared" ref="E14:E15" si="1">+F14+G14</f>
        <v>0</v>
      </c>
      <c r="F14" s="477"/>
      <c r="G14" s="478"/>
    </row>
    <row r="15" spans="1:26" ht="21" customHeight="1" x14ac:dyDescent="0.25">
      <c r="A15" s="61">
        <v>15</v>
      </c>
      <c r="B15" s="44" t="s">
        <v>17034</v>
      </c>
      <c r="C15" s="147" t="str">
        <f>IF(OR('Cuadro 18'!F15&gt;'Cuadro 17'!$D$7),"***","")</f>
        <v/>
      </c>
      <c r="D15" s="148" t="str">
        <f>IF(OR('Cuadro 18'!G15&gt;'Cuadro 17'!$E$7),"xx","")</f>
        <v/>
      </c>
      <c r="E15" s="149">
        <f t="shared" si="1"/>
        <v>0</v>
      </c>
      <c r="F15" s="477"/>
      <c r="G15" s="478"/>
    </row>
    <row r="16" spans="1:26" ht="21" customHeight="1" x14ac:dyDescent="0.25">
      <c r="A16" s="61">
        <v>16</v>
      </c>
      <c r="B16" s="44" t="s">
        <v>17035</v>
      </c>
      <c r="C16" s="147" t="str">
        <f>IF(OR('Cuadro 18'!F16&gt;'Cuadro 17'!$D$7),"***","")</f>
        <v/>
      </c>
      <c r="D16" s="148" t="str">
        <f>IF(OR('Cuadro 18'!G16&gt;'Cuadro 17'!$E$7),"xx","")</f>
        <v/>
      </c>
      <c r="E16" s="149">
        <f t="shared" si="0"/>
        <v>0</v>
      </c>
      <c r="F16" s="477"/>
      <c r="G16" s="478"/>
    </row>
    <row r="17" spans="1:14" ht="21" customHeight="1" x14ac:dyDescent="0.25">
      <c r="A17" s="61">
        <v>17</v>
      </c>
      <c r="B17" s="44" t="s">
        <v>17036</v>
      </c>
      <c r="C17" s="147" t="str">
        <f>IF(OR('Cuadro 18'!F17&gt;'Cuadro 17'!$D$7),"***","")</f>
        <v/>
      </c>
      <c r="D17" s="148" t="str">
        <f>IF(OR('Cuadro 18'!G17&gt;'Cuadro 17'!$E$7),"xx","")</f>
        <v/>
      </c>
      <c r="E17" s="149">
        <f t="shared" si="0"/>
        <v>0</v>
      </c>
      <c r="F17" s="477"/>
      <c r="G17" s="478"/>
    </row>
    <row r="18" spans="1:14" ht="21" customHeight="1" x14ac:dyDescent="0.25">
      <c r="A18" s="61">
        <v>18</v>
      </c>
      <c r="B18" s="44" t="s">
        <v>17037</v>
      </c>
      <c r="C18" s="147" t="str">
        <f>IF(OR('Cuadro 18'!F18&gt;'Cuadro 17'!$D$7),"***","")</f>
        <v/>
      </c>
      <c r="D18" s="148" t="str">
        <f>IF(OR('Cuadro 18'!G18&gt;'Cuadro 17'!$E$7),"xx","")</f>
        <v/>
      </c>
      <c r="E18" s="149">
        <f t="shared" si="0"/>
        <v>0</v>
      </c>
      <c r="F18" s="477"/>
      <c r="G18" s="478"/>
    </row>
    <row r="19" spans="1:14" s="78" customFormat="1" ht="21" customHeight="1" x14ac:dyDescent="0.25">
      <c r="A19" s="61">
        <v>19</v>
      </c>
      <c r="B19" s="44" t="s">
        <v>17038</v>
      </c>
      <c r="C19" s="147" t="str">
        <f>IF(OR('Cuadro 18'!F19&gt;'Cuadro 17'!$D$7),"***","")</f>
        <v/>
      </c>
      <c r="D19" s="148" t="str">
        <f>IF(OR('Cuadro 18'!G19&gt;'Cuadro 17'!$E$7),"xx","")</f>
        <v/>
      </c>
      <c r="E19" s="149">
        <f t="shared" si="0"/>
        <v>0</v>
      </c>
      <c r="F19" s="477"/>
      <c r="G19" s="478"/>
      <c r="N19" s="22"/>
    </row>
    <row r="20" spans="1:14" s="78" customFormat="1" ht="21" customHeight="1" x14ac:dyDescent="0.25">
      <c r="A20" s="61">
        <v>20</v>
      </c>
      <c r="B20" s="44" t="s">
        <v>17039</v>
      </c>
      <c r="C20" s="147" t="str">
        <f>IF(OR('Cuadro 18'!F20&gt;'Cuadro 17'!$D$7),"***","")</f>
        <v/>
      </c>
      <c r="D20" s="148" t="str">
        <f>IF(OR('Cuadro 18'!G20&gt;'Cuadro 17'!$E$7),"xx","")</f>
        <v/>
      </c>
      <c r="E20" s="149">
        <f t="shared" si="0"/>
        <v>0</v>
      </c>
      <c r="F20" s="477"/>
      <c r="G20" s="478"/>
      <c r="N20" s="22"/>
    </row>
    <row r="21" spans="1:14" s="78" customFormat="1" ht="21" customHeight="1" x14ac:dyDescent="0.25">
      <c r="A21" s="61">
        <v>21</v>
      </c>
      <c r="B21" s="44" t="s">
        <v>17040</v>
      </c>
      <c r="C21" s="147"/>
      <c r="D21" s="148"/>
      <c r="E21" s="149">
        <f t="shared" si="0"/>
        <v>0</v>
      </c>
      <c r="F21" s="546">
        <f>+F22+F23</f>
        <v>0</v>
      </c>
      <c r="G21" s="547">
        <f>+G22+G23</f>
        <v>0</v>
      </c>
      <c r="N21" s="22"/>
    </row>
    <row r="22" spans="1:14" s="78" customFormat="1" ht="21" customHeight="1" x14ac:dyDescent="0.25">
      <c r="A22" s="61">
        <v>22</v>
      </c>
      <c r="B22" s="479"/>
      <c r="C22" s="147" t="str">
        <f>IF(OR('Cuadro 18'!F22&gt;'Cuadro 17'!$D$7),"***","")</f>
        <v/>
      </c>
      <c r="D22" s="148" t="str">
        <f>IF(OR('Cuadro 18'!G22&gt;'Cuadro 17'!$E$7),"xx","")</f>
        <v/>
      </c>
      <c r="E22" s="150">
        <f t="shared" si="0"/>
        <v>0</v>
      </c>
      <c r="F22" s="480"/>
      <c r="G22" s="481"/>
      <c r="H22" s="151">
        <f>SUM(F7:F23)</f>
        <v>0</v>
      </c>
      <c r="N22" s="22"/>
    </row>
    <row r="23" spans="1:14" s="78" customFormat="1" ht="21" customHeight="1" thickBot="1" x14ac:dyDescent="0.3">
      <c r="A23" s="61">
        <v>23</v>
      </c>
      <c r="B23" s="479"/>
      <c r="C23" s="147" t="str">
        <f>IF(OR('Cuadro 18'!F23&gt;'Cuadro 17'!$D$7),"***","")</f>
        <v/>
      </c>
      <c r="D23" s="148" t="str">
        <f>IF(OR('Cuadro 18'!G23&gt;'Cuadro 17'!$E$7),"xx","")</f>
        <v/>
      </c>
      <c r="E23" s="150">
        <f t="shared" si="0"/>
        <v>0</v>
      </c>
      <c r="F23" s="480"/>
      <c r="G23" s="481"/>
      <c r="H23" s="151">
        <f>SUM(G7:G23)</f>
        <v>0</v>
      </c>
      <c r="N23" s="22"/>
    </row>
    <row r="24" spans="1:14" ht="31.5" customHeight="1" thickTop="1" x14ac:dyDescent="0.25">
      <c r="A24" s="61">
        <v>24</v>
      </c>
      <c r="B24" s="678" t="s">
        <v>16228</v>
      </c>
      <c r="C24" s="678"/>
      <c r="D24" s="678"/>
      <c r="E24" s="678"/>
      <c r="F24" s="678"/>
      <c r="G24" s="678"/>
      <c r="H24" s="152"/>
      <c r="I24" s="153"/>
      <c r="J24" s="153"/>
      <c r="K24" s="153"/>
      <c r="L24" s="22"/>
      <c r="M24" s="22"/>
    </row>
    <row r="25" spans="1:14" s="78" customFormat="1" ht="37.5" customHeight="1" x14ac:dyDescent="0.25">
      <c r="A25" s="61">
        <v>25</v>
      </c>
      <c r="B25" s="581" t="str">
        <f>IF(AND('Cuadro 17'!D7&gt;0,H22=0),"En el Cuadro 17 indicó estudiantes hombres que estudian y trabajan, debe registrarlos en este cuadro, según la actividad o actividades que realizan.","")</f>
        <v/>
      </c>
      <c r="C25" s="581"/>
      <c r="D25" s="581"/>
      <c r="F25" s="154" t="str">
        <f>IF(AND(B25="",H22&lt;'Cuadro 17'!D7),"XXX","")</f>
        <v/>
      </c>
      <c r="G25" s="154" t="str">
        <f>IF(AND(B26="",H23&lt;'Cuadro 17'!E7),"XXX","")</f>
        <v/>
      </c>
      <c r="N25" s="22"/>
    </row>
    <row r="26" spans="1:14" s="78" customFormat="1" ht="37.5" customHeight="1" x14ac:dyDescent="0.25">
      <c r="A26" s="61">
        <v>26</v>
      </c>
      <c r="B26" s="581" t="str">
        <f>IF(AND('Cuadro 17'!E7&gt;0,H23=0),"En el Cuadro 17 indicó estudiantes mujeres que estudian y trabajan, debe registrarlos en este cuadro, según la actividad o actividades que realizan.","")</f>
        <v/>
      </c>
      <c r="C26" s="581"/>
      <c r="D26" s="581"/>
      <c r="E26" s="581" t="str">
        <f>IF(OR(F25="XXX",G25="XXX"),"Está desglosando menos estudiantes que los indicados en el Cuadro 17, ya sea Hombres o Mujeres, según se indica con XXX debajo de la respectiva columna.","")</f>
        <v/>
      </c>
      <c r="F26" s="581"/>
      <c r="G26" s="581"/>
      <c r="N26" s="22"/>
    </row>
    <row r="27" spans="1:14" s="78" customFormat="1" ht="37.5" customHeight="1" x14ac:dyDescent="0.25">
      <c r="A27" s="61">
        <v>27</v>
      </c>
      <c r="B27" s="581" t="str">
        <f>IF(OR(C7="***",C8="***",C9="***",C10="***",C11="***",C12="***",C13="***",C15="***",C16="***",C17="***",C18="***",C19="***",C20="***",C14="***",C22="***",C23="***"),"*** = La cifra de hombres indicada, no puede ser mayor al total de hombres que estudian y trabajan reportados en el Cuadro 17.","")</f>
        <v/>
      </c>
      <c r="C27" s="581"/>
      <c r="D27" s="581"/>
      <c r="E27" s="581"/>
      <c r="F27" s="581"/>
      <c r="G27" s="581"/>
      <c r="N27" s="22"/>
    </row>
    <row r="28" spans="1:14" s="78" customFormat="1" ht="37.5" customHeight="1" x14ac:dyDescent="0.25">
      <c r="A28" s="61">
        <v>28</v>
      </c>
      <c r="B28" s="581" t="str">
        <f>IF(OR(D7="xx",D8="xx",D9="xx",D10="xx",D11="xx",D12="xx",D13="xx",D15="xx",D16="xx",D17="xx",D18="xx",D19="xx",D20="xx",D14="xx",D22="xx",D23="xx"),"xx = La cifra de mujeres indicada, no puede ser mayor al total de mujeres que estudian y trabajan reportadas en el Cuadro 17.","")</f>
        <v/>
      </c>
      <c r="C28" s="581"/>
      <c r="D28" s="581"/>
      <c r="E28" s="581"/>
      <c r="F28" s="581"/>
      <c r="G28" s="581"/>
      <c r="N28" s="22"/>
    </row>
    <row r="29" spans="1:14" s="78" customFormat="1" ht="6.75" customHeight="1" x14ac:dyDescent="0.25">
      <c r="A29" s="61">
        <v>29</v>
      </c>
      <c r="B29" s="155"/>
      <c r="C29" s="156"/>
      <c r="D29" s="155"/>
      <c r="E29" s="157"/>
      <c r="F29" s="157"/>
      <c r="G29" s="157"/>
      <c r="N29" s="22"/>
    </row>
    <row r="30" spans="1:14" s="78" customFormat="1" ht="18" customHeight="1" x14ac:dyDescent="0.25">
      <c r="A30" s="61">
        <v>30</v>
      </c>
      <c r="B30" s="548" t="s">
        <v>13730</v>
      </c>
      <c r="C30" s="548"/>
      <c r="D30" s="548"/>
      <c r="E30" s="549"/>
      <c r="F30" s="550"/>
      <c r="G30" s="550"/>
      <c r="N30" s="22"/>
    </row>
    <row r="31" spans="1:14" s="78" customFormat="1" ht="21" customHeight="1" x14ac:dyDescent="0.25">
      <c r="A31" s="61">
        <v>31</v>
      </c>
      <c r="B31" s="658"/>
      <c r="C31" s="659"/>
      <c r="D31" s="659"/>
      <c r="E31" s="573"/>
      <c r="F31" s="573"/>
      <c r="G31" s="574"/>
      <c r="N31" s="22"/>
    </row>
    <row r="32" spans="1:14" s="78" customFormat="1" ht="21" customHeight="1" x14ac:dyDescent="0.25">
      <c r="A32" s="63"/>
      <c r="B32" s="575"/>
      <c r="C32" s="576"/>
      <c r="D32" s="576"/>
      <c r="E32" s="576"/>
      <c r="F32" s="576"/>
      <c r="G32" s="577"/>
      <c r="N32" s="22"/>
    </row>
    <row r="33" spans="1:14" s="78" customFormat="1" ht="21" customHeight="1" x14ac:dyDescent="0.25">
      <c r="A33" s="63"/>
      <c r="B33" s="575"/>
      <c r="C33" s="576"/>
      <c r="D33" s="576"/>
      <c r="E33" s="576"/>
      <c r="F33" s="576"/>
      <c r="G33" s="577"/>
      <c r="N33" s="22"/>
    </row>
    <row r="34" spans="1:14" s="78" customFormat="1" ht="21" customHeight="1" x14ac:dyDescent="0.25">
      <c r="A34" s="63"/>
      <c r="B34" s="578"/>
      <c r="C34" s="579"/>
      <c r="D34" s="579"/>
      <c r="E34" s="579"/>
      <c r="F34" s="579"/>
      <c r="G34" s="580"/>
      <c r="N34" s="22"/>
    </row>
    <row r="35" spans="1:14" s="78" customFormat="1" x14ac:dyDescent="0.25">
      <c r="A35" s="63"/>
      <c r="B35" s="22"/>
      <c r="C35" s="22"/>
      <c r="D35" s="22"/>
      <c r="E35" s="22"/>
      <c r="F35" s="161"/>
      <c r="G35" s="161"/>
      <c r="N35" s="22"/>
    </row>
  </sheetData>
  <sheetProtection algorithmName="SHA-512" hashValue="qbxqnmfE4Va51NnCts7LjH13sbcz+zoGYSXFUiK2bCNRGTbfxdUsY/pFCD4v7ivxzWb4ncLaVfQuhteqfkRz2w==" saltValue="PTJLjX4nbVSH/OAbIU0ATQ==" spinCount="100000" sheet="1" objects="1" scenarios="1"/>
  <mergeCells count="8">
    <mergeCell ref="B31:G34"/>
    <mergeCell ref="B6:D6"/>
    <mergeCell ref="B25:D25"/>
    <mergeCell ref="B26:D26"/>
    <mergeCell ref="E26:G28"/>
    <mergeCell ref="B27:D27"/>
    <mergeCell ref="B28:D28"/>
    <mergeCell ref="B24:G24"/>
  </mergeCells>
  <conditionalFormatting sqref="B25:D26">
    <cfRule type="notContainsBlanks" dxfId="10" priority="5">
      <formula>LEN(TRIM(B25))&gt;0</formula>
    </cfRule>
  </conditionalFormatting>
  <conditionalFormatting sqref="E7:E23">
    <cfRule type="cellIs" dxfId="9" priority="2" operator="equal">
      <formula>0</formula>
    </cfRule>
  </conditionalFormatting>
  <conditionalFormatting sqref="E29">
    <cfRule type="cellIs" dxfId="8" priority="4" operator="equal">
      <formula>0</formula>
    </cfRule>
  </conditionalFormatting>
  <conditionalFormatting sqref="E26:G28">
    <cfRule type="notContainsBlanks" dxfId="7" priority="3">
      <formula>LEN(TRIM(E26))&gt;0</formula>
    </cfRule>
  </conditionalFormatting>
  <conditionalFormatting sqref="F21:G21">
    <cfRule type="cellIs" dxfId="6" priority="1" operator="equal">
      <formula>0</formula>
    </cfRule>
  </conditionalFormatting>
  <dataValidations count="1">
    <dataValidation allowBlank="1" showErrorMessage="1" sqref="F7:G23" xr:uid="{00000000-0002-0000-1500-000000000000}"/>
  </dataValidations>
  <printOptions horizontalCentered="1"/>
  <pageMargins left="0.19685039370078741" right="0.19685039370078741" top="0.59055118110236227" bottom="0.59055118110236227" header="0.31496062992125984" footer="0.15748031496062992"/>
  <pageSetup paperSize="172" scale="68" orientation="landscape" r:id="rId1"/>
  <headerFooter>
    <oddHeader>&amp;L&amp;G</oddHeader>
    <oddFooter>&amp;R&amp;"Carlito,Negrita"I y II Ciclos&amp;"Carlito,Normal", 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6">
    <pageSetUpPr fitToPage="1"/>
  </sheetPr>
  <dimension ref="A1:Z25"/>
  <sheetViews>
    <sheetView showGridLines="0" zoomScale="95" zoomScaleNormal="95" workbookViewId="0"/>
  </sheetViews>
  <sheetFormatPr baseColWidth="10" defaultColWidth="11.42578125" defaultRowHeight="15" x14ac:dyDescent="0.25"/>
  <cols>
    <col min="1" max="1" width="6" style="18" customWidth="1"/>
    <col min="2" max="2" width="44.7109375" style="22" customWidth="1"/>
    <col min="3" max="20" width="7.7109375" style="22" customWidth="1"/>
    <col min="21" max="16384" width="11.42578125" style="22"/>
  </cols>
  <sheetData>
    <row r="1" spans="1:26" ht="18" customHeight="1" x14ac:dyDescent="0.3">
      <c r="A1" s="61">
        <v>1</v>
      </c>
      <c r="B1" s="19" t="s">
        <v>17081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26" ht="26.25" x14ac:dyDescent="0.4">
      <c r="A2" s="61">
        <v>2</v>
      </c>
      <c r="B2" s="106" t="s">
        <v>16223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34"/>
      <c r="N2" s="134"/>
    </row>
    <row r="3" spans="1:26" ht="20.25" customHeight="1" x14ac:dyDescent="0.35">
      <c r="A3" s="61">
        <v>3</v>
      </c>
      <c r="B3" s="107" t="s">
        <v>17084</v>
      </c>
      <c r="C3" s="108"/>
      <c r="D3" s="108"/>
      <c r="E3" s="108"/>
      <c r="F3" s="108"/>
      <c r="G3" s="108"/>
      <c r="H3" s="108"/>
      <c r="I3" s="108"/>
      <c r="J3" s="108"/>
    </row>
    <row r="4" spans="1:26" ht="18.75" x14ac:dyDescent="0.3">
      <c r="A4" s="61">
        <v>4</v>
      </c>
      <c r="B4" s="19" t="s">
        <v>10446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6" ht="19.5" thickBot="1" x14ac:dyDescent="0.35">
      <c r="A5" s="61">
        <v>5</v>
      </c>
      <c r="B5" s="77" t="s">
        <v>17016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49.5" customHeight="1" thickTop="1" x14ac:dyDescent="0.25">
      <c r="A6" s="61">
        <v>6</v>
      </c>
      <c r="B6" s="585" t="s">
        <v>16226</v>
      </c>
      <c r="C6" s="681" t="s">
        <v>0</v>
      </c>
      <c r="D6" s="682"/>
      <c r="E6" s="682"/>
      <c r="F6" s="679" t="s">
        <v>25</v>
      </c>
      <c r="G6" s="680"/>
      <c r="H6" s="683"/>
      <c r="I6" s="680" t="s">
        <v>17082</v>
      </c>
      <c r="J6" s="680"/>
      <c r="K6" s="680"/>
      <c r="L6" s="679" t="s">
        <v>17083</v>
      </c>
      <c r="M6" s="680"/>
      <c r="N6" s="683"/>
      <c r="O6" s="679" t="s">
        <v>27</v>
      </c>
      <c r="P6" s="680"/>
      <c r="Q6" s="683"/>
      <c r="R6" s="679" t="s">
        <v>26</v>
      </c>
      <c r="S6" s="680"/>
      <c r="T6" s="680"/>
    </row>
    <row r="7" spans="1:26" ht="30" customHeight="1" thickBot="1" x14ac:dyDescent="0.3">
      <c r="A7" s="61">
        <v>7</v>
      </c>
      <c r="B7" s="586"/>
      <c r="C7" s="24" t="s">
        <v>0</v>
      </c>
      <c r="D7" s="25" t="s">
        <v>29</v>
      </c>
      <c r="E7" s="26" t="s">
        <v>28</v>
      </c>
      <c r="F7" s="27" t="s">
        <v>0</v>
      </c>
      <c r="G7" s="25" t="s">
        <v>29</v>
      </c>
      <c r="H7" s="28" t="s">
        <v>28</v>
      </c>
      <c r="I7" s="26" t="s">
        <v>0</v>
      </c>
      <c r="J7" s="25" t="s">
        <v>29</v>
      </c>
      <c r="K7" s="26" t="s">
        <v>28</v>
      </c>
      <c r="L7" s="27" t="s">
        <v>0</v>
      </c>
      <c r="M7" s="25" t="s">
        <v>29</v>
      </c>
      <c r="N7" s="28" t="s">
        <v>28</v>
      </c>
      <c r="O7" s="26" t="s">
        <v>0</v>
      </c>
      <c r="P7" s="25" t="s">
        <v>29</v>
      </c>
      <c r="Q7" s="26" t="s">
        <v>28</v>
      </c>
      <c r="R7" s="27" t="s">
        <v>0</v>
      </c>
      <c r="S7" s="25" t="s">
        <v>29</v>
      </c>
      <c r="T7" s="109" t="s">
        <v>28</v>
      </c>
    </row>
    <row r="8" spans="1:26" ht="24.75" customHeight="1" thickTop="1" thickBot="1" x14ac:dyDescent="0.3">
      <c r="A8" s="61">
        <v>8</v>
      </c>
      <c r="B8" s="110" t="s">
        <v>17017</v>
      </c>
      <c r="C8" s="111">
        <f>+D8+E8</f>
        <v>0</v>
      </c>
      <c r="D8" s="112">
        <f>+G8+J8+M8+P8+S8</f>
        <v>0</v>
      </c>
      <c r="E8" s="113">
        <f>+H8+K8+N8+Q8+T8</f>
        <v>0</v>
      </c>
      <c r="F8" s="114">
        <f>+G8+H8</f>
        <v>0</v>
      </c>
      <c r="G8" s="313"/>
      <c r="H8" s="314"/>
      <c r="I8" s="114">
        <f>+J8+K8</f>
        <v>0</v>
      </c>
      <c r="J8" s="313"/>
      <c r="K8" s="314"/>
      <c r="L8" s="113">
        <f>+M8+N8</f>
        <v>0</v>
      </c>
      <c r="M8" s="313"/>
      <c r="N8" s="315"/>
      <c r="O8" s="114">
        <f>+P8+Q8</f>
        <v>0</v>
      </c>
      <c r="P8" s="313"/>
      <c r="Q8" s="314"/>
      <c r="R8" s="114">
        <f>+S8+T8</f>
        <v>0</v>
      </c>
      <c r="S8" s="313"/>
      <c r="T8" s="315"/>
    </row>
    <row r="9" spans="1:26" ht="25.5" customHeight="1" x14ac:dyDescent="0.25">
      <c r="A9" s="61">
        <v>9</v>
      </c>
      <c r="B9" s="115" t="s">
        <v>17053</v>
      </c>
      <c r="C9" s="116">
        <f>D9+E9</f>
        <v>0</v>
      </c>
      <c r="D9" s="117">
        <f t="shared" ref="D9:D13" si="0">+G9+J9+M9+P9+S9</f>
        <v>0</v>
      </c>
      <c r="E9" s="118">
        <f t="shared" ref="E9:E13" si="1">+H9+K9+N9+Q9+T9</f>
        <v>0</v>
      </c>
      <c r="F9" s="31">
        <f>+G9+H9</f>
        <v>0</v>
      </c>
      <c r="G9" s="316"/>
      <c r="H9" s="317"/>
      <c r="I9" s="31">
        <f>+J9+K9</f>
        <v>0</v>
      </c>
      <c r="J9" s="316"/>
      <c r="K9" s="317"/>
      <c r="L9" s="29">
        <f>+M9+N9</f>
        <v>0</v>
      </c>
      <c r="M9" s="316"/>
      <c r="N9" s="318"/>
      <c r="O9" s="31">
        <f>+P9+Q9</f>
        <v>0</v>
      </c>
      <c r="P9" s="316"/>
      <c r="Q9" s="317"/>
      <c r="R9" s="31">
        <f>+S9+T9</f>
        <v>0</v>
      </c>
      <c r="S9" s="316"/>
      <c r="T9" s="318"/>
    </row>
    <row r="10" spans="1:26" ht="25.5" customHeight="1" x14ac:dyDescent="0.25">
      <c r="A10" s="61">
        <v>10</v>
      </c>
      <c r="B10" s="119" t="s">
        <v>17054</v>
      </c>
      <c r="C10" s="38">
        <f t="shared" ref="C10" si="2">D10+E10</f>
        <v>0</v>
      </c>
      <c r="D10" s="39">
        <f t="shared" si="0"/>
        <v>0</v>
      </c>
      <c r="E10" s="42">
        <f t="shared" si="1"/>
        <v>0</v>
      </c>
      <c r="F10" s="41">
        <f t="shared" ref="F10" si="3">+G10+H10</f>
        <v>0</v>
      </c>
      <c r="G10" s="319"/>
      <c r="H10" s="320"/>
      <c r="I10" s="41">
        <f t="shared" ref="I10" si="4">+J10+K10</f>
        <v>0</v>
      </c>
      <c r="J10" s="319"/>
      <c r="K10" s="320"/>
      <c r="L10" s="42">
        <f t="shared" ref="L10" si="5">+M10+N10</f>
        <v>0</v>
      </c>
      <c r="M10" s="319"/>
      <c r="N10" s="321"/>
      <c r="O10" s="41">
        <f t="shared" ref="O10" si="6">+P10+Q10</f>
        <v>0</v>
      </c>
      <c r="P10" s="319"/>
      <c r="Q10" s="320"/>
      <c r="R10" s="41">
        <f t="shared" ref="R10" si="7">+S10+T10</f>
        <v>0</v>
      </c>
      <c r="S10" s="319"/>
      <c r="T10" s="321"/>
    </row>
    <row r="11" spans="1:26" ht="25.5" customHeight="1" x14ac:dyDescent="0.25">
      <c r="A11" s="61">
        <v>11</v>
      </c>
      <c r="B11" s="119" t="s">
        <v>17055</v>
      </c>
      <c r="C11" s="38">
        <f t="shared" ref="C11" si="8">D11+E11</f>
        <v>0</v>
      </c>
      <c r="D11" s="39">
        <f>+G11+J11+M11+P11+S11</f>
        <v>0</v>
      </c>
      <c r="E11" s="42">
        <f t="shared" si="1"/>
        <v>0</v>
      </c>
      <c r="F11" s="41">
        <f t="shared" ref="F11" si="9">+G11+H11</f>
        <v>0</v>
      </c>
      <c r="G11" s="319"/>
      <c r="H11" s="320"/>
      <c r="I11" s="41">
        <f t="shared" ref="I11" si="10">+J11+K11</f>
        <v>0</v>
      </c>
      <c r="J11" s="319"/>
      <c r="K11" s="320"/>
      <c r="L11" s="42">
        <f t="shared" ref="L11" si="11">+M11+N11</f>
        <v>0</v>
      </c>
      <c r="M11" s="319"/>
      <c r="N11" s="321"/>
      <c r="O11" s="41">
        <f t="shared" ref="O11" si="12">+P11+Q11</f>
        <v>0</v>
      </c>
      <c r="P11" s="319"/>
      <c r="Q11" s="320"/>
      <c r="R11" s="41">
        <f t="shared" ref="R11" si="13">+S11+T11</f>
        <v>0</v>
      </c>
      <c r="S11" s="319"/>
      <c r="T11" s="321"/>
    </row>
    <row r="12" spans="1:26" ht="25.5" customHeight="1" x14ac:dyDescent="0.25">
      <c r="A12" s="61">
        <v>12</v>
      </c>
      <c r="B12" s="119" t="s">
        <v>17023</v>
      </c>
      <c r="C12" s="38">
        <f t="shared" ref="C12" si="14">D12+E12</f>
        <v>0</v>
      </c>
      <c r="D12" s="39">
        <f t="shared" si="0"/>
        <v>0</v>
      </c>
      <c r="E12" s="42">
        <f t="shared" si="1"/>
        <v>0</v>
      </c>
      <c r="F12" s="41">
        <f t="shared" ref="F12" si="15">+G12+H12</f>
        <v>0</v>
      </c>
      <c r="G12" s="319"/>
      <c r="H12" s="320"/>
      <c r="I12" s="41">
        <f t="shared" ref="I12" si="16">+J12+K12</f>
        <v>0</v>
      </c>
      <c r="J12" s="319"/>
      <c r="K12" s="320"/>
      <c r="L12" s="42">
        <f t="shared" ref="L12" si="17">+M12+N12</f>
        <v>0</v>
      </c>
      <c r="M12" s="319"/>
      <c r="N12" s="321"/>
      <c r="O12" s="41">
        <f t="shared" ref="O12" si="18">+P12+Q12</f>
        <v>0</v>
      </c>
      <c r="P12" s="319"/>
      <c r="Q12" s="320"/>
      <c r="R12" s="41">
        <f t="shared" ref="R12" si="19">+S12+T12</f>
        <v>0</v>
      </c>
      <c r="S12" s="319"/>
      <c r="T12" s="321"/>
    </row>
    <row r="13" spans="1:26" ht="25.5" customHeight="1" thickBot="1" x14ac:dyDescent="0.3">
      <c r="A13" s="61">
        <v>13</v>
      </c>
      <c r="B13" s="120" t="s">
        <v>17056</v>
      </c>
      <c r="C13" s="121">
        <f t="shared" ref="C13" si="20">D13+E13</f>
        <v>0</v>
      </c>
      <c r="D13" s="122">
        <f t="shared" si="0"/>
        <v>0</v>
      </c>
      <c r="E13" s="123">
        <f t="shared" si="1"/>
        <v>0</v>
      </c>
      <c r="F13" s="124">
        <f t="shared" ref="F13" si="21">+G13+H13</f>
        <v>0</v>
      </c>
      <c r="G13" s="485"/>
      <c r="H13" s="486"/>
      <c r="I13" s="124">
        <f t="shared" ref="I13" si="22">+J13+K13</f>
        <v>0</v>
      </c>
      <c r="J13" s="485"/>
      <c r="K13" s="486"/>
      <c r="L13" s="123">
        <f t="shared" ref="L13" si="23">+M13+N13</f>
        <v>0</v>
      </c>
      <c r="M13" s="485"/>
      <c r="N13" s="487"/>
      <c r="O13" s="124">
        <f t="shared" ref="O13" si="24">+P13+Q13</f>
        <v>0</v>
      </c>
      <c r="P13" s="485"/>
      <c r="Q13" s="486"/>
      <c r="R13" s="124">
        <f t="shared" ref="R13" si="25">+S13+T13</f>
        <v>0</v>
      </c>
      <c r="S13" s="485"/>
      <c r="T13" s="487"/>
    </row>
    <row r="14" spans="1:26" ht="25.5" customHeight="1" thickBot="1" x14ac:dyDescent="0.3">
      <c r="A14" s="61">
        <v>14</v>
      </c>
      <c r="B14" s="330" t="s">
        <v>17018</v>
      </c>
      <c r="C14" s="331">
        <f>+D14+E14</f>
        <v>0</v>
      </c>
      <c r="D14" s="332">
        <f>((D8+D9+D10)-(D11+D12+D13))</f>
        <v>0</v>
      </c>
      <c r="E14" s="333">
        <f>((E8+E9+E10)-(E11+E12+E13))</f>
        <v>0</v>
      </c>
      <c r="F14" s="334">
        <f>+G14+H14</f>
        <v>0</v>
      </c>
      <c r="G14" s="332">
        <f>((G8+G9+G10)-(G11+G12+G13))</f>
        <v>0</v>
      </c>
      <c r="H14" s="335">
        <f>((H8+H9+H10)-(H11+H12+H13))</f>
        <v>0</v>
      </c>
      <c r="I14" s="334">
        <f>+J14+K14</f>
        <v>0</v>
      </c>
      <c r="J14" s="332">
        <f>((J8+J9+J10)-(J11+J12+J13))</f>
        <v>0</v>
      </c>
      <c r="K14" s="335">
        <f>((K8+K9+K10)-(K11+K12+K13))</f>
        <v>0</v>
      </c>
      <c r="L14" s="333">
        <f>+M14+N14</f>
        <v>0</v>
      </c>
      <c r="M14" s="332">
        <f>((M8+M9+M10)-(M11+M12+M13))</f>
        <v>0</v>
      </c>
      <c r="N14" s="333">
        <f>((N8+N9+N10)-(N11+N12+N13))</f>
        <v>0</v>
      </c>
      <c r="O14" s="334">
        <f>+P14+Q14</f>
        <v>0</v>
      </c>
      <c r="P14" s="332">
        <f>((P8+P9+P10)-(P11+P12+P13))</f>
        <v>0</v>
      </c>
      <c r="Q14" s="335">
        <f>((Q8+Q9+Q10)-(Q11+Q12+Q13))</f>
        <v>0</v>
      </c>
      <c r="R14" s="334">
        <f>+S14+T14</f>
        <v>0</v>
      </c>
      <c r="S14" s="332">
        <f>((S8+S9+S10)-(S11+S12+S13))</f>
        <v>0</v>
      </c>
      <c r="T14" s="333">
        <f>((T8+T9+T10)-(T11+T12+T13))</f>
        <v>0</v>
      </c>
    </row>
    <row r="15" spans="1:26" ht="24.75" customHeight="1" x14ac:dyDescent="0.25">
      <c r="A15" s="61">
        <v>15</v>
      </c>
      <c r="B15" s="488" t="s">
        <v>17019</v>
      </c>
      <c r="C15" s="298">
        <f t="shared" ref="C15:C16" si="26">D15+E15</f>
        <v>0</v>
      </c>
      <c r="D15" s="221">
        <f>G15+J15+M15+P15+S15</f>
        <v>0</v>
      </c>
      <c r="E15" s="299">
        <f>+H15+K15+N15+Q15+T15</f>
        <v>0</v>
      </c>
      <c r="F15" s="289">
        <f t="shared" ref="F15:F16" si="27">+G15+H15</f>
        <v>0</v>
      </c>
      <c r="G15" s="390"/>
      <c r="H15" s="391"/>
      <c r="I15" s="289">
        <f t="shared" ref="I15:I16" si="28">+J15+K15</f>
        <v>0</v>
      </c>
      <c r="J15" s="390"/>
      <c r="K15" s="391"/>
      <c r="L15" s="299">
        <f t="shared" ref="L15:L16" si="29">+M15+N15</f>
        <v>0</v>
      </c>
      <c r="M15" s="390"/>
      <c r="N15" s="392"/>
      <c r="O15" s="289">
        <f t="shared" ref="O15:O16" si="30">+P15+Q15</f>
        <v>0</v>
      </c>
      <c r="P15" s="390"/>
      <c r="Q15" s="391"/>
      <c r="R15" s="289">
        <f t="shared" ref="R15:R16" si="31">+S15+T15</f>
        <v>0</v>
      </c>
      <c r="S15" s="390"/>
      <c r="T15" s="392"/>
    </row>
    <row r="16" spans="1:26" ht="24.75" customHeight="1" thickBot="1" x14ac:dyDescent="0.3">
      <c r="A16" s="61">
        <v>16</v>
      </c>
      <c r="B16" s="482" t="s">
        <v>17021</v>
      </c>
      <c r="C16" s="45">
        <f t="shared" si="26"/>
        <v>0</v>
      </c>
      <c r="D16" s="46">
        <f>G16+J16+M16+P16+S16</f>
        <v>0</v>
      </c>
      <c r="E16" s="49">
        <f>+H16+K16+N16+Q16+T16</f>
        <v>0</v>
      </c>
      <c r="F16" s="48">
        <f t="shared" si="27"/>
        <v>0</v>
      </c>
      <c r="G16" s="350"/>
      <c r="H16" s="483"/>
      <c r="I16" s="48">
        <f t="shared" si="28"/>
        <v>0</v>
      </c>
      <c r="J16" s="350"/>
      <c r="K16" s="483"/>
      <c r="L16" s="49">
        <f t="shared" si="29"/>
        <v>0</v>
      </c>
      <c r="M16" s="350"/>
      <c r="N16" s="414"/>
      <c r="O16" s="48">
        <f t="shared" si="30"/>
        <v>0</v>
      </c>
      <c r="P16" s="350"/>
      <c r="Q16" s="483"/>
      <c r="R16" s="48">
        <f t="shared" si="31"/>
        <v>0</v>
      </c>
      <c r="S16" s="350"/>
      <c r="T16" s="414"/>
    </row>
    <row r="17" spans="1:20" ht="18" customHeight="1" thickTop="1" x14ac:dyDescent="0.25">
      <c r="A17" s="61">
        <v>17</v>
      </c>
      <c r="B17" s="484"/>
      <c r="C17" s="52"/>
      <c r="D17" s="52"/>
      <c r="E17" s="52"/>
      <c r="F17" s="29"/>
      <c r="G17" s="133" t="str">
        <f>IF((G15+G16)=G14,"","XX")</f>
        <v/>
      </c>
      <c r="H17" s="133" t="str">
        <f>IF((H15+H16)=H14,"","XX")</f>
        <v/>
      </c>
      <c r="I17" s="133"/>
      <c r="J17" s="133" t="str">
        <f>IF((J15+J16)=J14,"","XX")</f>
        <v/>
      </c>
      <c r="K17" s="133" t="str">
        <f>IF((K15+K16)=K14,"","XX")</f>
        <v/>
      </c>
      <c r="L17" s="133"/>
      <c r="M17" s="133" t="str">
        <f>IF((M15+M16)=M14,"","XX")</f>
        <v/>
      </c>
      <c r="N17" s="133" t="str">
        <f>IF((N15+N16)=N14,"","XX")</f>
        <v/>
      </c>
      <c r="O17" s="133"/>
      <c r="P17" s="133" t="str">
        <f>IF((P15+P16)=P14,"","XX")</f>
        <v/>
      </c>
      <c r="Q17" s="133" t="str">
        <f>IF((Q15+Q16)=Q14,"","XX")</f>
        <v/>
      </c>
      <c r="R17" s="133"/>
      <c r="S17" s="133" t="str">
        <f>IF((S15+S16)=S14,"","XX")</f>
        <v/>
      </c>
      <c r="T17" s="133" t="str">
        <f>IF((T15+T16)=T14,"","XX")</f>
        <v/>
      </c>
    </row>
    <row r="18" spans="1:20" ht="18.75" customHeight="1" x14ac:dyDescent="0.25">
      <c r="A18" s="61">
        <v>18</v>
      </c>
      <c r="C18" s="243"/>
      <c r="D18" s="243"/>
      <c r="G18" s="581" t="str">
        <f>IF(OR(G17="XX",H17="XX",J17="XX",K17="XX",M17="XX",N17="XX",P17="XX",Q17="XX",S17="XX",T17="XX"),"¡VERIFICAR LOS DATOS!.
La MATRÍCULA FINAL y el desglose de APROBADOS y REPROBADOS, no coinciden.","")</f>
        <v/>
      </c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581"/>
    </row>
    <row r="19" spans="1:20" ht="18.75" customHeight="1" x14ac:dyDescent="0.25">
      <c r="A19" s="61">
        <v>19</v>
      </c>
      <c r="B19" s="243"/>
      <c r="C19" s="243"/>
      <c r="D19" s="243"/>
      <c r="G19" s="581"/>
      <c r="H19" s="581"/>
      <c r="I19" s="581"/>
      <c r="J19" s="581"/>
      <c r="K19" s="581"/>
      <c r="L19" s="581"/>
      <c r="M19" s="581"/>
      <c r="N19" s="581"/>
      <c r="O19" s="581"/>
      <c r="P19" s="581"/>
      <c r="Q19" s="581"/>
      <c r="R19" s="581"/>
      <c r="S19" s="581"/>
      <c r="T19" s="581"/>
    </row>
    <row r="20" spans="1:20" x14ac:dyDescent="0.25">
      <c r="A20" s="61">
        <v>20</v>
      </c>
      <c r="B20" s="58" t="s">
        <v>10247</v>
      </c>
    </row>
    <row r="21" spans="1:20" ht="19.5" customHeight="1" x14ac:dyDescent="0.25">
      <c r="A21" s="61">
        <v>21</v>
      </c>
      <c r="B21" s="572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4"/>
    </row>
    <row r="22" spans="1:20" ht="19.5" customHeight="1" x14ac:dyDescent="0.25">
      <c r="A22" s="61"/>
      <c r="B22" s="575"/>
      <c r="C22" s="576"/>
      <c r="D22" s="576"/>
      <c r="E22" s="576"/>
      <c r="F22" s="576"/>
      <c r="G22" s="576"/>
      <c r="H22" s="576"/>
      <c r="I22" s="576"/>
      <c r="J22" s="576"/>
      <c r="K22" s="576"/>
      <c r="L22" s="576"/>
      <c r="M22" s="576"/>
      <c r="N22" s="576"/>
      <c r="O22" s="576"/>
      <c r="P22" s="576"/>
      <c r="Q22" s="576"/>
      <c r="R22" s="576"/>
      <c r="S22" s="576"/>
      <c r="T22" s="577"/>
    </row>
    <row r="23" spans="1:20" ht="19.5" customHeight="1" x14ac:dyDescent="0.25">
      <c r="A23" s="61"/>
      <c r="B23" s="575"/>
      <c r="C23" s="576"/>
      <c r="D23" s="576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576"/>
      <c r="P23" s="576"/>
      <c r="Q23" s="576"/>
      <c r="R23" s="576"/>
      <c r="S23" s="576"/>
      <c r="T23" s="577"/>
    </row>
    <row r="24" spans="1:20" ht="19.5" customHeight="1" x14ac:dyDescent="0.25">
      <c r="B24" s="575"/>
      <c r="C24" s="576"/>
      <c r="D24" s="576"/>
      <c r="E24" s="576"/>
      <c r="F24" s="576"/>
      <c r="G24" s="576"/>
      <c r="H24" s="576"/>
      <c r="I24" s="576"/>
      <c r="J24" s="576"/>
      <c r="K24" s="576"/>
      <c r="L24" s="576"/>
      <c r="M24" s="576"/>
      <c r="N24" s="576"/>
      <c r="O24" s="576"/>
      <c r="P24" s="576"/>
      <c r="Q24" s="576"/>
      <c r="R24" s="576"/>
      <c r="S24" s="576"/>
      <c r="T24" s="577"/>
    </row>
    <row r="25" spans="1:20" ht="19.5" customHeight="1" x14ac:dyDescent="0.25">
      <c r="B25" s="578"/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80"/>
    </row>
  </sheetData>
  <sheetProtection algorithmName="SHA-512" hashValue="MDasgRvXO6kuV6ya2MCeDsqqjQGyeBRegjTP7MzRha+CJ5vcnWNEAxIWD6KXAUHsRJ5Rx+65V+o5znt2oisWRw==" saltValue="PBmGdpA8j5pUMdsaT0jWFQ==" spinCount="100000" sheet="1" objects="1" scenarios="1"/>
  <mergeCells count="9">
    <mergeCell ref="B21:T25"/>
    <mergeCell ref="R6:T6"/>
    <mergeCell ref="B6:B7"/>
    <mergeCell ref="C6:E6"/>
    <mergeCell ref="F6:H6"/>
    <mergeCell ref="I6:K6"/>
    <mergeCell ref="L6:N6"/>
    <mergeCell ref="O6:Q6"/>
    <mergeCell ref="G18:T19"/>
  </mergeCells>
  <conditionalFormatting sqref="C8:F16 I8:I16 L8:L16 O8:O16 R8:R16">
    <cfRule type="cellIs" dxfId="5" priority="3" operator="equal">
      <formula>0</formula>
    </cfRule>
  </conditionalFormatting>
  <conditionalFormatting sqref="C17:T17">
    <cfRule type="cellIs" dxfId="4" priority="2" operator="equal">
      <formula>0</formula>
    </cfRule>
  </conditionalFormatting>
  <conditionalFormatting sqref="F17:T17">
    <cfRule type="cellIs" dxfId="3" priority="1" operator="equal">
      <formula>"X"</formula>
    </cfRule>
  </conditionalFormatting>
  <conditionalFormatting sqref="G14:H14 J14:K14 M14:N14 P14:Q14 S14:T14">
    <cfRule type="cellIs" dxfId="2" priority="6" operator="equal">
      <formula>0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73" orientation="landscape" r:id="rId1"/>
  <headerFooter>
    <oddHeader>&amp;L&amp;G</oddHeader>
    <oddFooter>&amp;R&amp;"Carlito,Negrita"I y II Ciclos&amp;"Carlito,Normal", 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AAA6-8975-4378-84BA-5AE3180FCE54}">
  <sheetPr codeName="Hoja24">
    <pageSetUpPr fitToPage="1"/>
  </sheetPr>
  <dimension ref="A1:Z21"/>
  <sheetViews>
    <sheetView showGridLines="0" zoomScale="95" zoomScaleNormal="95" workbookViewId="0"/>
  </sheetViews>
  <sheetFormatPr baseColWidth="10" defaultColWidth="11.42578125" defaultRowHeight="15" x14ac:dyDescent="0.25"/>
  <cols>
    <col min="1" max="1" width="6" style="18" customWidth="1"/>
    <col min="2" max="2" width="44.7109375" style="22" customWidth="1"/>
    <col min="3" max="20" width="7.7109375" style="22" customWidth="1"/>
    <col min="21" max="16384" width="11.42578125" style="22"/>
  </cols>
  <sheetData>
    <row r="1" spans="1:26" ht="18" customHeight="1" x14ac:dyDescent="0.3">
      <c r="A1" s="61">
        <v>1</v>
      </c>
      <c r="B1" s="19" t="s">
        <v>17085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26" ht="26.25" x14ac:dyDescent="0.4">
      <c r="A2" s="61">
        <v>2</v>
      </c>
      <c r="B2" s="106" t="s">
        <v>16222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26" ht="20.25" customHeight="1" x14ac:dyDescent="0.35">
      <c r="A3" s="61">
        <v>3</v>
      </c>
      <c r="B3" s="107" t="s">
        <v>16224</v>
      </c>
      <c r="C3" s="108"/>
      <c r="D3" s="108"/>
      <c r="E3" s="108"/>
      <c r="F3" s="108"/>
      <c r="G3" s="108"/>
      <c r="H3" s="108"/>
      <c r="I3" s="108"/>
      <c r="J3" s="108"/>
    </row>
    <row r="4" spans="1:26" ht="18.75" x14ac:dyDescent="0.3">
      <c r="A4" s="61">
        <v>4</v>
      </c>
      <c r="B4" s="19" t="s">
        <v>10446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6" ht="19.5" thickBot="1" x14ac:dyDescent="0.35">
      <c r="A5" s="61">
        <v>5</v>
      </c>
      <c r="B5" s="77" t="s">
        <v>17016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49.5" customHeight="1" thickTop="1" x14ac:dyDescent="0.25">
      <c r="A6" s="61">
        <v>6</v>
      </c>
      <c r="B6" s="585" t="s">
        <v>16226</v>
      </c>
      <c r="C6" s="681" t="s">
        <v>0</v>
      </c>
      <c r="D6" s="682"/>
      <c r="E6" s="682"/>
      <c r="F6" s="679" t="s">
        <v>25</v>
      </c>
      <c r="G6" s="680"/>
      <c r="H6" s="683"/>
      <c r="I6" s="680" t="s">
        <v>17082</v>
      </c>
      <c r="J6" s="680"/>
      <c r="K6" s="680"/>
      <c r="L6" s="679" t="s">
        <v>17083</v>
      </c>
      <c r="M6" s="680"/>
      <c r="N6" s="683"/>
      <c r="O6" s="679" t="s">
        <v>27</v>
      </c>
      <c r="P6" s="680"/>
      <c r="Q6" s="683"/>
      <c r="R6" s="679" t="s">
        <v>26</v>
      </c>
      <c r="S6" s="680"/>
      <c r="T6" s="680"/>
    </row>
    <row r="7" spans="1:26" ht="30" customHeight="1" thickBot="1" x14ac:dyDescent="0.3">
      <c r="A7" s="61">
        <v>7</v>
      </c>
      <c r="B7" s="586"/>
      <c r="C7" s="24" t="s">
        <v>0</v>
      </c>
      <c r="D7" s="25" t="s">
        <v>29</v>
      </c>
      <c r="E7" s="26" t="s">
        <v>28</v>
      </c>
      <c r="F7" s="27" t="s">
        <v>0</v>
      </c>
      <c r="G7" s="25" t="s">
        <v>29</v>
      </c>
      <c r="H7" s="28" t="s">
        <v>28</v>
      </c>
      <c r="I7" s="26" t="s">
        <v>0</v>
      </c>
      <c r="J7" s="25" t="s">
        <v>29</v>
      </c>
      <c r="K7" s="26" t="s">
        <v>28</v>
      </c>
      <c r="L7" s="27" t="s">
        <v>0</v>
      </c>
      <c r="M7" s="25" t="s">
        <v>29</v>
      </c>
      <c r="N7" s="28" t="s">
        <v>28</v>
      </c>
      <c r="O7" s="26" t="s">
        <v>0</v>
      </c>
      <c r="P7" s="25" t="s">
        <v>29</v>
      </c>
      <c r="Q7" s="26" t="s">
        <v>28</v>
      </c>
      <c r="R7" s="27" t="s">
        <v>0</v>
      </c>
      <c r="S7" s="25" t="s">
        <v>29</v>
      </c>
      <c r="T7" s="109" t="s">
        <v>28</v>
      </c>
    </row>
    <row r="8" spans="1:26" ht="24.75" customHeight="1" thickTop="1" thickBot="1" x14ac:dyDescent="0.3">
      <c r="A8" s="61">
        <v>8</v>
      </c>
      <c r="B8" s="110" t="s">
        <v>17017</v>
      </c>
      <c r="C8" s="111">
        <f>+D8+E8</f>
        <v>0</v>
      </c>
      <c r="D8" s="112">
        <f>+G8+J8+M8+P8+S8</f>
        <v>0</v>
      </c>
      <c r="E8" s="113">
        <f>+H8+K8+N8+Q8+T8</f>
        <v>0</v>
      </c>
      <c r="F8" s="114">
        <f>+G8+H8</f>
        <v>0</v>
      </c>
      <c r="G8" s="313"/>
      <c r="H8" s="314"/>
      <c r="I8" s="114">
        <f>+J8+K8</f>
        <v>0</v>
      </c>
      <c r="J8" s="313"/>
      <c r="K8" s="314"/>
      <c r="L8" s="113">
        <f>+M8+N8</f>
        <v>0</v>
      </c>
      <c r="M8" s="313"/>
      <c r="N8" s="315"/>
      <c r="O8" s="114">
        <f>+P8+Q8</f>
        <v>0</v>
      </c>
      <c r="P8" s="313"/>
      <c r="Q8" s="314"/>
      <c r="R8" s="114">
        <f>+S8+T8</f>
        <v>0</v>
      </c>
      <c r="S8" s="313"/>
      <c r="T8" s="315"/>
    </row>
    <row r="9" spans="1:26" ht="25.5" customHeight="1" x14ac:dyDescent="0.25">
      <c r="A9" s="61">
        <v>9</v>
      </c>
      <c r="B9" s="115" t="s">
        <v>17053</v>
      </c>
      <c r="C9" s="116">
        <f>D9+E9</f>
        <v>0</v>
      </c>
      <c r="D9" s="117">
        <f t="shared" ref="D9:E13" si="0">+G9+J9+M9+P9+S9</f>
        <v>0</v>
      </c>
      <c r="E9" s="118">
        <f t="shared" si="0"/>
        <v>0</v>
      </c>
      <c r="F9" s="31">
        <f>+G9+H9</f>
        <v>0</v>
      </c>
      <c r="G9" s="316"/>
      <c r="H9" s="317"/>
      <c r="I9" s="31">
        <f>+J9+K9</f>
        <v>0</v>
      </c>
      <c r="J9" s="316"/>
      <c r="K9" s="317"/>
      <c r="L9" s="29">
        <f>+M9+N9</f>
        <v>0</v>
      </c>
      <c r="M9" s="316"/>
      <c r="N9" s="318"/>
      <c r="O9" s="31">
        <f>+P9+Q9</f>
        <v>0</v>
      </c>
      <c r="P9" s="316"/>
      <c r="Q9" s="317"/>
      <c r="R9" s="31">
        <f>+S9+T9</f>
        <v>0</v>
      </c>
      <c r="S9" s="316"/>
      <c r="T9" s="318"/>
    </row>
    <row r="10" spans="1:26" ht="25.5" customHeight="1" x14ac:dyDescent="0.25">
      <c r="A10" s="61">
        <v>10</v>
      </c>
      <c r="B10" s="119" t="s">
        <v>17054</v>
      </c>
      <c r="C10" s="38">
        <f t="shared" ref="C10:C13" si="1">D10+E10</f>
        <v>0</v>
      </c>
      <c r="D10" s="39">
        <f t="shared" si="0"/>
        <v>0</v>
      </c>
      <c r="E10" s="42">
        <f t="shared" si="0"/>
        <v>0</v>
      </c>
      <c r="F10" s="41">
        <f t="shared" ref="F10:F13" si="2">+G10+H10</f>
        <v>0</v>
      </c>
      <c r="G10" s="319"/>
      <c r="H10" s="320"/>
      <c r="I10" s="41">
        <f t="shared" ref="I10:I13" si="3">+J10+K10</f>
        <v>0</v>
      </c>
      <c r="J10" s="319"/>
      <c r="K10" s="320"/>
      <c r="L10" s="42">
        <f t="shared" ref="L10:L13" si="4">+M10+N10</f>
        <v>0</v>
      </c>
      <c r="M10" s="319"/>
      <c r="N10" s="321"/>
      <c r="O10" s="41">
        <f t="shared" ref="O10:O13" si="5">+P10+Q10</f>
        <v>0</v>
      </c>
      <c r="P10" s="319"/>
      <c r="Q10" s="320"/>
      <c r="R10" s="41">
        <f t="shared" ref="R10:R13" si="6">+S10+T10</f>
        <v>0</v>
      </c>
      <c r="S10" s="319"/>
      <c r="T10" s="321"/>
    </row>
    <row r="11" spans="1:26" ht="25.5" customHeight="1" x14ac:dyDescent="0.25">
      <c r="A11" s="61">
        <v>11</v>
      </c>
      <c r="B11" s="119" t="s">
        <v>17055</v>
      </c>
      <c r="C11" s="38">
        <f t="shared" si="1"/>
        <v>0</v>
      </c>
      <c r="D11" s="39">
        <f>+G11+J11+M11+P11+S11</f>
        <v>0</v>
      </c>
      <c r="E11" s="42">
        <f t="shared" si="0"/>
        <v>0</v>
      </c>
      <c r="F11" s="41">
        <f t="shared" si="2"/>
        <v>0</v>
      </c>
      <c r="G11" s="319"/>
      <c r="H11" s="320"/>
      <c r="I11" s="41">
        <f t="shared" si="3"/>
        <v>0</v>
      </c>
      <c r="J11" s="319"/>
      <c r="K11" s="320"/>
      <c r="L11" s="42">
        <f t="shared" si="4"/>
        <v>0</v>
      </c>
      <c r="M11" s="319"/>
      <c r="N11" s="321"/>
      <c r="O11" s="41">
        <f t="shared" si="5"/>
        <v>0</v>
      </c>
      <c r="P11" s="319"/>
      <c r="Q11" s="320"/>
      <c r="R11" s="41">
        <f t="shared" si="6"/>
        <v>0</v>
      </c>
      <c r="S11" s="319"/>
      <c r="T11" s="321"/>
    </row>
    <row r="12" spans="1:26" ht="25.5" customHeight="1" x14ac:dyDescent="0.25">
      <c r="A12" s="61">
        <v>12</v>
      </c>
      <c r="B12" s="119" t="s">
        <v>17023</v>
      </c>
      <c r="C12" s="38">
        <f t="shared" si="1"/>
        <v>0</v>
      </c>
      <c r="D12" s="39">
        <f t="shared" si="0"/>
        <v>0</v>
      </c>
      <c r="E12" s="42">
        <f t="shared" si="0"/>
        <v>0</v>
      </c>
      <c r="F12" s="41">
        <f t="shared" si="2"/>
        <v>0</v>
      </c>
      <c r="G12" s="319"/>
      <c r="H12" s="320"/>
      <c r="I12" s="41">
        <f t="shared" si="3"/>
        <v>0</v>
      </c>
      <c r="J12" s="319"/>
      <c r="K12" s="320"/>
      <c r="L12" s="42">
        <f t="shared" si="4"/>
        <v>0</v>
      </c>
      <c r="M12" s="319"/>
      <c r="N12" s="321"/>
      <c r="O12" s="41">
        <f t="shared" si="5"/>
        <v>0</v>
      </c>
      <c r="P12" s="319"/>
      <c r="Q12" s="320"/>
      <c r="R12" s="41">
        <f t="shared" si="6"/>
        <v>0</v>
      </c>
      <c r="S12" s="319"/>
      <c r="T12" s="321"/>
    </row>
    <row r="13" spans="1:26" ht="25.5" customHeight="1" thickBot="1" x14ac:dyDescent="0.3">
      <c r="A13" s="61">
        <v>13</v>
      </c>
      <c r="B13" s="120" t="s">
        <v>17056</v>
      </c>
      <c r="C13" s="121">
        <f t="shared" si="1"/>
        <v>0</v>
      </c>
      <c r="D13" s="122">
        <f t="shared" si="0"/>
        <v>0</v>
      </c>
      <c r="E13" s="123">
        <f t="shared" si="0"/>
        <v>0</v>
      </c>
      <c r="F13" s="124">
        <f t="shared" si="2"/>
        <v>0</v>
      </c>
      <c r="G13" s="485"/>
      <c r="H13" s="486"/>
      <c r="I13" s="124">
        <f t="shared" si="3"/>
        <v>0</v>
      </c>
      <c r="J13" s="485"/>
      <c r="K13" s="486"/>
      <c r="L13" s="123">
        <f t="shared" si="4"/>
        <v>0</v>
      </c>
      <c r="M13" s="485"/>
      <c r="N13" s="487"/>
      <c r="O13" s="124">
        <f t="shared" si="5"/>
        <v>0</v>
      </c>
      <c r="P13" s="485"/>
      <c r="Q13" s="486"/>
      <c r="R13" s="124">
        <f t="shared" si="6"/>
        <v>0</v>
      </c>
      <c r="S13" s="485"/>
      <c r="T13" s="487"/>
    </row>
    <row r="14" spans="1:26" ht="25.5" customHeight="1" thickBot="1" x14ac:dyDescent="0.3">
      <c r="A14" s="61">
        <v>14</v>
      </c>
      <c r="B14" s="125" t="s">
        <v>17018</v>
      </c>
      <c r="C14" s="126">
        <f>+D14+E14</f>
        <v>0</v>
      </c>
      <c r="D14" s="127">
        <f>((D8+D9+D10)-(D11+D12+D13))</f>
        <v>0</v>
      </c>
      <c r="E14" s="128">
        <f>((E8+E9+E10)-(E11+E12+E13))</f>
        <v>0</v>
      </c>
      <c r="F14" s="129">
        <f>+G14+H14</f>
        <v>0</v>
      </c>
      <c r="G14" s="127">
        <f>((G8+G9+G10)-(G11+G12+G13))</f>
        <v>0</v>
      </c>
      <c r="H14" s="130">
        <f>((H8+H9+H10)-(H11+H12+H13))</f>
        <v>0</v>
      </c>
      <c r="I14" s="129">
        <f>+J14+K14</f>
        <v>0</v>
      </c>
      <c r="J14" s="127">
        <f>((J8+J9+J10)-(J11+J12+J13))</f>
        <v>0</v>
      </c>
      <c r="K14" s="130">
        <f>((K8+K9+K10)-(K11+K12+K13))</f>
        <v>0</v>
      </c>
      <c r="L14" s="128">
        <f>+M14+N14</f>
        <v>0</v>
      </c>
      <c r="M14" s="127">
        <f>((M8+M9+M10)-(M11+M12+M13))</f>
        <v>0</v>
      </c>
      <c r="N14" s="128">
        <f>((N8+N9+N10)-(N11+N12+N13))</f>
        <v>0</v>
      </c>
      <c r="O14" s="129">
        <f>+P14+Q14</f>
        <v>0</v>
      </c>
      <c r="P14" s="127">
        <f>((P8+P9+P10)-(P11+P12+P13))</f>
        <v>0</v>
      </c>
      <c r="Q14" s="130">
        <f>((Q8+Q9+Q10)-(Q11+Q12+Q13))</f>
        <v>0</v>
      </c>
      <c r="R14" s="129">
        <f>+S14+T14</f>
        <v>0</v>
      </c>
      <c r="S14" s="127">
        <f>((S8+S9+S10)-(S11+S12+S13))</f>
        <v>0</v>
      </c>
      <c r="T14" s="128">
        <f>((T8+T9+T10)-(T11+T12+T13))</f>
        <v>0</v>
      </c>
    </row>
    <row r="15" spans="1:26" ht="18.75" customHeight="1" thickTop="1" x14ac:dyDescent="0.25">
      <c r="A15" s="61">
        <v>15</v>
      </c>
      <c r="B15" s="131"/>
      <c r="C15" s="29"/>
      <c r="D15" s="29"/>
      <c r="E15" s="29"/>
      <c r="F15" s="29"/>
      <c r="G15" s="132"/>
      <c r="H15" s="132"/>
      <c r="I15" s="29"/>
      <c r="J15" s="132"/>
      <c r="K15" s="132"/>
      <c r="L15" s="29"/>
      <c r="M15" s="132"/>
      <c r="N15" s="132"/>
      <c r="O15" s="29"/>
      <c r="P15" s="132"/>
      <c r="Q15" s="132"/>
      <c r="R15" s="29"/>
      <c r="S15" s="132"/>
      <c r="T15" s="132"/>
      <c r="U15" s="29"/>
      <c r="V15" s="132"/>
      <c r="W15" s="132"/>
    </row>
    <row r="16" spans="1:26" x14ac:dyDescent="0.25">
      <c r="A16" s="61">
        <v>16</v>
      </c>
      <c r="B16" s="58" t="s">
        <v>10247</v>
      </c>
    </row>
    <row r="17" spans="1:20" ht="18.75" customHeight="1" x14ac:dyDescent="0.25">
      <c r="A17" s="61">
        <v>17</v>
      </c>
      <c r="B17" s="572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4"/>
    </row>
    <row r="18" spans="1:20" ht="18.75" customHeight="1" x14ac:dyDescent="0.25">
      <c r="A18" s="61"/>
      <c r="B18" s="575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576"/>
      <c r="S18" s="576"/>
      <c r="T18" s="577"/>
    </row>
    <row r="19" spans="1:20" ht="18.75" customHeight="1" x14ac:dyDescent="0.25">
      <c r="A19" s="61"/>
      <c r="B19" s="575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576"/>
      <c r="S19" s="576"/>
      <c r="T19" s="577"/>
    </row>
    <row r="20" spans="1:20" ht="18.75" customHeight="1" x14ac:dyDescent="0.25">
      <c r="B20" s="575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576"/>
      <c r="S20" s="576"/>
      <c r="T20" s="577"/>
    </row>
    <row r="21" spans="1:20" ht="18.75" customHeight="1" x14ac:dyDescent="0.25">
      <c r="B21" s="578"/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80"/>
    </row>
  </sheetData>
  <sheetProtection algorithmName="SHA-512" hashValue="BH8BWLZ35i4SorXCxLRAqYULzup1wEbpo2RGnijcVs5W3uUWLUZsbTPhHWiWC4RYrFuqYgSt0a5JXLyRFcexGw==" saltValue="4oiKDfjCqibA2GE2nXtoQQ==" spinCount="100000" sheet="1" objects="1" scenarios="1"/>
  <mergeCells count="8">
    <mergeCell ref="R6:T6"/>
    <mergeCell ref="B17:T21"/>
    <mergeCell ref="B6:B7"/>
    <mergeCell ref="C6:E6"/>
    <mergeCell ref="F6:H6"/>
    <mergeCell ref="I6:K6"/>
    <mergeCell ref="L6:N6"/>
    <mergeCell ref="O6:Q6"/>
  </mergeCells>
  <conditionalFormatting sqref="C8:F15 I8:I15 L8:L15 O8:O15 R8:R15 U15">
    <cfRule type="cellIs" dxfId="1" priority="1" operator="equal">
      <formula>0</formula>
    </cfRule>
  </conditionalFormatting>
  <conditionalFormatting sqref="G14:H14 J14:K14 M14:N14 P14:Q14 S14:T14">
    <cfRule type="cellIs" dxfId="0" priority="3" operator="equal">
      <formula>0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73" orientation="landscape" r:id="rId1"/>
  <headerFooter>
    <oddHeader>&amp;L&amp;G</oddHeader>
    <oddFooter>&amp;R&amp;"Carlito,Negrita"I y II Ciclos&amp;"Carlito,Normal",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Y3676"/>
  <sheetViews>
    <sheetView topLeftCell="F1" zoomScale="80" zoomScaleNormal="80" workbookViewId="0">
      <pane ySplit="2" topLeftCell="A3633" activePane="bottomLeft" state="frozen"/>
      <selection sqref="A1:XFD1048576"/>
      <selection pane="bottomLeft" activeCell="P3" sqref="P3:U3676"/>
    </sheetView>
  </sheetViews>
  <sheetFormatPr baseColWidth="10" defaultColWidth="11.42578125" defaultRowHeight="15" x14ac:dyDescent="0.25"/>
  <cols>
    <col min="1" max="1" width="10.42578125" style="12" bestFit="1" customWidth="1"/>
    <col min="2" max="2" width="10.140625" style="12" bestFit="1" customWidth="1"/>
    <col min="3" max="3" width="41.85546875" style="12" bestFit="1" customWidth="1"/>
    <col min="4" max="4" width="19.7109375" style="12" bestFit="1" customWidth="1"/>
    <col min="5" max="5" width="8.140625" style="12" bestFit="1" customWidth="1"/>
    <col min="6" max="6" width="5.5703125" style="12" bestFit="1" customWidth="1"/>
    <col min="7" max="7" width="7.140625" style="12" bestFit="1" customWidth="1"/>
    <col min="8" max="8" width="6.140625" style="12" bestFit="1" customWidth="1"/>
    <col min="9" max="9" width="7.42578125" style="12" bestFit="1" customWidth="1"/>
    <col min="10" max="10" width="15.42578125" style="12" customWidth="1"/>
    <col min="11" max="11" width="13.28515625" style="12" bestFit="1" customWidth="1"/>
    <col min="12" max="12" width="11" style="12" bestFit="1" customWidth="1"/>
    <col min="13" max="13" width="11.28515625" style="12" bestFit="1" customWidth="1"/>
    <col min="14" max="14" width="11.85546875" style="12" bestFit="1" customWidth="1"/>
    <col min="15" max="15" width="16.7109375" style="12" bestFit="1" customWidth="1"/>
    <col min="16" max="16" width="12.42578125" style="12" bestFit="1" customWidth="1"/>
    <col min="17" max="17" width="13.42578125" style="12" customWidth="1"/>
    <col min="18" max="18" width="37.140625" style="12" bestFit="1" customWidth="1"/>
    <col min="19" max="19" width="16.5703125" style="12" customWidth="1"/>
    <col min="20" max="20" width="37.140625" style="12" customWidth="1"/>
    <col min="21" max="21" width="15.7109375" style="12" customWidth="1"/>
    <col min="22" max="22" width="12" style="12" bestFit="1" customWidth="1"/>
    <col min="23" max="23" width="10.28515625" style="12" bestFit="1" customWidth="1"/>
    <col min="24" max="24" width="11.42578125" style="12" bestFit="1" customWidth="1"/>
    <col min="25" max="25" width="12.42578125" style="12" bestFit="1" customWidth="1"/>
    <col min="26" max="16384" width="11.42578125" style="5"/>
  </cols>
  <sheetData>
    <row r="1" spans="1:25" x14ac:dyDescent="0.25">
      <c r="A1" s="6">
        <v>1</v>
      </c>
      <c r="B1" s="6">
        <v>2</v>
      </c>
      <c r="C1" s="6">
        <v>3</v>
      </c>
      <c r="D1" s="6">
        <v>4</v>
      </c>
      <c r="E1" s="6">
        <v>5</v>
      </c>
      <c r="F1" s="6">
        <v>6</v>
      </c>
      <c r="G1" s="6">
        <v>7</v>
      </c>
      <c r="H1" s="6">
        <v>8</v>
      </c>
      <c r="I1" s="6">
        <v>9</v>
      </c>
      <c r="J1" s="6">
        <v>10</v>
      </c>
      <c r="K1" s="6">
        <v>11</v>
      </c>
      <c r="L1" s="6">
        <v>12</v>
      </c>
      <c r="M1" s="6">
        <v>13</v>
      </c>
      <c r="N1" s="6">
        <v>14</v>
      </c>
      <c r="O1" s="6">
        <v>15</v>
      </c>
      <c r="P1" s="6">
        <v>16</v>
      </c>
      <c r="Q1" s="6">
        <v>17</v>
      </c>
      <c r="R1" s="6">
        <v>18</v>
      </c>
      <c r="S1" s="6">
        <v>19</v>
      </c>
      <c r="T1" s="6">
        <v>20</v>
      </c>
      <c r="U1" s="6">
        <v>21</v>
      </c>
      <c r="V1" s="6">
        <v>22</v>
      </c>
      <c r="W1" s="6">
        <v>23</v>
      </c>
      <c r="X1" s="6">
        <v>24</v>
      </c>
      <c r="Y1" s="6">
        <v>25</v>
      </c>
    </row>
    <row r="2" spans="1:25" s="11" customFormat="1" x14ac:dyDescent="0.25">
      <c r="A2" s="7" t="s">
        <v>31</v>
      </c>
      <c r="B2" s="7" t="s">
        <v>30</v>
      </c>
      <c r="C2" s="7" t="s">
        <v>32</v>
      </c>
      <c r="D2" s="7" t="s">
        <v>33</v>
      </c>
      <c r="E2" s="7" t="s">
        <v>34</v>
      </c>
      <c r="F2" s="7" t="s">
        <v>35</v>
      </c>
      <c r="G2" s="7" t="s">
        <v>36</v>
      </c>
      <c r="H2" s="7" t="s">
        <v>37</v>
      </c>
      <c r="I2" s="8" t="s">
        <v>10245</v>
      </c>
      <c r="J2" s="9" t="s">
        <v>15341</v>
      </c>
      <c r="K2" s="7" t="s">
        <v>38</v>
      </c>
      <c r="L2" s="7" t="s">
        <v>39</v>
      </c>
      <c r="M2" s="7" t="s">
        <v>40</v>
      </c>
      <c r="N2" s="7" t="s">
        <v>41</v>
      </c>
      <c r="O2" s="7" t="s">
        <v>42</v>
      </c>
      <c r="P2" s="10" t="s">
        <v>15342</v>
      </c>
      <c r="Q2" s="10" t="s">
        <v>15343</v>
      </c>
      <c r="R2" s="7" t="s">
        <v>43</v>
      </c>
      <c r="S2" s="10" t="s">
        <v>15344</v>
      </c>
      <c r="T2" s="10" t="s">
        <v>15345</v>
      </c>
      <c r="U2" s="10" t="s">
        <v>15346</v>
      </c>
      <c r="V2" s="7" t="s">
        <v>14647</v>
      </c>
      <c r="W2" s="7" t="s">
        <v>16132</v>
      </c>
      <c r="X2" s="11" t="s">
        <v>11153</v>
      </c>
      <c r="Y2" s="11" t="s">
        <v>11154</v>
      </c>
    </row>
    <row r="3" spans="1:25" x14ac:dyDescent="0.25">
      <c r="A3" s="68" t="s">
        <v>45</v>
      </c>
      <c r="B3" s="68" t="s">
        <v>44</v>
      </c>
      <c r="C3" s="68" t="s">
        <v>11155</v>
      </c>
      <c r="D3" s="68" t="s">
        <v>11156</v>
      </c>
      <c r="E3" s="68" t="s">
        <v>3</v>
      </c>
      <c r="F3" s="68" t="s">
        <v>46</v>
      </c>
      <c r="G3" s="68" t="s">
        <v>2</v>
      </c>
      <c r="H3" s="68" t="s">
        <v>2</v>
      </c>
      <c r="I3" s="68">
        <v>10101</v>
      </c>
      <c r="J3" s="68" t="s">
        <v>13744</v>
      </c>
      <c r="K3" s="68" t="s">
        <v>47</v>
      </c>
      <c r="L3" s="68" t="s">
        <v>47</v>
      </c>
      <c r="M3" s="68" t="s">
        <v>13986</v>
      </c>
      <c r="N3" s="68" t="s">
        <v>48</v>
      </c>
      <c r="O3" s="68" t="s">
        <v>14666</v>
      </c>
      <c r="P3" s="348">
        <v>22220048</v>
      </c>
      <c r="Q3" s="348">
        <v>22220004</v>
      </c>
      <c r="R3" s="348" t="s">
        <v>16338</v>
      </c>
      <c r="S3" s="348">
        <v>22220048</v>
      </c>
      <c r="T3" s="348" t="s">
        <v>14001</v>
      </c>
      <c r="U3" s="348">
        <v>22227080</v>
      </c>
      <c r="V3" s="68"/>
      <c r="W3" s="68"/>
      <c r="X3" s="68" t="s">
        <v>10621</v>
      </c>
      <c r="Y3" s="68"/>
    </row>
    <row r="4" spans="1:25" x14ac:dyDescent="0.25">
      <c r="A4" s="68" t="s">
        <v>52</v>
      </c>
      <c r="B4" s="68" t="s">
        <v>51</v>
      </c>
      <c r="C4" s="68" t="s">
        <v>53</v>
      </c>
      <c r="D4" s="68" t="s">
        <v>11156</v>
      </c>
      <c r="E4" s="68" t="s">
        <v>3</v>
      </c>
      <c r="F4" s="68" t="s">
        <v>46</v>
      </c>
      <c r="G4" s="68" t="s">
        <v>2</v>
      </c>
      <c r="H4" s="68" t="s">
        <v>2</v>
      </c>
      <c r="I4" s="68">
        <v>10101</v>
      </c>
      <c r="J4" s="68" t="s">
        <v>13744</v>
      </c>
      <c r="K4" s="68" t="s">
        <v>47</v>
      </c>
      <c r="L4" s="68" t="s">
        <v>47</v>
      </c>
      <c r="M4" s="68" t="s">
        <v>13986</v>
      </c>
      <c r="N4" s="68" t="s">
        <v>11273</v>
      </c>
      <c r="O4" s="68" t="s">
        <v>14666</v>
      </c>
      <c r="P4" s="348">
        <v>22483352</v>
      </c>
      <c r="Q4" s="348">
        <v>22579661</v>
      </c>
      <c r="R4" s="348" t="s">
        <v>16339</v>
      </c>
      <c r="S4" s="348">
        <v>22483352</v>
      </c>
      <c r="T4" s="348" t="s">
        <v>14001</v>
      </c>
      <c r="U4" s="348">
        <v>22700885</v>
      </c>
      <c r="V4" s="68"/>
      <c r="W4" s="68"/>
      <c r="X4" s="68"/>
      <c r="Y4" s="68" t="s">
        <v>54</v>
      </c>
    </row>
    <row r="5" spans="1:25" x14ac:dyDescent="0.25">
      <c r="A5" s="68" t="s">
        <v>61</v>
      </c>
      <c r="B5" s="68" t="s">
        <v>60</v>
      </c>
      <c r="C5" s="68" t="s">
        <v>62</v>
      </c>
      <c r="D5" s="68" t="s">
        <v>63</v>
      </c>
      <c r="E5" s="68" t="s">
        <v>3</v>
      </c>
      <c r="F5" s="68" t="s">
        <v>46</v>
      </c>
      <c r="G5" s="68" t="s">
        <v>4</v>
      </c>
      <c r="H5" s="68" t="s">
        <v>17</v>
      </c>
      <c r="I5" s="68">
        <v>10313</v>
      </c>
      <c r="J5" s="68" t="s">
        <v>13779</v>
      </c>
      <c r="K5" s="68" t="s">
        <v>47</v>
      </c>
      <c r="L5" s="68" t="s">
        <v>63</v>
      </c>
      <c r="M5" s="68" t="s">
        <v>64</v>
      </c>
      <c r="N5" s="68" t="s">
        <v>62</v>
      </c>
      <c r="O5" s="68" t="s">
        <v>14666</v>
      </c>
      <c r="P5" s="348">
        <v>47088826</v>
      </c>
      <c r="Q5" s="348" t="s">
        <v>15347</v>
      </c>
      <c r="R5" s="348" t="s">
        <v>15348</v>
      </c>
      <c r="S5" s="348">
        <v>60078067</v>
      </c>
      <c r="T5" s="348" t="s">
        <v>16250</v>
      </c>
      <c r="U5" s="348">
        <v>22700885</v>
      </c>
      <c r="V5" s="68"/>
      <c r="W5" s="68"/>
      <c r="X5" s="68" t="s">
        <v>65</v>
      </c>
      <c r="Y5" s="68"/>
    </row>
    <row r="6" spans="1:25" x14ac:dyDescent="0.25">
      <c r="A6" s="68" t="s">
        <v>67</v>
      </c>
      <c r="B6" s="68" t="s">
        <v>54</v>
      </c>
      <c r="C6" s="68" t="s">
        <v>68</v>
      </c>
      <c r="D6" s="68" t="s">
        <v>63</v>
      </c>
      <c r="E6" s="68" t="s">
        <v>3</v>
      </c>
      <c r="F6" s="68" t="s">
        <v>46</v>
      </c>
      <c r="G6" s="68" t="s">
        <v>4</v>
      </c>
      <c r="H6" s="68" t="s">
        <v>3</v>
      </c>
      <c r="I6" s="68">
        <v>10302</v>
      </c>
      <c r="J6" s="68" t="s">
        <v>13764</v>
      </c>
      <c r="K6" s="68" t="s">
        <v>47</v>
      </c>
      <c r="L6" s="68" t="s">
        <v>63</v>
      </c>
      <c r="M6" s="68" t="s">
        <v>69</v>
      </c>
      <c r="N6" s="68" t="s">
        <v>11274</v>
      </c>
      <c r="O6" s="68" t="s">
        <v>14666</v>
      </c>
      <c r="P6" s="348">
        <v>22705048</v>
      </c>
      <c r="Q6" s="348">
        <v>22705048</v>
      </c>
      <c r="R6" s="348" t="s">
        <v>583</v>
      </c>
      <c r="S6" s="348">
        <v>61077902</v>
      </c>
      <c r="T6" s="348" t="s">
        <v>16250</v>
      </c>
      <c r="U6" s="348">
        <v>22700885</v>
      </c>
      <c r="V6" s="68"/>
      <c r="W6" s="68" t="s">
        <v>15261</v>
      </c>
      <c r="X6" s="68"/>
      <c r="Y6" s="68"/>
    </row>
    <row r="7" spans="1:25" x14ac:dyDescent="0.25">
      <c r="A7" s="68" t="s">
        <v>72</v>
      </c>
      <c r="B7" s="68" t="s">
        <v>71</v>
      </c>
      <c r="C7" s="68" t="s">
        <v>73</v>
      </c>
      <c r="D7" s="68" t="s">
        <v>11157</v>
      </c>
      <c r="E7" s="68" t="s">
        <v>2</v>
      </c>
      <c r="F7" s="68" t="s">
        <v>46</v>
      </c>
      <c r="G7" s="68" t="s">
        <v>2</v>
      </c>
      <c r="H7" s="68" t="s">
        <v>3</v>
      </c>
      <c r="I7" s="68">
        <v>10102</v>
      </c>
      <c r="J7" s="68" t="s">
        <v>13745</v>
      </c>
      <c r="K7" s="68" t="s">
        <v>47</v>
      </c>
      <c r="L7" s="68" t="s">
        <v>47</v>
      </c>
      <c r="M7" s="68" t="s">
        <v>13988</v>
      </c>
      <c r="N7" s="68" t="s">
        <v>11275</v>
      </c>
      <c r="O7" s="68" t="s">
        <v>14666</v>
      </c>
      <c r="P7" s="348">
        <v>22220084</v>
      </c>
      <c r="Q7" s="348">
        <v>22220084</v>
      </c>
      <c r="R7" s="348" t="s">
        <v>15350</v>
      </c>
      <c r="S7" s="348">
        <v>22220084</v>
      </c>
      <c r="T7" s="348" t="s">
        <v>15351</v>
      </c>
      <c r="U7" s="348">
        <v>22901136</v>
      </c>
      <c r="V7" s="68"/>
      <c r="W7" s="68"/>
      <c r="X7" s="68" t="s">
        <v>10706</v>
      </c>
      <c r="Y7" s="68"/>
    </row>
    <row r="8" spans="1:25" x14ac:dyDescent="0.25">
      <c r="A8" s="68" t="s">
        <v>75</v>
      </c>
      <c r="B8" s="68" t="s">
        <v>74</v>
      </c>
      <c r="C8" s="68" t="s">
        <v>15352</v>
      </c>
      <c r="D8" s="68" t="s">
        <v>11157</v>
      </c>
      <c r="E8" s="68" t="s">
        <v>2</v>
      </c>
      <c r="F8" s="68" t="s">
        <v>46</v>
      </c>
      <c r="G8" s="68" t="s">
        <v>2</v>
      </c>
      <c r="H8" s="68" t="s">
        <v>3</v>
      </c>
      <c r="I8" s="68">
        <v>10102</v>
      </c>
      <c r="J8" s="68" t="s">
        <v>13745</v>
      </c>
      <c r="K8" s="68" t="s">
        <v>47</v>
      </c>
      <c r="L8" s="68" t="s">
        <v>47</v>
      </c>
      <c r="M8" s="68" t="s">
        <v>13988</v>
      </c>
      <c r="N8" s="68" t="s">
        <v>76</v>
      </c>
      <c r="O8" s="68" t="s">
        <v>14666</v>
      </c>
      <c r="P8" s="348">
        <v>22220017</v>
      </c>
      <c r="Q8" s="348">
        <v>22220017</v>
      </c>
      <c r="R8" s="348" t="s">
        <v>14674</v>
      </c>
      <c r="S8" s="348">
        <v>22220017</v>
      </c>
      <c r="T8" s="348" t="s">
        <v>15351</v>
      </c>
      <c r="U8" s="348">
        <v>22901136</v>
      </c>
      <c r="V8" s="68"/>
      <c r="W8" s="68"/>
      <c r="X8" s="68" t="s">
        <v>77</v>
      </c>
      <c r="Y8" s="68"/>
    </row>
    <row r="9" spans="1:25" x14ac:dyDescent="0.25">
      <c r="A9" s="68" t="s">
        <v>80</v>
      </c>
      <c r="B9" s="68" t="s">
        <v>79</v>
      </c>
      <c r="C9" s="68" t="s">
        <v>2386</v>
      </c>
      <c r="D9" s="68" t="s">
        <v>11157</v>
      </c>
      <c r="E9" s="68" t="s">
        <v>2</v>
      </c>
      <c r="F9" s="68" t="s">
        <v>46</v>
      </c>
      <c r="G9" s="68" t="s">
        <v>2</v>
      </c>
      <c r="H9" s="68" t="s">
        <v>3</v>
      </c>
      <c r="I9" s="68">
        <v>10102</v>
      </c>
      <c r="J9" s="68" t="s">
        <v>13745</v>
      </c>
      <c r="K9" s="68" t="s">
        <v>47</v>
      </c>
      <c r="L9" s="68" t="s">
        <v>47</v>
      </c>
      <c r="M9" s="68" t="s">
        <v>13988</v>
      </c>
      <c r="N9" s="68" t="s">
        <v>11276</v>
      </c>
      <c r="O9" s="68" t="s">
        <v>14666</v>
      </c>
      <c r="P9" s="348">
        <v>22583168</v>
      </c>
      <c r="Q9" s="348">
        <v>22220117</v>
      </c>
      <c r="R9" s="348" t="s">
        <v>11916</v>
      </c>
      <c r="S9" s="348">
        <v>22220117</v>
      </c>
      <c r="T9" s="348" t="s">
        <v>15351</v>
      </c>
      <c r="U9" s="348">
        <v>88116528</v>
      </c>
      <c r="V9" s="68"/>
      <c r="W9" s="68"/>
      <c r="X9" s="68"/>
      <c r="Y9" s="68"/>
    </row>
    <row r="10" spans="1:25" x14ac:dyDescent="0.25">
      <c r="A10" s="68" t="s">
        <v>83</v>
      </c>
      <c r="B10" s="68" t="s">
        <v>82</v>
      </c>
      <c r="C10" s="68" t="s">
        <v>11158</v>
      </c>
      <c r="D10" s="68" t="s">
        <v>11157</v>
      </c>
      <c r="E10" s="68" t="s">
        <v>2</v>
      </c>
      <c r="F10" s="68" t="s">
        <v>46</v>
      </c>
      <c r="G10" s="68" t="s">
        <v>2</v>
      </c>
      <c r="H10" s="68" t="s">
        <v>3</v>
      </c>
      <c r="I10" s="68">
        <v>10102</v>
      </c>
      <c r="J10" s="68" t="s">
        <v>13745</v>
      </c>
      <c r="K10" s="68" t="s">
        <v>47</v>
      </c>
      <c r="L10" s="68" t="s">
        <v>47</v>
      </c>
      <c r="M10" s="68" t="s">
        <v>13988</v>
      </c>
      <c r="N10" s="68" t="s">
        <v>11276</v>
      </c>
      <c r="O10" s="68" t="s">
        <v>14666</v>
      </c>
      <c r="P10" s="348">
        <v>21019680</v>
      </c>
      <c r="Q10" s="348" t="s">
        <v>15347</v>
      </c>
      <c r="R10" s="348" t="s">
        <v>1254</v>
      </c>
      <c r="S10" s="348">
        <v>86288014</v>
      </c>
      <c r="T10" s="348" t="s">
        <v>15351</v>
      </c>
      <c r="U10" s="348">
        <v>22901136</v>
      </c>
      <c r="V10" s="68"/>
      <c r="W10" s="68" t="s">
        <v>15261</v>
      </c>
      <c r="X10" s="68"/>
      <c r="Y10" s="68"/>
    </row>
    <row r="11" spans="1:25" x14ac:dyDescent="0.25">
      <c r="A11" s="68" t="s">
        <v>86</v>
      </c>
      <c r="B11" s="68" t="s">
        <v>85</v>
      </c>
      <c r="C11" s="68" t="s">
        <v>87</v>
      </c>
      <c r="D11" s="68" t="s">
        <v>11157</v>
      </c>
      <c r="E11" s="68" t="s">
        <v>2</v>
      </c>
      <c r="F11" s="68" t="s">
        <v>46</v>
      </c>
      <c r="G11" s="68" t="s">
        <v>2</v>
      </c>
      <c r="H11" s="68" t="s">
        <v>4</v>
      </c>
      <c r="I11" s="68">
        <v>10103</v>
      </c>
      <c r="J11" s="68" t="s">
        <v>13746</v>
      </c>
      <c r="K11" s="68" t="s">
        <v>47</v>
      </c>
      <c r="L11" s="68" t="s">
        <v>47</v>
      </c>
      <c r="M11" s="68" t="s">
        <v>13998</v>
      </c>
      <c r="N11" s="68" t="s">
        <v>88</v>
      </c>
      <c r="O11" s="68" t="s">
        <v>10246</v>
      </c>
      <c r="P11" s="348">
        <v>22218179</v>
      </c>
      <c r="Q11" s="348">
        <v>22212049</v>
      </c>
      <c r="R11" s="348" t="s">
        <v>12643</v>
      </c>
      <c r="S11" s="348">
        <v>22227544</v>
      </c>
      <c r="T11" s="348" t="s">
        <v>15351</v>
      </c>
      <c r="U11" s="348">
        <v>22901136</v>
      </c>
      <c r="V11" s="68"/>
      <c r="W11" s="68"/>
      <c r="X11" s="68" t="s">
        <v>60</v>
      </c>
      <c r="Y11" s="68"/>
    </row>
    <row r="12" spans="1:25" x14ac:dyDescent="0.25">
      <c r="A12" s="68" t="s">
        <v>91</v>
      </c>
      <c r="B12" s="68" t="s">
        <v>90</v>
      </c>
      <c r="C12" s="68" t="s">
        <v>92</v>
      </c>
      <c r="D12" s="68" t="s">
        <v>11156</v>
      </c>
      <c r="E12" s="68" t="s">
        <v>2</v>
      </c>
      <c r="F12" s="68" t="s">
        <v>46</v>
      </c>
      <c r="G12" s="68" t="s">
        <v>2</v>
      </c>
      <c r="H12" s="68" t="s">
        <v>4</v>
      </c>
      <c r="I12" s="68">
        <v>10103</v>
      </c>
      <c r="J12" s="68" t="s">
        <v>13746</v>
      </c>
      <c r="K12" s="68" t="s">
        <v>47</v>
      </c>
      <c r="L12" s="68" t="s">
        <v>47</v>
      </c>
      <c r="M12" s="68" t="s">
        <v>13998</v>
      </c>
      <c r="N12" s="68" t="s">
        <v>11277</v>
      </c>
      <c r="O12" s="68" t="s">
        <v>10246</v>
      </c>
      <c r="P12" s="348">
        <v>22224264</v>
      </c>
      <c r="Q12" s="348" t="s">
        <v>15347</v>
      </c>
      <c r="R12" s="348" t="s">
        <v>93</v>
      </c>
      <c r="S12" s="348">
        <v>22224264</v>
      </c>
      <c r="T12" s="348" t="s">
        <v>15673</v>
      </c>
      <c r="U12" s="348">
        <v>22551257</v>
      </c>
      <c r="V12" s="68"/>
      <c r="W12" s="68"/>
      <c r="X12" s="68" t="s">
        <v>54</v>
      </c>
      <c r="Y12" s="68"/>
    </row>
    <row r="13" spans="1:25" x14ac:dyDescent="0.25">
      <c r="A13" s="68" t="s">
        <v>95</v>
      </c>
      <c r="B13" s="68" t="s">
        <v>94</v>
      </c>
      <c r="C13" s="68" t="s">
        <v>96</v>
      </c>
      <c r="D13" s="68" t="s">
        <v>11156</v>
      </c>
      <c r="E13" s="68" t="s">
        <v>2</v>
      </c>
      <c r="F13" s="68" t="s">
        <v>46</v>
      </c>
      <c r="G13" s="68" t="s">
        <v>2</v>
      </c>
      <c r="H13" s="68" t="s">
        <v>4</v>
      </c>
      <c r="I13" s="68">
        <v>10103</v>
      </c>
      <c r="J13" s="68" t="s">
        <v>13746</v>
      </c>
      <c r="K13" s="68" t="s">
        <v>47</v>
      </c>
      <c r="L13" s="68" t="s">
        <v>47</v>
      </c>
      <c r="M13" s="68" t="s">
        <v>13998</v>
      </c>
      <c r="N13" s="68" t="s">
        <v>97</v>
      </c>
      <c r="O13" s="68" t="s">
        <v>14666</v>
      </c>
      <c r="P13" s="348">
        <v>40816010</v>
      </c>
      <c r="Q13" s="348" t="s">
        <v>15347</v>
      </c>
      <c r="R13" s="348" t="s">
        <v>16340</v>
      </c>
      <c r="S13" s="348">
        <v>88148921</v>
      </c>
      <c r="T13" s="348" t="s">
        <v>15673</v>
      </c>
      <c r="U13" s="348">
        <v>22551257</v>
      </c>
      <c r="V13" s="68"/>
      <c r="W13" s="68" t="s">
        <v>15261</v>
      </c>
      <c r="X13" s="68"/>
      <c r="Y13" s="68"/>
    </row>
    <row r="14" spans="1:25" x14ac:dyDescent="0.25">
      <c r="A14" s="68" t="s">
        <v>99</v>
      </c>
      <c r="B14" s="68" t="s">
        <v>98</v>
      </c>
      <c r="C14" s="68" t="s">
        <v>100</v>
      </c>
      <c r="D14" s="68" t="s">
        <v>11156</v>
      </c>
      <c r="E14" s="68" t="s">
        <v>2</v>
      </c>
      <c r="F14" s="68" t="s">
        <v>46</v>
      </c>
      <c r="G14" s="68" t="s">
        <v>2</v>
      </c>
      <c r="H14" s="68" t="s">
        <v>4</v>
      </c>
      <c r="I14" s="68">
        <v>10103</v>
      </c>
      <c r="J14" s="68" t="s">
        <v>13746</v>
      </c>
      <c r="K14" s="68" t="s">
        <v>47</v>
      </c>
      <c r="L14" s="68" t="s">
        <v>47</v>
      </c>
      <c r="M14" s="68" t="s">
        <v>13998</v>
      </c>
      <c r="N14" s="68" t="s">
        <v>101</v>
      </c>
      <c r="O14" s="68" t="s">
        <v>14666</v>
      </c>
      <c r="P14" s="348">
        <v>22215218</v>
      </c>
      <c r="Q14" s="348">
        <v>22229143</v>
      </c>
      <c r="R14" s="348" t="s">
        <v>12437</v>
      </c>
      <c r="S14" s="348">
        <v>70319753</v>
      </c>
      <c r="T14" s="348" t="s">
        <v>15673</v>
      </c>
      <c r="U14" s="348">
        <v>84695075</v>
      </c>
      <c r="V14" s="68"/>
      <c r="W14" s="68"/>
      <c r="X14" s="68" t="s">
        <v>2929</v>
      </c>
      <c r="Y14" s="68"/>
    </row>
    <row r="15" spans="1:25" x14ac:dyDescent="0.25">
      <c r="A15" s="68" t="s">
        <v>103</v>
      </c>
      <c r="B15" s="68" t="s">
        <v>102</v>
      </c>
      <c r="C15" s="68" t="s">
        <v>104</v>
      </c>
      <c r="D15" s="68" t="s">
        <v>11156</v>
      </c>
      <c r="E15" s="68" t="s">
        <v>2</v>
      </c>
      <c r="F15" s="68" t="s">
        <v>46</v>
      </c>
      <c r="G15" s="68" t="s">
        <v>2</v>
      </c>
      <c r="H15" s="68" t="s">
        <v>4</v>
      </c>
      <c r="I15" s="68">
        <v>10103</v>
      </c>
      <c r="J15" s="68" t="s">
        <v>13746</v>
      </c>
      <c r="K15" s="68" t="s">
        <v>47</v>
      </c>
      <c r="L15" s="68" t="s">
        <v>47</v>
      </c>
      <c r="M15" s="68" t="s">
        <v>13998</v>
      </c>
      <c r="N15" s="68" t="s">
        <v>11277</v>
      </c>
      <c r="O15" s="68" t="s">
        <v>14666</v>
      </c>
      <c r="P15" s="348">
        <v>22581527</v>
      </c>
      <c r="Q15" s="348">
        <v>22577775</v>
      </c>
      <c r="R15" s="348" t="s">
        <v>13235</v>
      </c>
      <c r="S15" s="348">
        <v>22581527</v>
      </c>
      <c r="T15" s="348" t="s">
        <v>15673</v>
      </c>
      <c r="U15" s="348">
        <v>22551257</v>
      </c>
      <c r="V15" s="68" t="s">
        <v>15261</v>
      </c>
      <c r="W15" s="68" t="s">
        <v>15261</v>
      </c>
      <c r="X15" s="68"/>
      <c r="Y15" s="68" t="s">
        <v>10706</v>
      </c>
    </row>
    <row r="16" spans="1:25" x14ac:dyDescent="0.25">
      <c r="A16" s="68" t="s">
        <v>106</v>
      </c>
      <c r="B16" s="68" t="s">
        <v>105</v>
      </c>
      <c r="C16" s="68" t="s">
        <v>107</v>
      </c>
      <c r="D16" s="68" t="s">
        <v>11156</v>
      </c>
      <c r="E16" s="68" t="s">
        <v>3</v>
      </c>
      <c r="F16" s="68" t="s">
        <v>46</v>
      </c>
      <c r="G16" s="68" t="s">
        <v>2</v>
      </c>
      <c r="H16" s="68" t="s">
        <v>5</v>
      </c>
      <c r="I16" s="68">
        <v>10104</v>
      </c>
      <c r="J16" s="68" t="s">
        <v>13747</v>
      </c>
      <c r="K16" s="68" t="s">
        <v>47</v>
      </c>
      <c r="L16" s="68" t="s">
        <v>47</v>
      </c>
      <c r="M16" s="68" t="s">
        <v>13992</v>
      </c>
      <c r="N16" s="68" t="s">
        <v>108</v>
      </c>
      <c r="O16" s="68" t="s">
        <v>14666</v>
      </c>
      <c r="P16" s="348">
        <v>22220024</v>
      </c>
      <c r="Q16" s="348" t="s">
        <v>15347</v>
      </c>
      <c r="R16" s="348" t="s">
        <v>190</v>
      </c>
      <c r="S16" s="348">
        <v>22220024</v>
      </c>
      <c r="T16" s="348" t="s">
        <v>14001</v>
      </c>
      <c r="U16" s="348">
        <v>22227080</v>
      </c>
      <c r="V16" s="68"/>
      <c r="W16" s="68"/>
      <c r="X16" s="68" t="s">
        <v>12095</v>
      </c>
      <c r="Y16" s="68"/>
    </row>
    <row r="17" spans="1:25" x14ac:dyDescent="0.25">
      <c r="A17" s="68" t="s">
        <v>111</v>
      </c>
      <c r="B17" s="68" t="s">
        <v>110</v>
      </c>
      <c r="C17" s="68" t="s">
        <v>112</v>
      </c>
      <c r="D17" s="68" t="s">
        <v>11156</v>
      </c>
      <c r="E17" s="68" t="s">
        <v>3</v>
      </c>
      <c r="F17" s="68" t="s">
        <v>46</v>
      </c>
      <c r="G17" s="68" t="s">
        <v>2</v>
      </c>
      <c r="H17" s="68" t="s">
        <v>5</v>
      </c>
      <c r="I17" s="68">
        <v>10104</v>
      </c>
      <c r="J17" s="68" t="s">
        <v>13747</v>
      </c>
      <c r="K17" s="68" t="s">
        <v>47</v>
      </c>
      <c r="L17" s="68" t="s">
        <v>47</v>
      </c>
      <c r="M17" s="68" t="s">
        <v>13992</v>
      </c>
      <c r="N17" s="68" t="s">
        <v>112</v>
      </c>
      <c r="O17" s="68" t="s">
        <v>14666</v>
      </c>
      <c r="P17" s="348">
        <v>40801337</v>
      </c>
      <c r="Q17" s="348" t="s">
        <v>15347</v>
      </c>
      <c r="R17" s="348" t="s">
        <v>12645</v>
      </c>
      <c r="S17" s="348">
        <v>40801337</v>
      </c>
      <c r="T17" s="348" t="s">
        <v>14001</v>
      </c>
      <c r="U17" s="348">
        <v>22227080</v>
      </c>
      <c r="V17" s="68"/>
      <c r="W17" s="68"/>
      <c r="X17" s="68" t="s">
        <v>102</v>
      </c>
      <c r="Y17" s="68"/>
    </row>
    <row r="18" spans="1:25" x14ac:dyDescent="0.25">
      <c r="A18" s="68" t="s">
        <v>114</v>
      </c>
      <c r="B18" s="68" t="s">
        <v>113</v>
      </c>
      <c r="C18" s="68" t="s">
        <v>115</v>
      </c>
      <c r="D18" s="68" t="s">
        <v>11156</v>
      </c>
      <c r="E18" s="68" t="s">
        <v>3</v>
      </c>
      <c r="F18" s="68" t="s">
        <v>46</v>
      </c>
      <c r="G18" s="68" t="s">
        <v>2</v>
      </c>
      <c r="H18" s="68" t="s">
        <v>5</v>
      </c>
      <c r="I18" s="68">
        <v>10104</v>
      </c>
      <c r="J18" s="68" t="s">
        <v>13747</v>
      </c>
      <c r="K18" s="68" t="s">
        <v>47</v>
      </c>
      <c r="L18" s="68" t="s">
        <v>47</v>
      </c>
      <c r="M18" s="68" t="s">
        <v>13992</v>
      </c>
      <c r="N18" s="68" t="s">
        <v>11278</v>
      </c>
      <c r="O18" s="68" t="s">
        <v>14666</v>
      </c>
      <c r="P18" s="348">
        <v>22220073</v>
      </c>
      <c r="Q18" s="348">
        <v>22227080</v>
      </c>
      <c r="R18" s="348" t="s">
        <v>15353</v>
      </c>
      <c r="S18" s="348">
        <v>70127405</v>
      </c>
      <c r="T18" s="348" t="s">
        <v>14001</v>
      </c>
      <c r="U18" s="348">
        <v>87075357</v>
      </c>
      <c r="V18" s="68"/>
      <c r="W18" s="68"/>
      <c r="X18" s="68"/>
      <c r="Y18" s="68"/>
    </row>
    <row r="19" spans="1:25" x14ac:dyDescent="0.25">
      <c r="A19" s="68" t="s">
        <v>116</v>
      </c>
      <c r="B19" s="68" t="s">
        <v>78</v>
      </c>
      <c r="C19" s="68" t="s">
        <v>117</v>
      </c>
      <c r="D19" s="68" t="s">
        <v>11156</v>
      </c>
      <c r="E19" s="68" t="s">
        <v>3</v>
      </c>
      <c r="F19" s="68" t="s">
        <v>46</v>
      </c>
      <c r="G19" s="68" t="s">
        <v>2</v>
      </c>
      <c r="H19" s="68" t="s">
        <v>5</v>
      </c>
      <c r="I19" s="68">
        <v>10104</v>
      </c>
      <c r="J19" s="68" t="s">
        <v>13747</v>
      </c>
      <c r="K19" s="68" t="s">
        <v>47</v>
      </c>
      <c r="L19" s="68" t="s">
        <v>47</v>
      </c>
      <c r="M19" s="68" t="s">
        <v>13992</v>
      </c>
      <c r="N19" s="68" t="s">
        <v>11279</v>
      </c>
      <c r="O19" s="68" t="s">
        <v>14666</v>
      </c>
      <c r="P19" s="348">
        <v>22335425</v>
      </c>
      <c r="Q19" s="348">
        <v>22569681</v>
      </c>
      <c r="R19" s="348" t="s">
        <v>13420</v>
      </c>
      <c r="S19" s="348" t="s">
        <v>15347</v>
      </c>
      <c r="T19" s="348" t="s">
        <v>14001</v>
      </c>
      <c r="U19" s="348">
        <v>22227080</v>
      </c>
      <c r="V19" s="68"/>
      <c r="W19" s="68" t="s">
        <v>15261</v>
      </c>
      <c r="X19" s="68"/>
      <c r="Y19" s="68"/>
    </row>
    <row r="20" spans="1:25" x14ac:dyDescent="0.25">
      <c r="A20" s="68" t="s">
        <v>120</v>
      </c>
      <c r="B20" s="68" t="s">
        <v>119</v>
      </c>
      <c r="C20" s="68" t="s">
        <v>121</v>
      </c>
      <c r="D20" s="68" t="s">
        <v>11156</v>
      </c>
      <c r="E20" s="68" t="s">
        <v>2</v>
      </c>
      <c r="F20" s="68" t="s">
        <v>46</v>
      </c>
      <c r="G20" s="68" t="s">
        <v>2</v>
      </c>
      <c r="H20" s="68" t="s">
        <v>5</v>
      </c>
      <c r="I20" s="68">
        <v>10104</v>
      </c>
      <c r="J20" s="68" t="s">
        <v>13747</v>
      </c>
      <c r="K20" s="68" t="s">
        <v>47</v>
      </c>
      <c r="L20" s="68" t="s">
        <v>47</v>
      </c>
      <c r="M20" s="68" t="s">
        <v>13992</v>
      </c>
      <c r="N20" s="68" t="s">
        <v>11280</v>
      </c>
      <c r="O20" s="68" t="s">
        <v>14666</v>
      </c>
      <c r="P20" s="348">
        <v>22229212</v>
      </c>
      <c r="Q20" s="348" t="s">
        <v>15347</v>
      </c>
      <c r="R20" s="348" t="s">
        <v>13985</v>
      </c>
      <c r="S20" s="348">
        <v>22229212</v>
      </c>
      <c r="T20" s="348" t="s">
        <v>15673</v>
      </c>
      <c r="U20" s="348">
        <v>22551257</v>
      </c>
      <c r="V20" s="68"/>
      <c r="W20" s="68"/>
      <c r="X20" s="68"/>
      <c r="Y20" s="68"/>
    </row>
    <row r="21" spans="1:25" x14ac:dyDescent="0.25">
      <c r="A21" s="68" t="s">
        <v>123</v>
      </c>
      <c r="B21" s="68" t="s">
        <v>122</v>
      </c>
      <c r="C21" s="68" t="s">
        <v>124</v>
      </c>
      <c r="D21" s="68" t="s">
        <v>125</v>
      </c>
      <c r="E21" s="68" t="s">
        <v>11</v>
      </c>
      <c r="F21" s="68" t="s">
        <v>49</v>
      </c>
      <c r="G21" s="68" t="s">
        <v>3</v>
      </c>
      <c r="H21" s="68" t="s">
        <v>300</v>
      </c>
      <c r="I21" s="68">
        <v>20214</v>
      </c>
      <c r="J21" s="68" t="s">
        <v>13906</v>
      </c>
      <c r="K21" s="68" t="s">
        <v>126</v>
      </c>
      <c r="L21" s="68" t="s">
        <v>127</v>
      </c>
      <c r="M21" s="68" t="s">
        <v>1762</v>
      </c>
      <c r="N21" s="68" t="s">
        <v>129</v>
      </c>
      <c r="O21" s="68" t="s">
        <v>14666</v>
      </c>
      <c r="P21" s="348">
        <v>88324669</v>
      </c>
      <c r="Q21" s="348" t="s">
        <v>15347</v>
      </c>
      <c r="R21" s="348" t="s">
        <v>11281</v>
      </c>
      <c r="S21" s="348">
        <v>88324669</v>
      </c>
      <c r="T21" s="348" t="s">
        <v>15354</v>
      </c>
      <c r="U21" s="348">
        <v>24680376</v>
      </c>
      <c r="V21" s="68"/>
      <c r="W21" s="68"/>
      <c r="X21" s="68"/>
      <c r="Y21" s="68"/>
    </row>
    <row r="22" spans="1:25" x14ac:dyDescent="0.25">
      <c r="A22" s="68" t="s">
        <v>131</v>
      </c>
      <c r="B22" s="68" t="s">
        <v>130</v>
      </c>
      <c r="C22" s="68" t="s">
        <v>10368</v>
      </c>
      <c r="D22" s="68" t="s">
        <v>132</v>
      </c>
      <c r="E22" s="68" t="s">
        <v>8</v>
      </c>
      <c r="F22" s="68" t="s">
        <v>133</v>
      </c>
      <c r="G22" s="68" t="s">
        <v>2</v>
      </c>
      <c r="H22" s="68" t="s">
        <v>4</v>
      </c>
      <c r="I22" s="68">
        <v>70103</v>
      </c>
      <c r="J22" s="68" t="s">
        <v>13900</v>
      </c>
      <c r="K22" s="68" t="s">
        <v>132</v>
      </c>
      <c r="L22" s="68" t="s">
        <v>132</v>
      </c>
      <c r="M22" s="68" t="s">
        <v>134</v>
      </c>
      <c r="N22" s="68" t="s">
        <v>10368</v>
      </c>
      <c r="O22" s="68" t="s">
        <v>14666</v>
      </c>
      <c r="P22" s="348">
        <v>27971622</v>
      </c>
      <c r="Q22" s="348" t="s">
        <v>15347</v>
      </c>
      <c r="R22" s="348" t="s">
        <v>10226</v>
      </c>
      <c r="S22" s="348">
        <v>88469436</v>
      </c>
      <c r="T22" s="348" t="s">
        <v>15355</v>
      </c>
      <c r="U22" s="348" t="s">
        <v>16341</v>
      </c>
      <c r="V22" s="68"/>
      <c r="W22" s="68"/>
      <c r="X22" s="68"/>
      <c r="Y22" s="68"/>
    </row>
    <row r="23" spans="1:25" x14ac:dyDescent="0.25">
      <c r="A23" s="68" t="s">
        <v>136</v>
      </c>
      <c r="B23" s="68" t="s">
        <v>135</v>
      </c>
      <c r="C23" s="68" t="s">
        <v>137</v>
      </c>
      <c r="D23" s="68" t="s">
        <v>11156</v>
      </c>
      <c r="E23" s="68" t="s">
        <v>5</v>
      </c>
      <c r="F23" s="68" t="s">
        <v>46</v>
      </c>
      <c r="G23" s="68" t="s">
        <v>138</v>
      </c>
      <c r="H23" s="68" t="s">
        <v>2</v>
      </c>
      <c r="I23" s="68">
        <v>11801</v>
      </c>
      <c r="J23" s="68" t="s">
        <v>13870</v>
      </c>
      <c r="K23" s="68" t="s">
        <v>47</v>
      </c>
      <c r="L23" s="68" t="s">
        <v>139</v>
      </c>
      <c r="M23" s="68" t="s">
        <v>139</v>
      </c>
      <c r="N23" s="68" t="s">
        <v>140</v>
      </c>
      <c r="O23" s="68" t="s">
        <v>14666</v>
      </c>
      <c r="P23" s="348">
        <v>22720051</v>
      </c>
      <c r="Q23" s="348">
        <v>22720595</v>
      </c>
      <c r="R23" s="348" t="s">
        <v>13989</v>
      </c>
      <c r="S23" s="348">
        <v>22720051</v>
      </c>
      <c r="T23" s="348" t="s">
        <v>15356</v>
      </c>
      <c r="U23" s="348">
        <v>21002108</v>
      </c>
      <c r="V23" s="68"/>
      <c r="W23" s="68"/>
      <c r="X23" s="68"/>
      <c r="Y23" s="68" t="s">
        <v>82</v>
      </c>
    </row>
    <row r="24" spans="1:25" x14ac:dyDescent="0.25">
      <c r="A24" s="68" t="s">
        <v>142</v>
      </c>
      <c r="B24" s="68" t="s">
        <v>141</v>
      </c>
      <c r="C24" s="68" t="s">
        <v>10146</v>
      </c>
      <c r="D24" s="68" t="s">
        <v>11156</v>
      </c>
      <c r="E24" s="68" t="s">
        <v>4</v>
      </c>
      <c r="F24" s="68" t="s">
        <v>46</v>
      </c>
      <c r="G24" s="68" t="s">
        <v>2</v>
      </c>
      <c r="H24" s="68" t="s">
        <v>6</v>
      </c>
      <c r="I24" s="68">
        <v>10105</v>
      </c>
      <c r="J24" s="68" t="s">
        <v>13748</v>
      </c>
      <c r="K24" s="68" t="s">
        <v>47</v>
      </c>
      <c r="L24" s="68" t="s">
        <v>47</v>
      </c>
      <c r="M24" s="68" t="s">
        <v>143</v>
      </c>
      <c r="N24" s="68" t="s">
        <v>11282</v>
      </c>
      <c r="O24" s="68" t="s">
        <v>14666</v>
      </c>
      <c r="P24" s="348">
        <v>22269446</v>
      </c>
      <c r="Q24" s="348" t="s">
        <v>15347</v>
      </c>
      <c r="R24" s="348" t="s">
        <v>13996</v>
      </c>
      <c r="S24" s="348">
        <v>22269446</v>
      </c>
      <c r="T24" s="348" t="s">
        <v>14009</v>
      </c>
      <c r="U24" s="348">
        <v>22271729</v>
      </c>
      <c r="V24" s="68"/>
      <c r="W24" s="68"/>
      <c r="X24" s="68" t="s">
        <v>12096</v>
      </c>
      <c r="Y24" s="68" t="s">
        <v>4426</v>
      </c>
    </row>
    <row r="25" spans="1:25" x14ac:dyDescent="0.25">
      <c r="A25" s="68" t="s">
        <v>145</v>
      </c>
      <c r="B25" s="68" t="s">
        <v>144</v>
      </c>
      <c r="C25" s="68" t="s">
        <v>146</v>
      </c>
      <c r="D25" s="68" t="s">
        <v>11156</v>
      </c>
      <c r="E25" s="68" t="s">
        <v>5</v>
      </c>
      <c r="F25" s="68" t="s">
        <v>46</v>
      </c>
      <c r="G25" s="68" t="s">
        <v>138</v>
      </c>
      <c r="H25" s="68" t="s">
        <v>4</v>
      </c>
      <c r="I25" s="68">
        <v>11803</v>
      </c>
      <c r="J25" s="68" t="s">
        <v>13872</v>
      </c>
      <c r="K25" s="68" t="s">
        <v>47</v>
      </c>
      <c r="L25" s="68" t="s">
        <v>139</v>
      </c>
      <c r="M25" s="68" t="s">
        <v>13993</v>
      </c>
      <c r="N25" s="68" t="s">
        <v>11283</v>
      </c>
      <c r="O25" s="68" t="s">
        <v>14666</v>
      </c>
      <c r="P25" s="348">
        <v>22711617</v>
      </c>
      <c r="Q25" s="348">
        <v>88407774</v>
      </c>
      <c r="R25" s="348" t="s">
        <v>14004</v>
      </c>
      <c r="S25" s="348">
        <v>88407774</v>
      </c>
      <c r="T25" s="348" t="s">
        <v>15356</v>
      </c>
      <c r="U25" s="348">
        <v>89097774</v>
      </c>
      <c r="V25" s="68"/>
      <c r="W25" s="68"/>
      <c r="X25" s="68" t="s">
        <v>147</v>
      </c>
      <c r="Y25" s="68"/>
    </row>
    <row r="26" spans="1:25" x14ac:dyDescent="0.25">
      <c r="A26" s="68" t="s">
        <v>149</v>
      </c>
      <c r="B26" s="68" t="s">
        <v>148</v>
      </c>
      <c r="C26" s="68" t="s">
        <v>150</v>
      </c>
      <c r="D26" s="68" t="s">
        <v>11156</v>
      </c>
      <c r="E26" s="68" t="s">
        <v>4</v>
      </c>
      <c r="F26" s="68" t="s">
        <v>46</v>
      </c>
      <c r="G26" s="68" t="s">
        <v>2</v>
      </c>
      <c r="H26" s="68" t="s">
        <v>7</v>
      </c>
      <c r="I26" s="68">
        <v>10106</v>
      </c>
      <c r="J26" s="68" t="s">
        <v>13749</v>
      </c>
      <c r="K26" s="68" t="s">
        <v>47</v>
      </c>
      <c r="L26" s="68" t="s">
        <v>47</v>
      </c>
      <c r="M26" s="68" t="s">
        <v>11284</v>
      </c>
      <c r="N26" s="68" t="s">
        <v>11284</v>
      </c>
      <c r="O26" s="68" t="s">
        <v>14666</v>
      </c>
      <c r="P26" s="348">
        <v>22260215</v>
      </c>
      <c r="Q26" s="348" t="s">
        <v>15347</v>
      </c>
      <c r="R26" s="348" t="s">
        <v>13423</v>
      </c>
      <c r="S26" s="348">
        <v>22260215</v>
      </c>
      <c r="T26" s="348" t="s">
        <v>14009</v>
      </c>
      <c r="U26" s="348">
        <v>22271729</v>
      </c>
      <c r="V26" s="68" t="s">
        <v>15261</v>
      </c>
      <c r="W26" s="68" t="s">
        <v>15261</v>
      </c>
      <c r="X26" s="68"/>
      <c r="Y26" s="68"/>
    </row>
    <row r="27" spans="1:25" x14ac:dyDescent="0.25">
      <c r="A27" s="68" t="s">
        <v>152</v>
      </c>
      <c r="B27" s="68" t="s">
        <v>151</v>
      </c>
      <c r="C27" s="68" t="s">
        <v>153</v>
      </c>
      <c r="D27" s="68" t="s">
        <v>11156</v>
      </c>
      <c r="E27" s="68" t="s">
        <v>5</v>
      </c>
      <c r="F27" s="68" t="s">
        <v>46</v>
      </c>
      <c r="G27" s="68" t="s">
        <v>138</v>
      </c>
      <c r="H27" s="68" t="s">
        <v>2</v>
      </c>
      <c r="I27" s="68">
        <v>11801</v>
      </c>
      <c r="J27" s="68" t="s">
        <v>13870</v>
      </c>
      <c r="K27" s="68" t="s">
        <v>47</v>
      </c>
      <c r="L27" s="68" t="s">
        <v>139</v>
      </c>
      <c r="M27" s="68" t="s">
        <v>139</v>
      </c>
      <c r="N27" s="68" t="s">
        <v>153</v>
      </c>
      <c r="O27" s="68" t="s">
        <v>14666</v>
      </c>
      <c r="P27" s="348">
        <v>22724383</v>
      </c>
      <c r="Q27" s="348" t="s">
        <v>15347</v>
      </c>
      <c r="R27" s="348" t="s">
        <v>14879</v>
      </c>
      <c r="S27" s="348">
        <v>22724383</v>
      </c>
      <c r="T27" s="348" t="s">
        <v>15356</v>
      </c>
      <c r="U27" s="348">
        <v>21002108</v>
      </c>
      <c r="V27" s="68"/>
      <c r="W27" s="68"/>
      <c r="X27" s="68" t="s">
        <v>154</v>
      </c>
      <c r="Y27" s="68"/>
    </row>
    <row r="28" spans="1:25" x14ac:dyDescent="0.25">
      <c r="A28" s="68" t="s">
        <v>157</v>
      </c>
      <c r="B28" s="68" t="s">
        <v>156</v>
      </c>
      <c r="C28" s="68" t="s">
        <v>158</v>
      </c>
      <c r="D28" s="68" t="s">
        <v>11156</v>
      </c>
      <c r="E28" s="68" t="s">
        <v>4</v>
      </c>
      <c r="F28" s="68" t="s">
        <v>46</v>
      </c>
      <c r="G28" s="68" t="s">
        <v>2</v>
      </c>
      <c r="H28" s="68" t="s">
        <v>6</v>
      </c>
      <c r="I28" s="68">
        <v>10105</v>
      </c>
      <c r="J28" s="68" t="s">
        <v>13748</v>
      </c>
      <c r="K28" s="68" t="s">
        <v>47</v>
      </c>
      <c r="L28" s="68" t="s">
        <v>47</v>
      </c>
      <c r="M28" s="68" t="s">
        <v>143</v>
      </c>
      <c r="N28" s="68" t="s">
        <v>11285</v>
      </c>
      <c r="O28" s="68" t="s">
        <v>14666</v>
      </c>
      <c r="P28" s="348">
        <v>21015923</v>
      </c>
      <c r="Q28" s="348">
        <v>22255865</v>
      </c>
      <c r="R28" s="348" t="s">
        <v>15357</v>
      </c>
      <c r="S28" s="348">
        <v>21015923</v>
      </c>
      <c r="T28" s="348" t="s">
        <v>14009</v>
      </c>
      <c r="U28" s="348">
        <v>22271729</v>
      </c>
      <c r="V28" s="68"/>
      <c r="W28" s="68"/>
      <c r="X28" s="68"/>
      <c r="Y28" s="68"/>
    </row>
    <row r="29" spans="1:25" x14ac:dyDescent="0.25">
      <c r="A29" s="68" t="s">
        <v>161</v>
      </c>
      <c r="B29" s="68" t="s">
        <v>160</v>
      </c>
      <c r="C29" s="68" t="s">
        <v>162</v>
      </c>
      <c r="D29" s="68" t="s">
        <v>11156</v>
      </c>
      <c r="E29" s="68" t="s">
        <v>5</v>
      </c>
      <c r="F29" s="68" t="s">
        <v>46</v>
      </c>
      <c r="G29" s="68" t="s">
        <v>138</v>
      </c>
      <c r="H29" s="68" t="s">
        <v>3</v>
      </c>
      <c r="I29" s="68">
        <v>11802</v>
      </c>
      <c r="J29" s="68" t="s">
        <v>13871</v>
      </c>
      <c r="K29" s="68" t="s">
        <v>47</v>
      </c>
      <c r="L29" s="68" t="s">
        <v>139</v>
      </c>
      <c r="M29" s="68" t="s">
        <v>14005</v>
      </c>
      <c r="N29" s="68" t="s">
        <v>11286</v>
      </c>
      <c r="O29" s="68" t="s">
        <v>14666</v>
      </c>
      <c r="P29" s="348">
        <v>22736373</v>
      </c>
      <c r="Q29" s="348">
        <v>22736380</v>
      </c>
      <c r="R29" s="348" t="s">
        <v>15358</v>
      </c>
      <c r="S29" s="348">
        <v>22736373</v>
      </c>
      <c r="T29" s="348" t="s">
        <v>15356</v>
      </c>
      <c r="U29" s="348">
        <v>83097774</v>
      </c>
      <c r="V29" s="68"/>
      <c r="W29" s="68"/>
      <c r="X29" s="68" t="s">
        <v>221</v>
      </c>
      <c r="Y29" s="68"/>
    </row>
    <row r="30" spans="1:25" x14ac:dyDescent="0.25">
      <c r="A30" s="68" t="s">
        <v>164</v>
      </c>
      <c r="B30" s="68" t="s">
        <v>163</v>
      </c>
      <c r="C30" s="68" t="s">
        <v>165</v>
      </c>
      <c r="D30" s="68" t="s">
        <v>11156</v>
      </c>
      <c r="E30" s="68" t="s">
        <v>5</v>
      </c>
      <c r="F30" s="68" t="s">
        <v>46</v>
      </c>
      <c r="G30" s="68" t="s">
        <v>138</v>
      </c>
      <c r="H30" s="68" t="s">
        <v>5</v>
      </c>
      <c r="I30" s="68">
        <v>11804</v>
      </c>
      <c r="J30" s="68" t="s">
        <v>13874</v>
      </c>
      <c r="K30" s="68" t="s">
        <v>47</v>
      </c>
      <c r="L30" s="68" t="s">
        <v>139</v>
      </c>
      <c r="M30" s="68" t="s">
        <v>166</v>
      </c>
      <c r="N30" s="68" t="s">
        <v>165</v>
      </c>
      <c r="O30" s="68" t="s">
        <v>14666</v>
      </c>
      <c r="P30" s="348">
        <v>22765326</v>
      </c>
      <c r="Q30" s="348">
        <v>22766402</v>
      </c>
      <c r="R30" s="348" t="s">
        <v>12647</v>
      </c>
      <c r="S30" s="348">
        <v>89801986</v>
      </c>
      <c r="T30" s="348" t="s">
        <v>15356</v>
      </c>
      <c r="U30" s="348">
        <v>21002108</v>
      </c>
      <c r="V30" s="68"/>
      <c r="W30" s="68" t="s">
        <v>15261</v>
      </c>
      <c r="X30" s="68" t="s">
        <v>167</v>
      </c>
      <c r="Y30" s="68" t="s">
        <v>58</v>
      </c>
    </row>
    <row r="31" spans="1:25" x14ac:dyDescent="0.25">
      <c r="A31" s="68" t="s">
        <v>169</v>
      </c>
      <c r="B31" s="69" t="s">
        <v>168</v>
      </c>
      <c r="C31" s="68" t="s">
        <v>170</v>
      </c>
      <c r="D31" s="68" t="s">
        <v>11156</v>
      </c>
      <c r="E31" s="68" t="s">
        <v>5</v>
      </c>
      <c r="F31" s="68" t="s">
        <v>46</v>
      </c>
      <c r="G31" s="68" t="s">
        <v>138</v>
      </c>
      <c r="H31" s="68" t="s">
        <v>3</v>
      </c>
      <c r="I31" s="68">
        <v>11802</v>
      </c>
      <c r="J31" s="68" t="s">
        <v>13871</v>
      </c>
      <c r="K31" s="68" t="s">
        <v>47</v>
      </c>
      <c r="L31" s="68" t="s">
        <v>139</v>
      </c>
      <c r="M31" s="68" t="s">
        <v>14005</v>
      </c>
      <c r="N31" s="68" t="s">
        <v>170</v>
      </c>
      <c r="O31" s="68" t="s">
        <v>14666</v>
      </c>
      <c r="P31" s="348">
        <v>22730060</v>
      </c>
      <c r="Q31" s="348">
        <v>61734849</v>
      </c>
      <c r="R31" s="348" t="s">
        <v>14006</v>
      </c>
      <c r="S31" s="348">
        <v>61734849</v>
      </c>
      <c r="T31" s="348" t="s">
        <v>15356</v>
      </c>
      <c r="U31" s="348">
        <v>21002108</v>
      </c>
      <c r="V31" s="68"/>
      <c r="W31" s="68"/>
      <c r="X31" s="68" t="s">
        <v>171</v>
      </c>
      <c r="Y31" s="68" t="s">
        <v>172</v>
      </c>
    </row>
    <row r="32" spans="1:25" x14ac:dyDescent="0.25">
      <c r="A32" s="68" t="s">
        <v>174</v>
      </c>
      <c r="B32" s="68" t="s">
        <v>173</v>
      </c>
      <c r="C32" s="68" t="s">
        <v>175</v>
      </c>
      <c r="D32" s="68" t="s">
        <v>11156</v>
      </c>
      <c r="E32" s="68" t="s">
        <v>5</v>
      </c>
      <c r="F32" s="68" t="s">
        <v>46</v>
      </c>
      <c r="G32" s="68" t="s">
        <v>138</v>
      </c>
      <c r="H32" s="68" t="s">
        <v>5</v>
      </c>
      <c r="I32" s="68">
        <v>11804</v>
      </c>
      <c r="J32" s="68" t="s">
        <v>13874</v>
      </c>
      <c r="K32" s="68" t="s">
        <v>47</v>
      </c>
      <c r="L32" s="68" t="s">
        <v>139</v>
      </c>
      <c r="M32" s="68" t="s">
        <v>166</v>
      </c>
      <c r="N32" s="68" t="s">
        <v>166</v>
      </c>
      <c r="O32" s="68" t="s">
        <v>14666</v>
      </c>
      <c r="P32" s="348">
        <v>22767246</v>
      </c>
      <c r="Q32" s="348">
        <v>83915863</v>
      </c>
      <c r="R32" s="348" t="s">
        <v>176</v>
      </c>
      <c r="S32" s="348">
        <v>83915863</v>
      </c>
      <c r="T32" s="348" t="s">
        <v>15356</v>
      </c>
      <c r="U32" s="348">
        <v>21002108</v>
      </c>
      <c r="V32" s="68" t="s">
        <v>15261</v>
      </c>
      <c r="W32" s="68"/>
      <c r="X32" s="68" t="s">
        <v>177</v>
      </c>
      <c r="Y32" s="68" t="s">
        <v>178</v>
      </c>
    </row>
    <row r="33" spans="1:25" x14ac:dyDescent="0.25">
      <c r="A33" s="68" t="s">
        <v>180</v>
      </c>
      <c r="B33" s="68" t="s">
        <v>179</v>
      </c>
      <c r="C33" s="68" t="s">
        <v>181</v>
      </c>
      <c r="D33" s="68" t="s">
        <v>11156</v>
      </c>
      <c r="E33" s="68" t="s">
        <v>4</v>
      </c>
      <c r="F33" s="68" t="s">
        <v>46</v>
      </c>
      <c r="G33" s="68" t="s">
        <v>2</v>
      </c>
      <c r="H33" s="68" t="s">
        <v>7</v>
      </c>
      <c r="I33" s="68">
        <v>10106</v>
      </c>
      <c r="J33" s="68" t="s">
        <v>13749</v>
      </c>
      <c r="K33" s="68" t="s">
        <v>47</v>
      </c>
      <c r="L33" s="68" t="s">
        <v>47</v>
      </c>
      <c r="M33" s="68" t="s">
        <v>11284</v>
      </c>
      <c r="N33" s="68" t="s">
        <v>181</v>
      </c>
      <c r="O33" s="68" t="s">
        <v>14666</v>
      </c>
      <c r="P33" s="348">
        <v>22869219</v>
      </c>
      <c r="Q33" s="348" t="s">
        <v>15347</v>
      </c>
      <c r="R33" s="348" t="s">
        <v>14026</v>
      </c>
      <c r="S33" s="348">
        <v>22869219</v>
      </c>
      <c r="T33" s="348" t="s">
        <v>14009</v>
      </c>
      <c r="U33" s="348">
        <v>22271729</v>
      </c>
      <c r="V33" s="68"/>
      <c r="W33" s="68"/>
      <c r="X33" s="68" t="s">
        <v>182</v>
      </c>
      <c r="Y33" s="68"/>
    </row>
    <row r="34" spans="1:25" x14ac:dyDescent="0.25">
      <c r="A34" s="68" t="s">
        <v>184</v>
      </c>
      <c r="B34" s="68" t="s">
        <v>183</v>
      </c>
      <c r="C34" s="68" t="s">
        <v>185</v>
      </c>
      <c r="D34" s="68" t="s">
        <v>11156</v>
      </c>
      <c r="E34" s="68" t="s">
        <v>5</v>
      </c>
      <c r="F34" s="68" t="s">
        <v>46</v>
      </c>
      <c r="G34" s="68" t="s">
        <v>138</v>
      </c>
      <c r="H34" s="68" t="s">
        <v>4</v>
      </c>
      <c r="I34" s="68">
        <v>11803</v>
      </c>
      <c r="J34" s="68" t="s">
        <v>13872</v>
      </c>
      <c r="K34" s="68" t="s">
        <v>47</v>
      </c>
      <c r="L34" s="68" t="s">
        <v>139</v>
      </c>
      <c r="M34" s="68" t="s">
        <v>13993</v>
      </c>
      <c r="N34" s="68" t="s">
        <v>186</v>
      </c>
      <c r="O34" s="68" t="s">
        <v>14666</v>
      </c>
      <c r="P34" s="348">
        <v>22736112</v>
      </c>
      <c r="Q34" s="348">
        <v>85293102</v>
      </c>
      <c r="R34" s="348" t="s">
        <v>15360</v>
      </c>
      <c r="S34" s="348">
        <v>22736112</v>
      </c>
      <c r="T34" s="348" t="s">
        <v>15356</v>
      </c>
      <c r="U34" s="348">
        <v>22002108</v>
      </c>
      <c r="V34" s="68"/>
      <c r="W34" s="68"/>
      <c r="X34" s="68" t="s">
        <v>183</v>
      </c>
      <c r="Y34" s="68"/>
    </row>
    <row r="35" spans="1:25" x14ac:dyDescent="0.25">
      <c r="A35" s="68" t="s">
        <v>188</v>
      </c>
      <c r="B35" s="68" t="s">
        <v>187</v>
      </c>
      <c r="C35" s="68" t="s">
        <v>189</v>
      </c>
      <c r="D35" s="68" t="s">
        <v>11156</v>
      </c>
      <c r="E35" s="68" t="s">
        <v>5</v>
      </c>
      <c r="F35" s="68" t="s">
        <v>46</v>
      </c>
      <c r="G35" s="68" t="s">
        <v>138</v>
      </c>
      <c r="H35" s="68" t="s">
        <v>2</v>
      </c>
      <c r="I35" s="68">
        <v>11801</v>
      </c>
      <c r="J35" s="68" t="s">
        <v>13870</v>
      </c>
      <c r="K35" s="68" t="s">
        <v>47</v>
      </c>
      <c r="L35" s="68" t="s">
        <v>139</v>
      </c>
      <c r="M35" s="68" t="s">
        <v>139</v>
      </c>
      <c r="N35" s="68" t="s">
        <v>189</v>
      </c>
      <c r="O35" s="68" t="s">
        <v>14666</v>
      </c>
      <c r="P35" s="348">
        <v>22724151</v>
      </c>
      <c r="Q35" s="348" t="s">
        <v>15347</v>
      </c>
      <c r="R35" s="348" t="s">
        <v>14681</v>
      </c>
      <c r="S35" s="348">
        <v>88354083</v>
      </c>
      <c r="T35" s="348" t="s">
        <v>15356</v>
      </c>
      <c r="U35" s="348">
        <v>21002108</v>
      </c>
      <c r="V35" s="68"/>
      <c r="W35" s="68"/>
      <c r="X35" s="68" t="s">
        <v>191</v>
      </c>
      <c r="Y35" s="68"/>
    </row>
    <row r="36" spans="1:25" x14ac:dyDescent="0.25">
      <c r="A36" s="68" t="s">
        <v>192</v>
      </c>
      <c r="B36" s="68" t="s">
        <v>167</v>
      </c>
      <c r="C36" s="68" t="s">
        <v>193</v>
      </c>
      <c r="D36" s="68" t="s">
        <v>194</v>
      </c>
      <c r="E36" s="68" t="s">
        <v>4</v>
      </c>
      <c r="F36" s="68" t="s">
        <v>195</v>
      </c>
      <c r="G36" s="68" t="s">
        <v>17</v>
      </c>
      <c r="H36" s="68" t="s">
        <v>2</v>
      </c>
      <c r="I36" s="68">
        <v>61301</v>
      </c>
      <c r="J36" s="68" t="s">
        <v>14585</v>
      </c>
      <c r="K36" s="68" t="s">
        <v>196</v>
      </c>
      <c r="L36" s="68" t="s">
        <v>198</v>
      </c>
      <c r="M36" s="68" t="s">
        <v>198</v>
      </c>
      <c r="N36" s="68" t="s">
        <v>193</v>
      </c>
      <c r="O36" s="68" t="s">
        <v>14666</v>
      </c>
      <c r="P36" s="348">
        <v>62502136</v>
      </c>
      <c r="Q36" s="348" t="s">
        <v>15347</v>
      </c>
      <c r="R36" s="348" t="s">
        <v>15361</v>
      </c>
      <c r="S36" s="348">
        <v>62502136</v>
      </c>
      <c r="T36" s="348" t="s">
        <v>15362</v>
      </c>
      <c r="U36" s="348">
        <v>27355041</v>
      </c>
      <c r="V36" s="68" t="s">
        <v>15261</v>
      </c>
      <c r="W36" s="68"/>
      <c r="X36" s="68" t="s">
        <v>199</v>
      </c>
      <c r="Y36" s="68"/>
    </row>
    <row r="37" spans="1:25" x14ac:dyDescent="0.25">
      <c r="A37" s="68" t="s">
        <v>201</v>
      </c>
      <c r="B37" s="68" t="s">
        <v>200</v>
      </c>
      <c r="C37" s="68" t="s">
        <v>202</v>
      </c>
      <c r="D37" s="68" t="s">
        <v>11157</v>
      </c>
      <c r="E37" s="68" t="s">
        <v>6</v>
      </c>
      <c r="F37" s="68" t="s">
        <v>46</v>
      </c>
      <c r="G37" s="68" t="s">
        <v>2</v>
      </c>
      <c r="H37" s="68" t="s">
        <v>8</v>
      </c>
      <c r="I37" s="68">
        <v>10107</v>
      </c>
      <c r="J37" s="68" t="s">
        <v>13751</v>
      </c>
      <c r="K37" s="68" t="s">
        <v>47</v>
      </c>
      <c r="L37" s="68" t="s">
        <v>47</v>
      </c>
      <c r="M37" s="68" t="s">
        <v>13987</v>
      </c>
      <c r="N37" s="68" t="s">
        <v>202</v>
      </c>
      <c r="O37" s="68" t="s">
        <v>14666</v>
      </c>
      <c r="P37" s="348">
        <v>22200284</v>
      </c>
      <c r="Q37" s="348" t="s">
        <v>15347</v>
      </c>
      <c r="R37" s="348" t="s">
        <v>13103</v>
      </c>
      <c r="S37" s="348">
        <v>83449748</v>
      </c>
      <c r="T37" s="348" t="s">
        <v>15363</v>
      </c>
      <c r="U37" s="348">
        <v>88009067</v>
      </c>
      <c r="V37" s="68"/>
      <c r="W37" s="68"/>
      <c r="X37" s="68" t="s">
        <v>203</v>
      </c>
      <c r="Y37" s="68"/>
    </row>
    <row r="38" spans="1:25" x14ac:dyDescent="0.25">
      <c r="A38" s="68" t="s">
        <v>205</v>
      </c>
      <c r="B38" s="68" t="s">
        <v>204</v>
      </c>
      <c r="C38" s="68" t="s">
        <v>11159</v>
      </c>
      <c r="D38" s="68" t="s">
        <v>11157</v>
      </c>
      <c r="E38" s="68" t="s">
        <v>6</v>
      </c>
      <c r="F38" s="68" t="s">
        <v>46</v>
      </c>
      <c r="G38" s="68" t="s">
        <v>17</v>
      </c>
      <c r="H38" s="68" t="s">
        <v>6</v>
      </c>
      <c r="I38" s="68">
        <v>11305</v>
      </c>
      <c r="J38" s="68" t="s">
        <v>13848</v>
      </c>
      <c r="K38" s="68" t="s">
        <v>47</v>
      </c>
      <c r="L38" s="68" t="s">
        <v>13983</v>
      </c>
      <c r="M38" s="68" t="s">
        <v>206</v>
      </c>
      <c r="N38" s="68" t="s">
        <v>206</v>
      </c>
      <c r="O38" s="68" t="s">
        <v>14666</v>
      </c>
      <c r="P38" s="348">
        <v>22350147</v>
      </c>
      <c r="Q38" s="348">
        <v>22350147</v>
      </c>
      <c r="R38" s="348" t="s">
        <v>14205</v>
      </c>
      <c r="S38" s="348">
        <v>22350147</v>
      </c>
      <c r="T38" s="348" t="s">
        <v>15363</v>
      </c>
      <c r="U38" s="348">
        <v>22310578</v>
      </c>
      <c r="V38" s="68"/>
      <c r="W38" s="68"/>
      <c r="X38" s="68" t="s">
        <v>207</v>
      </c>
      <c r="Y38" s="68"/>
    </row>
    <row r="39" spans="1:25" x14ac:dyDescent="0.25">
      <c r="A39" s="68" t="s">
        <v>210</v>
      </c>
      <c r="B39" s="71" t="s">
        <v>209</v>
      </c>
      <c r="C39" s="68" t="s">
        <v>211</v>
      </c>
      <c r="D39" s="68" t="s">
        <v>194</v>
      </c>
      <c r="E39" s="68" t="s">
        <v>11</v>
      </c>
      <c r="F39" s="68" t="s">
        <v>195</v>
      </c>
      <c r="G39" s="68" t="s">
        <v>12</v>
      </c>
      <c r="H39" s="68" t="s">
        <v>2</v>
      </c>
      <c r="I39" s="68">
        <v>61001</v>
      </c>
      <c r="J39" s="68" t="s">
        <v>12923</v>
      </c>
      <c r="K39" s="68" t="s">
        <v>196</v>
      </c>
      <c r="L39" s="68" t="s">
        <v>14306</v>
      </c>
      <c r="M39" s="68" t="s">
        <v>14310</v>
      </c>
      <c r="N39" s="68" t="s">
        <v>211</v>
      </c>
      <c r="O39" s="68" t="s">
        <v>14666</v>
      </c>
      <c r="P39" s="74">
        <v>86928580</v>
      </c>
      <c r="Q39" s="74" t="s">
        <v>15347</v>
      </c>
      <c r="R39" s="74" t="s">
        <v>13595</v>
      </c>
      <c r="S39" s="74">
        <v>86928580</v>
      </c>
      <c r="T39" s="74" t="s">
        <v>15938</v>
      </c>
      <c r="U39" s="74">
        <v>21010746</v>
      </c>
      <c r="V39" s="70"/>
      <c r="W39" s="68"/>
      <c r="X39" s="68" t="s">
        <v>8413</v>
      </c>
      <c r="Y39" s="68"/>
    </row>
    <row r="40" spans="1:25" x14ac:dyDescent="0.25">
      <c r="A40" s="68" t="s">
        <v>213</v>
      </c>
      <c r="B40" s="68" t="s">
        <v>177</v>
      </c>
      <c r="C40" s="68" t="s">
        <v>214</v>
      </c>
      <c r="D40" s="68" t="s">
        <v>11157</v>
      </c>
      <c r="E40" s="68" t="s">
        <v>6</v>
      </c>
      <c r="F40" s="68" t="s">
        <v>46</v>
      </c>
      <c r="G40" s="68" t="s">
        <v>2</v>
      </c>
      <c r="H40" s="68" t="s">
        <v>8</v>
      </c>
      <c r="I40" s="68">
        <v>10107</v>
      </c>
      <c r="J40" s="68" t="s">
        <v>13751</v>
      </c>
      <c r="K40" s="68" t="s">
        <v>47</v>
      </c>
      <c r="L40" s="68" t="s">
        <v>47</v>
      </c>
      <c r="M40" s="68" t="s">
        <v>13987</v>
      </c>
      <c r="N40" s="68" t="s">
        <v>11287</v>
      </c>
      <c r="O40" s="68" t="s">
        <v>14666</v>
      </c>
      <c r="P40" s="348">
        <v>22902109</v>
      </c>
      <c r="Q40" s="348" t="s">
        <v>15347</v>
      </c>
      <c r="R40" s="348" t="s">
        <v>15365</v>
      </c>
      <c r="S40" s="348">
        <v>22902109</v>
      </c>
      <c r="T40" s="348" t="s">
        <v>15363</v>
      </c>
      <c r="U40" s="348">
        <v>22902713</v>
      </c>
      <c r="V40" s="68" t="s">
        <v>15261</v>
      </c>
      <c r="W40" s="68"/>
      <c r="X40" s="68" t="s">
        <v>215</v>
      </c>
      <c r="Y40" s="68"/>
    </row>
    <row r="41" spans="1:25" x14ac:dyDescent="0.25">
      <c r="A41" s="68" t="s">
        <v>217</v>
      </c>
      <c r="B41" s="68" t="s">
        <v>216</v>
      </c>
      <c r="C41" s="68" t="s">
        <v>218</v>
      </c>
      <c r="D41" s="68" t="s">
        <v>56</v>
      </c>
      <c r="E41" s="68" t="s">
        <v>5</v>
      </c>
      <c r="F41" s="68" t="s">
        <v>46</v>
      </c>
      <c r="G41" s="68" t="s">
        <v>17</v>
      </c>
      <c r="H41" s="68" t="s">
        <v>3</v>
      </c>
      <c r="I41" s="68">
        <v>11302</v>
      </c>
      <c r="J41" s="68" t="s">
        <v>16342</v>
      </c>
      <c r="K41" s="68" t="s">
        <v>47</v>
      </c>
      <c r="L41" s="68" t="s">
        <v>13983</v>
      </c>
      <c r="M41" s="68" t="s">
        <v>219</v>
      </c>
      <c r="N41" s="68" t="s">
        <v>218</v>
      </c>
      <c r="O41" s="68" t="s">
        <v>14666</v>
      </c>
      <c r="P41" s="348">
        <v>22235394</v>
      </c>
      <c r="Q41" s="348" t="s">
        <v>15347</v>
      </c>
      <c r="R41" s="348" t="s">
        <v>15359</v>
      </c>
      <c r="S41" s="348">
        <v>22235394</v>
      </c>
      <c r="T41" s="348" t="s">
        <v>15366</v>
      </c>
      <c r="U41" s="348">
        <v>22407361</v>
      </c>
      <c r="V41" s="68"/>
      <c r="W41" s="68"/>
      <c r="X41" s="68" t="s">
        <v>12097</v>
      </c>
      <c r="Y41" s="68"/>
    </row>
    <row r="42" spans="1:25" x14ac:dyDescent="0.25">
      <c r="A42" s="68" t="s">
        <v>222</v>
      </c>
      <c r="B42" s="68" t="s">
        <v>221</v>
      </c>
      <c r="C42" s="68" t="s">
        <v>1970</v>
      </c>
      <c r="D42" s="68" t="s">
        <v>11157</v>
      </c>
      <c r="E42" s="68" t="s">
        <v>6</v>
      </c>
      <c r="F42" s="68" t="s">
        <v>46</v>
      </c>
      <c r="G42" s="68" t="s">
        <v>2</v>
      </c>
      <c r="H42" s="68" t="s">
        <v>8</v>
      </c>
      <c r="I42" s="68">
        <v>10107</v>
      </c>
      <c r="J42" s="68" t="s">
        <v>13751</v>
      </c>
      <c r="K42" s="68" t="s">
        <v>47</v>
      </c>
      <c r="L42" s="68" t="s">
        <v>47</v>
      </c>
      <c r="M42" s="68" t="s">
        <v>13987</v>
      </c>
      <c r="N42" s="68" t="s">
        <v>11288</v>
      </c>
      <c r="O42" s="68" t="s">
        <v>14666</v>
      </c>
      <c r="P42" s="348">
        <v>22908782</v>
      </c>
      <c r="Q42" s="348">
        <v>22908782</v>
      </c>
      <c r="R42" s="348" t="s">
        <v>15367</v>
      </c>
      <c r="S42" s="348">
        <v>83287344</v>
      </c>
      <c r="T42" s="348" t="s">
        <v>15363</v>
      </c>
      <c r="U42" s="348">
        <v>22310578</v>
      </c>
      <c r="V42" s="68"/>
      <c r="W42" s="68"/>
      <c r="X42" s="68" t="s">
        <v>223</v>
      </c>
      <c r="Y42" s="68"/>
    </row>
    <row r="43" spans="1:25" x14ac:dyDescent="0.25">
      <c r="A43" s="68" t="s">
        <v>225</v>
      </c>
      <c r="B43" s="68" t="s">
        <v>182</v>
      </c>
      <c r="C43" s="68" t="s">
        <v>226</v>
      </c>
      <c r="D43" s="68" t="s">
        <v>11157</v>
      </c>
      <c r="E43" s="68" t="s">
        <v>6</v>
      </c>
      <c r="F43" s="68" t="s">
        <v>46</v>
      </c>
      <c r="G43" s="68" t="s">
        <v>2</v>
      </c>
      <c r="H43" s="68" t="s">
        <v>8</v>
      </c>
      <c r="I43" s="68">
        <v>10107</v>
      </c>
      <c r="J43" s="68" t="s">
        <v>13751</v>
      </c>
      <c r="K43" s="68" t="s">
        <v>47</v>
      </c>
      <c r="L43" s="68" t="s">
        <v>47</v>
      </c>
      <c r="M43" s="68" t="s">
        <v>13987</v>
      </c>
      <c r="N43" s="68" t="s">
        <v>227</v>
      </c>
      <c r="O43" s="68" t="s">
        <v>14666</v>
      </c>
      <c r="P43" s="348">
        <v>22213645</v>
      </c>
      <c r="Q43" s="348">
        <v>22213645</v>
      </c>
      <c r="R43" s="348" t="s">
        <v>15368</v>
      </c>
      <c r="S43" s="348">
        <v>88604365</v>
      </c>
      <c r="T43" s="348" t="s">
        <v>15363</v>
      </c>
      <c r="U43" s="348">
        <v>22212731</v>
      </c>
      <c r="V43" s="68"/>
      <c r="W43" s="68"/>
      <c r="X43" s="68" t="s">
        <v>228</v>
      </c>
      <c r="Y43" s="68"/>
    </row>
    <row r="44" spans="1:25" x14ac:dyDescent="0.25">
      <c r="A44" s="68" t="s">
        <v>231</v>
      </c>
      <c r="B44" s="68" t="s">
        <v>230</v>
      </c>
      <c r="C44" s="68" t="s">
        <v>232</v>
      </c>
      <c r="D44" s="68" t="s">
        <v>56</v>
      </c>
      <c r="E44" s="68" t="s">
        <v>5</v>
      </c>
      <c r="F44" s="68" t="s">
        <v>46</v>
      </c>
      <c r="G44" s="68" t="s">
        <v>17</v>
      </c>
      <c r="H44" s="68" t="s">
        <v>2</v>
      </c>
      <c r="I44" s="68">
        <v>11301</v>
      </c>
      <c r="J44" s="68" t="s">
        <v>16260</v>
      </c>
      <c r="K44" s="68" t="s">
        <v>47</v>
      </c>
      <c r="L44" s="68" t="s">
        <v>13983</v>
      </c>
      <c r="M44" s="68" t="s">
        <v>233</v>
      </c>
      <c r="N44" s="68" t="s">
        <v>232</v>
      </c>
      <c r="O44" s="68" t="s">
        <v>14666</v>
      </c>
      <c r="P44" s="348">
        <v>22974034</v>
      </c>
      <c r="Q44" s="348" t="s">
        <v>15347</v>
      </c>
      <c r="R44" s="348" t="s">
        <v>15366</v>
      </c>
      <c r="S44" s="348">
        <v>22407361</v>
      </c>
      <c r="T44" s="348" t="s">
        <v>15366</v>
      </c>
      <c r="U44" s="348">
        <v>22342991</v>
      </c>
      <c r="V44" s="68"/>
      <c r="W44" s="68"/>
      <c r="X44" s="68" t="s">
        <v>234</v>
      </c>
      <c r="Y44" s="68" t="s">
        <v>235</v>
      </c>
    </row>
    <row r="45" spans="1:25" x14ac:dyDescent="0.25">
      <c r="A45" s="68" t="s">
        <v>237</v>
      </c>
      <c r="B45" s="68" t="s">
        <v>236</v>
      </c>
      <c r="C45" s="68" t="s">
        <v>238</v>
      </c>
      <c r="D45" s="68" t="s">
        <v>11157</v>
      </c>
      <c r="E45" s="68" t="s">
        <v>6</v>
      </c>
      <c r="F45" s="68" t="s">
        <v>46</v>
      </c>
      <c r="G45" s="68" t="s">
        <v>2</v>
      </c>
      <c r="H45" s="68" t="s">
        <v>8</v>
      </c>
      <c r="I45" s="68">
        <v>10107</v>
      </c>
      <c r="J45" s="68" t="s">
        <v>13751</v>
      </c>
      <c r="K45" s="68" t="s">
        <v>47</v>
      </c>
      <c r="L45" s="68" t="s">
        <v>47</v>
      </c>
      <c r="M45" s="68" t="s">
        <v>13987</v>
      </c>
      <c r="N45" s="68" t="s">
        <v>238</v>
      </c>
      <c r="O45" s="68" t="s">
        <v>14666</v>
      </c>
      <c r="P45" s="348">
        <v>22909779</v>
      </c>
      <c r="Q45" s="348" t="s">
        <v>15347</v>
      </c>
      <c r="R45" s="348" t="s">
        <v>13465</v>
      </c>
      <c r="S45" s="348">
        <v>22909779</v>
      </c>
      <c r="T45" s="348" t="s">
        <v>15363</v>
      </c>
      <c r="U45" s="348">
        <v>22200592</v>
      </c>
      <c r="V45" s="68"/>
      <c r="W45" s="68"/>
      <c r="X45" s="68" t="s">
        <v>239</v>
      </c>
      <c r="Y45" s="68" t="s">
        <v>12213</v>
      </c>
    </row>
    <row r="46" spans="1:25" x14ac:dyDescent="0.25">
      <c r="A46" s="68" t="s">
        <v>241</v>
      </c>
      <c r="B46" s="68" t="s">
        <v>240</v>
      </c>
      <c r="C46" s="68" t="s">
        <v>15369</v>
      </c>
      <c r="D46" s="68" t="s">
        <v>56</v>
      </c>
      <c r="E46" s="68" t="s">
        <v>5</v>
      </c>
      <c r="F46" s="68" t="s">
        <v>46</v>
      </c>
      <c r="G46" s="68" t="s">
        <v>17</v>
      </c>
      <c r="H46" s="68" t="s">
        <v>4</v>
      </c>
      <c r="I46" s="68">
        <v>11303</v>
      </c>
      <c r="J46" s="68" t="s">
        <v>13846</v>
      </c>
      <c r="K46" s="68" t="s">
        <v>47</v>
      </c>
      <c r="L46" s="68" t="s">
        <v>13983</v>
      </c>
      <c r="M46" s="68" t="s">
        <v>242</v>
      </c>
      <c r="N46" s="68" t="s">
        <v>243</v>
      </c>
      <c r="O46" s="68" t="s">
        <v>14666</v>
      </c>
      <c r="P46" s="348">
        <v>22412009</v>
      </c>
      <c r="Q46" s="348">
        <v>22410104</v>
      </c>
      <c r="R46" s="348" t="s">
        <v>13421</v>
      </c>
      <c r="S46" s="348" t="s">
        <v>15370</v>
      </c>
      <c r="T46" s="348" t="s">
        <v>15366</v>
      </c>
      <c r="U46" s="348">
        <v>22407361</v>
      </c>
      <c r="V46" s="68"/>
      <c r="W46" s="68"/>
      <c r="X46" s="68" t="s">
        <v>244</v>
      </c>
      <c r="Y46" s="68"/>
    </row>
    <row r="47" spans="1:25" x14ac:dyDescent="0.25">
      <c r="A47" s="68" t="s">
        <v>247</v>
      </c>
      <c r="B47" s="68" t="s">
        <v>246</v>
      </c>
      <c r="C47" s="68" t="s">
        <v>248</v>
      </c>
      <c r="D47" s="68" t="s">
        <v>56</v>
      </c>
      <c r="E47" s="68" t="s">
        <v>5</v>
      </c>
      <c r="F47" s="68" t="s">
        <v>46</v>
      </c>
      <c r="G47" s="68" t="s">
        <v>17</v>
      </c>
      <c r="H47" s="68" t="s">
        <v>3</v>
      </c>
      <c r="I47" s="68">
        <v>11302</v>
      </c>
      <c r="J47" s="68" t="s">
        <v>16342</v>
      </c>
      <c r="K47" s="68" t="s">
        <v>47</v>
      </c>
      <c r="L47" s="68" t="s">
        <v>13983</v>
      </c>
      <c r="M47" s="68" t="s">
        <v>219</v>
      </c>
      <c r="N47" s="68" t="s">
        <v>219</v>
      </c>
      <c r="O47" s="68" t="s">
        <v>14666</v>
      </c>
      <c r="P47" s="348">
        <v>22219270</v>
      </c>
      <c r="Q47" s="348" t="s">
        <v>15347</v>
      </c>
      <c r="R47" s="348" t="s">
        <v>16343</v>
      </c>
      <c r="S47" s="348">
        <v>22219270</v>
      </c>
      <c r="T47" s="348" t="s">
        <v>15366</v>
      </c>
      <c r="U47" s="348">
        <v>22407361</v>
      </c>
      <c r="V47" s="68"/>
      <c r="W47" s="68"/>
      <c r="X47" s="68"/>
      <c r="Y47" s="68"/>
    </row>
    <row r="48" spans="1:25" x14ac:dyDescent="0.25">
      <c r="A48" s="68" t="s">
        <v>250</v>
      </c>
      <c r="B48" s="68" t="s">
        <v>249</v>
      </c>
      <c r="C48" s="68" t="s">
        <v>251</v>
      </c>
      <c r="D48" s="68" t="s">
        <v>11157</v>
      </c>
      <c r="E48" s="68" t="s">
        <v>6</v>
      </c>
      <c r="F48" s="68" t="s">
        <v>46</v>
      </c>
      <c r="G48" s="68" t="s">
        <v>17</v>
      </c>
      <c r="H48" s="68" t="s">
        <v>5</v>
      </c>
      <c r="I48" s="68">
        <v>11304</v>
      </c>
      <c r="J48" s="68" t="s">
        <v>13847</v>
      </c>
      <c r="K48" s="68" t="s">
        <v>47</v>
      </c>
      <c r="L48" s="68" t="s">
        <v>13983</v>
      </c>
      <c r="M48" s="68" t="s">
        <v>251</v>
      </c>
      <c r="N48" s="68" t="s">
        <v>251</v>
      </c>
      <c r="O48" s="68" t="s">
        <v>14666</v>
      </c>
      <c r="P48" s="348">
        <v>22228381</v>
      </c>
      <c r="Q48" s="348">
        <v>22228381</v>
      </c>
      <c r="R48" s="348" t="s">
        <v>10804</v>
      </c>
      <c r="S48" s="348">
        <v>84467145</v>
      </c>
      <c r="T48" s="348" t="s">
        <v>15363</v>
      </c>
      <c r="U48" s="348">
        <v>88009067</v>
      </c>
      <c r="V48" s="68" t="s">
        <v>15261</v>
      </c>
      <c r="W48" s="68"/>
      <c r="X48" s="68" t="s">
        <v>252</v>
      </c>
      <c r="Y48" s="68"/>
    </row>
    <row r="49" spans="1:25" x14ac:dyDescent="0.25">
      <c r="A49" s="68" t="s">
        <v>254</v>
      </c>
      <c r="B49" s="68" t="s">
        <v>253</v>
      </c>
      <c r="C49" s="68" t="s">
        <v>15371</v>
      </c>
      <c r="D49" s="68" t="s">
        <v>56</v>
      </c>
      <c r="E49" s="68" t="s">
        <v>5</v>
      </c>
      <c r="F49" s="68" t="s">
        <v>46</v>
      </c>
      <c r="G49" s="68" t="s">
        <v>17</v>
      </c>
      <c r="H49" s="68" t="s">
        <v>2</v>
      </c>
      <c r="I49" s="68">
        <v>11301</v>
      </c>
      <c r="J49" s="68" t="s">
        <v>16260</v>
      </c>
      <c r="K49" s="68" t="s">
        <v>47</v>
      </c>
      <c r="L49" s="68" t="s">
        <v>13983</v>
      </c>
      <c r="M49" s="68" t="s">
        <v>233</v>
      </c>
      <c r="N49" s="68" t="s">
        <v>255</v>
      </c>
      <c r="O49" s="68" t="s">
        <v>14666</v>
      </c>
      <c r="P49" s="348">
        <v>22365773</v>
      </c>
      <c r="Q49" s="348">
        <v>22360363</v>
      </c>
      <c r="R49" s="348" t="s">
        <v>12644</v>
      </c>
      <c r="S49" s="348">
        <v>22365773</v>
      </c>
      <c r="T49" s="348" t="s">
        <v>15366</v>
      </c>
      <c r="U49" s="348">
        <v>22407361</v>
      </c>
      <c r="V49" s="68"/>
      <c r="W49" s="68"/>
      <c r="X49" s="68"/>
      <c r="Y49" s="68"/>
    </row>
    <row r="50" spans="1:25" x14ac:dyDescent="0.25">
      <c r="A50" s="68" t="s">
        <v>258</v>
      </c>
      <c r="B50" s="68" t="s">
        <v>257</v>
      </c>
      <c r="C50" s="68" t="s">
        <v>259</v>
      </c>
      <c r="D50" s="68" t="s">
        <v>56</v>
      </c>
      <c r="E50" s="68" t="s">
        <v>5</v>
      </c>
      <c r="F50" s="68" t="s">
        <v>46</v>
      </c>
      <c r="G50" s="68" t="s">
        <v>17</v>
      </c>
      <c r="H50" s="68" t="s">
        <v>2</v>
      </c>
      <c r="I50" s="68">
        <v>11301</v>
      </c>
      <c r="J50" s="68" t="s">
        <v>16260</v>
      </c>
      <c r="K50" s="68" t="s">
        <v>47</v>
      </c>
      <c r="L50" s="68" t="s">
        <v>13983</v>
      </c>
      <c r="M50" s="68" t="s">
        <v>233</v>
      </c>
      <c r="N50" s="68" t="s">
        <v>233</v>
      </c>
      <c r="O50" s="68" t="s">
        <v>14666</v>
      </c>
      <c r="P50" s="348">
        <v>22353582</v>
      </c>
      <c r="Q50" s="348">
        <v>22353582</v>
      </c>
      <c r="R50" s="348" t="s">
        <v>15681</v>
      </c>
      <c r="S50" s="348">
        <v>22353582</v>
      </c>
      <c r="T50" s="348" t="s">
        <v>15366</v>
      </c>
      <c r="U50" s="348">
        <v>22407361</v>
      </c>
      <c r="V50" s="68"/>
      <c r="W50" s="68"/>
      <c r="X50" s="68"/>
      <c r="Y50" s="68" t="s">
        <v>94</v>
      </c>
    </row>
    <row r="51" spans="1:25" x14ac:dyDescent="0.25">
      <c r="A51" s="68" t="s">
        <v>260</v>
      </c>
      <c r="B51" s="68" t="s">
        <v>59</v>
      </c>
      <c r="C51" s="68" t="s">
        <v>261</v>
      </c>
      <c r="D51" s="68" t="s">
        <v>194</v>
      </c>
      <c r="E51" s="68" t="s">
        <v>17</v>
      </c>
      <c r="F51" s="68" t="s">
        <v>195</v>
      </c>
      <c r="G51" s="68" t="s">
        <v>10</v>
      </c>
      <c r="H51" s="68" t="s">
        <v>5</v>
      </c>
      <c r="I51" s="68">
        <v>60804</v>
      </c>
      <c r="J51" s="68" t="s">
        <v>13057</v>
      </c>
      <c r="K51" s="68" t="s">
        <v>196</v>
      </c>
      <c r="L51" s="68" t="s">
        <v>14307</v>
      </c>
      <c r="M51" s="68" t="s">
        <v>262</v>
      </c>
      <c r="N51" s="68" t="s">
        <v>11289</v>
      </c>
      <c r="O51" s="68" t="s">
        <v>14666</v>
      </c>
      <c r="P51" s="348">
        <v>85946502</v>
      </c>
      <c r="Q51" s="348" t="s">
        <v>15347</v>
      </c>
      <c r="R51" s="348" t="s">
        <v>16344</v>
      </c>
      <c r="S51" s="348">
        <v>85946502</v>
      </c>
      <c r="T51" s="348" t="s">
        <v>11816</v>
      </c>
      <c r="U51" s="348">
        <v>87794171</v>
      </c>
      <c r="V51" s="68"/>
      <c r="W51" s="68"/>
      <c r="X51" s="68" t="s">
        <v>14315</v>
      </c>
      <c r="Y51" s="68"/>
    </row>
    <row r="52" spans="1:25" x14ac:dyDescent="0.25">
      <c r="A52" s="68" t="s">
        <v>264</v>
      </c>
      <c r="B52" s="68" t="s">
        <v>263</v>
      </c>
      <c r="C52" s="68" t="s">
        <v>265</v>
      </c>
      <c r="D52" s="68" t="s">
        <v>11157</v>
      </c>
      <c r="E52" s="68" t="s">
        <v>2</v>
      </c>
      <c r="F52" s="68" t="s">
        <v>46</v>
      </c>
      <c r="G52" s="68" t="s">
        <v>2</v>
      </c>
      <c r="H52" s="68" t="s">
        <v>10</v>
      </c>
      <c r="I52" s="68">
        <v>10108</v>
      </c>
      <c r="J52" s="68" t="s">
        <v>13753</v>
      </c>
      <c r="K52" s="68" t="s">
        <v>47</v>
      </c>
      <c r="L52" s="68" t="s">
        <v>47</v>
      </c>
      <c r="M52" s="68" t="s">
        <v>266</v>
      </c>
      <c r="N52" s="68" t="s">
        <v>11290</v>
      </c>
      <c r="O52" s="68" t="s">
        <v>14666</v>
      </c>
      <c r="P52" s="348">
        <v>22323857</v>
      </c>
      <c r="Q52" s="348">
        <v>22323857</v>
      </c>
      <c r="R52" s="348" t="s">
        <v>14012</v>
      </c>
      <c r="S52" s="348">
        <v>22323857</v>
      </c>
      <c r="T52" s="348" t="s">
        <v>15351</v>
      </c>
      <c r="U52" s="348">
        <v>22901136</v>
      </c>
      <c r="V52" s="68"/>
      <c r="W52" s="68"/>
      <c r="X52" s="68" t="s">
        <v>267</v>
      </c>
      <c r="Y52" s="68"/>
    </row>
    <row r="53" spans="1:25" x14ac:dyDescent="0.25">
      <c r="A53" s="68" t="s">
        <v>269</v>
      </c>
      <c r="B53" s="68" t="s">
        <v>268</v>
      </c>
      <c r="C53" s="68" t="s">
        <v>270</v>
      </c>
      <c r="D53" s="68" t="s">
        <v>11160</v>
      </c>
      <c r="E53" s="68" t="s">
        <v>8</v>
      </c>
      <c r="F53" s="68" t="s">
        <v>49</v>
      </c>
      <c r="G53" s="68" t="s">
        <v>17</v>
      </c>
      <c r="H53" s="68" t="s">
        <v>4</v>
      </c>
      <c r="I53" s="68">
        <v>21303</v>
      </c>
      <c r="J53" s="68" t="s">
        <v>15316</v>
      </c>
      <c r="K53" s="68" t="s">
        <v>126</v>
      </c>
      <c r="L53" s="68" t="s">
        <v>271</v>
      </c>
      <c r="M53" s="68" t="s">
        <v>14664</v>
      </c>
      <c r="N53" s="68" t="s">
        <v>270</v>
      </c>
      <c r="O53" s="68" t="s">
        <v>14666</v>
      </c>
      <c r="P53" s="348">
        <v>22064258</v>
      </c>
      <c r="Q53" s="348">
        <v>24702822</v>
      </c>
      <c r="R53" s="348" t="s">
        <v>13105</v>
      </c>
      <c r="S53" s="348">
        <v>83213032</v>
      </c>
      <c r="T53" s="348" t="s">
        <v>15372</v>
      </c>
      <c r="U53" s="348">
        <v>86332081</v>
      </c>
      <c r="V53" s="68"/>
      <c r="W53" s="68"/>
      <c r="X53" s="68" t="s">
        <v>272</v>
      </c>
      <c r="Y53" s="68"/>
    </row>
    <row r="54" spans="1:25" x14ac:dyDescent="0.25">
      <c r="A54" s="68" t="s">
        <v>275</v>
      </c>
      <c r="B54" s="68" t="s">
        <v>274</v>
      </c>
      <c r="C54" s="68" t="s">
        <v>276</v>
      </c>
      <c r="D54" s="68" t="s">
        <v>11160</v>
      </c>
      <c r="E54" s="68" t="s">
        <v>7</v>
      </c>
      <c r="F54" s="68" t="s">
        <v>49</v>
      </c>
      <c r="G54" s="68" t="s">
        <v>277</v>
      </c>
      <c r="H54" s="68" t="s">
        <v>2</v>
      </c>
      <c r="I54" s="68">
        <v>21501</v>
      </c>
      <c r="J54" s="68" t="s">
        <v>13044</v>
      </c>
      <c r="K54" s="68" t="s">
        <v>126</v>
      </c>
      <c r="L54" s="68" t="s">
        <v>278</v>
      </c>
      <c r="M54" s="68" t="s">
        <v>218</v>
      </c>
      <c r="N54" s="68" t="s">
        <v>276</v>
      </c>
      <c r="O54" s="68" t="s">
        <v>14666</v>
      </c>
      <c r="P54" s="348">
        <v>41051054</v>
      </c>
      <c r="Q54" s="348">
        <v>24621628</v>
      </c>
      <c r="R54" s="348" t="s">
        <v>10238</v>
      </c>
      <c r="S54" s="348">
        <v>63733204</v>
      </c>
      <c r="T54" s="348" t="s">
        <v>16345</v>
      </c>
      <c r="U54" s="348">
        <v>24021628</v>
      </c>
      <c r="V54" s="68"/>
      <c r="W54" s="68"/>
      <c r="X54" s="68" t="s">
        <v>12804</v>
      </c>
      <c r="Y54" s="68"/>
    </row>
    <row r="55" spans="1:25" x14ac:dyDescent="0.25">
      <c r="A55" s="68" t="s">
        <v>280</v>
      </c>
      <c r="B55" s="68" t="s">
        <v>279</v>
      </c>
      <c r="C55" s="68" t="s">
        <v>4399</v>
      </c>
      <c r="D55" s="68" t="s">
        <v>281</v>
      </c>
      <c r="E55" s="68" t="s">
        <v>4</v>
      </c>
      <c r="F55" s="68" t="s">
        <v>282</v>
      </c>
      <c r="G55" s="68" t="s">
        <v>12</v>
      </c>
      <c r="H55" s="68" t="s">
        <v>6</v>
      </c>
      <c r="I55" s="68">
        <v>41005</v>
      </c>
      <c r="J55" s="68" t="s">
        <v>13961</v>
      </c>
      <c r="K55" s="68" t="s">
        <v>283</v>
      </c>
      <c r="L55" s="68" t="s">
        <v>281</v>
      </c>
      <c r="M55" s="68" t="s">
        <v>14123</v>
      </c>
      <c r="N55" s="68" t="s">
        <v>4399</v>
      </c>
      <c r="O55" s="68" t="s">
        <v>14666</v>
      </c>
      <c r="P55" s="348">
        <v>44117718</v>
      </c>
      <c r="Q55" s="348">
        <v>72238547</v>
      </c>
      <c r="R55" s="348" t="s">
        <v>15237</v>
      </c>
      <c r="S55" s="348">
        <v>72238547</v>
      </c>
      <c r="T55" s="348" t="s">
        <v>15373</v>
      </c>
      <c r="U55" s="348">
        <v>27666283</v>
      </c>
      <c r="V55" s="68"/>
      <c r="W55" s="68"/>
      <c r="X55" s="68" t="s">
        <v>9262</v>
      </c>
      <c r="Y55" s="68"/>
    </row>
    <row r="56" spans="1:25" x14ac:dyDescent="0.25">
      <c r="A56" s="68" t="s">
        <v>284</v>
      </c>
      <c r="B56" s="68" t="s">
        <v>239</v>
      </c>
      <c r="C56" s="68" t="s">
        <v>285</v>
      </c>
      <c r="D56" s="68" t="s">
        <v>11160</v>
      </c>
      <c r="E56" s="68" t="s">
        <v>4</v>
      </c>
      <c r="F56" s="68" t="s">
        <v>49</v>
      </c>
      <c r="G56" s="68" t="s">
        <v>17</v>
      </c>
      <c r="H56" s="68" t="s">
        <v>4</v>
      </c>
      <c r="I56" s="68">
        <v>21303</v>
      </c>
      <c r="J56" s="68" t="s">
        <v>15316</v>
      </c>
      <c r="K56" s="68" t="s">
        <v>126</v>
      </c>
      <c r="L56" s="68" t="s">
        <v>271</v>
      </c>
      <c r="M56" s="68" t="s">
        <v>14664</v>
      </c>
      <c r="N56" s="68" t="s">
        <v>285</v>
      </c>
      <c r="O56" s="68" t="s">
        <v>14666</v>
      </c>
      <c r="P56" s="348">
        <v>24701333</v>
      </c>
      <c r="Q56" s="348">
        <v>24701333</v>
      </c>
      <c r="R56" s="348" t="s">
        <v>10548</v>
      </c>
      <c r="S56" s="348">
        <v>88506502</v>
      </c>
      <c r="T56" s="348" t="s">
        <v>15374</v>
      </c>
      <c r="U56" s="348">
        <v>83237385</v>
      </c>
      <c r="V56" s="68"/>
      <c r="W56" s="68"/>
      <c r="X56" s="68" t="s">
        <v>287</v>
      </c>
      <c r="Y56" s="68"/>
    </row>
    <row r="57" spans="1:25" x14ac:dyDescent="0.25">
      <c r="A57" s="68" t="s">
        <v>289</v>
      </c>
      <c r="B57" s="68" t="s">
        <v>234</v>
      </c>
      <c r="C57" s="68" t="s">
        <v>290</v>
      </c>
      <c r="D57" s="68" t="s">
        <v>11160</v>
      </c>
      <c r="E57" s="68" t="s">
        <v>7</v>
      </c>
      <c r="F57" s="68" t="s">
        <v>49</v>
      </c>
      <c r="G57" s="68" t="s">
        <v>277</v>
      </c>
      <c r="H57" s="68" t="s">
        <v>5</v>
      </c>
      <c r="I57" s="68">
        <v>21504</v>
      </c>
      <c r="J57" s="68" t="s">
        <v>13047</v>
      </c>
      <c r="K57" s="68" t="s">
        <v>126</v>
      </c>
      <c r="L57" s="68" t="s">
        <v>278</v>
      </c>
      <c r="M57" s="68" t="s">
        <v>14127</v>
      </c>
      <c r="N57" s="68" t="s">
        <v>11291</v>
      </c>
      <c r="O57" s="68" t="s">
        <v>14666</v>
      </c>
      <c r="P57" s="348">
        <v>41051074</v>
      </c>
      <c r="Q57" s="348">
        <v>24021628</v>
      </c>
      <c r="R57" s="348" t="s">
        <v>15735</v>
      </c>
      <c r="S57" s="348">
        <v>41051074</v>
      </c>
      <c r="T57" s="348" t="s">
        <v>16345</v>
      </c>
      <c r="U57" s="348">
        <v>24021628</v>
      </c>
      <c r="V57" s="68"/>
      <c r="W57" s="68"/>
      <c r="X57" s="68"/>
      <c r="Y57" s="68"/>
    </row>
    <row r="58" spans="1:25" x14ac:dyDescent="0.25">
      <c r="A58" s="68" t="s">
        <v>292</v>
      </c>
      <c r="B58" s="68" t="s">
        <v>291</v>
      </c>
      <c r="C58" s="68" t="s">
        <v>293</v>
      </c>
      <c r="D58" s="68" t="s">
        <v>11157</v>
      </c>
      <c r="E58" s="68" t="s">
        <v>3</v>
      </c>
      <c r="F58" s="68" t="s">
        <v>46</v>
      </c>
      <c r="G58" s="68" t="s">
        <v>2</v>
      </c>
      <c r="H58" s="68" t="s">
        <v>11</v>
      </c>
      <c r="I58" s="68">
        <v>10109</v>
      </c>
      <c r="J58" s="68" t="s">
        <v>13755</v>
      </c>
      <c r="K58" s="68" t="s">
        <v>47</v>
      </c>
      <c r="L58" s="68" t="s">
        <v>47</v>
      </c>
      <c r="M58" s="68" t="s">
        <v>294</v>
      </c>
      <c r="N58" s="68" t="s">
        <v>11292</v>
      </c>
      <c r="O58" s="68" t="s">
        <v>14666</v>
      </c>
      <c r="P58" s="348">
        <v>22911774</v>
      </c>
      <c r="Q58" s="348">
        <v>22310808</v>
      </c>
      <c r="R58" s="348" t="s">
        <v>16346</v>
      </c>
      <c r="S58" s="348">
        <v>22310808</v>
      </c>
      <c r="T58" s="348" t="s">
        <v>15375</v>
      </c>
      <c r="U58" s="348">
        <v>22914901</v>
      </c>
      <c r="V58" s="68"/>
      <c r="W58" s="68"/>
      <c r="X58" s="68" t="s">
        <v>295</v>
      </c>
      <c r="Y58" s="68" t="s">
        <v>296</v>
      </c>
    </row>
    <row r="59" spans="1:25" x14ac:dyDescent="0.25">
      <c r="A59" s="68" t="s">
        <v>297</v>
      </c>
      <c r="B59" s="68" t="s">
        <v>207</v>
      </c>
      <c r="C59" s="68" t="s">
        <v>298</v>
      </c>
      <c r="D59" s="68" t="s">
        <v>299</v>
      </c>
      <c r="E59" s="68" t="s">
        <v>11</v>
      </c>
      <c r="F59" s="68" t="s">
        <v>49</v>
      </c>
      <c r="G59" s="68" t="s">
        <v>300</v>
      </c>
      <c r="H59" s="68" t="s">
        <v>2</v>
      </c>
      <c r="I59" s="68">
        <v>21401</v>
      </c>
      <c r="J59" s="68" t="s">
        <v>13038</v>
      </c>
      <c r="K59" s="68" t="s">
        <v>126</v>
      </c>
      <c r="L59" s="68" t="s">
        <v>301</v>
      </c>
      <c r="M59" s="68" t="s">
        <v>301</v>
      </c>
      <c r="N59" s="68" t="s">
        <v>298</v>
      </c>
      <c r="O59" s="68" t="s">
        <v>14666</v>
      </c>
      <c r="P59" s="348">
        <v>41051046</v>
      </c>
      <c r="Q59" s="348" t="s">
        <v>15347</v>
      </c>
      <c r="R59" s="348" t="s">
        <v>15376</v>
      </c>
      <c r="S59" s="348">
        <v>41051046</v>
      </c>
      <c r="T59" s="348" t="s">
        <v>16347</v>
      </c>
      <c r="U59" s="348">
        <v>24711101</v>
      </c>
      <c r="V59" s="68"/>
      <c r="W59" s="68"/>
      <c r="X59" s="68" t="s">
        <v>303</v>
      </c>
      <c r="Y59" s="68"/>
    </row>
    <row r="60" spans="1:25" x14ac:dyDescent="0.25">
      <c r="A60" s="68" t="s">
        <v>304</v>
      </c>
      <c r="B60" s="68" t="s">
        <v>223</v>
      </c>
      <c r="C60" s="68" t="s">
        <v>305</v>
      </c>
      <c r="D60" s="68" t="s">
        <v>11157</v>
      </c>
      <c r="E60" s="68" t="s">
        <v>3</v>
      </c>
      <c r="F60" s="68" t="s">
        <v>46</v>
      </c>
      <c r="G60" s="68" t="s">
        <v>2</v>
      </c>
      <c r="H60" s="68" t="s">
        <v>11</v>
      </c>
      <c r="I60" s="68">
        <v>10109</v>
      </c>
      <c r="J60" s="68" t="s">
        <v>13755</v>
      </c>
      <c r="K60" s="68" t="s">
        <v>47</v>
      </c>
      <c r="L60" s="68" t="s">
        <v>47</v>
      </c>
      <c r="M60" s="68" t="s">
        <v>294</v>
      </c>
      <c r="N60" s="68" t="s">
        <v>294</v>
      </c>
      <c r="O60" s="68" t="s">
        <v>14666</v>
      </c>
      <c r="P60" s="348">
        <v>22329616</v>
      </c>
      <c r="Q60" s="348">
        <v>22329616</v>
      </c>
      <c r="R60" s="348" t="s">
        <v>15347</v>
      </c>
      <c r="S60" s="348" t="s">
        <v>15347</v>
      </c>
      <c r="T60" s="348" t="s">
        <v>15375</v>
      </c>
      <c r="U60" s="348">
        <v>22914901</v>
      </c>
      <c r="V60" s="68" t="s">
        <v>15261</v>
      </c>
      <c r="W60" s="68"/>
      <c r="X60" s="68"/>
      <c r="Y60" s="68" t="s">
        <v>119</v>
      </c>
    </row>
    <row r="61" spans="1:25" x14ac:dyDescent="0.25">
      <c r="A61" s="68" t="s">
        <v>307</v>
      </c>
      <c r="B61" s="68" t="s">
        <v>306</v>
      </c>
      <c r="C61" s="68" t="s">
        <v>11161</v>
      </c>
      <c r="D61" s="68" t="s">
        <v>11157</v>
      </c>
      <c r="E61" s="68" t="s">
        <v>3</v>
      </c>
      <c r="F61" s="68" t="s">
        <v>46</v>
      </c>
      <c r="G61" s="68" t="s">
        <v>2</v>
      </c>
      <c r="H61" s="68" t="s">
        <v>11</v>
      </c>
      <c r="I61" s="68">
        <v>10109</v>
      </c>
      <c r="J61" s="68" t="s">
        <v>13755</v>
      </c>
      <c r="K61" s="68" t="s">
        <v>47</v>
      </c>
      <c r="L61" s="68" t="s">
        <v>47</v>
      </c>
      <c r="M61" s="68" t="s">
        <v>294</v>
      </c>
      <c r="N61" s="68" t="s">
        <v>11161</v>
      </c>
      <c r="O61" s="68" t="s">
        <v>14666</v>
      </c>
      <c r="P61" s="348">
        <v>22130880</v>
      </c>
      <c r="Q61" s="348">
        <v>22130880</v>
      </c>
      <c r="R61" s="348" t="s">
        <v>13419</v>
      </c>
      <c r="S61" s="348">
        <v>22130880</v>
      </c>
      <c r="T61" s="348" t="s">
        <v>15375</v>
      </c>
      <c r="U61" s="348">
        <v>22914901</v>
      </c>
      <c r="V61" s="68"/>
      <c r="W61" s="68" t="s">
        <v>15261</v>
      </c>
      <c r="X61" s="68"/>
      <c r="Y61" s="68" t="s">
        <v>171</v>
      </c>
    </row>
    <row r="62" spans="1:25" x14ac:dyDescent="0.25">
      <c r="A62" s="68" t="s">
        <v>308</v>
      </c>
      <c r="B62" s="68" t="s">
        <v>228</v>
      </c>
      <c r="C62" s="68" t="s">
        <v>15377</v>
      </c>
      <c r="D62" s="68" t="s">
        <v>11157</v>
      </c>
      <c r="E62" s="68" t="s">
        <v>3</v>
      </c>
      <c r="F62" s="68" t="s">
        <v>46</v>
      </c>
      <c r="G62" s="68" t="s">
        <v>2</v>
      </c>
      <c r="H62" s="68" t="s">
        <v>11</v>
      </c>
      <c r="I62" s="68">
        <v>10109</v>
      </c>
      <c r="J62" s="68" t="s">
        <v>13755</v>
      </c>
      <c r="K62" s="68" t="s">
        <v>47</v>
      </c>
      <c r="L62" s="68" t="s">
        <v>47</v>
      </c>
      <c r="M62" s="68" t="s">
        <v>294</v>
      </c>
      <c r="N62" s="68" t="s">
        <v>11293</v>
      </c>
      <c r="O62" s="68" t="s">
        <v>14666</v>
      </c>
      <c r="P62" s="348">
        <v>22203195</v>
      </c>
      <c r="Q62" s="348" t="s">
        <v>15347</v>
      </c>
      <c r="R62" s="348" t="s">
        <v>12523</v>
      </c>
      <c r="S62" s="348">
        <v>22203195</v>
      </c>
      <c r="T62" s="348" t="s">
        <v>15375</v>
      </c>
      <c r="U62" s="348">
        <v>22914901</v>
      </c>
      <c r="V62" s="68"/>
      <c r="W62" s="68"/>
      <c r="X62" s="68" t="s">
        <v>309</v>
      </c>
      <c r="Y62" s="68" t="s">
        <v>113</v>
      </c>
    </row>
    <row r="63" spans="1:25" x14ac:dyDescent="0.25">
      <c r="A63" s="68" t="s">
        <v>310</v>
      </c>
      <c r="B63" s="68" t="s">
        <v>244</v>
      </c>
      <c r="C63" s="68" t="s">
        <v>11162</v>
      </c>
      <c r="D63" s="68" t="s">
        <v>11157</v>
      </c>
      <c r="E63" s="68" t="s">
        <v>3</v>
      </c>
      <c r="F63" s="68" t="s">
        <v>46</v>
      </c>
      <c r="G63" s="68" t="s">
        <v>2</v>
      </c>
      <c r="H63" s="68" t="s">
        <v>11</v>
      </c>
      <c r="I63" s="68">
        <v>10109</v>
      </c>
      <c r="J63" s="68" t="s">
        <v>13755</v>
      </c>
      <c r="K63" s="68" t="s">
        <v>47</v>
      </c>
      <c r="L63" s="68" t="s">
        <v>47</v>
      </c>
      <c r="M63" s="68" t="s">
        <v>294</v>
      </c>
      <c r="N63" s="68" t="s">
        <v>11162</v>
      </c>
      <c r="O63" s="68" t="s">
        <v>14666</v>
      </c>
      <c r="P63" s="348">
        <v>22130239</v>
      </c>
      <c r="Q63" s="348">
        <v>22130239</v>
      </c>
      <c r="R63" s="348" t="s">
        <v>15382</v>
      </c>
      <c r="S63" s="348">
        <v>22130384</v>
      </c>
      <c r="T63" s="348" t="s">
        <v>15375</v>
      </c>
      <c r="U63" s="348">
        <v>22914901</v>
      </c>
      <c r="V63" s="68"/>
      <c r="W63" s="68" t="s">
        <v>15261</v>
      </c>
      <c r="X63" s="68"/>
      <c r="Y63" s="68" t="s">
        <v>311</v>
      </c>
    </row>
    <row r="64" spans="1:25" x14ac:dyDescent="0.25">
      <c r="A64" s="68" t="s">
        <v>313</v>
      </c>
      <c r="B64" s="68" t="s">
        <v>312</v>
      </c>
      <c r="C64" s="68" t="s">
        <v>314</v>
      </c>
      <c r="D64" s="68" t="s">
        <v>315</v>
      </c>
      <c r="E64" s="68" t="s">
        <v>3</v>
      </c>
      <c r="F64" s="68" t="s">
        <v>316</v>
      </c>
      <c r="G64" s="68" t="s">
        <v>4</v>
      </c>
      <c r="H64" s="68" t="s">
        <v>4</v>
      </c>
      <c r="I64" s="68">
        <v>50303</v>
      </c>
      <c r="J64" s="68" t="s">
        <v>12976</v>
      </c>
      <c r="K64" s="68" t="s">
        <v>317</v>
      </c>
      <c r="L64" s="68" t="s">
        <v>315</v>
      </c>
      <c r="M64" s="68" t="s">
        <v>14267</v>
      </c>
      <c r="N64" s="68" t="s">
        <v>314</v>
      </c>
      <c r="O64" s="68" t="s">
        <v>14666</v>
      </c>
      <c r="P64" s="348">
        <v>26580734</v>
      </c>
      <c r="Q64" s="348" t="s">
        <v>15347</v>
      </c>
      <c r="R64" s="348" t="s">
        <v>16348</v>
      </c>
      <c r="S64" s="348">
        <v>85681119</v>
      </c>
      <c r="T64" s="348" t="s">
        <v>15792</v>
      </c>
      <c r="U64" s="348">
        <v>83769266</v>
      </c>
      <c r="V64" s="68"/>
      <c r="W64" s="68"/>
      <c r="X64" s="68" t="s">
        <v>6117</v>
      </c>
      <c r="Y64" s="68"/>
    </row>
    <row r="65" spans="1:25" x14ac:dyDescent="0.25">
      <c r="A65" s="68" t="s">
        <v>320</v>
      </c>
      <c r="B65" s="68" t="s">
        <v>319</v>
      </c>
      <c r="C65" s="68" t="s">
        <v>321</v>
      </c>
      <c r="D65" s="68" t="s">
        <v>322</v>
      </c>
      <c r="E65" s="68" t="s">
        <v>7</v>
      </c>
      <c r="F65" s="68" t="s">
        <v>89</v>
      </c>
      <c r="G65" s="68" t="s">
        <v>4</v>
      </c>
      <c r="H65" s="68" t="s">
        <v>6</v>
      </c>
      <c r="I65" s="68">
        <v>30305</v>
      </c>
      <c r="J65" s="68" t="s">
        <v>13946</v>
      </c>
      <c r="K65" s="68" t="s">
        <v>322</v>
      </c>
      <c r="L65" s="68" t="s">
        <v>323</v>
      </c>
      <c r="M65" s="68" t="s">
        <v>324</v>
      </c>
      <c r="N65" s="68" t="s">
        <v>321</v>
      </c>
      <c r="O65" s="68" t="s">
        <v>14666</v>
      </c>
      <c r="P65" s="348">
        <v>22731980</v>
      </c>
      <c r="Q65" s="348">
        <v>22731980</v>
      </c>
      <c r="R65" s="348" t="s">
        <v>16349</v>
      </c>
      <c r="S65" s="348">
        <v>22731980</v>
      </c>
      <c r="T65" s="348" t="s">
        <v>15378</v>
      </c>
      <c r="U65" s="348">
        <v>22792767</v>
      </c>
      <c r="V65" s="68"/>
      <c r="W65" s="68"/>
      <c r="X65" s="68" t="s">
        <v>325</v>
      </c>
      <c r="Y65" s="68"/>
    </row>
    <row r="66" spans="1:25" x14ac:dyDescent="0.25">
      <c r="A66" s="68" t="s">
        <v>328</v>
      </c>
      <c r="B66" s="68" t="s">
        <v>327</v>
      </c>
      <c r="C66" s="68" t="s">
        <v>329</v>
      </c>
      <c r="D66" s="68" t="s">
        <v>11156</v>
      </c>
      <c r="E66" s="68" t="s">
        <v>7</v>
      </c>
      <c r="F66" s="68" t="s">
        <v>46</v>
      </c>
      <c r="G66" s="68" t="s">
        <v>12</v>
      </c>
      <c r="H66" s="68" t="s">
        <v>4</v>
      </c>
      <c r="I66" s="68">
        <v>11003</v>
      </c>
      <c r="J66" s="68" t="s">
        <v>13828</v>
      </c>
      <c r="K66" s="68" t="s">
        <v>47</v>
      </c>
      <c r="L66" s="68" t="s">
        <v>330</v>
      </c>
      <c r="M66" s="68" t="s">
        <v>331</v>
      </c>
      <c r="N66" s="68" t="s">
        <v>329</v>
      </c>
      <c r="O66" s="68" t="s">
        <v>14666</v>
      </c>
      <c r="P66" s="348">
        <v>22544471</v>
      </c>
      <c r="Q66" s="348" t="s">
        <v>15347</v>
      </c>
      <c r="R66" s="348" t="s">
        <v>13991</v>
      </c>
      <c r="S66" s="348">
        <v>60019010</v>
      </c>
      <c r="T66" s="348" t="s">
        <v>16273</v>
      </c>
      <c r="U66" s="348">
        <v>22754085</v>
      </c>
      <c r="V66" s="68"/>
      <c r="W66" s="68"/>
      <c r="X66" s="68" t="s">
        <v>333</v>
      </c>
      <c r="Y66" s="68"/>
    </row>
    <row r="67" spans="1:25" x14ac:dyDescent="0.25">
      <c r="A67" s="68" t="s">
        <v>336</v>
      </c>
      <c r="B67" s="68" t="s">
        <v>335</v>
      </c>
      <c r="C67" s="68" t="s">
        <v>337</v>
      </c>
      <c r="D67" s="68" t="s">
        <v>299</v>
      </c>
      <c r="E67" s="68" t="s">
        <v>7</v>
      </c>
      <c r="F67" s="68" t="s">
        <v>49</v>
      </c>
      <c r="G67" s="68" t="s">
        <v>12</v>
      </c>
      <c r="H67" s="68" t="s">
        <v>3</v>
      </c>
      <c r="I67" s="68">
        <v>21002</v>
      </c>
      <c r="J67" s="68" t="s">
        <v>12955</v>
      </c>
      <c r="K67" s="68" t="s">
        <v>126</v>
      </c>
      <c r="L67" s="68" t="s">
        <v>299</v>
      </c>
      <c r="M67" s="68" t="s">
        <v>338</v>
      </c>
      <c r="N67" s="68" t="s">
        <v>337</v>
      </c>
      <c r="O67" s="68" t="s">
        <v>14666</v>
      </c>
      <c r="P67" s="348">
        <v>24691132</v>
      </c>
      <c r="Q67" s="348">
        <v>24691132</v>
      </c>
      <c r="R67" s="348" t="s">
        <v>339</v>
      </c>
      <c r="S67" s="348">
        <v>86450415</v>
      </c>
      <c r="T67" s="348" t="s">
        <v>14842</v>
      </c>
      <c r="U67" s="348">
        <v>24799162</v>
      </c>
      <c r="V67" s="68"/>
      <c r="W67" s="68"/>
      <c r="X67" s="68" t="s">
        <v>340</v>
      </c>
      <c r="Y67" s="68"/>
    </row>
    <row r="68" spans="1:25" x14ac:dyDescent="0.25">
      <c r="A68" s="68" t="s">
        <v>342</v>
      </c>
      <c r="B68" s="68" t="s">
        <v>341</v>
      </c>
      <c r="C68" s="68" t="s">
        <v>343</v>
      </c>
      <c r="D68" s="68" t="s">
        <v>299</v>
      </c>
      <c r="E68" s="68" t="s">
        <v>6</v>
      </c>
      <c r="F68" s="68" t="s">
        <v>49</v>
      </c>
      <c r="G68" s="68" t="s">
        <v>12</v>
      </c>
      <c r="H68" s="68" t="s">
        <v>15</v>
      </c>
      <c r="I68" s="68">
        <v>21011</v>
      </c>
      <c r="J68" s="68" t="s">
        <v>13016</v>
      </c>
      <c r="K68" s="68" t="s">
        <v>126</v>
      </c>
      <c r="L68" s="68" t="s">
        <v>299</v>
      </c>
      <c r="M68" s="68" t="s">
        <v>14124</v>
      </c>
      <c r="N68" s="68" t="s">
        <v>11294</v>
      </c>
      <c r="O68" s="68" t="s">
        <v>14666</v>
      </c>
      <c r="P68" s="348">
        <v>70260311</v>
      </c>
      <c r="Q68" s="348">
        <v>70603044</v>
      </c>
      <c r="R68" s="348" t="s">
        <v>14825</v>
      </c>
      <c r="S68" s="348">
        <v>70260311</v>
      </c>
      <c r="T68" s="348" t="s">
        <v>15379</v>
      </c>
      <c r="U68" s="348">
        <v>24733118</v>
      </c>
      <c r="V68" s="68"/>
      <c r="W68" s="68"/>
      <c r="X68" s="68" t="s">
        <v>344</v>
      </c>
      <c r="Y68" s="68"/>
    </row>
    <row r="69" spans="1:25" x14ac:dyDescent="0.25">
      <c r="A69" s="68" t="s">
        <v>346</v>
      </c>
      <c r="B69" s="68" t="s">
        <v>345</v>
      </c>
      <c r="C69" s="68" t="s">
        <v>347</v>
      </c>
      <c r="D69" s="68" t="s">
        <v>11156</v>
      </c>
      <c r="E69" s="68" t="s">
        <v>7</v>
      </c>
      <c r="F69" s="68" t="s">
        <v>46</v>
      </c>
      <c r="G69" s="68" t="s">
        <v>12</v>
      </c>
      <c r="H69" s="68" t="s">
        <v>6</v>
      </c>
      <c r="I69" s="68">
        <v>11005</v>
      </c>
      <c r="J69" s="68" t="s">
        <v>13831</v>
      </c>
      <c r="K69" s="68" t="s">
        <v>47</v>
      </c>
      <c r="L69" s="68" t="s">
        <v>330</v>
      </c>
      <c r="M69" s="68" t="s">
        <v>348</v>
      </c>
      <c r="N69" s="68" t="s">
        <v>349</v>
      </c>
      <c r="O69" s="68" t="s">
        <v>14666</v>
      </c>
      <c r="P69" s="348">
        <v>22522908</v>
      </c>
      <c r="Q69" s="348">
        <v>22524023</v>
      </c>
      <c r="R69" s="348" t="s">
        <v>11414</v>
      </c>
      <c r="S69" s="348" t="s">
        <v>15347</v>
      </c>
      <c r="T69" s="348" t="s">
        <v>16273</v>
      </c>
      <c r="U69" s="348">
        <v>22754085</v>
      </c>
      <c r="V69" s="68" t="s">
        <v>15261</v>
      </c>
      <c r="W69" s="68" t="s">
        <v>15261</v>
      </c>
      <c r="X69" s="68" t="s">
        <v>350</v>
      </c>
      <c r="Y69" s="68" t="s">
        <v>12101</v>
      </c>
    </row>
    <row r="70" spans="1:25" x14ac:dyDescent="0.25">
      <c r="A70" s="68" t="s">
        <v>354</v>
      </c>
      <c r="B70" s="68" t="s">
        <v>353</v>
      </c>
      <c r="C70" s="68" t="s">
        <v>355</v>
      </c>
      <c r="D70" s="68" t="s">
        <v>11156</v>
      </c>
      <c r="E70" s="68" t="s">
        <v>7</v>
      </c>
      <c r="F70" s="68" t="s">
        <v>46</v>
      </c>
      <c r="G70" s="68" t="s">
        <v>12</v>
      </c>
      <c r="H70" s="68" t="s">
        <v>5</v>
      </c>
      <c r="I70" s="68">
        <v>11004</v>
      </c>
      <c r="J70" s="68" t="s">
        <v>13830</v>
      </c>
      <c r="K70" s="68" t="s">
        <v>47</v>
      </c>
      <c r="L70" s="68" t="s">
        <v>330</v>
      </c>
      <c r="M70" s="68" t="s">
        <v>324</v>
      </c>
      <c r="N70" s="68" t="s">
        <v>11295</v>
      </c>
      <c r="O70" s="68" t="s">
        <v>14666</v>
      </c>
      <c r="P70" s="348">
        <v>22756967</v>
      </c>
      <c r="Q70" s="348" t="s">
        <v>15347</v>
      </c>
      <c r="R70" s="348" t="s">
        <v>16350</v>
      </c>
      <c r="S70" s="348">
        <v>22756967</v>
      </c>
      <c r="T70" s="348" t="s">
        <v>16273</v>
      </c>
      <c r="U70" s="348">
        <v>22754085</v>
      </c>
      <c r="V70" s="68" t="s">
        <v>15261</v>
      </c>
      <c r="W70" s="68" t="s">
        <v>15261</v>
      </c>
      <c r="X70" s="68" t="s">
        <v>356</v>
      </c>
      <c r="Y70" s="68" t="s">
        <v>357</v>
      </c>
    </row>
    <row r="71" spans="1:25" x14ac:dyDescent="0.25">
      <c r="A71" s="68" t="s">
        <v>359</v>
      </c>
      <c r="B71" s="68" t="s">
        <v>358</v>
      </c>
      <c r="C71" s="68" t="s">
        <v>360</v>
      </c>
      <c r="D71" s="68" t="s">
        <v>11156</v>
      </c>
      <c r="E71" s="68" t="s">
        <v>6</v>
      </c>
      <c r="F71" s="68" t="s">
        <v>46</v>
      </c>
      <c r="G71" s="68" t="s">
        <v>2</v>
      </c>
      <c r="H71" s="68" t="s">
        <v>12</v>
      </c>
      <c r="I71" s="68">
        <v>10110</v>
      </c>
      <c r="J71" s="68" t="s">
        <v>13757</v>
      </c>
      <c r="K71" s="68" t="s">
        <v>47</v>
      </c>
      <c r="L71" s="68" t="s">
        <v>47</v>
      </c>
      <c r="M71" s="68" t="s">
        <v>361</v>
      </c>
      <c r="N71" s="68" t="s">
        <v>360</v>
      </c>
      <c r="O71" s="68" t="s">
        <v>14666</v>
      </c>
      <c r="P71" s="348">
        <v>22547978</v>
      </c>
      <c r="Q71" s="348">
        <v>86689000</v>
      </c>
      <c r="R71" s="348" t="s">
        <v>15380</v>
      </c>
      <c r="S71" s="348">
        <v>22547978</v>
      </c>
      <c r="T71" s="348" t="s">
        <v>15381</v>
      </c>
      <c r="U71" s="348">
        <v>22544090</v>
      </c>
      <c r="V71" s="68" t="s">
        <v>15261</v>
      </c>
      <c r="W71" s="68"/>
      <c r="X71" s="68" t="s">
        <v>362</v>
      </c>
      <c r="Y71" s="68" t="s">
        <v>363</v>
      </c>
    </row>
    <row r="72" spans="1:25" x14ac:dyDescent="0.25">
      <c r="A72" s="68" t="s">
        <v>365</v>
      </c>
      <c r="B72" s="68" t="s">
        <v>364</v>
      </c>
      <c r="C72" s="68" t="s">
        <v>10109</v>
      </c>
      <c r="D72" s="68" t="s">
        <v>11156</v>
      </c>
      <c r="E72" s="68" t="s">
        <v>6</v>
      </c>
      <c r="F72" s="68" t="s">
        <v>46</v>
      </c>
      <c r="G72" s="68" t="s">
        <v>2</v>
      </c>
      <c r="H72" s="68" t="s">
        <v>12</v>
      </c>
      <c r="I72" s="68">
        <v>10110</v>
      </c>
      <c r="J72" s="68" t="s">
        <v>13757</v>
      </c>
      <c r="K72" s="68" t="s">
        <v>47</v>
      </c>
      <c r="L72" s="68" t="s">
        <v>47</v>
      </c>
      <c r="M72" s="68" t="s">
        <v>361</v>
      </c>
      <c r="N72" s="68" t="s">
        <v>11296</v>
      </c>
      <c r="O72" s="68" t="s">
        <v>14666</v>
      </c>
      <c r="P72" s="348">
        <v>22141035</v>
      </c>
      <c r="Q72" s="348" t="s">
        <v>15347</v>
      </c>
      <c r="R72" s="348" t="s">
        <v>16351</v>
      </c>
      <c r="S72" s="348">
        <v>22141035</v>
      </c>
      <c r="T72" s="348" t="s">
        <v>15381</v>
      </c>
      <c r="U72" s="348">
        <v>22544090</v>
      </c>
      <c r="V72" s="68"/>
      <c r="W72" s="68"/>
      <c r="X72" s="68" t="s">
        <v>366</v>
      </c>
      <c r="Y72" s="68"/>
    </row>
    <row r="73" spans="1:25" x14ac:dyDescent="0.25">
      <c r="A73" s="68" t="s">
        <v>368</v>
      </c>
      <c r="B73" s="68" t="s">
        <v>367</v>
      </c>
      <c r="C73" s="68" t="s">
        <v>369</v>
      </c>
      <c r="D73" s="68" t="s">
        <v>11156</v>
      </c>
      <c r="E73" s="68" t="s">
        <v>6</v>
      </c>
      <c r="F73" s="68" t="s">
        <v>46</v>
      </c>
      <c r="G73" s="68" t="s">
        <v>2</v>
      </c>
      <c r="H73" s="68" t="s">
        <v>12</v>
      </c>
      <c r="I73" s="68">
        <v>10110</v>
      </c>
      <c r="J73" s="68" t="s">
        <v>13757</v>
      </c>
      <c r="K73" s="68" t="s">
        <v>47</v>
      </c>
      <c r="L73" s="68" t="s">
        <v>47</v>
      </c>
      <c r="M73" s="68" t="s">
        <v>361</v>
      </c>
      <c r="N73" s="68" t="s">
        <v>11297</v>
      </c>
      <c r="O73" s="68" t="s">
        <v>14666</v>
      </c>
      <c r="P73" s="348">
        <v>22541617</v>
      </c>
      <c r="Q73" s="348" t="s">
        <v>15347</v>
      </c>
      <c r="R73" s="348" t="s">
        <v>13999</v>
      </c>
      <c r="S73" s="348">
        <v>22541617</v>
      </c>
      <c r="T73" s="348" t="s">
        <v>15381</v>
      </c>
      <c r="U73" s="348">
        <v>22521545</v>
      </c>
      <c r="V73" s="68"/>
      <c r="W73" s="68"/>
      <c r="X73" s="68"/>
      <c r="Y73" s="68"/>
    </row>
    <row r="74" spans="1:25" x14ac:dyDescent="0.25">
      <c r="A74" s="68" t="s">
        <v>371</v>
      </c>
      <c r="B74" s="68" t="s">
        <v>370</v>
      </c>
      <c r="C74" s="68" t="s">
        <v>348</v>
      </c>
      <c r="D74" s="68" t="s">
        <v>11156</v>
      </c>
      <c r="E74" s="68" t="s">
        <v>7</v>
      </c>
      <c r="F74" s="68" t="s">
        <v>46</v>
      </c>
      <c r="G74" s="68" t="s">
        <v>12</v>
      </c>
      <c r="H74" s="68" t="s">
        <v>6</v>
      </c>
      <c r="I74" s="68">
        <v>11005</v>
      </c>
      <c r="J74" s="68" t="s">
        <v>13831</v>
      </c>
      <c r="K74" s="68" t="s">
        <v>47</v>
      </c>
      <c r="L74" s="68" t="s">
        <v>330</v>
      </c>
      <c r="M74" s="68" t="s">
        <v>348</v>
      </c>
      <c r="N74" s="68" t="s">
        <v>348</v>
      </c>
      <c r="O74" s="68" t="s">
        <v>14666</v>
      </c>
      <c r="P74" s="348">
        <v>22544047</v>
      </c>
      <c r="Q74" s="348" t="s">
        <v>15347</v>
      </c>
      <c r="R74" s="348" t="s">
        <v>15382</v>
      </c>
      <c r="S74" s="348">
        <v>22544047</v>
      </c>
      <c r="T74" s="348" t="s">
        <v>16273</v>
      </c>
      <c r="U74" s="348">
        <v>22754085</v>
      </c>
      <c r="V74" s="68"/>
      <c r="W74" s="68"/>
      <c r="X74" s="68" t="s">
        <v>372</v>
      </c>
      <c r="Y74" s="68" t="s">
        <v>373</v>
      </c>
    </row>
    <row r="75" spans="1:25" x14ac:dyDescent="0.25">
      <c r="A75" s="68" t="s">
        <v>375</v>
      </c>
      <c r="B75" s="68" t="s">
        <v>374</v>
      </c>
      <c r="C75" s="68" t="s">
        <v>376</v>
      </c>
      <c r="D75" s="68" t="s">
        <v>11156</v>
      </c>
      <c r="E75" s="68" t="s">
        <v>6</v>
      </c>
      <c r="F75" s="68" t="s">
        <v>46</v>
      </c>
      <c r="G75" s="68" t="s">
        <v>2</v>
      </c>
      <c r="H75" s="68" t="s">
        <v>12</v>
      </c>
      <c r="I75" s="68">
        <v>10110</v>
      </c>
      <c r="J75" s="68" t="s">
        <v>13757</v>
      </c>
      <c r="K75" s="68" t="s">
        <v>47</v>
      </c>
      <c r="L75" s="68" t="s">
        <v>47</v>
      </c>
      <c r="M75" s="68" t="s">
        <v>361</v>
      </c>
      <c r="N75" s="68" t="s">
        <v>11298</v>
      </c>
      <c r="O75" s="68" t="s">
        <v>14666</v>
      </c>
      <c r="P75" s="348">
        <v>22914971</v>
      </c>
      <c r="Q75" s="348" t="s">
        <v>15347</v>
      </c>
      <c r="R75" s="348" t="s">
        <v>13162</v>
      </c>
      <c r="S75" s="348">
        <v>85284078</v>
      </c>
      <c r="T75" s="348" t="s">
        <v>15381</v>
      </c>
      <c r="U75" s="348">
        <v>22524515</v>
      </c>
      <c r="V75" s="68"/>
      <c r="W75" s="68"/>
      <c r="X75" s="68"/>
      <c r="Y75" s="68"/>
    </row>
    <row r="76" spans="1:25" x14ac:dyDescent="0.25">
      <c r="A76" s="68" t="s">
        <v>380</v>
      </c>
      <c r="B76" s="68" t="s">
        <v>379</v>
      </c>
      <c r="C76" s="68" t="s">
        <v>381</v>
      </c>
      <c r="D76" s="68" t="s">
        <v>11156</v>
      </c>
      <c r="E76" s="68" t="s">
        <v>7</v>
      </c>
      <c r="F76" s="68" t="s">
        <v>46</v>
      </c>
      <c r="G76" s="68" t="s">
        <v>12</v>
      </c>
      <c r="H76" s="68" t="s">
        <v>3</v>
      </c>
      <c r="I76" s="68">
        <v>11002</v>
      </c>
      <c r="J76" s="68" t="s">
        <v>13826</v>
      </c>
      <c r="K76" s="68" t="s">
        <v>47</v>
      </c>
      <c r="L76" s="68" t="s">
        <v>330</v>
      </c>
      <c r="M76" s="68" t="s">
        <v>186</v>
      </c>
      <c r="N76" s="68" t="s">
        <v>186</v>
      </c>
      <c r="O76" s="68" t="s">
        <v>14666</v>
      </c>
      <c r="P76" s="348">
        <v>22146079</v>
      </c>
      <c r="Q76" s="348">
        <v>22146079</v>
      </c>
      <c r="R76" s="348" t="s">
        <v>16352</v>
      </c>
      <c r="S76" s="348">
        <v>22146079</v>
      </c>
      <c r="T76" s="348" t="s">
        <v>16273</v>
      </c>
      <c r="U76" s="348">
        <v>22754085</v>
      </c>
      <c r="V76" s="68" t="s">
        <v>15261</v>
      </c>
      <c r="W76" s="68"/>
      <c r="X76" s="68"/>
      <c r="Y76" s="68"/>
    </row>
    <row r="77" spans="1:25" x14ac:dyDescent="0.25">
      <c r="A77" s="68" t="s">
        <v>384</v>
      </c>
      <c r="B77" s="68" t="s">
        <v>383</v>
      </c>
      <c r="C77" s="68" t="s">
        <v>324</v>
      </c>
      <c r="D77" s="68" t="s">
        <v>11156</v>
      </c>
      <c r="E77" s="68" t="s">
        <v>7</v>
      </c>
      <c r="F77" s="68" t="s">
        <v>46</v>
      </c>
      <c r="G77" s="68" t="s">
        <v>12</v>
      </c>
      <c r="H77" s="68" t="s">
        <v>5</v>
      </c>
      <c r="I77" s="68">
        <v>11004</v>
      </c>
      <c r="J77" s="68" t="s">
        <v>13830</v>
      </c>
      <c r="K77" s="68" t="s">
        <v>47</v>
      </c>
      <c r="L77" s="68" t="s">
        <v>330</v>
      </c>
      <c r="M77" s="68" t="s">
        <v>324</v>
      </c>
      <c r="N77" s="68" t="s">
        <v>11299</v>
      </c>
      <c r="O77" s="68" t="s">
        <v>14666</v>
      </c>
      <c r="P77" s="348">
        <v>22752184</v>
      </c>
      <c r="Q77" s="348" t="s">
        <v>15347</v>
      </c>
      <c r="R77" s="348" t="s">
        <v>15349</v>
      </c>
      <c r="S77" s="348">
        <v>22752184</v>
      </c>
      <c r="T77" s="348" t="s">
        <v>16273</v>
      </c>
      <c r="U77" s="348">
        <v>22754085</v>
      </c>
      <c r="V77" s="68" t="s">
        <v>15261</v>
      </c>
      <c r="W77" s="68"/>
      <c r="X77" s="68"/>
      <c r="Y77" s="68" t="s">
        <v>144</v>
      </c>
    </row>
    <row r="78" spans="1:25" x14ac:dyDescent="0.25">
      <c r="A78" s="68" t="s">
        <v>386</v>
      </c>
      <c r="B78" s="68" t="s">
        <v>385</v>
      </c>
      <c r="C78" s="68" t="s">
        <v>387</v>
      </c>
      <c r="D78" s="68" t="s">
        <v>11156</v>
      </c>
      <c r="E78" s="68" t="s">
        <v>6</v>
      </c>
      <c r="F78" s="68" t="s">
        <v>46</v>
      </c>
      <c r="G78" s="68" t="s">
        <v>2</v>
      </c>
      <c r="H78" s="68" t="s">
        <v>12</v>
      </c>
      <c r="I78" s="68">
        <v>10110</v>
      </c>
      <c r="J78" s="68" t="s">
        <v>13757</v>
      </c>
      <c r="K78" s="68" t="s">
        <v>47</v>
      </c>
      <c r="L78" s="68" t="s">
        <v>47</v>
      </c>
      <c r="M78" s="68" t="s">
        <v>361</v>
      </c>
      <c r="N78" s="68" t="s">
        <v>11300</v>
      </c>
      <c r="O78" s="68" t="s">
        <v>14666</v>
      </c>
      <c r="P78" s="348">
        <v>22548517</v>
      </c>
      <c r="Q78" s="348" t="s">
        <v>15347</v>
      </c>
      <c r="R78" s="348" t="s">
        <v>10009</v>
      </c>
      <c r="S78" s="348">
        <v>22548517</v>
      </c>
      <c r="T78" s="348" t="s">
        <v>15381</v>
      </c>
      <c r="U78" s="348">
        <v>22521545</v>
      </c>
      <c r="V78" s="68"/>
      <c r="W78" s="68"/>
      <c r="X78" s="68"/>
      <c r="Y78" s="68" t="s">
        <v>141</v>
      </c>
    </row>
    <row r="79" spans="1:25" x14ac:dyDescent="0.25">
      <c r="A79" s="68" t="s">
        <v>389</v>
      </c>
      <c r="B79" s="68" t="s">
        <v>388</v>
      </c>
      <c r="C79" s="68" t="s">
        <v>390</v>
      </c>
      <c r="D79" s="68" t="s">
        <v>11156</v>
      </c>
      <c r="E79" s="68" t="s">
        <v>6</v>
      </c>
      <c r="F79" s="68" t="s">
        <v>46</v>
      </c>
      <c r="G79" s="68" t="s">
        <v>2</v>
      </c>
      <c r="H79" s="68" t="s">
        <v>12</v>
      </c>
      <c r="I79" s="68">
        <v>10110</v>
      </c>
      <c r="J79" s="68" t="s">
        <v>13757</v>
      </c>
      <c r="K79" s="68" t="s">
        <v>47</v>
      </c>
      <c r="L79" s="68" t="s">
        <v>47</v>
      </c>
      <c r="M79" s="68" t="s">
        <v>361</v>
      </c>
      <c r="N79" s="68" t="s">
        <v>11301</v>
      </c>
      <c r="O79" s="68" t="s">
        <v>14666</v>
      </c>
      <c r="P79" s="348">
        <v>22547440</v>
      </c>
      <c r="Q79" s="348" t="s">
        <v>15347</v>
      </c>
      <c r="R79" s="348" t="s">
        <v>16353</v>
      </c>
      <c r="S79" s="348">
        <v>89349424</v>
      </c>
      <c r="T79" s="348" t="s">
        <v>15381</v>
      </c>
      <c r="U79" s="348">
        <v>22544090</v>
      </c>
      <c r="V79" s="68"/>
      <c r="W79" s="68"/>
      <c r="X79" s="68"/>
      <c r="Y79" s="68"/>
    </row>
    <row r="80" spans="1:25" x14ac:dyDescent="0.25">
      <c r="A80" s="68" t="s">
        <v>393</v>
      </c>
      <c r="B80" s="68" t="s">
        <v>392</v>
      </c>
      <c r="C80" s="68" t="s">
        <v>394</v>
      </c>
      <c r="D80" s="68" t="s">
        <v>11156</v>
      </c>
      <c r="E80" s="68" t="s">
        <v>6</v>
      </c>
      <c r="F80" s="68" t="s">
        <v>46</v>
      </c>
      <c r="G80" s="68" t="s">
        <v>2</v>
      </c>
      <c r="H80" s="68" t="s">
        <v>12</v>
      </c>
      <c r="I80" s="68">
        <v>10110</v>
      </c>
      <c r="J80" s="68" t="s">
        <v>13757</v>
      </c>
      <c r="K80" s="68" t="s">
        <v>47</v>
      </c>
      <c r="L80" s="68" t="s">
        <v>47</v>
      </c>
      <c r="M80" s="68" t="s">
        <v>361</v>
      </c>
      <c r="N80" s="68" t="s">
        <v>394</v>
      </c>
      <c r="O80" s="68" t="s">
        <v>14666</v>
      </c>
      <c r="P80" s="348">
        <v>22541189</v>
      </c>
      <c r="Q80" s="348" t="s">
        <v>15347</v>
      </c>
      <c r="R80" s="348" t="s">
        <v>16354</v>
      </c>
      <c r="S80" s="348">
        <v>22541189</v>
      </c>
      <c r="T80" s="348" t="s">
        <v>15381</v>
      </c>
      <c r="U80" s="348">
        <v>22544090</v>
      </c>
      <c r="V80" s="68" t="s">
        <v>15261</v>
      </c>
      <c r="W80" s="68"/>
      <c r="X80" s="68" t="s">
        <v>395</v>
      </c>
      <c r="Y80" s="68"/>
    </row>
    <row r="81" spans="1:25" x14ac:dyDescent="0.25">
      <c r="A81" s="68" t="s">
        <v>397</v>
      </c>
      <c r="B81" s="68" t="s">
        <v>77</v>
      </c>
      <c r="C81" s="68" t="s">
        <v>398</v>
      </c>
      <c r="D81" s="68" t="s">
        <v>11156</v>
      </c>
      <c r="E81" s="68" t="s">
        <v>7</v>
      </c>
      <c r="F81" s="68" t="s">
        <v>46</v>
      </c>
      <c r="G81" s="68" t="s">
        <v>12</v>
      </c>
      <c r="H81" s="68" t="s">
        <v>2</v>
      </c>
      <c r="I81" s="68">
        <v>11001</v>
      </c>
      <c r="J81" s="68" t="s">
        <v>13816</v>
      </c>
      <c r="K81" s="68" t="s">
        <v>47</v>
      </c>
      <c r="L81" s="68" t="s">
        <v>330</v>
      </c>
      <c r="M81" s="68" t="s">
        <v>330</v>
      </c>
      <c r="N81" s="68" t="s">
        <v>330</v>
      </c>
      <c r="O81" s="68" t="s">
        <v>14666</v>
      </c>
      <c r="P81" s="348">
        <v>22546012</v>
      </c>
      <c r="Q81" s="348">
        <v>22143900</v>
      </c>
      <c r="R81" s="348" t="s">
        <v>467</v>
      </c>
      <c r="S81" s="348">
        <v>22143900</v>
      </c>
      <c r="T81" s="348" t="s">
        <v>16273</v>
      </c>
      <c r="U81" s="348">
        <v>22754085</v>
      </c>
      <c r="V81" s="68"/>
      <c r="W81" s="68"/>
      <c r="X81" s="68"/>
      <c r="Y81" s="68" t="s">
        <v>135</v>
      </c>
    </row>
    <row r="82" spans="1:25" x14ac:dyDescent="0.25">
      <c r="A82" s="68" t="s">
        <v>400</v>
      </c>
      <c r="B82" s="68" t="s">
        <v>399</v>
      </c>
      <c r="C82" s="68" t="s">
        <v>401</v>
      </c>
      <c r="D82" s="68" t="s">
        <v>63</v>
      </c>
      <c r="E82" s="68" t="s">
        <v>3</v>
      </c>
      <c r="F82" s="68" t="s">
        <v>46</v>
      </c>
      <c r="G82" s="68" t="s">
        <v>4</v>
      </c>
      <c r="H82" s="68" t="s">
        <v>3</v>
      </c>
      <c r="I82" s="68">
        <v>10302</v>
      </c>
      <c r="J82" s="68" t="s">
        <v>13764</v>
      </c>
      <c r="K82" s="68" t="s">
        <v>47</v>
      </c>
      <c r="L82" s="68" t="s">
        <v>63</v>
      </c>
      <c r="M82" s="68" t="s">
        <v>69</v>
      </c>
      <c r="N82" s="68" t="s">
        <v>402</v>
      </c>
      <c r="O82" s="68" t="s">
        <v>14666</v>
      </c>
      <c r="P82" s="348">
        <v>22514037</v>
      </c>
      <c r="Q82" s="348">
        <v>22510271</v>
      </c>
      <c r="R82" s="348" t="s">
        <v>10270</v>
      </c>
      <c r="S82" s="348">
        <v>22514037</v>
      </c>
      <c r="T82" s="348" t="s">
        <v>16250</v>
      </c>
      <c r="U82" s="348">
        <v>22700885</v>
      </c>
      <c r="V82" s="68"/>
      <c r="W82" s="68"/>
      <c r="X82" s="68" t="s">
        <v>403</v>
      </c>
      <c r="Y82" s="68"/>
    </row>
    <row r="83" spans="1:25" x14ac:dyDescent="0.25">
      <c r="A83" s="68" t="s">
        <v>404</v>
      </c>
      <c r="B83" s="68" t="s">
        <v>309</v>
      </c>
      <c r="C83" s="68" t="s">
        <v>405</v>
      </c>
      <c r="D83" s="68" t="s">
        <v>63</v>
      </c>
      <c r="E83" s="68" t="s">
        <v>3</v>
      </c>
      <c r="F83" s="68" t="s">
        <v>46</v>
      </c>
      <c r="G83" s="68" t="s">
        <v>4</v>
      </c>
      <c r="H83" s="68" t="s">
        <v>3</v>
      </c>
      <c r="I83" s="68">
        <v>10302</v>
      </c>
      <c r="J83" s="68" t="s">
        <v>13764</v>
      </c>
      <c r="K83" s="68" t="s">
        <v>47</v>
      </c>
      <c r="L83" s="68" t="s">
        <v>63</v>
      </c>
      <c r="M83" s="68" t="s">
        <v>69</v>
      </c>
      <c r="N83" s="68" t="s">
        <v>329</v>
      </c>
      <c r="O83" s="68" t="s">
        <v>14666</v>
      </c>
      <c r="P83" s="348">
        <v>22707736</v>
      </c>
      <c r="Q83" s="348" t="s">
        <v>15347</v>
      </c>
      <c r="R83" s="348" t="s">
        <v>10185</v>
      </c>
      <c r="S83" s="348">
        <v>22707736</v>
      </c>
      <c r="T83" s="348" t="s">
        <v>16250</v>
      </c>
      <c r="U83" s="348">
        <v>22700885</v>
      </c>
      <c r="V83" s="68"/>
      <c r="W83" s="68"/>
      <c r="X83" s="68" t="s">
        <v>406</v>
      </c>
      <c r="Y83" s="68"/>
    </row>
    <row r="84" spans="1:25" x14ac:dyDescent="0.25">
      <c r="A84" s="68" t="s">
        <v>409</v>
      </c>
      <c r="B84" s="68" t="s">
        <v>408</v>
      </c>
      <c r="C84" s="68" t="s">
        <v>218</v>
      </c>
      <c r="D84" s="68" t="s">
        <v>63</v>
      </c>
      <c r="E84" s="68" t="s">
        <v>8</v>
      </c>
      <c r="F84" s="68" t="s">
        <v>46</v>
      </c>
      <c r="G84" s="68" t="s">
        <v>4</v>
      </c>
      <c r="H84" s="68" t="s">
        <v>5</v>
      </c>
      <c r="I84" s="68">
        <v>10304</v>
      </c>
      <c r="J84" s="68" t="s">
        <v>13767</v>
      </c>
      <c r="K84" s="68" t="s">
        <v>47</v>
      </c>
      <c r="L84" s="68" t="s">
        <v>63</v>
      </c>
      <c r="M84" s="68" t="s">
        <v>410</v>
      </c>
      <c r="N84" s="68" t="s">
        <v>11302</v>
      </c>
      <c r="O84" s="68" t="s">
        <v>14666</v>
      </c>
      <c r="P84" s="348">
        <v>22752580</v>
      </c>
      <c r="Q84" s="348" t="s">
        <v>15347</v>
      </c>
      <c r="R84" s="348" t="s">
        <v>15383</v>
      </c>
      <c r="S84" s="348">
        <v>22752580</v>
      </c>
      <c r="T84" s="348" t="s">
        <v>14023</v>
      </c>
      <c r="U84" s="348">
        <v>22596011</v>
      </c>
      <c r="V84" s="68" t="s">
        <v>15261</v>
      </c>
      <c r="W84" s="68"/>
      <c r="X84" s="68" t="s">
        <v>411</v>
      </c>
      <c r="Y84" s="68" t="s">
        <v>412</v>
      </c>
    </row>
    <row r="85" spans="1:25" x14ac:dyDescent="0.25">
      <c r="A85" s="68" t="s">
        <v>414</v>
      </c>
      <c r="B85" s="68" t="s">
        <v>413</v>
      </c>
      <c r="C85" s="68" t="s">
        <v>415</v>
      </c>
      <c r="D85" s="68" t="s">
        <v>11156</v>
      </c>
      <c r="E85" s="68" t="s">
        <v>2</v>
      </c>
      <c r="F85" s="68" t="s">
        <v>46</v>
      </c>
      <c r="G85" s="68" t="s">
        <v>2</v>
      </c>
      <c r="H85" s="68" t="s">
        <v>12</v>
      </c>
      <c r="I85" s="68">
        <v>10110</v>
      </c>
      <c r="J85" s="68" t="s">
        <v>13757</v>
      </c>
      <c r="K85" s="68" t="s">
        <v>47</v>
      </c>
      <c r="L85" s="68" t="s">
        <v>47</v>
      </c>
      <c r="M85" s="68" t="s">
        <v>361</v>
      </c>
      <c r="N85" s="68" t="s">
        <v>416</v>
      </c>
      <c r="O85" s="68" t="s">
        <v>14666</v>
      </c>
      <c r="P85" s="348">
        <v>22261043</v>
      </c>
      <c r="Q85" s="348">
        <v>22262415</v>
      </c>
      <c r="R85" s="348" t="s">
        <v>15384</v>
      </c>
      <c r="S85" s="348">
        <v>22262415</v>
      </c>
      <c r="T85" s="348" t="s">
        <v>15673</v>
      </c>
      <c r="U85" s="348">
        <v>22229137</v>
      </c>
      <c r="V85" s="68" t="s">
        <v>15261</v>
      </c>
      <c r="W85" s="68" t="s">
        <v>15261</v>
      </c>
      <c r="X85" s="68" t="s">
        <v>417</v>
      </c>
      <c r="Y85" s="68"/>
    </row>
    <row r="86" spans="1:25" x14ac:dyDescent="0.25">
      <c r="A86" s="68" t="s">
        <v>419</v>
      </c>
      <c r="B86" s="68" t="s">
        <v>418</v>
      </c>
      <c r="C86" s="68" t="s">
        <v>10111</v>
      </c>
      <c r="D86" s="68" t="s">
        <v>63</v>
      </c>
      <c r="E86" s="68" t="s">
        <v>3</v>
      </c>
      <c r="F86" s="68" t="s">
        <v>46</v>
      </c>
      <c r="G86" s="68" t="s">
        <v>4</v>
      </c>
      <c r="H86" s="68" t="s">
        <v>3</v>
      </c>
      <c r="I86" s="68">
        <v>10302</v>
      </c>
      <c r="J86" s="68" t="s">
        <v>13764</v>
      </c>
      <c r="K86" s="68" t="s">
        <v>47</v>
      </c>
      <c r="L86" s="68" t="s">
        <v>63</v>
      </c>
      <c r="M86" s="68" t="s">
        <v>69</v>
      </c>
      <c r="N86" s="68" t="s">
        <v>420</v>
      </c>
      <c r="O86" s="68" t="s">
        <v>14666</v>
      </c>
      <c r="P86" s="348">
        <v>22700608</v>
      </c>
      <c r="Q86" s="348" t="s">
        <v>15347</v>
      </c>
      <c r="R86" s="348" t="s">
        <v>14021</v>
      </c>
      <c r="S86" s="348">
        <v>22700608</v>
      </c>
      <c r="T86" s="348" t="s">
        <v>16250</v>
      </c>
      <c r="U86" s="348">
        <v>22700885</v>
      </c>
      <c r="V86" s="68"/>
      <c r="W86" s="68"/>
      <c r="X86" s="68" t="s">
        <v>421</v>
      </c>
      <c r="Y86" s="68" t="s">
        <v>160</v>
      </c>
    </row>
    <row r="87" spans="1:25" x14ac:dyDescent="0.25">
      <c r="A87" s="68" t="s">
        <v>423</v>
      </c>
      <c r="B87" s="68" t="s">
        <v>422</v>
      </c>
      <c r="C87" s="68" t="s">
        <v>424</v>
      </c>
      <c r="D87" s="68" t="s">
        <v>11156</v>
      </c>
      <c r="E87" s="68" t="s">
        <v>2</v>
      </c>
      <c r="F87" s="68" t="s">
        <v>46</v>
      </c>
      <c r="G87" s="68" t="s">
        <v>2</v>
      </c>
      <c r="H87" s="68" t="s">
        <v>15</v>
      </c>
      <c r="I87" s="68">
        <v>10111</v>
      </c>
      <c r="J87" s="68" t="s">
        <v>13758</v>
      </c>
      <c r="K87" s="68" t="s">
        <v>47</v>
      </c>
      <c r="L87" s="68" t="s">
        <v>47</v>
      </c>
      <c r="M87" s="68" t="s">
        <v>14020</v>
      </c>
      <c r="N87" s="68" t="s">
        <v>11303</v>
      </c>
      <c r="O87" s="68" t="s">
        <v>14666</v>
      </c>
      <c r="P87" s="348">
        <v>22865438</v>
      </c>
      <c r="Q87" s="348">
        <v>22262728</v>
      </c>
      <c r="R87" s="348" t="s">
        <v>12047</v>
      </c>
      <c r="S87" s="348">
        <v>22212628</v>
      </c>
      <c r="T87" s="348" t="s">
        <v>15673</v>
      </c>
      <c r="U87" s="348">
        <v>22339204</v>
      </c>
      <c r="V87" s="68" t="s">
        <v>15261</v>
      </c>
      <c r="W87" s="68"/>
      <c r="X87" s="68"/>
      <c r="Y87" s="68"/>
    </row>
    <row r="88" spans="1:25" x14ac:dyDescent="0.25">
      <c r="A88" s="68" t="s">
        <v>426</v>
      </c>
      <c r="B88" s="68" t="s">
        <v>425</v>
      </c>
      <c r="C88" s="68" t="s">
        <v>16355</v>
      </c>
      <c r="D88" s="68" t="s">
        <v>63</v>
      </c>
      <c r="E88" s="68" t="s">
        <v>3</v>
      </c>
      <c r="F88" s="68" t="s">
        <v>46</v>
      </c>
      <c r="G88" s="68" t="s">
        <v>4</v>
      </c>
      <c r="H88" s="68" t="s">
        <v>4</v>
      </c>
      <c r="I88" s="68">
        <v>10303</v>
      </c>
      <c r="J88" s="68" t="s">
        <v>13766</v>
      </c>
      <c r="K88" s="68" t="s">
        <v>47</v>
      </c>
      <c r="L88" s="68" t="s">
        <v>63</v>
      </c>
      <c r="M88" s="68" t="s">
        <v>427</v>
      </c>
      <c r="N88" s="68" t="s">
        <v>427</v>
      </c>
      <c r="O88" s="68" t="s">
        <v>14666</v>
      </c>
      <c r="P88" s="348">
        <v>22198848</v>
      </c>
      <c r="Q88" s="348">
        <v>22199033</v>
      </c>
      <c r="R88" s="348" t="s">
        <v>13430</v>
      </c>
      <c r="S88" s="348">
        <v>22198848</v>
      </c>
      <c r="T88" s="348" t="s">
        <v>16250</v>
      </c>
      <c r="U88" s="348">
        <v>22700885</v>
      </c>
      <c r="V88" s="68"/>
      <c r="W88" s="68"/>
      <c r="X88" s="68"/>
      <c r="Y88" s="68" t="s">
        <v>428</v>
      </c>
    </row>
    <row r="89" spans="1:25" x14ac:dyDescent="0.25">
      <c r="A89" s="68" t="s">
        <v>430</v>
      </c>
      <c r="B89" s="68" t="s">
        <v>429</v>
      </c>
      <c r="C89" s="68" t="s">
        <v>431</v>
      </c>
      <c r="D89" s="68" t="s">
        <v>63</v>
      </c>
      <c r="E89" s="68" t="s">
        <v>3</v>
      </c>
      <c r="F89" s="68" t="s">
        <v>46</v>
      </c>
      <c r="G89" s="68" t="s">
        <v>4</v>
      </c>
      <c r="H89" s="68" t="s">
        <v>3</v>
      </c>
      <c r="I89" s="68">
        <v>10302</v>
      </c>
      <c r="J89" s="68" t="s">
        <v>13764</v>
      </c>
      <c r="K89" s="68" t="s">
        <v>47</v>
      </c>
      <c r="L89" s="68" t="s">
        <v>63</v>
      </c>
      <c r="M89" s="68" t="s">
        <v>69</v>
      </c>
      <c r="N89" s="68" t="s">
        <v>69</v>
      </c>
      <c r="O89" s="68" t="s">
        <v>14666</v>
      </c>
      <c r="P89" s="348">
        <v>22704224</v>
      </c>
      <c r="Q89" s="348">
        <v>22704224</v>
      </c>
      <c r="R89" s="348" t="s">
        <v>16356</v>
      </c>
      <c r="S89" s="348">
        <v>88295886</v>
      </c>
      <c r="T89" s="348" t="s">
        <v>16250</v>
      </c>
      <c r="U89" s="348">
        <v>22700885</v>
      </c>
      <c r="V89" s="68" t="s">
        <v>15261</v>
      </c>
      <c r="W89" s="68"/>
      <c r="X89" s="68" t="s">
        <v>10672</v>
      </c>
      <c r="Y89" s="68"/>
    </row>
    <row r="90" spans="1:25" x14ac:dyDescent="0.25">
      <c r="A90" s="68" t="s">
        <v>434</v>
      </c>
      <c r="B90" s="68" t="s">
        <v>433</v>
      </c>
      <c r="C90" s="68" t="s">
        <v>435</v>
      </c>
      <c r="D90" s="68" t="s">
        <v>63</v>
      </c>
      <c r="E90" s="68" t="s">
        <v>8</v>
      </c>
      <c r="F90" s="68" t="s">
        <v>46</v>
      </c>
      <c r="G90" s="68" t="s">
        <v>4</v>
      </c>
      <c r="H90" s="68" t="s">
        <v>15</v>
      </c>
      <c r="I90" s="68">
        <v>10311</v>
      </c>
      <c r="J90" s="68" t="s">
        <v>13777</v>
      </c>
      <c r="K90" s="68" t="s">
        <v>47</v>
      </c>
      <c r="L90" s="68" t="s">
        <v>63</v>
      </c>
      <c r="M90" s="68" t="s">
        <v>436</v>
      </c>
      <c r="N90" s="68" t="s">
        <v>436</v>
      </c>
      <c r="O90" s="68" t="s">
        <v>14666</v>
      </c>
      <c r="P90" s="348">
        <v>22751458</v>
      </c>
      <c r="Q90" s="348">
        <v>22752306</v>
      </c>
      <c r="R90" s="348" t="s">
        <v>15386</v>
      </c>
      <c r="S90" s="348">
        <v>22751458</v>
      </c>
      <c r="T90" s="348" t="s">
        <v>14023</v>
      </c>
      <c r="U90" s="348">
        <v>22596011</v>
      </c>
      <c r="V90" s="68"/>
      <c r="W90" s="68"/>
      <c r="X90" s="68"/>
      <c r="Y90" s="68" t="s">
        <v>437</v>
      </c>
    </row>
    <row r="91" spans="1:25" x14ac:dyDescent="0.25">
      <c r="A91" s="68" t="s">
        <v>439</v>
      </c>
      <c r="B91" s="68" t="s">
        <v>438</v>
      </c>
      <c r="C91" s="68" t="s">
        <v>440</v>
      </c>
      <c r="D91" s="68" t="s">
        <v>11156</v>
      </c>
      <c r="E91" s="68" t="s">
        <v>2</v>
      </c>
      <c r="F91" s="68" t="s">
        <v>46</v>
      </c>
      <c r="G91" s="68" t="s">
        <v>2</v>
      </c>
      <c r="H91" s="68" t="s">
        <v>15</v>
      </c>
      <c r="I91" s="68">
        <v>10111</v>
      </c>
      <c r="J91" s="68" t="s">
        <v>13758</v>
      </c>
      <c r="K91" s="68" t="s">
        <v>47</v>
      </c>
      <c r="L91" s="68" t="s">
        <v>47</v>
      </c>
      <c r="M91" s="68" t="s">
        <v>14020</v>
      </c>
      <c r="N91" s="68" t="s">
        <v>16357</v>
      </c>
      <c r="O91" s="68" t="s">
        <v>14666</v>
      </c>
      <c r="P91" s="348">
        <v>22260573</v>
      </c>
      <c r="Q91" s="348" t="s">
        <v>15347</v>
      </c>
      <c r="R91" s="348" t="s">
        <v>377</v>
      </c>
      <c r="S91" s="348">
        <v>70757620</v>
      </c>
      <c r="T91" s="348" t="s">
        <v>15673</v>
      </c>
      <c r="U91" s="348" t="s">
        <v>16358</v>
      </c>
      <c r="V91" s="68"/>
      <c r="W91" s="68"/>
      <c r="X91" s="68"/>
      <c r="Y91" s="68" t="s">
        <v>151</v>
      </c>
    </row>
    <row r="92" spans="1:25" x14ac:dyDescent="0.25">
      <c r="A92" s="68" t="s">
        <v>441</v>
      </c>
      <c r="B92" s="68" t="s">
        <v>356</v>
      </c>
      <c r="C92" s="68" t="s">
        <v>442</v>
      </c>
      <c r="D92" s="68" t="s">
        <v>63</v>
      </c>
      <c r="E92" s="68" t="s">
        <v>3</v>
      </c>
      <c r="F92" s="68" t="s">
        <v>46</v>
      </c>
      <c r="G92" s="68" t="s">
        <v>4</v>
      </c>
      <c r="H92" s="68" t="s">
        <v>5</v>
      </c>
      <c r="I92" s="68">
        <v>10304</v>
      </c>
      <c r="J92" s="68" t="s">
        <v>13767</v>
      </c>
      <c r="K92" s="68" t="s">
        <v>47</v>
      </c>
      <c r="L92" s="68" t="s">
        <v>63</v>
      </c>
      <c r="M92" s="68" t="s">
        <v>410</v>
      </c>
      <c r="N92" s="68" t="s">
        <v>410</v>
      </c>
      <c r="O92" s="68" t="s">
        <v>14666</v>
      </c>
      <c r="P92" s="348">
        <v>22598615</v>
      </c>
      <c r="Q92" s="348">
        <v>22511769</v>
      </c>
      <c r="R92" s="348" t="s">
        <v>13186</v>
      </c>
      <c r="S92" s="348">
        <v>22598615</v>
      </c>
      <c r="T92" s="348" t="s">
        <v>16250</v>
      </c>
      <c r="U92" s="348">
        <v>22700885</v>
      </c>
      <c r="V92" s="68"/>
      <c r="W92" s="68"/>
      <c r="X92" s="68"/>
      <c r="Y92" s="68" t="s">
        <v>443</v>
      </c>
    </row>
    <row r="93" spans="1:25" x14ac:dyDescent="0.25">
      <c r="A93" s="68" t="s">
        <v>444</v>
      </c>
      <c r="B93" s="68" t="s">
        <v>362</v>
      </c>
      <c r="C93" s="68" t="s">
        <v>445</v>
      </c>
      <c r="D93" s="68" t="s">
        <v>299</v>
      </c>
      <c r="E93" s="68" t="s">
        <v>15</v>
      </c>
      <c r="F93" s="68" t="s">
        <v>49</v>
      </c>
      <c r="G93" s="68" t="s">
        <v>12</v>
      </c>
      <c r="H93" s="68" t="s">
        <v>16</v>
      </c>
      <c r="I93" s="68">
        <v>21012</v>
      </c>
      <c r="J93" s="68" t="s">
        <v>13017</v>
      </c>
      <c r="K93" s="68" t="s">
        <v>126</v>
      </c>
      <c r="L93" s="68" t="s">
        <v>299</v>
      </c>
      <c r="M93" s="68" t="s">
        <v>446</v>
      </c>
      <c r="N93" s="68" t="s">
        <v>445</v>
      </c>
      <c r="O93" s="68" t="s">
        <v>14666</v>
      </c>
      <c r="P93" s="348">
        <v>89308873</v>
      </c>
      <c r="Q93" s="348" t="s">
        <v>15347</v>
      </c>
      <c r="R93" s="348" t="s">
        <v>16359</v>
      </c>
      <c r="S93" s="348">
        <v>89308873</v>
      </c>
      <c r="T93" s="348" t="s">
        <v>15387</v>
      </c>
      <c r="U93" s="348">
        <v>24780158</v>
      </c>
      <c r="V93" s="68"/>
      <c r="W93" s="68"/>
      <c r="X93" s="68"/>
      <c r="Y93" s="68"/>
    </row>
    <row r="94" spans="1:25" x14ac:dyDescent="0.25">
      <c r="A94" s="68" t="s">
        <v>448</v>
      </c>
      <c r="B94" s="68" t="s">
        <v>447</v>
      </c>
      <c r="C94" s="68" t="s">
        <v>449</v>
      </c>
      <c r="D94" s="68" t="s">
        <v>11157</v>
      </c>
      <c r="E94" s="68" t="s">
        <v>5</v>
      </c>
      <c r="F94" s="68" t="s">
        <v>46</v>
      </c>
      <c r="G94" s="68" t="s">
        <v>11</v>
      </c>
      <c r="H94" s="68" t="s">
        <v>4</v>
      </c>
      <c r="I94" s="68">
        <v>10903</v>
      </c>
      <c r="J94" s="68" t="s">
        <v>13820</v>
      </c>
      <c r="K94" s="68" t="s">
        <v>47</v>
      </c>
      <c r="L94" s="68" t="s">
        <v>450</v>
      </c>
      <c r="M94" s="68" t="s">
        <v>451</v>
      </c>
      <c r="N94" s="68" t="s">
        <v>202</v>
      </c>
      <c r="O94" s="68" t="s">
        <v>14666</v>
      </c>
      <c r="P94" s="348">
        <v>22153490</v>
      </c>
      <c r="Q94" s="348">
        <v>22153490</v>
      </c>
      <c r="R94" s="348" t="s">
        <v>14673</v>
      </c>
      <c r="S94" s="348">
        <v>89206648</v>
      </c>
      <c r="T94" s="348" t="s">
        <v>15388</v>
      </c>
      <c r="U94" s="348">
        <v>25821525</v>
      </c>
      <c r="V94" s="68"/>
      <c r="W94" s="68"/>
      <c r="X94" s="68" t="s">
        <v>452</v>
      </c>
      <c r="Y94" s="68"/>
    </row>
    <row r="95" spans="1:25" x14ac:dyDescent="0.25">
      <c r="A95" s="68" t="s">
        <v>453</v>
      </c>
      <c r="B95" s="68" t="s">
        <v>333</v>
      </c>
      <c r="C95" s="68" t="s">
        <v>11163</v>
      </c>
      <c r="D95" s="68" t="s">
        <v>11157</v>
      </c>
      <c r="E95" s="68" t="s">
        <v>4</v>
      </c>
      <c r="F95" s="68" t="s">
        <v>46</v>
      </c>
      <c r="G95" s="68" t="s">
        <v>3</v>
      </c>
      <c r="H95" s="68" t="s">
        <v>3</v>
      </c>
      <c r="I95" s="68">
        <v>10202</v>
      </c>
      <c r="J95" s="68" t="s">
        <v>13760</v>
      </c>
      <c r="K95" s="68" t="s">
        <v>47</v>
      </c>
      <c r="L95" s="68" t="s">
        <v>454</v>
      </c>
      <c r="M95" s="68" t="s">
        <v>331</v>
      </c>
      <c r="N95" s="68" t="s">
        <v>6159</v>
      </c>
      <c r="O95" s="68" t="s">
        <v>14666</v>
      </c>
      <c r="P95" s="348">
        <v>22882267</v>
      </c>
      <c r="Q95" s="348">
        <v>22882267</v>
      </c>
      <c r="R95" s="348" t="s">
        <v>16360</v>
      </c>
      <c r="S95" s="348">
        <v>62111444</v>
      </c>
      <c r="T95" s="348" t="s">
        <v>14000</v>
      </c>
      <c r="U95" s="348">
        <v>22902713</v>
      </c>
      <c r="V95" s="68"/>
      <c r="W95" s="68"/>
      <c r="X95" s="68" t="s">
        <v>455</v>
      </c>
      <c r="Y95" s="68"/>
    </row>
    <row r="96" spans="1:25" x14ac:dyDescent="0.25">
      <c r="A96" s="68" t="s">
        <v>457</v>
      </c>
      <c r="B96" s="68" t="s">
        <v>456</v>
      </c>
      <c r="C96" s="68" t="s">
        <v>458</v>
      </c>
      <c r="D96" s="68" t="s">
        <v>11157</v>
      </c>
      <c r="E96" s="68" t="s">
        <v>5</v>
      </c>
      <c r="F96" s="68" t="s">
        <v>46</v>
      </c>
      <c r="G96" s="68" t="s">
        <v>11</v>
      </c>
      <c r="H96" s="68" t="s">
        <v>7</v>
      </c>
      <c r="I96" s="68">
        <v>10906</v>
      </c>
      <c r="J96" s="68" t="s">
        <v>13824</v>
      </c>
      <c r="K96" s="68" t="s">
        <v>47</v>
      </c>
      <c r="L96" s="68" t="s">
        <v>450</v>
      </c>
      <c r="M96" s="68" t="s">
        <v>459</v>
      </c>
      <c r="N96" s="68" t="s">
        <v>459</v>
      </c>
      <c r="O96" s="68" t="s">
        <v>14666</v>
      </c>
      <c r="P96" s="348">
        <v>22822458</v>
      </c>
      <c r="Q96" s="348">
        <v>22824838</v>
      </c>
      <c r="R96" s="348" t="s">
        <v>15389</v>
      </c>
      <c r="S96" s="348">
        <v>88329982</v>
      </c>
      <c r="T96" s="348" t="s">
        <v>15388</v>
      </c>
      <c r="U96" s="348">
        <v>25821525</v>
      </c>
      <c r="V96" s="68" t="s">
        <v>15261</v>
      </c>
      <c r="W96" s="68"/>
      <c r="X96" s="68" t="s">
        <v>460</v>
      </c>
      <c r="Y96" s="68"/>
    </row>
    <row r="97" spans="1:25" x14ac:dyDescent="0.25">
      <c r="A97" s="68" t="s">
        <v>462</v>
      </c>
      <c r="B97" s="68" t="s">
        <v>366</v>
      </c>
      <c r="C97" s="68" t="s">
        <v>218</v>
      </c>
      <c r="D97" s="68" t="s">
        <v>11157</v>
      </c>
      <c r="E97" s="68" t="s">
        <v>5</v>
      </c>
      <c r="F97" s="68" t="s">
        <v>46</v>
      </c>
      <c r="G97" s="68" t="s">
        <v>11</v>
      </c>
      <c r="H97" s="68" t="s">
        <v>2</v>
      </c>
      <c r="I97" s="68">
        <v>10901</v>
      </c>
      <c r="J97" s="68" t="s">
        <v>13811</v>
      </c>
      <c r="K97" s="68" t="s">
        <v>47</v>
      </c>
      <c r="L97" s="68" t="s">
        <v>450</v>
      </c>
      <c r="M97" s="68" t="s">
        <v>450</v>
      </c>
      <c r="N97" s="68" t="s">
        <v>218</v>
      </c>
      <c r="O97" s="68" t="s">
        <v>14666</v>
      </c>
      <c r="P97" s="348">
        <v>22828361</v>
      </c>
      <c r="Q97" s="348">
        <v>22828361</v>
      </c>
      <c r="R97" s="348" t="s">
        <v>16361</v>
      </c>
      <c r="S97" s="348">
        <v>87892626</v>
      </c>
      <c r="T97" s="348" t="s">
        <v>15388</v>
      </c>
      <c r="U97" s="348">
        <v>85594033</v>
      </c>
      <c r="V97" s="68"/>
      <c r="W97" s="68"/>
      <c r="X97" s="68" t="s">
        <v>463</v>
      </c>
      <c r="Y97" s="68"/>
    </row>
    <row r="98" spans="1:25" x14ac:dyDescent="0.25">
      <c r="A98" s="68" t="s">
        <v>465</v>
      </c>
      <c r="B98" s="68" t="s">
        <v>464</v>
      </c>
      <c r="C98" s="68" t="s">
        <v>466</v>
      </c>
      <c r="D98" s="68" t="s">
        <v>11157</v>
      </c>
      <c r="E98" s="68" t="s">
        <v>5</v>
      </c>
      <c r="F98" s="68" t="s">
        <v>46</v>
      </c>
      <c r="G98" s="68" t="s">
        <v>11</v>
      </c>
      <c r="H98" s="68" t="s">
        <v>5</v>
      </c>
      <c r="I98" s="68">
        <v>10904</v>
      </c>
      <c r="J98" s="68" t="s">
        <v>13821</v>
      </c>
      <c r="K98" s="68" t="s">
        <v>47</v>
      </c>
      <c r="L98" s="68" t="s">
        <v>450</v>
      </c>
      <c r="M98" s="68" t="s">
        <v>13987</v>
      </c>
      <c r="N98" s="68" t="s">
        <v>466</v>
      </c>
      <c r="O98" s="68" t="s">
        <v>14666</v>
      </c>
      <c r="P98" s="348">
        <v>22037838</v>
      </c>
      <c r="Q98" s="348">
        <v>22037838</v>
      </c>
      <c r="R98" s="348" t="s">
        <v>15390</v>
      </c>
      <c r="S98" s="348">
        <v>84543068</v>
      </c>
      <c r="T98" s="348" t="s">
        <v>15388</v>
      </c>
      <c r="U98" s="348">
        <v>85594033</v>
      </c>
      <c r="V98" s="68"/>
      <c r="W98" s="68"/>
      <c r="X98" s="68" t="s">
        <v>12098</v>
      </c>
      <c r="Y98" s="68"/>
    </row>
    <row r="99" spans="1:25" x14ac:dyDescent="0.25">
      <c r="A99" s="68" t="s">
        <v>469</v>
      </c>
      <c r="B99" s="68" t="s">
        <v>468</v>
      </c>
      <c r="C99" s="68" t="s">
        <v>470</v>
      </c>
      <c r="D99" s="68" t="s">
        <v>299</v>
      </c>
      <c r="E99" s="68" t="s">
        <v>6</v>
      </c>
      <c r="F99" s="68" t="s">
        <v>49</v>
      </c>
      <c r="G99" s="68" t="s">
        <v>12</v>
      </c>
      <c r="H99" s="68" t="s">
        <v>15</v>
      </c>
      <c r="I99" s="68">
        <v>21011</v>
      </c>
      <c r="J99" s="68" t="s">
        <v>13016</v>
      </c>
      <c r="K99" s="68" t="s">
        <v>126</v>
      </c>
      <c r="L99" s="68" t="s">
        <v>299</v>
      </c>
      <c r="M99" s="68" t="s">
        <v>14124</v>
      </c>
      <c r="N99" s="68" t="s">
        <v>470</v>
      </c>
      <c r="O99" s="68" t="s">
        <v>14666</v>
      </c>
      <c r="P99" s="348">
        <v>73005811</v>
      </c>
      <c r="Q99" s="348" t="s">
        <v>15347</v>
      </c>
      <c r="R99" s="348" t="s">
        <v>16362</v>
      </c>
      <c r="S99" s="348">
        <v>83271259</v>
      </c>
      <c r="T99" s="348" t="s">
        <v>15379</v>
      </c>
      <c r="U99" s="348">
        <v>83187649</v>
      </c>
      <c r="V99" s="68"/>
      <c r="W99" s="68"/>
      <c r="X99" s="68" t="s">
        <v>9509</v>
      </c>
      <c r="Y99" s="68"/>
    </row>
    <row r="100" spans="1:25" x14ac:dyDescent="0.25">
      <c r="A100" s="68" t="s">
        <v>471</v>
      </c>
      <c r="B100" s="68" t="s">
        <v>372</v>
      </c>
      <c r="C100" s="68" t="s">
        <v>472</v>
      </c>
      <c r="D100" s="68" t="s">
        <v>473</v>
      </c>
      <c r="E100" s="68" t="s">
        <v>3</v>
      </c>
      <c r="F100" s="68" t="s">
        <v>46</v>
      </c>
      <c r="G100" s="68" t="s">
        <v>5</v>
      </c>
      <c r="H100" s="68" t="s">
        <v>3</v>
      </c>
      <c r="I100" s="68">
        <v>10402</v>
      </c>
      <c r="J100" s="68" t="s">
        <v>13781</v>
      </c>
      <c r="K100" s="68" t="s">
        <v>47</v>
      </c>
      <c r="L100" s="68" t="s">
        <v>473</v>
      </c>
      <c r="M100" s="68" t="s">
        <v>474</v>
      </c>
      <c r="N100" s="68" t="s">
        <v>472</v>
      </c>
      <c r="O100" s="68" t="s">
        <v>14666</v>
      </c>
      <c r="P100" s="348">
        <v>89643045</v>
      </c>
      <c r="Q100" s="348" t="s">
        <v>15347</v>
      </c>
      <c r="R100" s="348" t="s">
        <v>13106</v>
      </c>
      <c r="S100" s="348">
        <v>89643045</v>
      </c>
      <c r="T100" s="348" t="s">
        <v>15391</v>
      </c>
      <c r="U100" s="348">
        <v>24167075</v>
      </c>
      <c r="V100" s="68"/>
      <c r="W100" s="68"/>
      <c r="X100" s="68"/>
      <c r="Y100" s="68"/>
    </row>
    <row r="101" spans="1:25" x14ac:dyDescent="0.25">
      <c r="A101" s="68" t="s">
        <v>477</v>
      </c>
      <c r="B101" s="68" t="s">
        <v>476</v>
      </c>
      <c r="C101" s="68" t="s">
        <v>478</v>
      </c>
      <c r="D101" s="68" t="s">
        <v>11157</v>
      </c>
      <c r="E101" s="68" t="s">
        <v>4</v>
      </c>
      <c r="F101" s="68" t="s">
        <v>46</v>
      </c>
      <c r="G101" s="68" t="s">
        <v>3</v>
      </c>
      <c r="H101" s="68" t="s">
        <v>3</v>
      </c>
      <c r="I101" s="68">
        <v>10202</v>
      </c>
      <c r="J101" s="68" t="s">
        <v>13760</v>
      </c>
      <c r="K101" s="68" t="s">
        <v>47</v>
      </c>
      <c r="L101" s="68" t="s">
        <v>454</v>
      </c>
      <c r="M101" s="68" t="s">
        <v>331</v>
      </c>
      <c r="N101" s="68" t="s">
        <v>478</v>
      </c>
      <c r="O101" s="68" t="s">
        <v>14666</v>
      </c>
      <c r="P101" s="348">
        <v>22881378</v>
      </c>
      <c r="Q101" s="348">
        <v>22881378</v>
      </c>
      <c r="R101" s="348" t="s">
        <v>13343</v>
      </c>
      <c r="S101" s="348">
        <v>22881378</v>
      </c>
      <c r="T101" s="348" t="s">
        <v>14000</v>
      </c>
      <c r="U101" s="348">
        <v>22284630</v>
      </c>
      <c r="V101" s="68" t="s">
        <v>15261</v>
      </c>
      <c r="W101" s="68"/>
      <c r="X101" s="68" t="s">
        <v>479</v>
      </c>
      <c r="Y101" s="68" t="s">
        <v>480</v>
      </c>
    </row>
    <row r="102" spans="1:25" x14ac:dyDescent="0.25">
      <c r="A102" s="68" t="s">
        <v>481</v>
      </c>
      <c r="B102" s="68" t="s">
        <v>395</v>
      </c>
      <c r="C102" s="68" t="s">
        <v>202</v>
      </c>
      <c r="D102" s="68" t="s">
        <v>11157</v>
      </c>
      <c r="E102" s="68" t="s">
        <v>4</v>
      </c>
      <c r="F102" s="68" t="s">
        <v>46</v>
      </c>
      <c r="G102" s="68" t="s">
        <v>3</v>
      </c>
      <c r="H102" s="68" t="s">
        <v>2</v>
      </c>
      <c r="I102" s="68">
        <v>10201</v>
      </c>
      <c r="J102" s="68" t="s">
        <v>13752</v>
      </c>
      <c r="K102" s="68" t="s">
        <v>47</v>
      </c>
      <c r="L102" s="68" t="s">
        <v>454</v>
      </c>
      <c r="M102" s="68" t="s">
        <v>454</v>
      </c>
      <c r="N102" s="68" t="s">
        <v>202</v>
      </c>
      <c r="O102" s="68" t="s">
        <v>14666</v>
      </c>
      <c r="P102" s="348">
        <v>22895375</v>
      </c>
      <c r="Q102" s="348" t="s">
        <v>15347</v>
      </c>
      <c r="R102" s="348" t="s">
        <v>482</v>
      </c>
      <c r="S102" s="348">
        <v>22895375</v>
      </c>
      <c r="T102" s="348" t="s">
        <v>14000</v>
      </c>
      <c r="U102" s="348">
        <v>22284630</v>
      </c>
      <c r="V102" s="68"/>
      <c r="W102" s="68"/>
      <c r="X102" s="68" t="s">
        <v>483</v>
      </c>
      <c r="Y102" s="68"/>
    </row>
    <row r="103" spans="1:25" x14ac:dyDescent="0.25">
      <c r="A103" s="68" t="s">
        <v>485</v>
      </c>
      <c r="B103" s="68" t="s">
        <v>350</v>
      </c>
      <c r="C103" s="68" t="s">
        <v>11164</v>
      </c>
      <c r="D103" s="68" t="s">
        <v>11157</v>
      </c>
      <c r="E103" s="68" t="s">
        <v>5</v>
      </c>
      <c r="F103" s="68" t="s">
        <v>46</v>
      </c>
      <c r="G103" s="68" t="s">
        <v>11</v>
      </c>
      <c r="H103" s="68" t="s">
        <v>3</v>
      </c>
      <c r="I103" s="68">
        <v>10902</v>
      </c>
      <c r="J103" s="68" t="s">
        <v>13819</v>
      </c>
      <c r="K103" s="68" t="s">
        <v>47</v>
      </c>
      <c r="L103" s="68" t="s">
        <v>450</v>
      </c>
      <c r="M103" s="68" t="s">
        <v>486</v>
      </c>
      <c r="N103" s="68" t="s">
        <v>486</v>
      </c>
      <c r="O103" s="68" t="s">
        <v>14666</v>
      </c>
      <c r="P103" s="348">
        <v>22826325</v>
      </c>
      <c r="Q103" s="348">
        <v>22826325</v>
      </c>
      <c r="R103" s="348" t="s">
        <v>14789</v>
      </c>
      <c r="S103" s="348">
        <v>22826325</v>
      </c>
      <c r="T103" s="348" t="s">
        <v>15388</v>
      </c>
      <c r="U103" s="348">
        <v>22821525</v>
      </c>
      <c r="V103" s="68" t="s">
        <v>15261</v>
      </c>
      <c r="W103" s="68"/>
      <c r="X103" s="68" t="s">
        <v>487</v>
      </c>
      <c r="Y103" s="68"/>
    </row>
    <row r="104" spans="1:25" x14ac:dyDescent="0.25">
      <c r="A104" s="68" t="s">
        <v>490</v>
      </c>
      <c r="B104" s="68" t="s">
        <v>489</v>
      </c>
      <c r="C104" s="68" t="s">
        <v>491</v>
      </c>
      <c r="D104" s="68" t="s">
        <v>11157</v>
      </c>
      <c r="E104" s="68" t="s">
        <v>4</v>
      </c>
      <c r="F104" s="68" t="s">
        <v>46</v>
      </c>
      <c r="G104" s="68" t="s">
        <v>3</v>
      </c>
      <c r="H104" s="68" t="s">
        <v>4</v>
      </c>
      <c r="I104" s="68">
        <v>10203</v>
      </c>
      <c r="J104" s="68" t="s">
        <v>13762</v>
      </c>
      <c r="K104" s="68" t="s">
        <v>47</v>
      </c>
      <c r="L104" s="68" t="s">
        <v>454</v>
      </c>
      <c r="M104" s="68" t="s">
        <v>218</v>
      </c>
      <c r="N104" s="68" t="s">
        <v>491</v>
      </c>
      <c r="O104" s="68" t="s">
        <v>14666</v>
      </c>
      <c r="P104" s="348">
        <v>22893128</v>
      </c>
      <c r="Q104" s="348" t="s">
        <v>15347</v>
      </c>
      <c r="R104" s="348" t="s">
        <v>13107</v>
      </c>
      <c r="S104" s="348">
        <v>22893128</v>
      </c>
      <c r="T104" s="348" t="s">
        <v>14000</v>
      </c>
      <c r="U104" s="348">
        <v>22284630</v>
      </c>
      <c r="V104" s="68"/>
      <c r="W104" s="68"/>
      <c r="X104" s="68" t="s">
        <v>492</v>
      </c>
      <c r="Y104" s="68"/>
    </row>
    <row r="105" spans="1:25" x14ac:dyDescent="0.25">
      <c r="A105" s="68" t="s">
        <v>495</v>
      </c>
      <c r="B105" s="68" t="s">
        <v>494</v>
      </c>
      <c r="C105" s="68" t="s">
        <v>11165</v>
      </c>
      <c r="D105" s="68" t="s">
        <v>11157</v>
      </c>
      <c r="E105" s="68" t="s">
        <v>4</v>
      </c>
      <c r="F105" s="68" t="s">
        <v>46</v>
      </c>
      <c r="G105" s="68" t="s">
        <v>3</v>
      </c>
      <c r="H105" s="68" t="s">
        <v>2</v>
      </c>
      <c r="I105" s="68">
        <v>10201</v>
      </c>
      <c r="J105" s="68" t="s">
        <v>13752</v>
      </c>
      <c r="K105" s="68" t="s">
        <v>47</v>
      </c>
      <c r="L105" s="68" t="s">
        <v>454</v>
      </c>
      <c r="M105" s="68" t="s">
        <v>454</v>
      </c>
      <c r="N105" s="68" t="s">
        <v>69</v>
      </c>
      <c r="O105" s="68" t="s">
        <v>14666</v>
      </c>
      <c r="P105" s="348">
        <v>22881725</v>
      </c>
      <c r="Q105" s="348">
        <v>22280181</v>
      </c>
      <c r="R105" s="348" t="s">
        <v>16363</v>
      </c>
      <c r="S105" s="348">
        <v>22881725</v>
      </c>
      <c r="T105" s="348" t="s">
        <v>14000</v>
      </c>
      <c r="U105" s="348">
        <v>22284630</v>
      </c>
      <c r="V105" s="68" t="s">
        <v>15261</v>
      </c>
      <c r="W105" s="68"/>
      <c r="X105" s="68" t="s">
        <v>496</v>
      </c>
      <c r="Y105" s="68" t="s">
        <v>183</v>
      </c>
    </row>
    <row r="106" spans="1:25" x14ac:dyDescent="0.25">
      <c r="A106" s="68" t="s">
        <v>498</v>
      </c>
      <c r="B106" s="68" t="s">
        <v>497</v>
      </c>
      <c r="C106" s="68" t="s">
        <v>499</v>
      </c>
      <c r="D106" s="68" t="s">
        <v>11157</v>
      </c>
      <c r="E106" s="68" t="s">
        <v>5</v>
      </c>
      <c r="F106" s="68" t="s">
        <v>46</v>
      </c>
      <c r="G106" s="68" t="s">
        <v>11</v>
      </c>
      <c r="H106" s="68" t="s">
        <v>5</v>
      </c>
      <c r="I106" s="68">
        <v>10904</v>
      </c>
      <c r="J106" s="68" t="s">
        <v>13821</v>
      </c>
      <c r="K106" s="68" t="s">
        <v>47</v>
      </c>
      <c r="L106" s="68" t="s">
        <v>450</v>
      </c>
      <c r="M106" s="68" t="s">
        <v>13987</v>
      </c>
      <c r="N106" s="68" t="s">
        <v>11248</v>
      </c>
      <c r="O106" s="68" t="s">
        <v>14666</v>
      </c>
      <c r="P106" s="348">
        <v>22826332</v>
      </c>
      <c r="Q106" s="348">
        <v>22826332</v>
      </c>
      <c r="R106" s="348" t="s">
        <v>11426</v>
      </c>
      <c r="S106" s="348">
        <v>22826332</v>
      </c>
      <c r="T106" s="348" t="s">
        <v>15388</v>
      </c>
      <c r="U106" s="348">
        <v>25821552</v>
      </c>
      <c r="V106" s="68"/>
      <c r="W106" s="68"/>
      <c r="X106" s="68" t="s">
        <v>500</v>
      </c>
      <c r="Y106" s="68" t="s">
        <v>173</v>
      </c>
    </row>
    <row r="107" spans="1:25" x14ac:dyDescent="0.25">
      <c r="A107" s="68" t="s">
        <v>502</v>
      </c>
      <c r="B107" s="68" t="s">
        <v>501</v>
      </c>
      <c r="C107" s="68" t="s">
        <v>11166</v>
      </c>
      <c r="D107" s="68" t="s">
        <v>11157</v>
      </c>
      <c r="E107" s="68" t="s">
        <v>5</v>
      </c>
      <c r="F107" s="68" t="s">
        <v>46</v>
      </c>
      <c r="G107" s="68" t="s">
        <v>11</v>
      </c>
      <c r="H107" s="68" t="s">
        <v>4</v>
      </c>
      <c r="I107" s="68">
        <v>10903</v>
      </c>
      <c r="J107" s="68" t="s">
        <v>13820</v>
      </c>
      <c r="K107" s="68" t="s">
        <v>47</v>
      </c>
      <c r="L107" s="68" t="s">
        <v>450</v>
      </c>
      <c r="M107" s="68" t="s">
        <v>451</v>
      </c>
      <c r="N107" s="68" t="s">
        <v>451</v>
      </c>
      <c r="O107" s="68" t="s">
        <v>14666</v>
      </c>
      <c r="P107" s="348">
        <v>22153091</v>
      </c>
      <c r="Q107" s="348">
        <v>22826296</v>
      </c>
      <c r="R107" s="348" t="s">
        <v>11304</v>
      </c>
      <c r="S107" s="348">
        <v>22826296</v>
      </c>
      <c r="T107" s="348" t="s">
        <v>15388</v>
      </c>
      <c r="U107" s="348">
        <v>25821525</v>
      </c>
      <c r="V107" s="68"/>
      <c r="W107" s="68"/>
      <c r="X107" s="68" t="s">
        <v>503</v>
      </c>
      <c r="Y107" s="68" t="s">
        <v>504</v>
      </c>
    </row>
    <row r="108" spans="1:25" x14ac:dyDescent="0.25">
      <c r="A108" s="68" t="s">
        <v>506</v>
      </c>
      <c r="B108" s="68" t="s">
        <v>505</v>
      </c>
      <c r="C108" s="68" t="s">
        <v>15392</v>
      </c>
      <c r="D108" s="68" t="s">
        <v>11157</v>
      </c>
      <c r="E108" s="68" t="s">
        <v>4</v>
      </c>
      <c r="F108" s="68" t="s">
        <v>46</v>
      </c>
      <c r="G108" s="68" t="s">
        <v>3</v>
      </c>
      <c r="H108" s="68" t="s">
        <v>4</v>
      </c>
      <c r="I108" s="68">
        <v>10203</v>
      </c>
      <c r="J108" s="68" t="s">
        <v>13762</v>
      </c>
      <c r="K108" s="68" t="s">
        <v>47</v>
      </c>
      <c r="L108" s="68" t="s">
        <v>454</v>
      </c>
      <c r="M108" s="68" t="s">
        <v>218</v>
      </c>
      <c r="N108" s="68" t="s">
        <v>218</v>
      </c>
      <c r="O108" s="68" t="s">
        <v>14666</v>
      </c>
      <c r="P108" s="348">
        <v>22282013</v>
      </c>
      <c r="Q108" s="348">
        <v>22897762</v>
      </c>
      <c r="R108" s="348" t="s">
        <v>11594</v>
      </c>
      <c r="S108" s="348">
        <v>22282013</v>
      </c>
      <c r="T108" s="348" t="s">
        <v>14000</v>
      </c>
      <c r="U108" s="348">
        <v>22284630</v>
      </c>
      <c r="V108" s="68" t="s">
        <v>15261</v>
      </c>
      <c r="W108" s="68"/>
      <c r="X108" s="68" t="s">
        <v>507</v>
      </c>
      <c r="Y108" s="68" t="s">
        <v>187</v>
      </c>
    </row>
    <row r="109" spans="1:25" x14ac:dyDescent="0.25">
      <c r="A109" s="68" t="s">
        <v>508</v>
      </c>
      <c r="B109" s="68" t="s">
        <v>411</v>
      </c>
      <c r="C109" s="68" t="s">
        <v>11167</v>
      </c>
      <c r="D109" s="68" t="s">
        <v>11157</v>
      </c>
      <c r="E109" s="68" t="s">
        <v>4</v>
      </c>
      <c r="F109" s="68" t="s">
        <v>46</v>
      </c>
      <c r="G109" s="68" t="s">
        <v>3</v>
      </c>
      <c r="H109" s="68" t="s">
        <v>4</v>
      </c>
      <c r="I109" s="68">
        <v>10203</v>
      </c>
      <c r="J109" s="68" t="s">
        <v>13762</v>
      </c>
      <c r="K109" s="68" t="s">
        <v>47</v>
      </c>
      <c r="L109" s="68" t="s">
        <v>454</v>
      </c>
      <c r="M109" s="68" t="s">
        <v>218</v>
      </c>
      <c r="N109" s="68" t="s">
        <v>11167</v>
      </c>
      <c r="O109" s="68" t="s">
        <v>14666</v>
      </c>
      <c r="P109" s="348">
        <v>22281758</v>
      </c>
      <c r="Q109" s="348">
        <v>22281758</v>
      </c>
      <c r="R109" s="348" t="s">
        <v>332</v>
      </c>
      <c r="S109" s="348">
        <v>83122323</v>
      </c>
      <c r="T109" s="348" t="s">
        <v>14000</v>
      </c>
      <c r="U109" s="348">
        <v>22284630</v>
      </c>
      <c r="V109" s="68" t="s">
        <v>15261</v>
      </c>
      <c r="W109" s="68"/>
      <c r="X109" s="68" t="s">
        <v>509</v>
      </c>
      <c r="Y109" s="68"/>
    </row>
    <row r="110" spans="1:25" x14ac:dyDescent="0.25">
      <c r="A110" s="68" t="s">
        <v>512</v>
      </c>
      <c r="B110" s="68" t="s">
        <v>511</v>
      </c>
      <c r="C110" s="68" t="s">
        <v>11168</v>
      </c>
      <c r="D110" s="68" t="s">
        <v>11157</v>
      </c>
      <c r="E110" s="68" t="s">
        <v>5</v>
      </c>
      <c r="F110" s="68" t="s">
        <v>46</v>
      </c>
      <c r="G110" s="68" t="s">
        <v>11</v>
      </c>
      <c r="H110" s="68" t="s">
        <v>6</v>
      </c>
      <c r="I110" s="68">
        <v>10905</v>
      </c>
      <c r="J110" s="68" t="s">
        <v>13823</v>
      </c>
      <c r="K110" s="68" t="s">
        <v>47</v>
      </c>
      <c r="L110" s="68" t="s">
        <v>450</v>
      </c>
      <c r="M110" s="68" t="s">
        <v>513</v>
      </c>
      <c r="N110" s="68" t="s">
        <v>513</v>
      </c>
      <c r="O110" s="68" t="s">
        <v>14666</v>
      </c>
      <c r="P110" s="348">
        <v>22824730</v>
      </c>
      <c r="Q110" s="348">
        <v>22824729</v>
      </c>
      <c r="R110" s="348" t="s">
        <v>12400</v>
      </c>
      <c r="S110" s="348">
        <v>85880043</v>
      </c>
      <c r="T110" s="348" t="s">
        <v>15388</v>
      </c>
      <c r="U110" s="348">
        <v>25821525</v>
      </c>
      <c r="V110" s="68" t="s">
        <v>15261</v>
      </c>
      <c r="W110" s="68"/>
      <c r="X110" s="68" t="s">
        <v>514</v>
      </c>
      <c r="Y110" s="68"/>
    </row>
    <row r="111" spans="1:25" x14ac:dyDescent="0.25">
      <c r="A111" s="68" t="s">
        <v>515</v>
      </c>
      <c r="B111" s="68" t="s">
        <v>417</v>
      </c>
      <c r="C111" s="68" t="s">
        <v>15393</v>
      </c>
      <c r="D111" s="68" t="s">
        <v>11157</v>
      </c>
      <c r="E111" s="68" t="s">
        <v>5</v>
      </c>
      <c r="F111" s="68" t="s">
        <v>46</v>
      </c>
      <c r="G111" s="68" t="s">
        <v>11</v>
      </c>
      <c r="H111" s="68" t="s">
        <v>2</v>
      </c>
      <c r="I111" s="68">
        <v>10901</v>
      </c>
      <c r="J111" s="68" t="s">
        <v>13811</v>
      </c>
      <c r="K111" s="68" t="s">
        <v>47</v>
      </c>
      <c r="L111" s="68" t="s">
        <v>450</v>
      </c>
      <c r="M111" s="68" t="s">
        <v>450</v>
      </c>
      <c r="N111" s="68" t="s">
        <v>450</v>
      </c>
      <c r="O111" s="68" t="s">
        <v>14666</v>
      </c>
      <c r="P111" s="348">
        <v>22826018</v>
      </c>
      <c r="Q111" s="348">
        <v>22822648</v>
      </c>
      <c r="R111" s="348" t="s">
        <v>13190</v>
      </c>
      <c r="S111" s="348">
        <v>22034096</v>
      </c>
      <c r="T111" s="348" t="s">
        <v>15388</v>
      </c>
      <c r="U111" s="348">
        <v>22822636</v>
      </c>
      <c r="V111" s="68"/>
      <c r="W111" s="68"/>
      <c r="X111" s="68"/>
      <c r="Y111" s="68" t="s">
        <v>11092</v>
      </c>
    </row>
    <row r="112" spans="1:25" x14ac:dyDescent="0.25">
      <c r="A112" s="68" t="s">
        <v>516</v>
      </c>
      <c r="B112" s="68" t="s">
        <v>406</v>
      </c>
      <c r="C112" s="68" t="s">
        <v>11169</v>
      </c>
      <c r="D112" s="68" t="s">
        <v>11157</v>
      </c>
      <c r="E112" s="68" t="s">
        <v>4</v>
      </c>
      <c r="F112" s="68" t="s">
        <v>46</v>
      </c>
      <c r="G112" s="68" t="s">
        <v>3</v>
      </c>
      <c r="H112" s="68" t="s">
        <v>2</v>
      </c>
      <c r="I112" s="68">
        <v>10201</v>
      </c>
      <c r="J112" s="68" t="s">
        <v>13752</v>
      </c>
      <c r="K112" s="68" t="s">
        <v>47</v>
      </c>
      <c r="L112" s="68" t="s">
        <v>454</v>
      </c>
      <c r="M112" s="68" t="s">
        <v>454</v>
      </c>
      <c r="N112" s="68" t="s">
        <v>454</v>
      </c>
      <c r="O112" s="68" t="s">
        <v>14666</v>
      </c>
      <c r="P112" s="348">
        <v>22892675</v>
      </c>
      <c r="Q112" s="348">
        <v>22894847</v>
      </c>
      <c r="R112" s="348" t="s">
        <v>12640</v>
      </c>
      <c r="S112" s="348">
        <v>86325498</v>
      </c>
      <c r="T112" s="348" t="s">
        <v>14000</v>
      </c>
      <c r="U112" s="348">
        <v>22284630</v>
      </c>
      <c r="V112" s="68"/>
      <c r="W112" s="68"/>
      <c r="X112" s="68" t="s">
        <v>517</v>
      </c>
      <c r="Y112" s="68"/>
    </row>
    <row r="113" spans="1:25" x14ac:dyDescent="0.25">
      <c r="A113" s="68" t="s">
        <v>519</v>
      </c>
      <c r="B113" s="68" t="s">
        <v>421</v>
      </c>
      <c r="C113" s="68" t="s">
        <v>520</v>
      </c>
      <c r="D113" s="68" t="s">
        <v>11157</v>
      </c>
      <c r="E113" s="68" t="s">
        <v>4</v>
      </c>
      <c r="F113" s="68" t="s">
        <v>46</v>
      </c>
      <c r="G113" s="68" t="s">
        <v>3</v>
      </c>
      <c r="H113" s="68" t="s">
        <v>3</v>
      </c>
      <c r="I113" s="68">
        <v>10202</v>
      </c>
      <c r="J113" s="68" t="s">
        <v>13760</v>
      </c>
      <c r="K113" s="68" t="s">
        <v>47</v>
      </c>
      <c r="L113" s="68" t="s">
        <v>454</v>
      </c>
      <c r="M113" s="68" t="s">
        <v>331</v>
      </c>
      <c r="N113" s="68" t="s">
        <v>331</v>
      </c>
      <c r="O113" s="68" t="s">
        <v>14666</v>
      </c>
      <c r="P113" s="348">
        <v>22281922</v>
      </c>
      <c r="Q113" s="348">
        <v>22885446</v>
      </c>
      <c r="R113" s="348" t="s">
        <v>12399</v>
      </c>
      <c r="S113" s="348">
        <v>22281922</v>
      </c>
      <c r="T113" s="348" t="s">
        <v>14000</v>
      </c>
      <c r="U113" s="348">
        <v>22284630</v>
      </c>
      <c r="V113" s="68"/>
      <c r="W113" s="68"/>
      <c r="X113" s="68"/>
      <c r="Y113" s="68" t="s">
        <v>12096</v>
      </c>
    </row>
    <row r="114" spans="1:25" x14ac:dyDescent="0.25">
      <c r="A114" s="68" t="s">
        <v>522</v>
      </c>
      <c r="B114" s="68" t="s">
        <v>521</v>
      </c>
      <c r="C114" s="68" t="s">
        <v>11170</v>
      </c>
      <c r="D114" s="68" t="s">
        <v>11157</v>
      </c>
      <c r="E114" s="68" t="s">
        <v>5</v>
      </c>
      <c r="F114" s="68" t="s">
        <v>46</v>
      </c>
      <c r="G114" s="68" t="s">
        <v>11</v>
      </c>
      <c r="H114" s="68" t="s">
        <v>3</v>
      </c>
      <c r="I114" s="68">
        <v>10902</v>
      </c>
      <c r="J114" s="68" t="s">
        <v>13819</v>
      </c>
      <c r="K114" s="68" t="s">
        <v>47</v>
      </c>
      <c r="L114" s="68" t="s">
        <v>450</v>
      </c>
      <c r="M114" s="68" t="s">
        <v>486</v>
      </c>
      <c r="N114" s="68" t="s">
        <v>11305</v>
      </c>
      <c r="O114" s="68" t="s">
        <v>14666</v>
      </c>
      <c r="P114" s="348">
        <v>22822669</v>
      </c>
      <c r="Q114" s="348">
        <v>22822669</v>
      </c>
      <c r="R114" s="348" t="s">
        <v>14270</v>
      </c>
      <c r="S114" s="348">
        <v>85875653</v>
      </c>
      <c r="T114" s="348" t="s">
        <v>15388</v>
      </c>
      <c r="U114" s="348">
        <v>85594033</v>
      </c>
      <c r="V114" s="68"/>
      <c r="W114" s="68"/>
      <c r="X114" s="68" t="s">
        <v>523</v>
      </c>
      <c r="Y114" s="68"/>
    </row>
    <row r="115" spans="1:25" x14ac:dyDescent="0.25">
      <c r="A115" s="68" t="s">
        <v>525</v>
      </c>
      <c r="B115" s="68" t="s">
        <v>524</v>
      </c>
      <c r="C115" s="68" t="s">
        <v>526</v>
      </c>
      <c r="D115" s="68" t="s">
        <v>63</v>
      </c>
      <c r="E115" s="68" t="s">
        <v>8</v>
      </c>
      <c r="F115" s="68" t="s">
        <v>46</v>
      </c>
      <c r="G115" s="68" t="s">
        <v>4</v>
      </c>
      <c r="H115" s="68" t="s">
        <v>2</v>
      </c>
      <c r="I115" s="68">
        <v>10301</v>
      </c>
      <c r="J115" s="68" t="s">
        <v>13763</v>
      </c>
      <c r="K115" s="68" t="s">
        <v>47</v>
      </c>
      <c r="L115" s="68" t="s">
        <v>63</v>
      </c>
      <c r="M115" s="68" t="s">
        <v>63</v>
      </c>
      <c r="N115" s="68" t="s">
        <v>11306</v>
      </c>
      <c r="O115" s="68" t="s">
        <v>14666</v>
      </c>
      <c r="P115" s="348">
        <v>22513120</v>
      </c>
      <c r="Q115" s="348">
        <v>22513120</v>
      </c>
      <c r="R115" s="348" t="s">
        <v>11315</v>
      </c>
      <c r="S115" s="348">
        <v>22513120</v>
      </c>
      <c r="T115" s="348" t="s">
        <v>14023</v>
      </c>
      <c r="U115" s="348">
        <v>22596011</v>
      </c>
      <c r="V115" s="68"/>
      <c r="W115" s="68"/>
      <c r="X115" s="68" t="s">
        <v>527</v>
      </c>
      <c r="Y115" s="68"/>
    </row>
    <row r="116" spans="1:25" x14ac:dyDescent="0.25">
      <c r="A116" s="68" t="s">
        <v>529</v>
      </c>
      <c r="B116" s="68" t="s">
        <v>528</v>
      </c>
      <c r="C116" s="68" t="s">
        <v>10112</v>
      </c>
      <c r="D116" s="68" t="s">
        <v>63</v>
      </c>
      <c r="E116" s="68" t="s">
        <v>2</v>
      </c>
      <c r="F116" s="68" t="s">
        <v>46</v>
      </c>
      <c r="G116" s="68" t="s">
        <v>4</v>
      </c>
      <c r="H116" s="68" t="s">
        <v>8</v>
      </c>
      <c r="I116" s="68">
        <v>10307</v>
      </c>
      <c r="J116" s="68" t="s">
        <v>13770</v>
      </c>
      <c r="K116" s="68" t="s">
        <v>47</v>
      </c>
      <c r="L116" s="68" t="s">
        <v>63</v>
      </c>
      <c r="M116" s="68" t="s">
        <v>530</v>
      </c>
      <c r="N116" s="68" t="s">
        <v>531</v>
      </c>
      <c r="O116" s="68" t="s">
        <v>14666</v>
      </c>
      <c r="P116" s="348">
        <v>22769975</v>
      </c>
      <c r="Q116" s="348">
        <v>22769975</v>
      </c>
      <c r="R116" s="348" t="s">
        <v>14692</v>
      </c>
      <c r="S116" s="348">
        <v>22769975</v>
      </c>
      <c r="T116" s="348" t="s">
        <v>15394</v>
      </c>
      <c r="U116" s="348">
        <v>22591833</v>
      </c>
      <c r="V116" s="68"/>
      <c r="W116" s="68"/>
      <c r="X116" s="68" t="s">
        <v>532</v>
      </c>
      <c r="Y116" s="68"/>
    </row>
    <row r="117" spans="1:25" x14ac:dyDescent="0.25">
      <c r="A117" s="68" t="s">
        <v>535</v>
      </c>
      <c r="B117" s="68" t="s">
        <v>534</v>
      </c>
      <c r="C117" s="68" t="s">
        <v>536</v>
      </c>
      <c r="D117" s="68" t="s">
        <v>63</v>
      </c>
      <c r="E117" s="68" t="s">
        <v>8</v>
      </c>
      <c r="F117" s="68" t="s">
        <v>46</v>
      </c>
      <c r="G117" s="68" t="s">
        <v>4</v>
      </c>
      <c r="H117" s="68" t="s">
        <v>2</v>
      </c>
      <c r="I117" s="68">
        <v>10301</v>
      </c>
      <c r="J117" s="68" t="s">
        <v>13763</v>
      </c>
      <c r="K117" s="68" t="s">
        <v>47</v>
      </c>
      <c r="L117" s="68" t="s">
        <v>63</v>
      </c>
      <c r="M117" s="68" t="s">
        <v>63</v>
      </c>
      <c r="N117" s="68" t="s">
        <v>63</v>
      </c>
      <c r="O117" s="68" t="s">
        <v>14666</v>
      </c>
      <c r="P117" s="348">
        <v>22592296</v>
      </c>
      <c r="Q117" s="348">
        <v>22592296</v>
      </c>
      <c r="R117" s="348" t="s">
        <v>14678</v>
      </c>
      <c r="S117" s="348">
        <v>22592296</v>
      </c>
      <c r="T117" s="348" t="s">
        <v>14023</v>
      </c>
      <c r="U117" s="348">
        <v>22591160</v>
      </c>
      <c r="V117" s="68" t="s">
        <v>15261</v>
      </c>
      <c r="W117" s="68"/>
      <c r="X117" s="68"/>
      <c r="Y117" s="68" t="s">
        <v>209</v>
      </c>
    </row>
    <row r="118" spans="1:25" x14ac:dyDescent="0.25">
      <c r="A118" s="68" t="s">
        <v>537</v>
      </c>
      <c r="B118" s="68" t="s">
        <v>403</v>
      </c>
      <c r="C118" s="68" t="s">
        <v>538</v>
      </c>
      <c r="D118" s="68" t="s">
        <v>63</v>
      </c>
      <c r="E118" s="68" t="s">
        <v>2</v>
      </c>
      <c r="F118" s="68" t="s">
        <v>46</v>
      </c>
      <c r="G118" s="68" t="s">
        <v>4</v>
      </c>
      <c r="H118" s="68" t="s">
        <v>12</v>
      </c>
      <c r="I118" s="68">
        <v>10310</v>
      </c>
      <c r="J118" s="68" t="s">
        <v>13775</v>
      </c>
      <c r="K118" s="68" t="s">
        <v>47</v>
      </c>
      <c r="L118" s="68" t="s">
        <v>63</v>
      </c>
      <c r="M118" s="68" t="s">
        <v>539</v>
      </c>
      <c r="N118" s="68" t="s">
        <v>540</v>
      </c>
      <c r="O118" s="68" t="s">
        <v>14666</v>
      </c>
      <c r="P118" s="348">
        <v>22766495</v>
      </c>
      <c r="Q118" s="348">
        <v>22766495</v>
      </c>
      <c r="R118" s="348" t="s">
        <v>15395</v>
      </c>
      <c r="S118" s="348">
        <v>22766495</v>
      </c>
      <c r="T118" s="348" t="s">
        <v>15394</v>
      </c>
      <c r="U118" s="348">
        <v>22591833</v>
      </c>
      <c r="V118" s="68" t="s">
        <v>15261</v>
      </c>
      <c r="W118" s="68"/>
      <c r="X118" s="68" t="s">
        <v>541</v>
      </c>
      <c r="Y118" s="68"/>
    </row>
    <row r="119" spans="1:25" x14ac:dyDescent="0.25">
      <c r="A119" s="68" t="s">
        <v>543</v>
      </c>
      <c r="B119" s="68" t="s">
        <v>542</v>
      </c>
      <c r="C119" s="68" t="s">
        <v>10271</v>
      </c>
      <c r="D119" s="68" t="s">
        <v>63</v>
      </c>
      <c r="E119" s="68" t="s">
        <v>2</v>
      </c>
      <c r="F119" s="68" t="s">
        <v>46</v>
      </c>
      <c r="G119" s="68" t="s">
        <v>4</v>
      </c>
      <c r="H119" s="68" t="s">
        <v>16</v>
      </c>
      <c r="I119" s="68">
        <v>10312</v>
      </c>
      <c r="J119" s="68" t="s">
        <v>13778</v>
      </c>
      <c r="K119" s="68" t="s">
        <v>47</v>
      </c>
      <c r="L119" s="68" t="s">
        <v>63</v>
      </c>
      <c r="M119" s="68" t="s">
        <v>544</v>
      </c>
      <c r="N119" s="68" t="s">
        <v>545</v>
      </c>
      <c r="O119" s="68" t="s">
        <v>14666</v>
      </c>
      <c r="P119" s="348">
        <v>22596292</v>
      </c>
      <c r="Q119" s="348">
        <v>22596292</v>
      </c>
      <c r="R119" s="348" t="s">
        <v>16364</v>
      </c>
      <c r="S119" s="348">
        <v>86393110</v>
      </c>
      <c r="T119" s="348" t="s">
        <v>15394</v>
      </c>
      <c r="U119" s="348">
        <v>22591833</v>
      </c>
      <c r="V119" s="68"/>
      <c r="W119" s="68"/>
      <c r="X119" s="68" t="s">
        <v>546</v>
      </c>
      <c r="Y119" s="68" t="s">
        <v>204</v>
      </c>
    </row>
    <row r="120" spans="1:25" x14ac:dyDescent="0.25">
      <c r="A120" s="68" t="s">
        <v>548</v>
      </c>
      <c r="B120" s="68" t="s">
        <v>547</v>
      </c>
      <c r="C120" s="68" t="s">
        <v>278</v>
      </c>
      <c r="D120" s="68" t="s">
        <v>63</v>
      </c>
      <c r="E120" s="68" t="s">
        <v>2</v>
      </c>
      <c r="F120" s="68" t="s">
        <v>46</v>
      </c>
      <c r="G120" s="68" t="s">
        <v>4</v>
      </c>
      <c r="H120" s="68" t="s">
        <v>8</v>
      </c>
      <c r="I120" s="68">
        <v>10307</v>
      </c>
      <c r="J120" s="68" t="s">
        <v>13770</v>
      </c>
      <c r="K120" s="68" t="s">
        <v>47</v>
      </c>
      <c r="L120" s="68" t="s">
        <v>63</v>
      </c>
      <c r="M120" s="68" t="s">
        <v>530</v>
      </c>
      <c r="N120" s="68" t="s">
        <v>278</v>
      </c>
      <c r="O120" s="68" t="s">
        <v>14666</v>
      </c>
      <c r="P120" s="348">
        <v>22741611</v>
      </c>
      <c r="Q120" s="348">
        <v>22763311</v>
      </c>
      <c r="R120" s="348" t="s">
        <v>583</v>
      </c>
      <c r="S120" s="348">
        <v>61077902</v>
      </c>
      <c r="T120" s="348" t="s">
        <v>15394</v>
      </c>
      <c r="U120" s="348">
        <v>21010915</v>
      </c>
      <c r="V120" s="68"/>
      <c r="W120" s="68"/>
      <c r="X120" s="68" t="s">
        <v>549</v>
      </c>
      <c r="Y120" s="68"/>
    </row>
    <row r="121" spans="1:25" x14ac:dyDescent="0.25">
      <c r="A121" s="68" t="s">
        <v>552</v>
      </c>
      <c r="B121" s="68" t="s">
        <v>551</v>
      </c>
      <c r="C121" s="68" t="s">
        <v>553</v>
      </c>
      <c r="D121" s="68" t="s">
        <v>63</v>
      </c>
      <c r="E121" s="68" t="s">
        <v>2</v>
      </c>
      <c r="F121" s="68" t="s">
        <v>46</v>
      </c>
      <c r="G121" s="68" t="s">
        <v>4</v>
      </c>
      <c r="H121" s="68" t="s">
        <v>8</v>
      </c>
      <c r="I121" s="68">
        <v>10307</v>
      </c>
      <c r="J121" s="68" t="s">
        <v>13770</v>
      </c>
      <c r="K121" s="68" t="s">
        <v>47</v>
      </c>
      <c r="L121" s="68" t="s">
        <v>63</v>
      </c>
      <c r="M121" s="68" t="s">
        <v>530</v>
      </c>
      <c r="N121" s="68" t="s">
        <v>530</v>
      </c>
      <c r="O121" s="68" t="s">
        <v>14666</v>
      </c>
      <c r="P121" s="348">
        <v>22766254</v>
      </c>
      <c r="Q121" s="348">
        <v>22766254</v>
      </c>
      <c r="R121" s="348" t="s">
        <v>14013</v>
      </c>
      <c r="S121" s="348">
        <v>22766254</v>
      </c>
      <c r="T121" s="348" t="s">
        <v>15394</v>
      </c>
      <c r="U121" s="348">
        <v>22591833</v>
      </c>
      <c r="V121" s="68"/>
      <c r="W121" s="68"/>
      <c r="X121" s="68" t="s">
        <v>554</v>
      </c>
      <c r="Y121" s="68"/>
    </row>
    <row r="122" spans="1:25" x14ac:dyDescent="0.25">
      <c r="A122" s="68" t="s">
        <v>557</v>
      </c>
      <c r="B122" s="68" t="s">
        <v>556</v>
      </c>
      <c r="C122" s="68" t="s">
        <v>558</v>
      </c>
      <c r="D122" s="68" t="s">
        <v>63</v>
      </c>
      <c r="E122" s="68" t="s">
        <v>2</v>
      </c>
      <c r="F122" s="68" t="s">
        <v>46</v>
      </c>
      <c r="G122" s="68" t="s">
        <v>4</v>
      </c>
      <c r="H122" s="68" t="s">
        <v>16</v>
      </c>
      <c r="I122" s="68">
        <v>10312</v>
      </c>
      <c r="J122" s="68" t="s">
        <v>13778</v>
      </c>
      <c r="K122" s="68" t="s">
        <v>47</v>
      </c>
      <c r="L122" s="68" t="s">
        <v>63</v>
      </c>
      <c r="M122" s="68" t="s">
        <v>544</v>
      </c>
      <c r="N122" s="68" t="s">
        <v>544</v>
      </c>
      <c r="O122" s="68" t="s">
        <v>14666</v>
      </c>
      <c r="P122" s="348">
        <v>22590594</v>
      </c>
      <c r="Q122" s="348">
        <v>22590594</v>
      </c>
      <c r="R122" s="348" t="s">
        <v>14689</v>
      </c>
      <c r="S122" s="348">
        <v>87898200</v>
      </c>
      <c r="T122" s="348" t="s">
        <v>15394</v>
      </c>
      <c r="U122" s="348">
        <v>21010915</v>
      </c>
      <c r="V122" s="68" t="s">
        <v>15261</v>
      </c>
      <c r="W122" s="68"/>
      <c r="X122" s="68" t="s">
        <v>559</v>
      </c>
      <c r="Y122" s="68"/>
    </row>
    <row r="123" spans="1:25" x14ac:dyDescent="0.25">
      <c r="A123" s="68" t="s">
        <v>561</v>
      </c>
      <c r="B123" s="68" t="s">
        <v>560</v>
      </c>
      <c r="C123" s="68" t="s">
        <v>562</v>
      </c>
      <c r="D123" s="68" t="s">
        <v>63</v>
      </c>
      <c r="E123" s="68" t="s">
        <v>2</v>
      </c>
      <c r="F123" s="68" t="s">
        <v>89</v>
      </c>
      <c r="G123" s="68" t="s">
        <v>4</v>
      </c>
      <c r="H123" s="68" t="s">
        <v>10</v>
      </c>
      <c r="I123" s="68">
        <v>30308</v>
      </c>
      <c r="J123" s="68" t="s">
        <v>13948</v>
      </c>
      <c r="K123" s="68" t="s">
        <v>322</v>
      </c>
      <c r="L123" s="68" t="s">
        <v>323</v>
      </c>
      <c r="M123" s="68" t="s">
        <v>563</v>
      </c>
      <c r="N123" s="68" t="s">
        <v>563</v>
      </c>
      <c r="O123" s="68" t="s">
        <v>14666</v>
      </c>
      <c r="P123" s="348">
        <v>22766252</v>
      </c>
      <c r="Q123" s="348">
        <v>22766252</v>
      </c>
      <c r="R123" s="348" t="s">
        <v>10193</v>
      </c>
      <c r="S123" s="348">
        <v>22796252</v>
      </c>
      <c r="T123" s="348" t="s">
        <v>15394</v>
      </c>
      <c r="U123" s="348">
        <v>22591833</v>
      </c>
      <c r="V123" s="68"/>
      <c r="W123" s="68" t="s">
        <v>15261</v>
      </c>
      <c r="X123" s="68" t="s">
        <v>564</v>
      </c>
      <c r="Y123" s="68"/>
    </row>
    <row r="124" spans="1:25" x14ac:dyDescent="0.25">
      <c r="A124" s="68" t="s">
        <v>566</v>
      </c>
      <c r="B124" s="68" t="s">
        <v>565</v>
      </c>
      <c r="C124" s="68" t="s">
        <v>15396</v>
      </c>
      <c r="D124" s="68" t="s">
        <v>63</v>
      </c>
      <c r="E124" s="68" t="s">
        <v>2</v>
      </c>
      <c r="F124" s="68" t="s">
        <v>46</v>
      </c>
      <c r="G124" s="68" t="s">
        <v>4</v>
      </c>
      <c r="H124" s="68" t="s">
        <v>6</v>
      </c>
      <c r="I124" s="68">
        <v>10305</v>
      </c>
      <c r="J124" s="68" t="s">
        <v>13768</v>
      </c>
      <c r="K124" s="68" t="s">
        <v>47</v>
      </c>
      <c r="L124" s="68" t="s">
        <v>63</v>
      </c>
      <c r="M124" s="68" t="s">
        <v>331</v>
      </c>
      <c r="N124" s="68" t="s">
        <v>331</v>
      </c>
      <c r="O124" s="68" t="s">
        <v>14666</v>
      </c>
      <c r="P124" s="348">
        <v>22766347</v>
      </c>
      <c r="Q124" s="348">
        <v>22765225</v>
      </c>
      <c r="R124" s="348" t="s">
        <v>14693</v>
      </c>
      <c r="S124" s="348">
        <v>22741041</v>
      </c>
      <c r="T124" s="348" t="s">
        <v>15394</v>
      </c>
      <c r="U124" s="348">
        <v>22591833</v>
      </c>
      <c r="V124" s="68"/>
      <c r="W124" s="68"/>
      <c r="X124" s="68" t="s">
        <v>567</v>
      </c>
      <c r="Y124" s="68"/>
    </row>
    <row r="125" spans="1:25" x14ac:dyDescent="0.25">
      <c r="A125" s="68" t="s">
        <v>569</v>
      </c>
      <c r="B125" s="68" t="s">
        <v>568</v>
      </c>
      <c r="C125" s="68" t="s">
        <v>570</v>
      </c>
      <c r="D125" s="68" t="s">
        <v>63</v>
      </c>
      <c r="E125" s="68" t="s">
        <v>8</v>
      </c>
      <c r="F125" s="68" t="s">
        <v>46</v>
      </c>
      <c r="G125" s="68" t="s">
        <v>4</v>
      </c>
      <c r="H125" s="68" t="s">
        <v>2</v>
      </c>
      <c r="I125" s="68">
        <v>10301</v>
      </c>
      <c r="J125" s="68" t="s">
        <v>13763</v>
      </c>
      <c r="K125" s="68" t="s">
        <v>47</v>
      </c>
      <c r="L125" s="68" t="s">
        <v>63</v>
      </c>
      <c r="M125" s="68" t="s">
        <v>63</v>
      </c>
      <c r="N125" s="68" t="s">
        <v>570</v>
      </c>
      <c r="O125" s="68" t="s">
        <v>14666</v>
      </c>
      <c r="P125" s="348">
        <v>22591426</v>
      </c>
      <c r="Q125" s="348">
        <v>22591426</v>
      </c>
      <c r="R125" s="348" t="s">
        <v>12704</v>
      </c>
      <c r="S125" s="348">
        <v>22591426</v>
      </c>
      <c r="T125" s="348" t="s">
        <v>14023</v>
      </c>
      <c r="U125" s="348">
        <v>22596011</v>
      </c>
      <c r="V125" s="68"/>
      <c r="W125" s="68"/>
      <c r="X125" s="68" t="s">
        <v>571</v>
      </c>
      <c r="Y125" s="68"/>
    </row>
    <row r="126" spans="1:25" x14ac:dyDescent="0.25">
      <c r="A126" s="68" t="s">
        <v>573</v>
      </c>
      <c r="B126" s="68" t="s">
        <v>572</v>
      </c>
      <c r="C126" s="68" t="s">
        <v>64</v>
      </c>
      <c r="D126" s="68" t="s">
        <v>63</v>
      </c>
      <c r="E126" s="68" t="s">
        <v>3</v>
      </c>
      <c r="F126" s="68" t="s">
        <v>46</v>
      </c>
      <c r="G126" s="68" t="s">
        <v>4</v>
      </c>
      <c r="H126" s="68" t="s">
        <v>17</v>
      </c>
      <c r="I126" s="68">
        <v>10313</v>
      </c>
      <c r="J126" s="68" t="s">
        <v>13779</v>
      </c>
      <c r="K126" s="68" t="s">
        <v>47</v>
      </c>
      <c r="L126" s="68" t="s">
        <v>63</v>
      </c>
      <c r="M126" s="68" t="s">
        <v>64</v>
      </c>
      <c r="N126" s="68" t="s">
        <v>64</v>
      </c>
      <c r="O126" s="68" t="s">
        <v>14666</v>
      </c>
      <c r="P126" s="348">
        <v>22704605</v>
      </c>
      <c r="Q126" s="348">
        <v>22704605</v>
      </c>
      <c r="R126" s="348" t="s">
        <v>13452</v>
      </c>
      <c r="S126" s="348">
        <v>22704605</v>
      </c>
      <c r="T126" s="348" t="s">
        <v>16250</v>
      </c>
      <c r="U126" s="348">
        <v>22700885</v>
      </c>
      <c r="V126" s="68"/>
      <c r="W126" s="68"/>
      <c r="X126" s="68" t="s">
        <v>10675</v>
      </c>
      <c r="Y126" s="68" t="s">
        <v>574</v>
      </c>
    </row>
    <row r="127" spans="1:25" x14ac:dyDescent="0.25">
      <c r="A127" s="68" t="s">
        <v>576</v>
      </c>
      <c r="B127" s="68" t="s">
        <v>575</v>
      </c>
      <c r="C127" s="68" t="s">
        <v>10453</v>
      </c>
      <c r="D127" s="68" t="s">
        <v>63</v>
      </c>
      <c r="E127" s="68" t="s">
        <v>5</v>
      </c>
      <c r="F127" s="68" t="s">
        <v>46</v>
      </c>
      <c r="G127" s="68" t="s">
        <v>4</v>
      </c>
      <c r="H127" s="68" t="s">
        <v>10</v>
      </c>
      <c r="I127" s="68">
        <v>10308</v>
      </c>
      <c r="J127" s="68" t="s">
        <v>13772</v>
      </c>
      <c r="K127" s="68" t="s">
        <v>47</v>
      </c>
      <c r="L127" s="68" t="s">
        <v>63</v>
      </c>
      <c r="M127" s="68" t="s">
        <v>577</v>
      </c>
      <c r="N127" s="68" t="s">
        <v>97</v>
      </c>
      <c r="O127" s="68" t="s">
        <v>14666</v>
      </c>
      <c r="P127" s="348">
        <v>25440947</v>
      </c>
      <c r="Q127" s="348" t="s">
        <v>15347</v>
      </c>
      <c r="R127" s="348" t="s">
        <v>10581</v>
      </c>
      <c r="S127" s="348">
        <v>88026051</v>
      </c>
      <c r="T127" s="348" t="s">
        <v>16365</v>
      </c>
      <c r="U127" s="348">
        <v>25480522</v>
      </c>
      <c r="V127" s="68"/>
      <c r="W127" s="68"/>
      <c r="X127" s="68" t="s">
        <v>578</v>
      </c>
      <c r="Y127" s="68"/>
    </row>
    <row r="128" spans="1:25" x14ac:dyDescent="0.25">
      <c r="A128" s="68" t="s">
        <v>581</v>
      </c>
      <c r="B128" s="68" t="s">
        <v>580</v>
      </c>
      <c r="C128" s="68" t="s">
        <v>582</v>
      </c>
      <c r="D128" s="68" t="s">
        <v>63</v>
      </c>
      <c r="E128" s="68" t="s">
        <v>5</v>
      </c>
      <c r="F128" s="68" t="s">
        <v>46</v>
      </c>
      <c r="G128" s="68" t="s">
        <v>4</v>
      </c>
      <c r="H128" s="68" t="s">
        <v>3</v>
      </c>
      <c r="I128" s="68">
        <v>10302</v>
      </c>
      <c r="J128" s="68" t="s">
        <v>13764</v>
      </c>
      <c r="K128" s="68" t="s">
        <v>47</v>
      </c>
      <c r="L128" s="68" t="s">
        <v>63</v>
      </c>
      <c r="M128" s="68" t="s">
        <v>69</v>
      </c>
      <c r="N128" s="68" t="s">
        <v>582</v>
      </c>
      <c r="O128" s="68" t="s">
        <v>14666</v>
      </c>
      <c r="P128" s="348">
        <v>22300546</v>
      </c>
      <c r="Q128" s="348" t="s">
        <v>15347</v>
      </c>
      <c r="R128" s="348" t="s">
        <v>13108</v>
      </c>
      <c r="S128" s="348">
        <v>86832359</v>
      </c>
      <c r="T128" s="348" t="s">
        <v>16365</v>
      </c>
      <c r="U128" s="348">
        <v>25480522</v>
      </c>
      <c r="V128" s="68"/>
      <c r="W128" s="68"/>
      <c r="X128" s="68" t="s">
        <v>584</v>
      </c>
      <c r="Y128" s="68"/>
    </row>
    <row r="129" spans="1:25" x14ac:dyDescent="0.25">
      <c r="A129" s="68" t="s">
        <v>587</v>
      </c>
      <c r="B129" s="68" t="s">
        <v>586</v>
      </c>
      <c r="C129" s="68" t="s">
        <v>588</v>
      </c>
      <c r="D129" s="68" t="s">
        <v>63</v>
      </c>
      <c r="E129" s="68" t="s">
        <v>5</v>
      </c>
      <c r="F129" s="68" t="s">
        <v>46</v>
      </c>
      <c r="G129" s="68" t="s">
        <v>4</v>
      </c>
      <c r="H129" s="68" t="s">
        <v>11</v>
      </c>
      <c r="I129" s="68">
        <v>10309</v>
      </c>
      <c r="J129" s="68" t="s">
        <v>13773</v>
      </c>
      <c r="K129" s="68" t="s">
        <v>47</v>
      </c>
      <c r="L129" s="68" t="s">
        <v>63</v>
      </c>
      <c r="M129" s="68" t="s">
        <v>589</v>
      </c>
      <c r="N129" s="68" t="s">
        <v>11307</v>
      </c>
      <c r="O129" s="68" t="s">
        <v>14666</v>
      </c>
      <c r="P129" s="348">
        <v>25480011</v>
      </c>
      <c r="Q129" s="348" t="s">
        <v>15347</v>
      </c>
      <c r="R129" s="348" t="s">
        <v>14685</v>
      </c>
      <c r="S129" s="348">
        <v>83263754</v>
      </c>
      <c r="T129" s="348" t="s">
        <v>16365</v>
      </c>
      <c r="U129" s="348">
        <v>25480522</v>
      </c>
      <c r="V129" s="68"/>
      <c r="W129" s="68"/>
      <c r="X129" s="68" t="s">
        <v>7884</v>
      </c>
      <c r="Y129" s="68"/>
    </row>
    <row r="130" spans="1:25" x14ac:dyDescent="0.25">
      <c r="A130" s="68" t="s">
        <v>591</v>
      </c>
      <c r="B130" s="68" t="s">
        <v>590</v>
      </c>
      <c r="C130" s="68" t="s">
        <v>592</v>
      </c>
      <c r="D130" s="68" t="s">
        <v>63</v>
      </c>
      <c r="E130" s="68" t="s">
        <v>5</v>
      </c>
      <c r="F130" s="68" t="s">
        <v>46</v>
      </c>
      <c r="G130" s="68" t="s">
        <v>4249</v>
      </c>
      <c r="H130" s="68" t="s">
        <v>6</v>
      </c>
      <c r="I130" s="68">
        <v>12005</v>
      </c>
      <c r="J130" s="68" t="s">
        <v>15306</v>
      </c>
      <c r="K130" s="68" t="s">
        <v>47</v>
      </c>
      <c r="L130" s="68" t="s">
        <v>4250</v>
      </c>
      <c r="M130" s="68" t="s">
        <v>315</v>
      </c>
      <c r="N130" s="68" t="s">
        <v>593</v>
      </c>
      <c r="O130" s="68" t="s">
        <v>14666</v>
      </c>
      <c r="P130" s="348">
        <v>25441592</v>
      </c>
      <c r="Q130" s="348">
        <v>25441592</v>
      </c>
      <c r="R130" s="348" t="s">
        <v>12652</v>
      </c>
      <c r="S130" s="348">
        <v>25441592</v>
      </c>
      <c r="T130" s="348" t="s">
        <v>16365</v>
      </c>
      <c r="U130" s="348">
        <v>25480522</v>
      </c>
      <c r="V130" s="68"/>
      <c r="W130" s="68"/>
      <c r="X130" s="68" t="s">
        <v>594</v>
      </c>
      <c r="Y130" s="68"/>
    </row>
    <row r="131" spans="1:25" x14ac:dyDescent="0.25">
      <c r="A131" s="68" t="s">
        <v>597</v>
      </c>
      <c r="B131" s="68" t="s">
        <v>596</v>
      </c>
      <c r="C131" s="68" t="s">
        <v>598</v>
      </c>
      <c r="D131" s="68" t="s">
        <v>63</v>
      </c>
      <c r="E131" s="68" t="s">
        <v>5</v>
      </c>
      <c r="F131" s="68" t="s">
        <v>46</v>
      </c>
      <c r="G131" s="68" t="s">
        <v>4</v>
      </c>
      <c r="H131" s="68" t="s">
        <v>3</v>
      </c>
      <c r="I131" s="68">
        <v>10302</v>
      </c>
      <c r="J131" s="68" t="s">
        <v>13764</v>
      </c>
      <c r="K131" s="68" t="s">
        <v>47</v>
      </c>
      <c r="L131" s="68" t="s">
        <v>63</v>
      </c>
      <c r="M131" s="68" t="s">
        <v>69</v>
      </c>
      <c r="N131" s="68" t="s">
        <v>598</v>
      </c>
      <c r="O131" s="68" t="s">
        <v>14666</v>
      </c>
      <c r="P131" s="348" t="s">
        <v>15347</v>
      </c>
      <c r="Q131" s="348" t="s">
        <v>15347</v>
      </c>
      <c r="R131" s="348" t="s">
        <v>14694</v>
      </c>
      <c r="S131" s="348">
        <v>86779639</v>
      </c>
      <c r="T131" s="348" t="s">
        <v>16365</v>
      </c>
      <c r="U131" s="348">
        <v>25480522</v>
      </c>
      <c r="V131" s="68"/>
      <c r="W131" s="68"/>
      <c r="X131" s="68" t="s">
        <v>9144</v>
      </c>
      <c r="Y131" s="68"/>
    </row>
    <row r="132" spans="1:25" x14ac:dyDescent="0.25">
      <c r="A132" s="68" t="s">
        <v>599</v>
      </c>
      <c r="B132" s="68" t="s">
        <v>479</v>
      </c>
      <c r="C132" s="68" t="s">
        <v>600</v>
      </c>
      <c r="D132" s="68" t="s">
        <v>63</v>
      </c>
      <c r="E132" s="68" t="s">
        <v>5</v>
      </c>
      <c r="F132" s="68" t="s">
        <v>89</v>
      </c>
      <c r="G132" s="68" t="s">
        <v>2</v>
      </c>
      <c r="H132" s="68" t="s">
        <v>8</v>
      </c>
      <c r="I132" s="68">
        <v>30107</v>
      </c>
      <c r="J132" s="68" t="s">
        <v>13052</v>
      </c>
      <c r="K132" s="68" t="s">
        <v>322</v>
      </c>
      <c r="L132" s="68" t="s">
        <v>322</v>
      </c>
      <c r="M132" s="68" t="s">
        <v>601</v>
      </c>
      <c r="N132" s="68" t="s">
        <v>11308</v>
      </c>
      <c r="O132" s="68" t="s">
        <v>14666</v>
      </c>
      <c r="P132" s="348">
        <v>25480582</v>
      </c>
      <c r="Q132" s="348">
        <v>83887668</v>
      </c>
      <c r="R132" s="348" t="s">
        <v>13114</v>
      </c>
      <c r="S132" s="348">
        <v>25480582</v>
      </c>
      <c r="T132" s="348" t="s">
        <v>16365</v>
      </c>
      <c r="U132" s="348">
        <v>25480522</v>
      </c>
      <c r="V132" s="68"/>
      <c r="W132" s="68"/>
      <c r="X132" s="68" t="s">
        <v>602</v>
      </c>
      <c r="Y132" s="68"/>
    </row>
    <row r="133" spans="1:25" x14ac:dyDescent="0.25">
      <c r="A133" s="68" t="s">
        <v>603</v>
      </c>
      <c r="B133" s="68" t="s">
        <v>492</v>
      </c>
      <c r="C133" s="68" t="s">
        <v>604</v>
      </c>
      <c r="D133" s="68" t="s">
        <v>63</v>
      </c>
      <c r="E133" s="68" t="s">
        <v>5</v>
      </c>
      <c r="F133" s="68" t="s">
        <v>46</v>
      </c>
      <c r="G133" s="68" t="s">
        <v>4</v>
      </c>
      <c r="H133" s="68" t="s">
        <v>7</v>
      </c>
      <c r="I133" s="68">
        <v>10306</v>
      </c>
      <c r="J133" s="68" t="s">
        <v>13769</v>
      </c>
      <c r="K133" s="68" t="s">
        <v>47</v>
      </c>
      <c r="L133" s="68" t="s">
        <v>63</v>
      </c>
      <c r="M133" s="68" t="s">
        <v>605</v>
      </c>
      <c r="N133" s="68" t="s">
        <v>11309</v>
      </c>
      <c r="O133" s="68" t="s">
        <v>14666</v>
      </c>
      <c r="P133" s="348">
        <v>25442186</v>
      </c>
      <c r="Q133" s="348">
        <v>25442186</v>
      </c>
      <c r="R133" s="348" t="s">
        <v>14696</v>
      </c>
      <c r="S133" s="348">
        <v>86324918</v>
      </c>
      <c r="T133" s="348" t="s">
        <v>16365</v>
      </c>
      <c r="U133" s="348">
        <v>25480522</v>
      </c>
      <c r="V133" s="68"/>
      <c r="W133" s="68"/>
      <c r="X133" s="68" t="s">
        <v>606</v>
      </c>
      <c r="Y133" s="68"/>
    </row>
    <row r="134" spans="1:25" x14ac:dyDescent="0.25">
      <c r="A134" s="68" t="s">
        <v>607</v>
      </c>
      <c r="B134" s="68" t="s">
        <v>463</v>
      </c>
      <c r="C134" s="68" t="s">
        <v>608</v>
      </c>
      <c r="D134" s="68" t="s">
        <v>63</v>
      </c>
      <c r="E134" s="68" t="s">
        <v>4</v>
      </c>
      <c r="F134" s="68" t="s">
        <v>46</v>
      </c>
      <c r="G134" s="68" t="s">
        <v>4</v>
      </c>
      <c r="H134" s="68" t="s">
        <v>11</v>
      </c>
      <c r="I134" s="68">
        <v>10309</v>
      </c>
      <c r="J134" s="68" t="s">
        <v>13773</v>
      </c>
      <c r="K134" s="68" t="s">
        <v>47</v>
      </c>
      <c r="L134" s="68" t="s">
        <v>63</v>
      </c>
      <c r="M134" s="68" t="s">
        <v>589</v>
      </c>
      <c r="N134" s="68" t="s">
        <v>608</v>
      </c>
      <c r="O134" s="68" t="s">
        <v>14666</v>
      </c>
      <c r="P134" s="348">
        <v>25400034</v>
      </c>
      <c r="Q134" s="348">
        <v>25400034</v>
      </c>
      <c r="R134" s="348" t="s">
        <v>12033</v>
      </c>
      <c r="S134" s="348">
        <v>25400034</v>
      </c>
      <c r="T134" s="348" t="s">
        <v>14698</v>
      </c>
      <c r="U134" s="348">
        <v>22301358</v>
      </c>
      <c r="V134" s="68"/>
      <c r="W134" s="68"/>
      <c r="X134" s="68" t="s">
        <v>609</v>
      </c>
      <c r="Y134" s="68"/>
    </row>
    <row r="135" spans="1:25" x14ac:dyDescent="0.25">
      <c r="A135" s="68" t="s">
        <v>611</v>
      </c>
      <c r="B135" s="68" t="s">
        <v>483</v>
      </c>
      <c r="C135" s="68" t="s">
        <v>612</v>
      </c>
      <c r="D135" s="68" t="s">
        <v>63</v>
      </c>
      <c r="E135" s="68" t="s">
        <v>5</v>
      </c>
      <c r="F135" s="68" t="s">
        <v>46</v>
      </c>
      <c r="G135" s="68" t="s">
        <v>4</v>
      </c>
      <c r="H135" s="68" t="s">
        <v>11</v>
      </c>
      <c r="I135" s="68">
        <v>10309</v>
      </c>
      <c r="J135" s="68" t="s">
        <v>13773</v>
      </c>
      <c r="K135" s="68" t="s">
        <v>47</v>
      </c>
      <c r="L135" s="68" t="s">
        <v>63</v>
      </c>
      <c r="M135" s="68" t="s">
        <v>589</v>
      </c>
      <c r="N135" s="68" t="s">
        <v>612</v>
      </c>
      <c r="O135" s="68" t="s">
        <v>14666</v>
      </c>
      <c r="P135" s="348">
        <v>22306964</v>
      </c>
      <c r="Q135" s="348">
        <v>22306964</v>
      </c>
      <c r="R135" s="348" t="s">
        <v>14697</v>
      </c>
      <c r="S135" s="348">
        <v>86674253</v>
      </c>
      <c r="T135" s="348" t="s">
        <v>16365</v>
      </c>
      <c r="U135" s="348">
        <v>25480522</v>
      </c>
      <c r="V135" s="68"/>
      <c r="W135" s="68"/>
      <c r="X135" s="68" t="s">
        <v>614</v>
      </c>
      <c r="Y135" s="68"/>
    </row>
    <row r="136" spans="1:25" x14ac:dyDescent="0.25">
      <c r="A136" s="68" t="s">
        <v>615</v>
      </c>
      <c r="B136" s="68" t="s">
        <v>517</v>
      </c>
      <c r="C136" s="68" t="s">
        <v>616</v>
      </c>
      <c r="D136" s="68" t="s">
        <v>63</v>
      </c>
      <c r="E136" s="68" t="s">
        <v>5</v>
      </c>
      <c r="F136" s="68" t="s">
        <v>89</v>
      </c>
      <c r="G136" s="68" t="s">
        <v>2</v>
      </c>
      <c r="H136" s="68" t="s">
        <v>8</v>
      </c>
      <c r="I136" s="68">
        <v>30107</v>
      </c>
      <c r="J136" s="68" t="s">
        <v>13052</v>
      </c>
      <c r="K136" s="68" t="s">
        <v>322</v>
      </c>
      <c r="L136" s="68" t="s">
        <v>322</v>
      </c>
      <c r="M136" s="68" t="s">
        <v>601</v>
      </c>
      <c r="N136" s="68" t="s">
        <v>617</v>
      </c>
      <c r="O136" s="68" t="s">
        <v>14666</v>
      </c>
      <c r="P136" s="348">
        <v>25480276</v>
      </c>
      <c r="Q136" s="348">
        <v>25480276</v>
      </c>
      <c r="R136" s="348" t="s">
        <v>15397</v>
      </c>
      <c r="S136" s="348">
        <v>25480276</v>
      </c>
      <c r="T136" s="348" t="s">
        <v>16365</v>
      </c>
      <c r="U136" s="348">
        <v>25480522</v>
      </c>
      <c r="V136" s="68"/>
      <c r="W136" s="68"/>
      <c r="X136" s="68" t="s">
        <v>618</v>
      </c>
      <c r="Y136" s="68"/>
    </row>
    <row r="137" spans="1:25" x14ac:dyDescent="0.25">
      <c r="A137" s="68" t="s">
        <v>619</v>
      </c>
      <c r="B137" s="68" t="s">
        <v>509</v>
      </c>
      <c r="C137" s="68" t="s">
        <v>620</v>
      </c>
      <c r="D137" s="68" t="s">
        <v>63</v>
      </c>
      <c r="E137" s="68" t="s">
        <v>5</v>
      </c>
      <c r="F137" s="68" t="s">
        <v>89</v>
      </c>
      <c r="G137" s="68" t="s">
        <v>2</v>
      </c>
      <c r="H137" s="68" t="s">
        <v>8</v>
      </c>
      <c r="I137" s="68">
        <v>30107</v>
      </c>
      <c r="J137" s="68" t="s">
        <v>13052</v>
      </c>
      <c r="K137" s="68" t="s">
        <v>322</v>
      </c>
      <c r="L137" s="68" t="s">
        <v>322</v>
      </c>
      <c r="M137" s="68" t="s">
        <v>601</v>
      </c>
      <c r="N137" s="68" t="s">
        <v>11310</v>
      </c>
      <c r="O137" s="68" t="s">
        <v>14666</v>
      </c>
      <c r="P137" s="348">
        <v>25480255</v>
      </c>
      <c r="Q137" s="348" t="s">
        <v>15347</v>
      </c>
      <c r="R137" s="348" t="s">
        <v>12655</v>
      </c>
      <c r="S137" s="348">
        <v>83877555</v>
      </c>
      <c r="T137" s="348" t="s">
        <v>16365</v>
      </c>
      <c r="U137" s="348">
        <v>87588282</v>
      </c>
      <c r="V137" s="68"/>
      <c r="W137" s="68"/>
      <c r="X137" s="68" t="s">
        <v>621</v>
      </c>
      <c r="Y137" s="68"/>
    </row>
    <row r="138" spans="1:25" x14ac:dyDescent="0.25">
      <c r="A138" s="68" t="s">
        <v>623</v>
      </c>
      <c r="B138" s="68" t="s">
        <v>500</v>
      </c>
      <c r="C138" s="68" t="s">
        <v>624</v>
      </c>
      <c r="D138" s="68" t="s">
        <v>63</v>
      </c>
      <c r="E138" s="68" t="s">
        <v>5</v>
      </c>
      <c r="F138" s="68" t="s">
        <v>46</v>
      </c>
      <c r="G138" s="68" t="s">
        <v>4</v>
      </c>
      <c r="H138" s="68" t="s">
        <v>7</v>
      </c>
      <c r="I138" s="68">
        <v>10306</v>
      </c>
      <c r="J138" s="68" t="s">
        <v>13769</v>
      </c>
      <c r="K138" s="68" t="s">
        <v>47</v>
      </c>
      <c r="L138" s="68" t="s">
        <v>63</v>
      </c>
      <c r="M138" s="68" t="s">
        <v>605</v>
      </c>
      <c r="N138" s="68" t="s">
        <v>11311</v>
      </c>
      <c r="O138" s="68" t="s">
        <v>14666</v>
      </c>
      <c r="P138" s="348">
        <v>25440178</v>
      </c>
      <c r="Q138" s="348">
        <v>25440178</v>
      </c>
      <c r="R138" s="348" t="s">
        <v>16366</v>
      </c>
      <c r="S138" s="348">
        <v>70592698</v>
      </c>
      <c r="T138" s="348" t="s">
        <v>16365</v>
      </c>
      <c r="U138" s="348">
        <v>25480522</v>
      </c>
      <c r="V138" s="68"/>
      <c r="W138" s="68"/>
      <c r="X138" s="68" t="s">
        <v>625</v>
      </c>
      <c r="Y138" s="68"/>
    </row>
    <row r="139" spans="1:25" x14ac:dyDescent="0.25">
      <c r="A139" s="68" t="s">
        <v>627</v>
      </c>
      <c r="B139" s="68" t="s">
        <v>514</v>
      </c>
      <c r="C139" s="68" t="s">
        <v>628</v>
      </c>
      <c r="D139" s="68" t="s">
        <v>63</v>
      </c>
      <c r="E139" s="68" t="s">
        <v>5</v>
      </c>
      <c r="F139" s="68" t="s">
        <v>46</v>
      </c>
      <c r="G139" s="68" t="s">
        <v>4</v>
      </c>
      <c r="H139" s="68" t="s">
        <v>7</v>
      </c>
      <c r="I139" s="68">
        <v>10306</v>
      </c>
      <c r="J139" s="68" t="s">
        <v>13769</v>
      </c>
      <c r="K139" s="68" t="s">
        <v>47</v>
      </c>
      <c r="L139" s="68" t="s">
        <v>63</v>
      </c>
      <c r="M139" s="68" t="s">
        <v>605</v>
      </c>
      <c r="N139" s="68" t="s">
        <v>605</v>
      </c>
      <c r="O139" s="68" t="s">
        <v>14666</v>
      </c>
      <c r="P139" s="348">
        <v>25440022</v>
      </c>
      <c r="Q139" s="348">
        <v>25440022</v>
      </c>
      <c r="R139" s="348" t="s">
        <v>650</v>
      </c>
      <c r="S139" s="348">
        <v>89807219</v>
      </c>
      <c r="T139" s="348" t="s">
        <v>16365</v>
      </c>
      <c r="U139" s="348">
        <v>25480522</v>
      </c>
      <c r="V139" s="68"/>
      <c r="W139" s="68"/>
      <c r="X139" s="68" t="s">
        <v>629</v>
      </c>
      <c r="Y139" s="68"/>
    </row>
    <row r="140" spans="1:25" x14ac:dyDescent="0.25">
      <c r="A140" s="68" t="s">
        <v>631</v>
      </c>
      <c r="B140" s="68" t="s">
        <v>503</v>
      </c>
      <c r="C140" s="68" t="s">
        <v>632</v>
      </c>
      <c r="D140" s="68" t="s">
        <v>63</v>
      </c>
      <c r="E140" s="68" t="s">
        <v>5</v>
      </c>
      <c r="F140" s="68" t="s">
        <v>89</v>
      </c>
      <c r="G140" s="68" t="s">
        <v>2</v>
      </c>
      <c r="H140" s="68" t="s">
        <v>8</v>
      </c>
      <c r="I140" s="68">
        <v>30107</v>
      </c>
      <c r="J140" s="68" t="s">
        <v>13052</v>
      </c>
      <c r="K140" s="68" t="s">
        <v>322</v>
      </c>
      <c r="L140" s="68" t="s">
        <v>322</v>
      </c>
      <c r="M140" s="68" t="s">
        <v>601</v>
      </c>
      <c r="N140" s="68" t="s">
        <v>633</v>
      </c>
      <c r="O140" s="68" t="s">
        <v>14666</v>
      </c>
      <c r="P140" s="348">
        <v>83195644</v>
      </c>
      <c r="Q140" s="348" t="s">
        <v>15347</v>
      </c>
      <c r="R140" s="348" t="s">
        <v>13431</v>
      </c>
      <c r="S140" s="348">
        <v>83195644</v>
      </c>
      <c r="T140" s="348" t="s">
        <v>16365</v>
      </c>
      <c r="U140" s="348">
        <v>25480522</v>
      </c>
      <c r="V140" s="68"/>
      <c r="W140" s="68"/>
      <c r="X140" s="68" t="s">
        <v>10825</v>
      </c>
      <c r="Y140" s="68"/>
    </row>
    <row r="141" spans="1:25" x14ac:dyDescent="0.25">
      <c r="A141" s="68" t="s">
        <v>635</v>
      </c>
      <c r="B141" s="68" t="s">
        <v>496</v>
      </c>
      <c r="C141" s="68" t="s">
        <v>636</v>
      </c>
      <c r="D141" s="68" t="s">
        <v>63</v>
      </c>
      <c r="E141" s="68" t="s">
        <v>5</v>
      </c>
      <c r="F141" s="68" t="s">
        <v>46</v>
      </c>
      <c r="G141" s="68" t="s">
        <v>4</v>
      </c>
      <c r="H141" s="68" t="s">
        <v>3</v>
      </c>
      <c r="I141" s="68">
        <v>10302</v>
      </c>
      <c r="J141" s="68" t="s">
        <v>13764</v>
      </c>
      <c r="K141" s="68" t="s">
        <v>47</v>
      </c>
      <c r="L141" s="68" t="s">
        <v>63</v>
      </c>
      <c r="M141" s="68" t="s">
        <v>69</v>
      </c>
      <c r="N141" s="68" t="s">
        <v>11312</v>
      </c>
      <c r="O141" s="68" t="s">
        <v>14666</v>
      </c>
      <c r="P141" s="348">
        <v>25000757</v>
      </c>
      <c r="Q141" s="348">
        <v>25000757</v>
      </c>
      <c r="R141" s="348" t="s">
        <v>14686</v>
      </c>
      <c r="S141" s="348">
        <v>25000757</v>
      </c>
      <c r="T141" s="348" t="s">
        <v>16365</v>
      </c>
      <c r="U141" s="348">
        <v>25480522</v>
      </c>
      <c r="V141" s="68"/>
      <c r="W141" s="68"/>
      <c r="X141" s="68" t="s">
        <v>638</v>
      </c>
      <c r="Y141" s="68"/>
    </row>
    <row r="142" spans="1:25" x14ac:dyDescent="0.25">
      <c r="A142" s="68" t="s">
        <v>640</v>
      </c>
      <c r="B142" s="68" t="s">
        <v>507</v>
      </c>
      <c r="C142" s="68" t="s">
        <v>641</v>
      </c>
      <c r="D142" s="68" t="s">
        <v>63</v>
      </c>
      <c r="E142" s="68" t="s">
        <v>4</v>
      </c>
      <c r="F142" s="68" t="s">
        <v>46</v>
      </c>
      <c r="G142" s="68" t="s">
        <v>4</v>
      </c>
      <c r="H142" s="68" t="s">
        <v>11</v>
      </c>
      <c r="I142" s="68">
        <v>10309</v>
      </c>
      <c r="J142" s="68" t="s">
        <v>13773</v>
      </c>
      <c r="K142" s="68" t="s">
        <v>47</v>
      </c>
      <c r="L142" s="68" t="s">
        <v>63</v>
      </c>
      <c r="M142" s="68" t="s">
        <v>589</v>
      </c>
      <c r="N142" s="68" t="s">
        <v>641</v>
      </c>
      <c r="O142" s="68" t="s">
        <v>14666</v>
      </c>
      <c r="P142" s="348">
        <v>25402465</v>
      </c>
      <c r="Q142" s="348">
        <v>25402465</v>
      </c>
      <c r="R142" s="348" t="s">
        <v>9986</v>
      </c>
      <c r="S142" s="348">
        <v>89801026</v>
      </c>
      <c r="T142" s="348" t="s">
        <v>14698</v>
      </c>
      <c r="U142" s="348">
        <v>22301358</v>
      </c>
      <c r="V142" s="68"/>
      <c r="W142" s="68"/>
      <c r="X142" s="68" t="s">
        <v>642</v>
      </c>
      <c r="Y142" s="68"/>
    </row>
    <row r="143" spans="1:25" x14ac:dyDescent="0.25">
      <c r="A143" s="68" t="s">
        <v>643</v>
      </c>
      <c r="B143" s="68" t="s">
        <v>487</v>
      </c>
      <c r="C143" s="68" t="s">
        <v>644</v>
      </c>
      <c r="D143" s="68" t="s">
        <v>63</v>
      </c>
      <c r="E143" s="68" t="s">
        <v>5</v>
      </c>
      <c r="F143" s="68" t="s">
        <v>46</v>
      </c>
      <c r="G143" s="68" t="s">
        <v>4</v>
      </c>
      <c r="H143" s="68" t="s">
        <v>11</v>
      </c>
      <c r="I143" s="68">
        <v>10309</v>
      </c>
      <c r="J143" s="68" t="s">
        <v>13773</v>
      </c>
      <c r="K143" s="68" t="s">
        <v>47</v>
      </c>
      <c r="L143" s="68" t="s">
        <v>63</v>
      </c>
      <c r="M143" s="68" t="s">
        <v>589</v>
      </c>
      <c r="N143" s="68" t="s">
        <v>644</v>
      </c>
      <c r="O143" s="68" t="s">
        <v>14666</v>
      </c>
      <c r="P143" s="348">
        <v>25402708</v>
      </c>
      <c r="Q143" s="348">
        <v>25402708</v>
      </c>
      <c r="R143" s="348" t="s">
        <v>15398</v>
      </c>
      <c r="S143" s="348">
        <v>86048245</v>
      </c>
      <c r="T143" s="348" t="s">
        <v>16365</v>
      </c>
      <c r="U143" s="348">
        <v>25480522</v>
      </c>
      <c r="V143" s="68"/>
      <c r="W143" s="68"/>
      <c r="X143" s="68" t="s">
        <v>645</v>
      </c>
      <c r="Y143" s="68"/>
    </row>
    <row r="144" spans="1:25" x14ac:dyDescent="0.25">
      <c r="A144" s="68" t="s">
        <v>648</v>
      </c>
      <c r="B144" s="68" t="s">
        <v>647</v>
      </c>
      <c r="C144" s="68" t="s">
        <v>649</v>
      </c>
      <c r="D144" s="68" t="s">
        <v>63</v>
      </c>
      <c r="E144" s="68" t="s">
        <v>5</v>
      </c>
      <c r="F144" s="68" t="s">
        <v>46</v>
      </c>
      <c r="G144" s="68" t="s">
        <v>4</v>
      </c>
      <c r="H144" s="68" t="s">
        <v>10</v>
      </c>
      <c r="I144" s="68">
        <v>10308</v>
      </c>
      <c r="J144" s="68" t="s">
        <v>13772</v>
      </c>
      <c r="K144" s="68" t="s">
        <v>47</v>
      </c>
      <c r="L144" s="68" t="s">
        <v>63</v>
      </c>
      <c r="M144" s="68" t="s">
        <v>577</v>
      </c>
      <c r="N144" s="68" t="s">
        <v>11313</v>
      </c>
      <c r="O144" s="68" t="s">
        <v>14666</v>
      </c>
      <c r="P144" s="348">
        <v>25441140</v>
      </c>
      <c r="Q144" s="348">
        <v>25441140</v>
      </c>
      <c r="R144" s="348" t="s">
        <v>16367</v>
      </c>
      <c r="S144" s="348">
        <v>25441140</v>
      </c>
      <c r="T144" s="348" t="s">
        <v>16365</v>
      </c>
      <c r="U144" s="348">
        <v>25480522</v>
      </c>
      <c r="V144" s="68"/>
      <c r="W144" s="68"/>
      <c r="X144" s="68" t="s">
        <v>651</v>
      </c>
      <c r="Y144" s="68"/>
    </row>
    <row r="145" spans="1:25" x14ac:dyDescent="0.25">
      <c r="A145" s="68" t="s">
        <v>654</v>
      </c>
      <c r="B145" s="68" t="s">
        <v>653</v>
      </c>
      <c r="C145" s="68" t="s">
        <v>655</v>
      </c>
      <c r="D145" s="68" t="s">
        <v>63</v>
      </c>
      <c r="E145" s="68" t="s">
        <v>5</v>
      </c>
      <c r="F145" s="68" t="s">
        <v>89</v>
      </c>
      <c r="G145" s="68" t="s">
        <v>2</v>
      </c>
      <c r="H145" s="68" t="s">
        <v>8</v>
      </c>
      <c r="I145" s="68">
        <v>30107</v>
      </c>
      <c r="J145" s="68" t="s">
        <v>13052</v>
      </c>
      <c r="K145" s="68" t="s">
        <v>322</v>
      </c>
      <c r="L145" s="68" t="s">
        <v>322</v>
      </c>
      <c r="M145" s="68" t="s">
        <v>601</v>
      </c>
      <c r="N145" s="68" t="s">
        <v>656</v>
      </c>
      <c r="O145" s="68" t="s">
        <v>14666</v>
      </c>
      <c r="P145" s="348">
        <v>25480085</v>
      </c>
      <c r="Q145" s="348">
        <v>25480085</v>
      </c>
      <c r="R145" s="348" t="s">
        <v>13432</v>
      </c>
      <c r="S145" s="348">
        <v>25480085</v>
      </c>
      <c r="T145" s="348" t="s">
        <v>16365</v>
      </c>
      <c r="U145" s="348">
        <v>25480522</v>
      </c>
      <c r="V145" s="68" t="s">
        <v>15261</v>
      </c>
      <c r="W145" s="68"/>
      <c r="X145" s="68" t="s">
        <v>657</v>
      </c>
      <c r="Y145" s="68" t="s">
        <v>658</v>
      </c>
    </row>
    <row r="146" spans="1:25" x14ac:dyDescent="0.25">
      <c r="A146" s="68" t="s">
        <v>660</v>
      </c>
      <c r="B146" s="68" t="s">
        <v>659</v>
      </c>
      <c r="C146" s="68" t="s">
        <v>10110</v>
      </c>
      <c r="D146" s="68" t="s">
        <v>63</v>
      </c>
      <c r="E146" s="68" t="s">
        <v>4</v>
      </c>
      <c r="F146" s="68" t="s">
        <v>46</v>
      </c>
      <c r="G146" s="68" t="s">
        <v>7</v>
      </c>
      <c r="H146" s="68" t="s">
        <v>7</v>
      </c>
      <c r="I146" s="68">
        <v>10606</v>
      </c>
      <c r="J146" s="68" t="s">
        <v>13799</v>
      </c>
      <c r="K146" s="68" t="s">
        <v>47</v>
      </c>
      <c r="L146" s="68" t="s">
        <v>661</v>
      </c>
      <c r="M146" s="68" t="s">
        <v>446</v>
      </c>
      <c r="N146" s="68" t="s">
        <v>11314</v>
      </c>
      <c r="O146" s="68" t="s">
        <v>14666</v>
      </c>
      <c r="P146" s="348">
        <v>25444107</v>
      </c>
      <c r="Q146" s="348" t="s">
        <v>15347</v>
      </c>
      <c r="R146" s="348" t="s">
        <v>14010</v>
      </c>
      <c r="S146" s="348">
        <v>83238808</v>
      </c>
      <c r="T146" s="348" t="s">
        <v>14698</v>
      </c>
      <c r="U146" s="348">
        <v>22301358</v>
      </c>
      <c r="V146" s="68"/>
      <c r="W146" s="68"/>
      <c r="X146" s="68" t="s">
        <v>6597</v>
      </c>
      <c r="Y146" s="68"/>
    </row>
    <row r="147" spans="1:25" x14ac:dyDescent="0.25">
      <c r="A147" s="68" t="s">
        <v>663</v>
      </c>
      <c r="B147" s="68" t="s">
        <v>662</v>
      </c>
      <c r="C147" s="68" t="s">
        <v>664</v>
      </c>
      <c r="D147" s="68" t="s">
        <v>63</v>
      </c>
      <c r="E147" s="68" t="s">
        <v>4</v>
      </c>
      <c r="F147" s="68" t="s">
        <v>46</v>
      </c>
      <c r="G147" s="68" t="s">
        <v>7</v>
      </c>
      <c r="H147" s="68" t="s">
        <v>8</v>
      </c>
      <c r="I147" s="68">
        <v>10607</v>
      </c>
      <c r="J147" s="68" t="s">
        <v>13801</v>
      </c>
      <c r="K147" s="68" t="s">
        <v>47</v>
      </c>
      <c r="L147" s="68" t="s">
        <v>661</v>
      </c>
      <c r="M147" s="68" t="s">
        <v>665</v>
      </c>
      <c r="N147" s="68" t="s">
        <v>666</v>
      </c>
      <c r="O147" s="68" t="s">
        <v>14666</v>
      </c>
      <c r="P147" s="348">
        <v>22300709</v>
      </c>
      <c r="Q147" s="348">
        <v>25009915</v>
      </c>
      <c r="R147" s="348" t="s">
        <v>16368</v>
      </c>
      <c r="S147" s="348">
        <v>22300709</v>
      </c>
      <c r="T147" s="348" t="s">
        <v>14698</v>
      </c>
      <c r="U147" s="348">
        <v>22301358</v>
      </c>
      <c r="V147" s="68"/>
      <c r="W147" s="68"/>
      <c r="X147" s="68" t="s">
        <v>425</v>
      </c>
      <c r="Y147" s="68"/>
    </row>
    <row r="148" spans="1:25" x14ac:dyDescent="0.25">
      <c r="A148" s="68" t="s">
        <v>669</v>
      </c>
      <c r="B148" s="68" t="s">
        <v>668</v>
      </c>
      <c r="C148" s="68" t="s">
        <v>670</v>
      </c>
      <c r="D148" s="68" t="s">
        <v>63</v>
      </c>
      <c r="E148" s="68" t="s">
        <v>4</v>
      </c>
      <c r="F148" s="68" t="s">
        <v>46</v>
      </c>
      <c r="G148" s="68" t="s">
        <v>7</v>
      </c>
      <c r="H148" s="68" t="s">
        <v>6</v>
      </c>
      <c r="I148" s="68">
        <v>10605</v>
      </c>
      <c r="J148" s="68" t="s">
        <v>13798</v>
      </c>
      <c r="K148" s="68" t="s">
        <v>47</v>
      </c>
      <c r="L148" s="68" t="s">
        <v>661</v>
      </c>
      <c r="M148" s="68" t="s">
        <v>14014</v>
      </c>
      <c r="N148" s="68" t="s">
        <v>671</v>
      </c>
      <c r="O148" s="68" t="s">
        <v>14666</v>
      </c>
      <c r="P148" s="348">
        <v>25401044</v>
      </c>
      <c r="Q148" s="348">
        <v>25402226</v>
      </c>
      <c r="R148" s="348" t="s">
        <v>15399</v>
      </c>
      <c r="S148" s="348" t="s">
        <v>15400</v>
      </c>
      <c r="T148" s="348" t="s">
        <v>14698</v>
      </c>
      <c r="U148" s="348">
        <v>22301358</v>
      </c>
      <c r="V148" s="68"/>
      <c r="W148" s="68"/>
      <c r="X148" s="68" t="s">
        <v>672</v>
      </c>
      <c r="Y148" s="68"/>
    </row>
    <row r="149" spans="1:25" x14ac:dyDescent="0.25">
      <c r="A149" s="68" t="s">
        <v>675</v>
      </c>
      <c r="B149" s="68" t="s">
        <v>674</v>
      </c>
      <c r="C149" s="68" t="s">
        <v>676</v>
      </c>
      <c r="D149" s="68" t="s">
        <v>63</v>
      </c>
      <c r="E149" s="68" t="s">
        <v>4</v>
      </c>
      <c r="F149" s="68" t="s">
        <v>46</v>
      </c>
      <c r="G149" s="68" t="s">
        <v>7</v>
      </c>
      <c r="H149" s="68" t="s">
        <v>5</v>
      </c>
      <c r="I149" s="68">
        <v>10604</v>
      </c>
      <c r="J149" s="68" t="s">
        <v>13797</v>
      </c>
      <c r="K149" s="68" t="s">
        <v>47</v>
      </c>
      <c r="L149" s="68" t="s">
        <v>661</v>
      </c>
      <c r="M149" s="68" t="s">
        <v>677</v>
      </c>
      <c r="N149" s="68" t="s">
        <v>11316</v>
      </c>
      <c r="O149" s="68" t="s">
        <v>14666</v>
      </c>
      <c r="P149" s="348">
        <v>25401343</v>
      </c>
      <c r="Q149" s="348">
        <v>25401343</v>
      </c>
      <c r="R149" s="348" t="s">
        <v>13524</v>
      </c>
      <c r="S149" s="348">
        <v>25401343</v>
      </c>
      <c r="T149" s="348" t="s">
        <v>14698</v>
      </c>
      <c r="U149" s="348">
        <v>22301358</v>
      </c>
      <c r="V149" s="68"/>
      <c r="W149" s="68"/>
      <c r="X149" s="68" t="s">
        <v>678</v>
      </c>
      <c r="Y149" s="68"/>
    </row>
    <row r="150" spans="1:25" x14ac:dyDescent="0.25">
      <c r="A150" s="68" t="s">
        <v>684</v>
      </c>
      <c r="B150" s="68" t="s">
        <v>683</v>
      </c>
      <c r="C150" s="68" t="s">
        <v>685</v>
      </c>
      <c r="D150" s="68" t="s">
        <v>63</v>
      </c>
      <c r="E150" s="68" t="s">
        <v>3</v>
      </c>
      <c r="F150" s="68" t="s">
        <v>46</v>
      </c>
      <c r="G150" s="68" t="s">
        <v>7</v>
      </c>
      <c r="H150" s="68" t="s">
        <v>8</v>
      </c>
      <c r="I150" s="68">
        <v>10607</v>
      </c>
      <c r="J150" s="68" t="s">
        <v>13801</v>
      </c>
      <c r="K150" s="68" t="s">
        <v>47</v>
      </c>
      <c r="L150" s="68" t="s">
        <v>661</v>
      </c>
      <c r="M150" s="68" t="s">
        <v>665</v>
      </c>
      <c r="N150" s="68" t="s">
        <v>11317</v>
      </c>
      <c r="O150" s="68" t="s">
        <v>14666</v>
      </c>
      <c r="P150" s="348">
        <v>40804513</v>
      </c>
      <c r="Q150" s="348">
        <v>40804513</v>
      </c>
      <c r="R150" s="348" t="s">
        <v>12651</v>
      </c>
      <c r="S150" s="348">
        <v>85752137</v>
      </c>
      <c r="T150" s="348" t="s">
        <v>16250</v>
      </c>
      <c r="U150" s="348">
        <v>40804513</v>
      </c>
      <c r="V150" s="68" t="s">
        <v>15261</v>
      </c>
      <c r="W150" s="68"/>
      <c r="X150" s="68" t="s">
        <v>686</v>
      </c>
      <c r="Y150" s="68"/>
    </row>
    <row r="151" spans="1:25" x14ac:dyDescent="0.25">
      <c r="A151" s="68" t="s">
        <v>688</v>
      </c>
      <c r="B151" s="68" t="s">
        <v>527</v>
      </c>
      <c r="C151" s="68" t="s">
        <v>227</v>
      </c>
      <c r="D151" s="68" t="s">
        <v>63</v>
      </c>
      <c r="E151" s="68" t="s">
        <v>4</v>
      </c>
      <c r="F151" s="68" t="s">
        <v>46</v>
      </c>
      <c r="G151" s="68" t="s">
        <v>7</v>
      </c>
      <c r="H151" s="68" t="s">
        <v>4</v>
      </c>
      <c r="I151" s="68">
        <v>10603</v>
      </c>
      <c r="J151" s="68" t="s">
        <v>13795</v>
      </c>
      <c r="K151" s="68" t="s">
        <v>47</v>
      </c>
      <c r="L151" s="68" t="s">
        <v>661</v>
      </c>
      <c r="M151" s="68" t="s">
        <v>689</v>
      </c>
      <c r="N151" s="68" t="s">
        <v>227</v>
      </c>
      <c r="O151" s="68" t="s">
        <v>14666</v>
      </c>
      <c r="P151" s="348">
        <v>24166592</v>
      </c>
      <c r="Q151" s="348">
        <v>24166592</v>
      </c>
      <c r="R151" s="348" t="s">
        <v>12401</v>
      </c>
      <c r="S151" s="348">
        <v>84862810</v>
      </c>
      <c r="T151" s="348" t="s">
        <v>14698</v>
      </c>
      <c r="U151" s="348">
        <v>22301358</v>
      </c>
      <c r="V151" s="68"/>
      <c r="W151" s="68"/>
      <c r="X151" s="68" t="s">
        <v>690</v>
      </c>
      <c r="Y151" s="68"/>
    </row>
    <row r="152" spans="1:25" x14ac:dyDescent="0.25">
      <c r="A152" s="68" t="s">
        <v>692</v>
      </c>
      <c r="B152" s="68" t="s">
        <v>541</v>
      </c>
      <c r="C152" s="68" t="s">
        <v>693</v>
      </c>
      <c r="D152" s="68" t="s">
        <v>63</v>
      </c>
      <c r="E152" s="68" t="s">
        <v>7</v>
      </c>
      <c r="F152" s="68" t="s">
        <v>46</v>
      </c>
      <c r="G152" s="68" t="s">
        <v>7</v>
      </c>
      <c r="H152" s="68" t="s">
        <v>4</v>
      </c>
      <c r="I152" s="68">
        <v>10603</v>
      </c>
      <c r="J152" s="68" t="s">
        <v>13795</v>
      </c>
      <c r="K152" s="68" t="s">
        <v>47</v>
      </c>
      <c r="L152" s="68" t="s">
        <v>661</v>
      </c>
      <c r="M152" s="68" t="s">
        <v>689</v>
      </c>
      <c r="N152" s="68" t="s">
        <v>11318</v>
      </c>
      <c r="O152" s="68" t="s">
        <v>14666</v>
      </c>
      <c r="P152" s="348">
        <v>21460556</v>
      </c>
      <c r="Q152" s="348">
        <v>24160556</v>
      </c>
      <c r="R152" s="348" t="s">
        <v>12653</v>
      </c>
      <c r="S152" s="348">
        <v>88867309</v>
      </c>
      <c r="T152" s="348" t="s">
        <v>715</v>
      </c>
      <c r="U152" s="348">
        <v>24104951</v>
      </c>
      <c r="V152" s="68"/>
      <c r="W152" s="68"/>
      <c r="X152" s="68" t="s">
        <v>7563</v>
      </c>
      <c r="Y152" s="68"/>
    </row>
    <row r="153" spans="1:25" x14ac:dyDescent="0.25">
      <c r="A153" s="68" t="s">
        <v>695</v>
      </c>
      <c r="B153" s="68" t="s">
        <v>559</v>
      </c>
      <c r="C153" s="68" t="s">
        <v>121</v>
      </c>
      <c r="D153" s="68" t="s">
        <v>63</v>
      </c>
      <c r="E153" s="68" t="s">
        <v>4</v>
      </c>
      <c r="F153" s="68" t="s">
        <v>46</v>
      </c>
      <c r="G153" s="68" t="s">
        <v>7</v>
      </c>
      <c r="H153" s="68" t="s">
        <v>5</v>
      </c>
      <c r="I153" s="68">
        <v>10604</v>
      </c>
      <c r="J153" s="68" t="s">
        <v>13797</v>
      </c>
      <c r="K153" s="68" t="s">
        <v>47</v>
      </c>
      <c r="L153" s="68" t="s">
        <v>661</v>
      </c>
      <c r="M153" s="68" t="s">
        <v>677</v>
      </c>
      <c r="N153" s="68" t="s">
        <v>696</v>
      </c>
      <c r="O153" s="68" t="s">
        <v>14666</v>
      </c>
      <c r="P153" s="348">
        <v>22017770</v>
      </c>
      <c r="Q153" s="348" t="s">
        <v>15347</v>
      </c>
      <c r="R153" s="348" t="s">
        <v>14690</v>
      </c>
      <c r="S153" s="348">
        <v>22017770</v>
      </c>
      <c r="T153" s="348" t="s">
        <v>14698</v>
      </c>
      <c r="U153" s="348">
        <v>22301358</v>
      </c>
      <c r="V153" s="68"/>
      <c r="W153" s="68"/>
      <c r="X153" s="68" t="s">
        <v>8323</v>
      </c>
      <c r="Y153" s="68"/>
    </row>
    <row r="154" spans="1:25" x14ac:dyDescent="0.25">
      <c r="A154" s="68" t="s">
        <v>697</v>
      </c>
      <c r="B154" s="68" t="s">
        <v>554</v>
      </c>
      <c r="C154" s="68" t="s">
        <v>698</v>
      </c>
      <c r="D154" s="68" t="s">
        <v>63</v>
      </c>
      <c r="E154" s="68" t="s">
        <v>4</v>
      </c>
      <c r="F154" s="68" t="s">
        <v>46</v>
      </c>
      <c r="G154" s="68" t="s">
        <v>7</v>
      </c>
      <c r="H154" s="68" t="s">
        <v>4</v>
      </c>
      <c r="I154" s="68">
        <v>10603</v>
      </c>
      <c r="J154" s="68" t="s">
        <v>13795</v>
      </c>
      <c r="K154" s="68" t="s">
        <v>47</v>
      </c>
      <c r="L154" s="68" t="s">
        <v>661</v>
      </c>
      <c r="M154" s="68" t="s">
        <v>689</v>
      </c>
      <c r="N154" s="68" t="s">
        <v>11320</v>
      </c>
      <c r="O154" s="68" t="s">
        <v>14666</v>
      </c>
      <c r="P154" s="348">
        <v>24100111</v>
      </c>
      <c r="Q154" s="348">
        <v>24100111</v>
      </c>
      <c r="R154" s="348" t="s">
        <v>15401</v>
      </c>
      <c r="S154" s="348">
        <v>89352955</v>
      </c>
      <c r="T154" s="348" t="s">
        <v>14698</v>
      </c>
      <c r="U154" s="348">
        <v>22301358</v>
      </c>
      <c r="V154" s="68"/>
      <c r="W154" s="68"/>
      <c r="X154" s="68" t="s">
        <v>699</v>
      </c>
      <c r="Y154" s="68"/>
    </row>
    <row r="155" spans="1:25" x14ac:dyDescent="0.25">
      <c r="A155" s="68" t="s">
        <v>701</v>
      </c>
      <c r="B155" s="68" t="s">
        <v>564</v>
      </c>
      <c r="C155" s="68" t="s">
        <v>702</v>
      </c>
      <c r="D155" s="68" t="s">
        <v>63</v>
      </c>
      <c r="E155" s="68" t="s">
        <v>4</v>
      </c>
      <c r="F155" s="68" t="s">
        <v>46</v>
      </c>
      <c r="G155" s="68" t="s">
        <v>7</v>
      </c>
      <c r="H155" s="68" t="s">
        <v>7</v>
      </c>
      <c r="I155" s="68">
        <v>10606</v>
      </c>
      <c r="J155" s="68" t="s">
        <v>13799</v>
      </c>
      <c r="K155" s="68" t="s">
        <v>47</v>
      </c>
      <c r="L155" s="68" t="s">
        <v>661</v>
      </c>
      <c r="M155" s="68" t="s">
        <v>446</v>
      </c>
      <c r="N155" s="68" t="s">
        <v>446</v>
      </c>
      <c r="O155" s="68" t="s">
        <v>14666</v>
      </c>
      <c r="P155" s="348">
        <v>25400055</v>
      </c>
      <c r="Q155" s="348">
        <v>25400055</v>
      </c>
      <c r="R155" s="348" t="s">
        <v>15402</v>
      </c>
      <c r="S155" s="348">
        <v>86012448</v>
      </c>
      <c r="T155" s="348" t="s">
        <v>14698</v>
      </c>
      <c r="U155" s="348">
        <v>22301358</v>
      </c>
      <c r="V155" s="68"/>
      <c r="W155" s="68"/>
      <c r="X155" s="68" t="s">
        <v>3422</v>
      </c>
      <c r="Y155" s="68"/>
    </row>
    <row r="156" spans="1:25" x14ac:dyDescent="0.25">
      <c r="A156" s="68" t="s">
        <v>704</v>
      </c>
      <c r="B156" s="68" t="s">
        <v>567</v>
      </c>
      <c r="C156" s="68" t="s">
        <v>705</v>
      </c>
      <c r="D156" s="68" t="s">
        <v>63</v>
      </c>
      <c r="E156" s="68" t="s">
        <v>7</v>
      </c>
      <c r="F156" s="68" t="s">
        <v>46</v>
      </c>
      <c r="G156" s="68" t="s">
        <v>16</v>
      </c>
      <c r="H156" s="68" t="s">
        <v>5</v>
      </c>
      <c r="I156" s="68">
        <v>11204</v>
      </c>
      <c r="J156" s="68" t="s">
        <v>13842</v>
      </c>
      <c r="K156" s="68" t="s">
        <v>47</v>
      </c>
      <c r="L156" s="68" t="s">
        <v>14011</v>
      </c>
      <c r="M156" s="68" t="s">
        <v>956</v>
      </c>
      <c r="N156" s="68" t="s">
        <v>705</v>
      </c>
      <c r="O156" s="68" t="s">
        <v>14666</v>
      </c>
      <c r="P156" s="348">
        <v>83689259</v>
      </c>
      <c r="Q156" s="348">
        <v>88419820</v>
      </c>
      <c r="R156" s="348" t="s">
        <v>10490</v>
      </c>
      <c r="S156" s="348">
        <v>83689259</v>
      </c>
      <c r="T156" s="348" t="s">
        <v>715</v>
      </c>
      <c r="U156" s="348">
        <v>24104951</v>
      </c>
      <c r="V156" s="68"/>
      <c r="W156" s="68"/>
      <c r="X156" s="68" t="s">
        <v>2476</v>
      </c>
      <c r="Y156" s="68"/>
    </row>
    <row r="157" spans="1:25" x14ac:dyDescent="0.25">
      <c r="A157" s="68" t="s">
        <v>707</v>
      </c>
      <c r="B157" s="68" t="s">
        <v>549</v>
      </c>
      <c r="C157" s="68" t="s">
        <v>708</v>
      </c>
      <c r="D157" s="68" t="s">
        <v>63</v>
      </c>
      <c r="E157" s="68" t="s">
        <v>4</v>
      </c>
      <c r="F157" s="68" t="s">
        <v>46</v>
      </c>
      <c r="G157" s="68" t="s">
        <v>7</v>
      </c>
      <c r="H157" s="68" t="s">
        <v>4</v>
      </c>
      <c r="I157" s="68">
        <v>10603</v>
      </c>
      <c r="J157" s="68" t="s">
        <v>13795</v>
      </c>
      <c r="K157" s="68" t="s">
        <v>47</v>
      </c>
      <c r="L157" s="68" t="s">
        <v>661</v>
      </c>
      <c r="M157" s="68" t="s">
        <v>689</v>
      </c>
      <c r="N157" s="68" t="s">
        <v>708</v>
      </c>
      <c r="O157" s="68" t="s">
        <v>14666</v>
      </c>
      <c r="P157" s="348">
        <v>25444694</v>
      </c>
      <c r="Q157" s="348" t="s">
        <v>15347</v>
      </c>
      <c r="R157" s="348" t="s">
        <v>14687</v>
      </c>
      <c r="S157" s="348">
        <v>62903409</v>
      </c>
      <c r="T157" s="348" t="s">
        <v>14698</v>
      </c>
      <c r="U157" s="348">
        <v>22301358</v>
      </c>
      <c r="V157" s="68"/>
      <c r="W157" s="68"/>
      <c r="X157" s="68" t="s">
        <v>9029</v>
      </c>
      <c r="Y157" s="68"/>
    </row>
    <row r="158" spans="1:25" x14ac:dyDescent="0.25">
      <c r="A158" s="68" t="s">
        <v>709</v>
      </c>
      <c r="B158" s="68" t="s">
        <v>571</v>
      </c>
      <c r="C158" s="68" t="s">
        <v>710</v>
      </c>
      <c r="D158" s="68" t="s">
        <v>63</v>
      </c>
      <c r="E158" s="68" t="s">
        <v>4</v>
      </c>
      <c r="F158" s="68" t="s">
        <v>46</v>
      </c>
      <c r="G158" s="68" t="s">
        <v>7</v>
      </c>
      <c r="H158" s="68" t="s">
        <v>3</v>
      </c>
      <c r="I158" s="68">
        <v>10602</v>
      </c>
      <c r="J158" s="68" t="s">
        <v>13793</v>
      </c>
      <c r="K158" s="68" t="s">
        <v>47</v>
      </c>
      <c r="L158" s="68" t="s">
        <v>661</v>
      </c>
      <c r="M158" s="68" t="s">
        <v>681</v>
      </c>
      <c r="N158" s="68" t="s">
        <v>681</v>
      </c>
      <c r="O158" s="68" t="s">
        <v>14666</v>
      </c>
      <c r="P158" s="348">
        <v>22301231</v>
      </c>
      <c r="Q158" s="348" t="s">
        <v>15347</v>
      </c>
      <c r="R158" s="348" t="s">
        <v>14691</v>
      </c>
      <c r="S158" s="348">
        <v>22301231</v>
      </c>
      <c r="T158" s="348" t="s">
        <v>14698</v>
      </c>
      <c r="U158" s="348">
        <v>22301358</v>
      </c>
      <c r="V158" s="68"/>
      <c r="W158" s="68"/>
      <c r="X158" s="68" t="s">
        <v>711</v>
      </c>
      <c r="Y158" s="68"/>
    </row>
    <row r="159" spans="1:25" x14ac:dyDescent="0.25">
      <c r="A159" s="68" t="s">
        <v>713</v>
      </c>
      <c r="B159" s="68" t="s">
        <v>546</v>
      </c>
      <c r="C159" s="68" t="s">
        <v>714</v>
      </c>
      <c r="D159" s="68" t="s">
        <v>63</v>
      </c>
      <c r="E159" s="68" t="s">
        <v>4</v>
      </c>
      <c r="F159" s="68" t="s">
        <v>46</v>
      </c>
      <c r="G159" s="68" t="s">
        <v>4</v>
      </c>
      <c r="H159" s="68" t="s">
        <v>11</v>
      </c>
      <c r="I159" s="68">
        <v>10309</v>
      </c>
      <c r="J159" s="68" t="s">
        <v>13773</v>
      </c>
      <c r="K159" s="68" t="s">
        <v>47</v>
      </c>
      <c r="L159" s="68" t="s">
        <v>63</v>
      </c>
      <c r="M159" s="68" t="s">
        <v>589</v>
      </c>
      <c r="N159" s="68" t="s">
        <v>714</v>
      </c>
      <c r="O159" s="68" t="s">
        <v>14666</v>
      </c>
      <c r="P159" s="348">
        <v>87351251</v>
      </c>
      <c r="Q159" s="348" t="s">
        <v>15347</v>
      </c>
      <c r="R159" s="348" t="s">
        <v>10175</v>
      </c>
      <c r="S159" s="348">
        <v>87351251</v>
      </c>
      <c r="T159" s="348" t="s">
        <v>14698</v>
      </c>
      <c r="U159" s="348">
        <v>22301358</v>
      </c>
      <c r="V159" s="68"/>
      <c r="W159" s="68"/>
      <c r="X159" s="68" t="s">
        <v>716</v>
      </c>
      <c r="Y159" s="68"/>
    </row>
    <row r="160" spans="1:25" x14ac:dyDescent="0.25">
      <c r="A160" s="68" t="s">
        <v>717</v>
      </c>
      <c r="B160" s="68" t="s">
        <v>625</v>
      </c>
      <c r="C160" s="68" t="s">
        <v>718</v>
      </c>
      <c r="D160" s="68" t="s">
        <v>63</v>
      </c>
      <c r="E160" s="68" t="s">
        <v>4</v>
      </c>
      <c r="F160" s="68" t="s">
        <v>46</v>
      </c>
      <c r="G160" s="68" t="s">
        <v>7</v>
      </c>
      <c r="H160" s="68" t="s">
        <v>8</v>
      </c>
      <c r="I160" s="68">
        <v>10607</v>
      </c>
      <c r="J160" s="68" t="s">
        <v>13801</v>
      </c>
      <c r="K160" s="68" t="s">
        <v>47</v>
      </c>
      <c r="L160" s="68" t="s">
        <v>661</v>
      </c>
      <c r="M160" s="68" t="s">
        <v>665</v>
      </c>
      <c r="N160" s="68" t="s">
        <v>718</v>
      </c>
      <c r="O160" s="68" t="s">
        <v>14666</v>
      </c>
      <c r="P160" s="348">
        <v>22303791</v>
      </c>
      <c r="Q160" s="348">
        <v>22300072</v>
      </c>
      <c r="R160" s="348" t="s">
        <v>13426</v>
      </c>
      <c r="S160" s="348">
        <v>88589666</v>
      </c>
      <c r="T160" s="348" t="s">
        <v>14698</v>
      </c>
      <c r="U160" s="348">
        <v>22301358</v>
      </c>
      <c r="V160" s="68"/>
      <c r="W160" s="68"/>
      <c r="X160" s="68" t="s">
        <v>719</v>
      </c>
      <c r="Y160" s="68"/>
    </row>
    <row r="161" spans="1:25" x14ac:dyDescent="0.25">
      <c r="A161" s="68" t="s">
        <v>721</v>
      </c>
      <c r="B161" s="68" t="s">
        <v>629</v>
      </c>
      <c r="C161" s="68" t="s">
        <v>722</v>
      </c>
      <c r="D161" s="68" t="s">
        <v>723</v>
      </c>
      <c r="E161" s="68" t="s">
        <v>4</v>
      </c>
      <c r="F161" s="68" t="s">
        <v>46</v>
      </c>
      <c r="G161" s="68" t="s">
        <v>7</v>
      </c>
      <c r="H161" s="68" t="s">
        <v>6</v>
      </c>
      <c r="I161" s="68">
        <v>10605</v>
      </c>
      <c r="J161" s="68" t="s">
        <v>13798</v>
      </c>
      <c r="K161" s="68" t="s">
        <v>47</v>
      </c>
      <c r="L161" s="68" t="s">
        <v>661</v>
      </c>
      <c r="M161" s="68" t="s">
        <v>14014</v>
      </c>
      <c r="N161" s="68" t="s">
        <v>722</v>
      </c>
      <c r="O161" s="68" t="s">
        <v>14666</v>
      </c>
      <c r="P161" s="348">
        <v>25140418</v>
      </c>
      <c r="Q161" s="348" t="s">
        <v>15347</v>
      </c>
      <c r="R161" s="348" t="s">
        <v>13109</v>
      </c>
      <c r="S161" s="348">
        <v>83173764</v>
      </c>
      <c r="T161" s="348" t="s">
        <v>15403</v>
      </c>
      <c r="U161" s="348">
        <v>25467360</v>
      </c>
      <c r="V161" s="68"/>
      <c r="W161" s="68"/>
      <c r="X161" s="68" t="s">
        <v>12403</v>
      </c>
      <c r="Y161" s="68"/>
    </row>
    <row r="162" spans="1:25" x14ac:dyDescent="0.25">
      <c r="A162" s="68" t="s">
        <v>724</v>
      </c>
      <c r="B162" s="68" t="s">
        <v>638</v>
      </c>
      <c r="C162" s="68" t="s">
        <v>725</v>
      </c>
      <c r="D162" s="68" t="s">
        <v>63</v>
      </c>
      <c r="E162" s="68" t="s">
        <v>4</v>
      </c>
      <c r="F162" s="68" t="s">
        <v>46</v>
      </c>
      <c r="G162" s="68" t="s">
        <v>7</v>
      </c>
      <c r="H162" s="68" t="s">
        <v>2</v>
      </c>
      <c r="I162" s="68">
        <v>10601</v>
      </c>
      <c r="J162" s="68" t="s">
        <v>13789</v>
      </c>
      <c r="K162" s="68" t="s">
        <v>47</v>
      </c>
      <c r="L162" s="68" t="s">
        <v>661</v>
      </c>
      <c r="M162" s="68" t="s">
        <v>661</v>
      </c>
      <c r="N162" s="68" t="s">
        <v>11321</v>
      </c>
      <c r="O162" s="68" t="s">
        <v>14666</v>
      </c>
      <c r="P162" s="348">
        <v>22308784</v>
      </c>
      <c r="Q162" s="348">
        <v>86381510</v>
      </c>
      <c r="R162" s="348" t="s">
        <v>14019</v>
      </c>
      <c r="S162" s="348">
        <v>87699047</v>
      </c>
      <c r="T162" s="348" t="s">
        <v>14698</v>
      </c>
      <c r="U162" s="348">
        <v>22301358</v>
      </c>
      <c r="V162" s="68"/>
      <c r="W162" s="68"/>
      <c r="X162" s="68" t="s">
        <v>726</v>
      </c>
      <c r="Y162" s="68"/>
    </row>
    <row r="163" spans="1:25" x14ac:dyDescent="0.25">
      <c r="A163" s="68" t="s">
        <v>728</v>
      </c>
      <c r="B163" s="68" t="s">
        <v>594</v>
      </c>
      <c r="C163" s="68" t="s">
        <v>181</v>
      </c>
      <c r="D163" s="68" t="s">
        <v>63</v>
      </c>
      <c r="E163" s="68" t="s">
        <v>7</v>
      </c>
      <c r="F163" s="68" t="s">
        <v>46</v>
      </c>
      <c r="G163" s="68" t="s">
        <v>7</v>
      </c>
      <c r="H163" s="68" t="s">
        <v>4</v>
      </c>
      <c r="I163" s="68">
        <v>10603</v>
      </c>
      <c r="J163" s="68" t="s">
        <v>13795</v>
      </c>
      <c r="K163" s="68" t="s">
        <v>47</v>
      </c>
      <c r="L163" s="68" t="s">
        <v>661</v>
      </c>
      <c r="M163" s="68" t="s">
        <v>689</v>
      </c>
      <c r="N163" s="68" t="s">
        <v>181</v>
      </c>
      <c r="O163" s="68" t="s">
        <v>14666</v>
      </c>
      <c r="P163" s="348">
        <v>85433849</v>
      </c>
      <c r="Q163" s="348" t="s">
        <v>15347</v>
      </c>
      <c r="R163" s="348" t="s">
        <v>729</v>
      </c>
      <c r="S163" s="348">
        <v>85433849</v>
      </c>
      <c r="T163" s="348" t="s">
        <v>715</v>
      </c>
      <c r="U163" s="348">
        <v>24104951</v>
      </c>
      <c r="V163" s="68"/>
      <c r="W163" s="68"/>
      <c r="X163" s="68" t="s">
        <v>7221</v>
      </c>
      <c r="Y163" s="68"/>
    </row>
    <row r="164" spans="1:25" x14ac:dyDescent="0.25">
      <c r="A164" s="68" t="s">
        <v>730</v>
      </c>
      <c r="B164" s="68" t="s">
        <v>602</v>
      </c>
      <c r="C164" s="68" t="s">
        <v>731</v>
      </c>
      <c r="D164" s="68" t="s">
        <v>63</v>
      </c>
      <c r="E164" s="68" t="s">
        <v>4</v>
      </c>
      <c r="F164" s="68" t="s">
        <v>46</v>
      </c>
      <c r="G164" s="68" t="s">
        <v>7</v>
      </c>
      <c r="H164" s="68" t="s">
        <v>2</v>
      </c>
      <c r="I164" s="68">
        <v>10601</v>
      </c>
      <c r="J164" s="68" t="s">
        <v>13789</v>
      </c>
      <c r="K164" s="68" t="s">
        <v>47</v>
      </c>
      <c r="L164" s="68" t="s">
        <v>661</v>
      </c>
      <c r="M164" s="68" t="s">
        <v>661</v>
      </c>
      <c r="N164" s="68" t="s">
        <v>732</v>
      </c>
      <c r="O164" s="68" t="s">
        <v>14666</v>
      </c>
      <c r="P164" s="348">
        <v>22306464</v>
      </c>
      <c r="Q164" s="348">
        <v>22306464</v>
      </c>
      <c r="R164" s="348" t="s">
        <v>16369</v>
      </c>
      <c r="S164" s="348">
        <v>22306464</v>
      </c>
      <c r="T164" s="348" t="s">
        <v>14698</v>
      </c>
      <c r="U164" s="348">
        <v>22301358</v>
      </c>
      <c r="V164" s="68"/>
      <c r="W164" s="68"/>
      <c r="X164" s="68" t="s">
        <v>733</v>
      </c>
      <c r="Y164" s="68"/>
    </row>
    <row r="165" spans="1:25" x14ac:dyDescent="0.25">
      <c r="A165" s="68" t="s">
        <v>735</v>
      </c>
      <c r="B165" s="68" t="s">
        <v>657</v>
      </c>
      <c r="C165" s="68" t="s">
        <v>736</v>
      </c>
      <c r="D165" s="68" t="s">
        <v>63</v>
      </c>
      <c r="E165" s="68" t="s">
        <v>4</v>
      </c>
      <c r="F165" s="68" t="s">
        <v>46</v>
      </c>
      <c r="G165" s="68" t="s">
        <v>7</v>
      </c>
      <c r="H165" s="68" t="s">
        <v>2</v>
      </c>
      <c r="I165" s="68">
        <v>10601</v>
      </c>
      <c r="J165" s="68" t="s">
        <v>13789</v>
      </c>
      <c r="K165" s="68" t="s">
        <v>47</v>
      </c>
      <c r="L165" s="68" t="s">
        <v>661</v>
      </c>
      <c r="M165" s="68" t="s">
        <v>661</v>
      </c>
      <c r="N165" s="68" t="s">
        <v>661</v>
      </c>
      <c r="O165" s="68" t="s">
        <v>14666</v>
      </c>
      <c r="P165" s="348">
        <v>22300601</v>
      </c>
      <c r="Q165" s="348">
        <v>22303097</v>
      </c>
      <c r="R165" s="348" t="s">
        <v>12398</v>
      </c>
      <c r="S165" s="348">
        <v>22303097</v>
      </c>
      <c r="T165" s="348" t="s">
        <v>14698</v>
      </c>
      <c r="U165" s="348">
        <v>22301358</v>
      </c>
      <c r="V165" s="68" t="s">
        <v>15261</v>
      </c>
      <c r="W165" s="68"/>
      <c r="X165" s="68" t="s">
        <v>737</v>
      </c>
      <c r="Y165" s="68"/>
    </row>
    <row r="166" spans="1:25" x14ac:dyDescent="0.25">
      <c r="A166" s="68" t="s">
        <v>740</v>
      </c>
      <c r="B166" s="68" t="s">
        <v>739</v>
      </c>
      <c r="C166" s="68" t="s">
        <v>741</v>
      </c>
      <c r="D166" s="68" t="s">
        <v>63</v>
      </c>
      <c r="E166" s="68" t="s">
        <v>4</v>
      </c>
      <c r="F166" s="68" t="s">
        <v>46</v>
      </c>
      <c r="G166" s="68" t="s">
        <v>7</v>
      </c>
      <c r="H166" s="68" t="s">
        <v>3</v>
      </c>
      <c r="I166" s="68">
        <v>10602</v>
      </c>
      <c r="J166" s="68" t="s">
        <v>13793</v>
      </c>
      <c r="K166" s="68" t="s">
        <v>47</v>
      </c>
      <c r="L166" s="68" t="s">
        <v>661</v>
      </c>
      <c r="M166" s="68" t="s">
        <v>681</v>
      </c>
      <c r="N166" s="68" t="s">
        <v>11322</v>
      </c>
      <c r="O166" s="68" t="s">
        <v>14666</v>
      </c>
      <c r="P166" s="348">
        <v>24104561</v>
      </c>
      <c r="Q166" s="348">
        <v>24104561</v>
      </c>
      <c r="R166" s="348" t="s">
        <v>10269</v>
      </c>
      <c r="S166" s="348">
        <v>24104561</v>
      </c>
      <c r="T166" s="348" t="s">
        <v>14698</v>
      </c>
      <c r="U166" s="348">
        <v>22301358</v>
      </c>
      <c r="V166" s="68"/>
      <c r="W166" s="68"/>
      <c r="X166" s="68" t="s">
        <v>742</v>
      </c>
      <c r="Y166" s="68"/>
    </row>
    <row r="167" spans="1:25" x14ac:dyDescent="0.25">
      <c r="A167" s="68" t="s">
        <v>743</v>
      </c>
      <c r="B167" s="68" t="s">
        <v>737</v>
      </c>
      <c r="C167" s="68" t="s">
        <v>744</v>
      </c>
      <c r="D167" s="68" t="s">
        <v>723</v>
      </c>
      <c r="E167" s="68" t="s">
        <v>4</v>
      </c>
      <c r="F167" s="68" t="s">
        <v>46</v>
      </c>
      <c r="G167" s="68" t="s">
        <v>7</v>
      </c>
      <c r="H167" s="68" t="s">
        <v>6</v>
      </c>
      <c r="I167" s="68">
        <v>10605</v>
      </c>
      <c r="J167" s="68" t="s">
        <v>13798</v>
      </c>
      <c r="K167" s="68" t="s">
        <v>47</v>
      </c>
      <c r="L167" s="68" t="s">
        <v>661</v>
      </c>
      <c r="M167" s="68" t="s">
        <v>14014</v>
      </c>
      <c r="N167" s="68" t="s">
        <v>744</v>
      </c>
      <c r="O167" s="68" t="s">
        <v>14666</v>
      </c>
      <c r="P167" s="348">
        <v>22005260</v>
      </c>
      <c r="Q167" s="348">
        <v>22005260</v>
      </c>
      <c r="R167" s="348" t="s">
        <v>14015</v>
      </c>
      <c r="S167" s="348">
        <v>83670440</v>
      </c>
      <c r="T167" s="348" t="s">
        <v>15403</v>
      </c>
      <c r="U167" s="348">
        <v>25467360</v>
      </c>
      <c r="V167" s="68"/>
      <c r="W167" s="68"/>
      <c r="X167" s="68" t="s">
        <v>11100</v>
      </c>
      <c r="Y167" s="68"/>
    </row>
    <row r="168" spans="1:25" x14ac:dyDescent="0.25">
      <c r="A168" s="68" t="s">
        <v>745</v>
      </c>
      <c r="B168" s="68" t="s">
        <v>719</v>
      </c>
      <c r="C168" s="68" t="s">
        <v>746</v>
      </c>
      <c r="D168" s="68" t="s">
        <v>723</v>
      </c>
      <c r="E168" s="68" t="s">
        <v>4</v>
      </c>
      <c r="F168" s="68" t="s">
        <v>46</v>
      </c>
      <c r="G168" s="68" t="s">
        <v>7</v>
      </c>
      <c r="H168" s="68" t="s">
        <v>6</v>
      </c>
      <c r="I168" s="68">
        <v>10605</v>
      </c>
      <c r="J168" s="68" t="s">
        <v>13798</v>
      </c>
      <c r="K168" s="68" t="s">
        <v>47</v>
      </c>
      <c r="L168" s="68" t="s">
        <v>661</v>
      </c>
      <c r="M168" s="68" t="s">
        <v>14014</v>
      </c>
      <c r="N168" s="68" t="s">
        <v>746</v>
      </c>
      <c r="O168" s="68" t="s">
        <v>14666</v>
      </c>
      <c r="P168" s="348">
        <v>22005015</v>
      </c>
      <c r="Q168" s="348" t="s">
        <v>15347</v>
      </c>
      <c r="R168" s="348" t="s">
        <v>16370</v>
      </c>
      <c r="S168" s="348">
        <v>22005015</v>
      </c>
      <c r="T168" s="348" t="s">
        <v>15403</v>
      </c>
      <c r="U168" s="348">
        <v>25467360</v>
      </c>
      <c r="V168" s="68"/>
      <c r="W168" s="68"/>
      <c r="X168" s="68" t="s">
        <v>747</v>
      </c>
      <c r="Y168" s="68"/>
    </row>
    <row r="169" spans="1:25" x14ac:dyDescent="0.25">
      <c r="A169" s="68" t="s">
        <v>748</v>
      </c>
      <c r="B169" s="68" t="s">
        <v>733</v>
      </c>
      <c r="C169" s="68" t="s">
        <v>749</v>
      </c>
      <c r="D169" s="68" t="s">
        <v>63</v>
      </c>
      <c r="E169" s="68" t="s">
        <v>4</v>
      </c>
      <c r="F169" s="68" t="s">
        <v>46</v>
      </c>
      <c r="G169" s="68" t="s">
        <v>7</v>
      </c>
      <c r="H169" s="68" t="s">
        <v>4</v>
      </c>
      <c r="I169" s="68">
        <v>10603</v>
      </c>
      <c r="J169" s="68" t="s">
        <v>13795</v>
      </c>
      <c r="K169" s="68" t="s">
        <v>47</v>
      </c>
      <c r="L169" s="68" t="s">
        <v>661</v>
      </c>
      <c r="M169" s="68" t="s">
        <v>689</v>
      </c>
      <c r="N169" s="68" t="s">
        <v>750</v>
      </c>
      <c r="O169" s="68" t="s">
        <v>14666</v>
      </c>
      <c r="P169" s="348">
        <v>25401164</v>
      </c>
      <c r="Q169" s="348">
        <v>25401164</v>
      </c>
      <c r="R169" s="348" t="s">
        <v>11319</v>
      </c>
      <c r="S169" s="348">
        <v>25401164</v>
      </c>
      <c r="T169" s="348" t="s">
        <v>14698</v>
      </c>
      <c r="U169" s="348">
        <v>22301358</v>
      </c>
      <c r="V169" s="68"/>
      <c r="W169" s="68"/>
      <c r="X169" s="68" t="s">
        <v>751</v>
      </c>
      <c r="Y169" s="68"/>
    </row>
    <row r="170" spans="1:25" x14ac:dyDescent="0.25">
      <c r="A170" s="68" t="s">
        <v>753</v>
      </c>
      <c r="B170" s="68" t="s">
        <v>726</v>
      </c>
      <c r="C170" s="68" t="s">
        <v>754</v>
      </c>
      <c r="D170" s="68" t="s">
        <v>63</v>
      </c>
      <c r="E170" s="68" t="s">
        <v>4</v>
      </c>
      <c r="F170" s="68" t="s">
        <v>46</v>
      </c>
      <c r="G170" s="68" t="s">
        <v>7</v>
      </c>
      <c r="H170" s="68" t="s">
        <v>3</v>
      </c>
      <c r="I170" s="68">
        <v>10602</v>
      </c>
      <c r="J170" s="68" t="s">
        <v>13793</v>
      </c>
      <c r="K170" s="68" t="s">
        <v>47</v>
      </c>
      <c r="L170" s="68" t="s">
        <v>661</v>
      </c>
      <c r="M170" s="68" t="s">
        <v>681</v>
      </c>
      <c r="N170" s="68" t="s">
        <v>754</v>
      </c>
      <c r="O170" s="68" t="s">
        <v>14666</v>
      </c>
      <c r="P170" s="348">
        <v>22302937</v>
      </c>
      <c r="Q170" s="348">
        <v>22302937</v>
      </c>
      <c r="R170" s="348" t="s">
        <v>16371</v>
      </c>
      <c r="S170" s="348">
        <v>84258471</v>
      </c>
      <c r="T170" s="348" t="s">
        <v>14698</v>
      </c>
      <c r="U170" s="348">
        <v>22301358</v>
      </c>
      <c r="V170" s="68"/>
      <c r="W170" s="68"/>
      <c r="X170" s="68" t="s">
        <v>755</v>
      </c>
      <c r="Y170" s="68"/>
    </row>
    <row r="171" spans="1:25" x14ac:dyDescent="0.25">
      <c r="A171" s="68" t="s">
        <v>756</v>
      </c>
      <c r="B171" s="68" t="s">
        <v>609</v>
      </c>
      <c r="C171" s="68" t="s">
        <v>757</v>
      </c>
      <c r="D171" s="68" t="s">
        <v>63</v>
      </c>
      <c r="E171" s="68" t="s">
        <v>4</v>
      </c>
      <c r="F171" s="68" t="s">
        <v>46</v>
      </c>
      <c r="G171" s="68" t="s">
        <v>7</v>
      </c>
      <c r="H171" s="68" t="s">
        <v>5</v>
      </c>
      <c r="I171" s="68">
        <v>10604</v>
      </c>
      <c r="J171" s="68" t="s">
        <v>13797</v>
      </c>
      <c r="K171" s="68" t="s">
        <v>47</v>
      </c>
      <c r="L171" s="68" t="s">
        <v>661</v>
      </c>
      <c r="M171" s="68" t="s">
        <v>677</v>
      </c>
      <c r="N171" s="68" t="s">
        <v>677</v>
      </c>
      <c r="O171" s="68" t="s">
        <v>14666</v>
      </c>
      <c r="P171" s="348">
        <v>25402468</v>
      </c>
      <c r="Q171" s="348">
        <v>25400117</v>
      </c>
      <c r="R171" s="348" t="s">
        <v>12463</v>
      </c>
      <c r="S171" s="348">
        <v>25402468</v>
      </c>
      <c r="T171" s="348" t="s">
        <v>14698</v>
      </c>
      <c r="U171" s="348">
        <v>22301358</v>
      </c>
      <c r="V171" s="68" t="s">
        <v>15261</v>
      </c>
      <c r="W171" s="68"/>
      <c r="X171" s="68" t="s">
        <v>758</v>
      </c>
      <c r="Y171" s="68" t="s">
        <v>759</v>
      </c>
    </row>
    <row r="172" spans="1:25" x14ac:dyDescent="0.25">
      <c r="A172" s="68" t="s">
        <v>761</v>
      </c>
      <c r="B172" s="68" t="s">
        <v>760</v>
      </c>
      <c r="C172" s="68" t="s">
        <v>762</v>
      </c>
      <c r="D172" s="68" t="s">
        <v>63</v>
      </c>
      <c r="E172" s="68" t="s">
        <v>4</v>
      </c>
      <c r="F172" s="68" t="s">
        <v>46</v>
      </c>
      <c r="G172" s="68" t="s">
        <v>7</v>
      </c>
      <c r="H172" s="68" t="s">
        <v>4</v>
      </c>
      <c r="I172" s="68">
        <v>10603</v>
      </c>
      <c r="J172" s="68" t="s">
        <v>13795</v>
      </c>
      <c r="K172" s="68" t="s">
        <v>47</v>
      </c>
      <c r="L172" s="68" t="s">
        <v>661</v>
      </c>
      <c r="M172" s="68" t="s">
        <v>689</v>
      </c>
      <c r="N172" s="68" t="s">
        <v>689</v>
      </c>
      <c r="O172" s="68" t="s">
        <v>14666</v>
      </c>
      <c r="P172" s="348">
        <v>24103962</v>
      </c>
      <c r="Q172" s="348">
        <v>24103962</v>
      </c>
      <c r="R172" s="348" t="s">
        <v>14025</v>
      </c>
      <c r="S172" s="348">
        <v>86621793</v>
      </c>
      <c r="T172" s="348" t="s">
        <v>14698</v>
      </c>
      <c r="U172" s="348">
        <v>22301358</v>
      </c>
      <c r="V172" s="68"/>
      <c r="W172" s="68"/>
      <c r="X172" s="68" t="s">
        <v>12099</v>
      </c>
      <c r="Y172" s="68"/>
    </row>
    <row r="173" spans="1:25" x14ac:dyDescent="0.25">
      <c r="A173" s="68" t="s">
        <v>764</v>
      </c>
      <c r="B173" s="68" t="s">
        <v>758</v>
      </c>
      <c r="C173" s="68" t="s">
        <v>10144</v>
      </c>
      <c r="D173" s="68" t="s">
        <v>63</v>
      </c>
      <c r="E173" s="68" t="s">
        <v>4</v>
      </c>
      <c r="F173" s="68" t="s">
        <v>46</v>
      </c>
      <c r="G173" s="68" t="s">
        <v>7</v>
      </c>
      <c r="H173" s="68" t="s">
        <v>8</v>
      </c>
      <c r="I173" s="68">
        <v>10607</v>
      </c>
      <c r="J173" s="68" t="s">
        <v>13801</v>
      </c>
      <c r="K173" s="68" t="s">
        <v>47</v>
      </c>
      <c r="L173" s="68" t="s">
        <v>661</v>
      </c>
      <c r="M173" s="68" t="s">
        <v>665</v>
      </c>
      <c r="N173" s="68" t="s">
        <v>665</v>
      </c>
      <c r="O173" s="68" t="s">
        <v>14666</v>
      </c>
      <c r="P173" s="348">
        <v>22308544</v>
      </c>
      <c r="Q173" s="348" t="s">
        <v>15347</v>
      </c>
      <c r="R173" s="348" t="s">
        <v>11528</v>
      </c>
      <c r="S173" s="348">
        <v>22308544</v>
      </c>
      <c r="T173" s="348" t="s">
        <v>14698</v>
      </c>
      <c r="U173" s="348">
        <v>22301358</v>
      </c>
      <c r="V173" s="68" t="s">
        <v>15261</v>
      </c>
      <c r="W173" s="68"/>
      <c r="X173" s="68" t="s">
        <v>760</v>
      </c>
      <c r="Y173" s="68"/>
    </row>
    <row r="174" spans="1:25" x14ac:dyDescent="0.25">
      <c r="A174" s="68" t="s">
        <v>766</v>
      </c>
      <c r="B174" s="68" t="s">
        <v>765</v>
      </c>
      <c r="C174" s="68" t="s">
        <v>767</v>
      </c>
      <c r="D174" s="68" t="s">
        <v>56</v>
      </c>
      <c r="E174" s="68" t="s">
        <v>3</v>
      </c>
      <c r="F174" s="68" t="s">
        <v>46</v>
      </c>
      <c r="G174" s="68" t="s">
        <v>10</v>
      </c>
      <c r="H174" s="68" t="s">
        <v>7</v>
      </c>
      <c r="I174" s="68">
        <v>10806</v>
      </c>
      <c r="J174" s="68" t="s">
        <v>13815</v>
      </c>
      <c r="K174" s="68" t="s">
        <v>47</v>
      </c>
      <c r="L174" s="68" t="s">
        <v>13981</v>
      </c>
      <c r="M174" s="68" t="s">
        <v>768</v>
      </c>
      <c r="N174" s="68" t="s">
        <v>768</v>
      </c>
      <c r="O174" s="68" t="s">
        <v>14666</v>
      </c>
      <c r="P174" s="348">
        <v>22298060</v>
      </c>
      <c r="Q174" s="348">
        <v>22298060</v>
      </c>
      <c r="R174" s="348" t="s">
        <v>14677</v>
      </c>
      <c r="S174" s="348">
        <v>83638002</v>
      </c>
      <c r="T174" s="348" t="s">
        <v>15405</v>
      </c>
      <c r="U174" s="348">
        <v>88759543</v>
      </c>
      <c r="V174" s="68"/>
      <c r="W174" s="68"/>
      <c r="X174" s="68" t="s">
        <v>769</v>
      </c>
      <c r="Y174" s="68"/>
    </row>
    <row r="175" spans="1:25" x14ac:dyDescent="0.25">
      <c r="A175" s="68" t="s">
        <v>772</v>
      </c>
      <c r="B175" s="68" t="s">
        <v>771</v>
      </c>
      <c r="C175" s="68" t="s">
        <v>773</v>
      </c>
      <c r="D175" s="68" t="s">
        <v>56</v>
      </c>
      <c r="E175" s="68" t="s">
        <v>2</v>
      </c>
      <c r="F175" s="68" t="s">
        <v>46</v>
      </c>
      <c r="G175" s="68" t="s">
        <v>10</v>
      </c>
      <c r="H175" s="68" t="s">
        <v>2</v>
      </c>
      <c r="I175" s="68">
        <v>10801</v>
      </c>
      <c r="J175" s="68" t="s">
        <v>13803</v>
      </c>
      <c r="K175" s="68" t="s">
        <v>47</v>
      </c>
      <c r="L175" s="68" t="s">
        <v>13981</v>
      </c>
      <c r="M175" s="68" t="s">
        <v>774</v>
      </c>
      <c r="N175" s="68" t="s">
        <v>11323</v>
      </c>
      <c r="O175" s="68" t="s">
        <v>10246</v>
      </c>
      <c r="P175" s="348">
        <v>22850928</v>
      </c>
      <c r="Q175" s="348" t="s">
        <v>15347</v>
      </c>
      <c r="R175" s="348" t="s">
        <v>12397</v>
      </c>
      <c r="S175" s="348">
        <v>87358958</v>
      </c>
      <c r="T175" s="348" t="s">
        <v>16233</v>
      </c>
      <c r="U175" s="348">
        <v>22243561</v>
      </c>
      <c r="V175" s="68"/>
      <c r="W175" s="68"/>
      <c r="X175" s="68" t="s">
        <v>775</v>
      </c>
      <c r="Y175" s="68"/>
    </row>
    <row r="176" spans="1:25" x14ac:dyDescent="0.25">
      <c r="A176" s="68" t="s">
        <v>777</v>
      </c>
      <c r="B176" s="69" t="s">
        <v>776</v>
      </c>
      <c r="C176" s="68" t="s">
        <v>778</v>
      </c>
      <c r="D176" s="68" t="s">
        <v>56</v>
      </c>
      <c r="E176" s="68" t="s">
        <v>2</v>
      </c>
      <c r="F176" s="68" t="s">
        <v>46</v>
      </c>
      <c r="G176" s="68" t="s">
        <v>10</v>
      </c>
      <c r="H176" s="68" t="s">
        <v>3</v>
      </c>
      <c r="I176" s="68">
        <v>10802</v>
      </c>
      <c r="J176" s="68" t="s">
        <v>16372</v>
      </c>
      <c r="K176" s="68" t="s">
        <v>47</v>
      </c>
      <c r="L176" s="68" t="s">
        <v>13981</v>
      </c>
      <c r="M176" s="68" t="s">
        <v>682</v>
      </c>
      <c r="N176" s="68" t="s">
        <v>682</v>
      </c>
      <c r="O176" s="68" t="s">
        <v>14666</v>
      </c>
      <c r="P176" s="348">
        <v>22489598</v>
      </c>
      <c r="Q176" s="348" t="s">
        <v>15347</v>
      </c>
      <c r="R176" s="348" t="s">
        <v>14672</v>
      </c>
      <c r="S176" s="348">
        <v>22489598</v>
      </c>
      <c r="T176" s="348" t="s">
        <v>16233</v>
      </c>
      <c r="U176" s="348">
        <v>22254561</v>
      </c>
      <c r="V176" s="68" t="s">
        <v>15261</v>
      </c>
      <c r="W176" s="68"/>
      <c r="X176" s="68" t="s">
        <v>81</v>
      </c>
      <c r="Y176" s="68" t="s">
        <v>268</v>
      </c>
    </row>
    <row r="177" spans="1:25" x14ac:dyDescent="0.25">
      <c r="A177" s="68" t="s">
        <v>780</v>
      </c>
      <c r="B177" s="68" t="s">
        <v>779</v>
      </c>
      <c r="C177" s="68" t="s">
        <v>781</v>
      </c>
      <c r="D177" s="68" t="s">
        <v>56</v>
      </c>
      <c r="E177" s="68" t="s">
        <v>3</v>
      </c>
      <c r="F177" s="68" t="s">
        <v>46</v>
      </c>
      <c r="G177" s="68" t="s">
        <v>10</v>
      </c>
      <c r="H177" s="68" t="s">
        <v>6</v>
      </c>
      <c r="I177" s="68">
        <v>10805</v>
      </c>
      <c r="J177" s="68" t="s">
        <v>13814</v>
      </c>
      <c r="K177" s="68" t="s">
        <v>47</v>
      </c>
      <c r="L177" s="68" t="s">
        <v>13981</v>
      </c>
      <c r="M177" s="68" t="s">
        <v>13995</v>
      </c>
      <c r="N177" s="68" t="s">
        <v>710</v>
      </c>
      <c r="O177" s="68" t="s">
        <v>14666</v>
      </c>
      <c r="P177" s="348">
        <v>22450592</v>
      </c>
      <c r="Q177" s="348">
        <v>22450200</v>
      </c>
      <c r="R177" s="348" t="s">
        <v>14003</v>
      </c>
      <c r="S177" s="348">
        <v>22450592</v>
      </c>
      <c r="T177" s="348" t="s">
        <v>15405</v>
      </c>
      <c r="U177" s="348">
        <v>22450450</v>
      </c>
      <c r="V177" s="68"/>
      <c r="W177" s="68" t="s">
        <v>15261</v>
      </c>
      <c r="X177" s="68" t="s">
        <v>782</v>
      </c>
      <c r="Y177" s="68"/>
    </row>
    <row r="178" spans="1:25" x14ac:dyDescent="0.25">
      <c r="A178" s="68" t="s">
        <v>784</v>
      </c>
      <c r="B178" s="68" t="s">
        <v>783</v>
      </c>
      <c r="C178" s="68" t="s">
        <v>785</v>
      </c>
      <c r="D178" s="68" t="s">
        <v>56</v>
      </c>
      <c r="E178" s="68" t="s">
        <v>3</v>
      </c>
      <c r="F178" s="68" t="s">
        <v>46</v>
      </c>
      <c r="G178" s="68" t="s">
        <v>10</v>
      </c>
      <c r="H178" s="68" t="s">
        <v>7</v>
      </c>
      <c r="I178" s="68">
        <v>10806</v>
      </c>
      <c r="J178" s="68" t="s">
        <v>13815</v>
      </c>
      <c r="K178" s="68" t="s">
        <v>47</v>
      </c>
      <c r="L178" s="68" t="s">
        <v>13981</v>
      </c>
      <c r="M178" s="68" t="s">
        <v>768</v>
      </c>
      <c r="N178" s="68" t="s">
        <v>786</v>
      </c>
      <c r="O178" s="68" t="s">
        <v>14666</v>
      </c>
      <c r="P178" s="348">
        <v>21014480</v>
      </c>
      <c r="Q178" s="348">
        <v>22292227</v>
      </c>
      <c r="R178" s="348" t="s">
        <v>14007</v>
      </c>
      <c r="S178" s="348">
        <v>83243045</v>
      </c>
      <c r="T178" s="348" t="s">
        <v>15405</v>
      </c>
      <c r="U178" s="348">
        <v>22450450</v>
      </c>
      <c r="V178" s="68"/>
      <c r="W178" s="68"/>
      <c r="X178" s="68" t="s">
        <v>787</v>
      </c>
      <c r="Y178" s="68"/>
    </row>
    <row r="179" spans="1:25" x14ac:dyDescent="0.25">
      <c r="A179" s="68" t="s">
        <v>790</v>
      </c>
      <c r="B179" s="68" t="s">
        <v>789</v>
      </c>
      <c r="C179" s="68" t="s">
        <v>791</v>
      </c>
      <c r="D179" s="68" t="s">
        <v>56</v>
      </c>
      <c r="E179" s="68" t="s">
        <v>3</v>
      </c>
      <c r="F179" s="68" t="s">
        <v>46</v>
      </c>
      <c r="G179" s="68" t="s">
        <v>10</v>
      </c>
      <c r="H179" s="68" t="s">
        <v>6</v>
      </c>
      <c r="I179" s="68">
        <v>10805</v>
      </c>
      <c r="J179" s="68" t="s">
        <v>13814</v>
      </c>
      <c r="K179" s="68" t="s">
        <v>47</v>
      </c>
      <c r="L179" s="68" t="s">
        <v>13981</v>
      </c>
      <c r="M179" s="68" t="s">
        <v>13995</v>
      </c>
      <c r="N179" s="68" t="s">
        <v>11324</v>
      </c>
      <c r="O179" s="68" t="s">
        <v>14666</v>
      </c>
      <c r="P179" s="348">
        <v>22290365</v>
      </c>
      <c r="Q179" s="348">
        <v>22290357</v>
      </c>
      <c r="R179" s="348" t="s">
        <v>16373</v>
      </c>
      <c r="S179" s="348">
        <v>22290365</v>
      </c>
      <c r="T179" s="348" t="s">
        <v>15405</v>
      </c>
      <c r="U179" s="348">
        <v>22450450</v>
      </c>
      <c r="V179" s="68"/>
      <c r="W179" s="68" t="s">
        <v>15261</v>
      </c>
      <c r="X179" s="68"/>
      <c r="Y179" s="68" t="s">
        <v>257</v>
      </c>
    </row>
    <row r="180" spans="1:25" x14ac:dyDescent="0.25">
      <c r="A180" s="68" t="s">
        <v>793</v>
      </c>
      <c r="B180" s="68" t="s">
        <v>792</v>
      </c>
      <c r="C180" s="68" t="s">
        <v>10268</v>
      </c>
      <c r="D180" s="68" t="s">
        <v>56</v>
      </c>
      <c r="E180" s="68" t="s">
        <v>2</v>
      </c>
      <c r="F180" s="68" t="s">
        <v>46</v>
      </c>
      <c r="G180" s="68" t="s">
        <v>10</v>
      </c>
      <c r="H180" s="68" t="s">
        <v>4</v>
      </c>
      <c r="I180" s="68">
        <v>10803</v>
      </c>
      <c r="J180" s="68" t="s">
        <v>13812</v>
      </c>
      <c r="K180" s="68" t="s">
        <v>47</v>
      </c>
      <c r="L180" s="68" t="s">
        <v>13981</v>
      </c>
      <c r="M180" s="68" t="s">
        <v>794</v>
      </c>
      <c r="N180" s="68" t="s">
        <v>794</v>
      </c>
      <c r="O180" s="68" t="s">
        <v>14666</v>
      </c>
      <c r="P180" s="348">
        <v>22480564</v>
      </c>
      <c r="Q180" s="348">
        <v>22560664</v>
      </c>
      <c r="R180" s="348" t="s">
        <v>12462</v>
      </c>
      <c r="S180" s="348">
        <v>22480564</v>
      </c>
      <c r="T180" s="348" t="s">
        <v>16233</v>
      </c>
      <c r="U180" s="348">
        <v>22254561</v>
      </c>
      <c r="V180" s="68"/>
      <c r="W180" s="68"/>
      <c r="X180" s="68" t="s">
        <v>795</v>
      </c>
      <c r="Y180" s="68"/>
    </row>
    <row r="181" spans="1:25" x14ac:dyDescent="0.25">
      <c r="A181" s="68" t="s">
        <v>797</v>
      </c>
      <c r="B181" s="68" t="s">
        <v>796</v>
      </c>
      <c r="C181" s="68" t="s">
        <v>11171</v>
      </c>
      <c r="D181" s="68" t="s">
        <v>125</v>
      </c>
      <c r="E181" s="68" t="s">
        <v>4</v>
      </c>
      <c r="F181" s="68" t="s">
        <v>49</v>
      </c>
      <c r="G181" s="68" t="s">
        <v>3</v>
      </c>
      <c r="H181" s="68" t="s">
        <v>3</v>
      </c>
      <c r="I181" s="68">
        <v>20202</v>
      </c>
      <c r="J181" s="68" t="s">
        <v>13839</v>
      </c>
      <c r="K181" s="68" t="s">
        <v>126</v>
      </c>
      <c r="L181" s="68" t="s">
        <v>127</v>
      </c>
      <c r="M181" s="68" t="s">
        <v>798</v>
      </c>
      <c r="N181" s="68" t="s">
        <v>11325</v>
      </c>
      <c r="O181" s="68" t="s">
        <v>14666</v>
      </c>
      <c r="P181" s="348">
        <v>24451455</v>
      </c>
      <c r="Q181" s="348">
        <v>86176706</v>
      </c>
      <c r="R181" s="348" t="s">
        <v>14114</v>
      </c>
      <c r="S181" s="348">
        <v>86176706</v>
      </c>
      <c r="T181" s="348" t="s">
        <v>15406</v>
      </c>
      <c r="U181" s="348">
        <v>24560275</v>
      </c>
      <c r="V181" s="68"/>
      <c r="W181" s="68"/>
      <c r="X181" s="68" t="s">
        <v>9652</v>
      </c>
      <c r="Y181" s="68"/>
    </row>
    <row r="182" spans="1:25" x14ac:dyDescent="0.25">
      <c r="A182" s="68" t="s">
        <v>801</v>
      </c>
      <c r="B182" s="68" t="s">
        <v>800</v>
      </c>
      <c r="C182" s="68" t="s">
        <v>14653</v>
      </c>
      <c r="D182" s="68" t="s">
        <v>56</v>
      </c>
      <c r="E182" s="68" t="s">
        <v>3</v>
      </c>
      <c r="F182" s="68" t="s">
        <v>46</v>
      </c>
      <c r="G182" s="68" t="s">
        <v>10</v>
      </c>
      <c r="H182" s="68" t="s">
        <v>5</v>
      </c>
      <c r="I182" s="68">
        <v>10804</v>
      </c>
      <c r="J182" s="68" t="s">
        <v>13813</v>
      </c>
      <c r="K182" s="68" t="s">
        <v>47</v>
      </c>
      <c r="L182" s="68" t="s">
        <v>13981</v>
      </c>
      <c r="M182" s="68" t="s">
        <v>802</v>
      </c>
      <c r="N182" s="68" t="s">
        <v>478</v>
      </c>
      <c r="O182" s="68" t="s">
        <v>14666</v>
      </c>
      <c r="P182" s="348">
        <v>22851749</v>
      </c>
      <c r="Q182" s="348">
        <v>22451735</v>
      </c>
      <c r="R182" s="348" t="s">
        <v>15405</v>
      </c>
      <c r="S182" s="348">
        <v>22450450</v>
      </c>
      <c r="T182" s="348" t="s">
        <v>15405</v>
      </c>
      <c r="U182" s="348">
        <v>22450450</v>
      </c>
      <c r="V182" s="68" t="s">
        <v>15261</v>
      </c>
      <c r="W182" s="68"/>
      <c r="X182" s="68" t="s">
        <v>10697</v>
      </c>
      <c r="Y182" s="68"/>
    </row>
    <row r="183" spans="1:25" x14ac:dyDescent="0.25">
      <c r="A183" s="68" t="s">
        <v>805</v>
      </c>
      <c r="B183" s="68" t="s">
        <v>804</v>
      </c>
      <c r="C183" s="68" t="s">
        <v>101</v>
      </c>
      <c r="D183" s="68" t="s">
        <v>56</v>
      </c>
      <c r="E183" s="68" t="s">
        <v>3</v>
      </c>
      <c r="F183" s="68" t="s">
        <v>46</v>
      </c>
      <c r="G183" s="68" t="s">
        <v>10</v>
      </c>
      <c r="H183" s="68" t="s">
        <v>6</v>
      </c>
      <c r="I183" s="68">
        <v>10805</v>
      </c>
      <c r="J183" s="68" t="s">
        <v>13814</v>
      </c>
      <c r="K183" s="68" t="s">
        <v>47</v>
      </c>
      <c r="L183" s="68" t="s">
        <v>13981</v>
      </c>
      <c r="M183" s="68" t="s">
        <v>13995</v>
      </c>
      <c r="N183" s="68" t="s">
        <v>101</v>
      </c>
      <c r="O183" s="68" t="s">
        <v>14666</v>
      </c>
      <c r="P183" s="348">
        <v>22940101</v>
      </c>
      <c r="Q183" s="348" t="s">
        <v>15347</v>
      </c>
      <c r="R183" s="348" t="s">
        <v>13210</v>
      </c>
      <c r="S183" s="348">
        <v>83119876</v>
      </c>
      <c r="T183" s="348" t="s">
        <v>15405</v>
      </c>
      <c r="U183" s="348">
        <v>88759543</v>
      </c>
      <c r="V183" s="68"/>
      <c r="W183" s="68"/>
      <c r="X183" s="68" t="s">
        <v>10688</v>
      </c>
      <c r="Y183" s="68"/>
    </row>
    <row r="184" spans="1:25" x14ac:dyDescent="0.25">
      <c r="A184" s="68" t="s">
        <v>807</v>
      </c>
      <c r="B184" s="68" t="s">
        <v>775</v>
      </c>
      <c r="C184" s="68" t="s">
        <v>808</v>
      </c>
      <c r="D184" s="68" t="s">
        <v>56</v>
      </c>
      <c r="E184" s="68" t="s">
        <v>3</v>
      </c>
      <c r="F184" s="68" t="s">
        <v>46</v>
      </c>
      <c r="G184" s="68" t="s">
        <v>10</v>
      </c>
      <c r="H184" s="68" t="s">
        <v>8</v>
      </c>
      <c r="I184" s="68">
        <v>10807</v>
      </c>
      <c r="J184" s="68" t="s">
        <v>13817</v>
      </c>
      <c r="K184" s="68" t="s">
        <v>47</v>
      </c>
      <c r="L184" s="68" t="s">
        <v>13981</v>
      </c>
      <c r="M184" s="68" t="s">
        <v>809</v>
      </c>
      <c r="N184" s="68" t="s">
        <v>809</v>
      </c>
      <c r="O184" s="68" t="s">
        <v>14666</v>
      </c>
      <c r="P184" s="348">
        <v>22850398</v>
      </c>
      <c r="Q184" s="348" t="s">
        <v>15347</v>
      </c>
      <c r="R184" s="348" t="s">
        <v>810</v>
      </c>
      <c r="S184" s="348">
        <v>22850398</v>
      </c>
      <c r="T184" s="348" t="s">
        <v>15405</v>
      </c>
      <c r="U184" s="348">
        <v>22450450</v>
      </c>
      <c r="V184" s="68"/>
      <c r="W184" s="68"/>
      <c r="X184" s="68"/>
      <c r="Y184" s="68" t="s">
        <v>10709</v>
      </c>
    </row>
    <row r="185" spans="1:25" x14ac:dyDescent="0.25">
      <c r="A185" s="68" t="s">
        <v>811</v>
      </c>
      <c r="B185" s="68" t="s">
        <v>795</v>
      </c>
      <c r="C185" s="68" t="s">
        <v>15407</v>
      </c>
      <c r="D185" s="68" t="s">
        <v>56</v>
      </c>
      <c r="E185" s="68" t="s">
        <v>2</v>
      </c>
      <c r="F185" s="68" t="s">
        <v>46</v>
      </c>
      <c r="G185" s="68" t="s">
        <v>10</v>
      </c>
      <c r="H185" s="68" t="s">
        <v>2</v>
      </c>
      <c r="I185" s="68">
        <v>10801</v>
      </c>
      <c r="J185" s="68" t="s">
        <v>13803</v>
      </c>
      <c r="K185" s="68" t="s">
        <v>47</v>
      </c>
      <c r="L185" s="68" t="s">
        <v>13981</v>
      </c>
      <c r="M185" s="68" t="s">
        <v>774</v>
      </c>
      <c r="N185" s="68" t="s">
        <v>812</v>
      </c>
      <c r="O185" s="68" t="s">
        <v>14666</v>
      </c>
      <c r="P185" s="348">
        <v>22254661</v>
      </c>
      <c r="Q185" s="348">
        <v>22806412</v>
      </c>
      <c r="R185" s="348" t="s">
        <v>813</v>
      </c>
      <c r="S185" s="348">
        <v>22254661</v>
      </c>
      <c r="T185" s="348" t="s">
        <v>16233</v>
      </c>
      <c r="U185" s="348">
        <v>22254561</v>
      </c>
      <c r="V185" s="68"/>
      <c r="W185" s="68"/>
      <c r="X185" s="68"/>
      <c r="Y185" s="68" t="s">
        <v>274</v>
      </c>
    </row>
    <row r="186" spans="1:25" x14ac:dyDescent="0.25">
      <c r="A186" s="68" t="s">
        <v>814</v>
      </c>
      <c r="B186" s="68" t="s">
        <v>81</v>
      </c>
      <c r="C186" s="68" t="s">
        <v>14652</v>
      </c>
      <c r="D186" s="68" t="s">
        <v>56</v>
      </c>
      <c r="E186" s="68" t="s">
        <v>2</v>
      </c>
      <c r="F186" s="68" t="s">
        <v>46</v>
      </c>
      <c r="G186" s="68" t="s">
        <v>10</v>
      </c>
      <c r="H186" s="68" t="s">
        <v>2</v>
      </c>
      <c r="I186" s="68">
        <v>10801</v>
      </c>
      <c r="J186" s="68" t="s">
        <v>13803</v>
      </c>
      <c r="K186" s="68" t="s">
        <v>47</v>
      </c>
      <c r="L186" s="68" t="s">
        <v>13981</v>
      </c>
      <c r="M186" s="68" t="s">
        <v>774</v>
      </c>
      <c r="N186" s="68" t="s">
        <v>11326</v>
      </c>
      <c r="O186" s="68" t="s">
        <v>14666</v>
      </c>
      <c r="P186" s="348">
        <v>22259674</v>
      </c>
      <c r="Q186" s="348">
        <v>22538757</v>
      </c>
      <c r="R186" s="348" t="s">
        <v>15408</v>
      </c>
      <c r="S186" s="348">
        <v>87126125</v>
      </c>
      <c r="T186" s="348" t="s">
        <v>16233</v>
      </c>
      <c r="U186" s="348">
        <v>22254561</v>
      </c>
      <c r="V186" s="68"/>
      <c r="W186" s="68"/>
      <c r="X186" s="68"/>
      <c r="Y186" s="68"/>
    </row>
    <row r="187" spans="1:25" x14ac:dyDescent="0.25">
      <c r="A187" s="68" t="s">
        <v>815</v>
      </c>
      <c r="B187" s="68" t="s">
        <v>782</v>
      </c>
      <c r="C187" s="68" t="s">
        <v>816</v>
      </c>
      <c r="D187" s="68" t="s">
        <v>125</v>
      </c>
      <c r="E187" s="68" t="s">
        <v>5</v>
      </c>
      <c r="F187" s="68" t="s">
        <v>49</v>
      </c>
      <c r="G187" s="68" t="s">
        <v>16</v>
      </c>
      <c r="H187" s="68" t="s">
        <v>3</v>
      </c>
      <c r="I187" s="68">
        <v>21202</v>
      </c>
      <c r="J187" s="68" t="s">
        <v>13894</v>
      </c>
      <c r="K187" s="68" t="s">
        <v>126</v>
      </c>
      <c r="L187" s="68" t="s">
        <v>14658</v>
      </c>
      <c r="M187" s="68" t="s">
        <v>817</v>
      </c>
      <c r="N187" s="68" t="s">
        <v>816</v>
      </c>
      <c r="O187" s="68" t="s">
        <v>14666</v>
      </c>
      <c r="P187" s="348">
        <v>24542000</v>
      </c>
      <c r="Q187" s="348">
        <v>24542000</v>
      </c>
      <c r="R187" s="348" t="s">
        <v>15577</v>
      </c>
      <c r="S187" s="348">
        <v>24542000</v>
      </c>
      <c r="T187" s="348" t="s">
        <v>15409</v>
      </c>
      <c r="U187" s="348">
        <v>24541063</v>
      </c>
      <c r="V187" s="68"/>
      <c r="W187" s="68"/>
      <c r="X187" s="68" t="s">
        <v>818</v>
      </c>
      <c r="Y187" s="68"/>
    </row>
    <row r="188" spans="1:25" x14ac:dyDescent="0.25">
      <c r="A188" s="68" t="s">
        <v>821</v>
      </c>
      <c r="B188" s="68" t="s">
        <v>820</v>
      </c>
      <c r="C188" s="68" t="s">
        <v>822</v>
      </c>
      <c r="D188" s="68" t="s">
        <v>56</v>
      </c>
      <c r="E188" s="68" t="s">
        <v>7</v>
      </c>
      <c r="F188" s="68" t="s">
        <v>46</v>
      </c>
      <c r="G188" s="68" t="s">
        <v>15</v>
      </c>
      <c r="H188" s="68" t="s">
        <v>3</v>
      </c>
      <c r="I188" s="68">
        <v>11102</v>
      </c>
      <c r="J188" s="68" t="s">
        <v>13833</v>
      </c>
      <c r="K188" s="68" t="s">
        <v>47</v>
      </c>
      <c r="L188" s="68" t="s">
        <v>13984</v>
      </c>
      <c r="M188" s="68" t="s">
        <v>218</v>
      </c>
      <c r="N188" s="68" t="s">
        <v>822</v>
      </c>
      <c r="O188" s="68" t="s">
        <v>14666</v>
      </c>
      <c r="P188" s="348">
        <v>22922626</v>
      </c>
      <c r="Q188" s="348" t="s">
        <v>15347</v>
      </c>
      <c r="R188" s="348" t="s">
        <v>14670</v>
      </c>
      <c r="S188" s="348">
        <v>22922626</v>
      </c>
      <c r="T188" s="348" t="s">
        <v>15410</v>
      </c>
      <c r="U188" s="348">
        <v>22942049</v>
      </c>
      <c r="V188" s="68"/>
      <c r="W188" s="68"/>
      <c r="X188" s="68" t="s">
        <v>823</v>
      </c>
      <c r="Y188" s="68"/>
    </row>
    <row r="189" spans="1:25" x14ac:dyDescent="0.25">
      <c r="A189" s="68" t="s">
        <v>825</v>
      </c>
      <c r="B189" s="68" t="s">
        <v>58</v>
      </c>
      <c r="C189" s="68" t="s">
        <v>826</v>
      </c>
      <c r="D189" s="68" t="s">
        <v>56</v>
      </c>
      <c r="E189" s="68" t="s">
        <v>7</v>
      </c>
      <c r="F189" s="68" t="s">
        <v>46</v>
      </c>
      <c r="G189" s="68" t="s">
        <v>15</v>
      </c>
      <c r="H189" s="68" t="s">
        <v>6</v>
      </c>
      <c r="I189" s="68">
        <v>11105</v>
      </c>
      <c r="J189" s="68" t="s">
        <v>13836</v>
      </c>
      <c r="K189" s="68" t="s">
        <v>47</v>
      </c>
      <c r="L189" s="68" t="s">
        <v>13984</v>
      </c>
      <c r="M189" s="68" t="s">
        <v>827</v>
      </c>
      <c r="N189" s="68" t="s">
        <v>827</v>
      </c>
      <c r="O189" s="68" t="s">
        <v>14666</v>
      </c>
      <c r="P189" s="348">
        <v>22297125</v>
      </c>
      <c r="Q189" s="348" t="s">
        <v>15347</v>
      </c>
      <c r="R189" s="348" t="s">
        <v>10230</v>
      </c>
      <c r="S189" s="348">
        <v>22297125</v>
      </c>
      <c r="T189" s="348" t="s">
        <v>15410</v>
      </c>
      <c r="U189" s="348">
        <v>22942049</v>
      </c>
      <c r="V189" s="68"/>
      <c r="W189" s="68"/>
      <c r="X189" s="68" t="s">
        <v>828</v>
      </c>
      <c r="Y189" s="68"/>
    </row>
    <row r="190" spans="1:25" x14ac:dyDescent="0.25">
      <c r="A190" s="68" t="s">
        <v>830</v>
      </c>
      <c r="B190" s="68" t="s">
        <v>829</v>
      </c>
      <c r="C190" s="68" t="s">
        <v>831</v>
      </c>
      <c r="D190" s="68" t="s">
        <v>56</v>
      </c>
      <c r="E190" s="68" t="s">
        <v>6</v>
      </c>
      <c r="F190" s="68" t="s">
        <v>46</v>
      </c>
      <c r="G190" s="68" t="s">
        <v>300</v>
      </c>
      <c r="H190" s="68" t="s">
        <v>4</v>
      </c>
      <c r="I190" s="68">
        <v>11403</v>
      </c>
      <c r="J190" s="68" t="s">
        <v>13853</v>
      </c>
      <c r="K190" s="68" t="s">
        <v>47</v>
      </c>
      <c r="L190" s="68" t="s">
        <v>832</v>
      </c>
      <c r="M190" s="68" t="s">
        <v>14655</v>
      </c>
      <c r="N190" s="68" t="s">
        <v>831</v>
      </c>
      <c r="O190" s="68" t="s">
        <v>14666</v>
      </c>
      <c r="P190" s="348">
        <v>22455898</v>
      </c>
      <c r="Q190" s="348" t="s">
        <v>15347</v>
      </c>
      <c r="R190" s="348" t="s">
        <v>13713</v>
      </c>
      <c r="S190" s="348">
        <v>22455898</v>
      </c>
      <c r="T190" s="348" t="s">
        <v>15411</v>
      </c>
      <c r="U190" s="348">
        <v>22354880</v>
      </c>
      <c r="V190" s="68"/>
      <c r="W190" s="68"/>
      <c r="X190" s="68" t="s">
        <v>819</v>
      </c>
      <c r="Y190" s="68"/>
    </row>
    <row r="191" spans="1:25" x14ac:dyDescent="0.25">
      <c r="A191" s="68" t="s">
        <v>833</v>
      </c>
      <c r="B191" s="68" t="s">
        <v>787</v>
      </c>
      <c r="C191" s="68" t="s">
        <v>834</v>
      </c>
      <c r="D191" s="68" t="s">
        <v>56</v>
      </c>
      <c r="E191" s="68" t="s">
        <v>7</v>
      </c>
      <c r="F191" s="68" t="s">
        <v>46</v>
      </c>
      <c r="G191" s="68" t="s">
        <v>15</v>
      </c>
      <c r="H191" s="68" t="s">
        <v>4</v>
      </c>
      <c r="I191" s="68">
        <v>11103</v>
      </c>
      <c r="J191" s="68" t="s">
        <v>13834</v>
      </c>
      <c r="K191" s="68" t="s">
        <v>47</v>
      </c>
      <c r="L191" s="68" t="s">
        <v>13984</v>
      </c>
      <c r="M191" s="68" t="s">
        <v>13990</v>
      </c>
      <c r="N191" s="68" t="s">
        <v>834</v>
      </c>
      <c r="O191" s="68" t="s">
        <v>14666</v>
      </c>
      <c r="P191" s="348">
        <v>22299406</v>
      </c>
      <c r="Q191" s="348" t="s">
        <v>15347</v>
      </c>
      <c r="R191" s="348" t="s">
        <v>14679</v>
      </c>
      <c r="S191" s="348">
        <v>22299406</v>
      </c>
      <c r="T191" s="348" t="s">
        <v>15410</v>
      </c>
      <c r="U191" s="348">
        <v>22942049</v>
      </c>
      <c r="V191" s="68" t="s">
        <v>15261</v>
      </c>
      <c r="W191" s="68"/>
      <c r="X191" s="68"/>
      <c r="Y191" s="68"/>
    </row>
    <row r="192" spans="1:25" x14ac:dyDescent="0.25">
      <c r="A192" s="68" t="s">
        <v>837</v>
      </c>
      <c r="B192" s="68" t="s">
        <v>836</v>
      </c>
      <c r="C192" s="68" t="s">
        <v>641</v>
      </c>
      <c r="D192" s="68" t="s">
        <v>56</v>
      </c>
      <c r="E192" s="68" t="s">
        <v>6</v>
      </c>
      <c r="F192" s="68" t="s">
        <v>46</v>
      </c>
      <c r="G192" s="68" t="s">
        <v>300</v>
      </c>
      <c r="H192" s="68" t="s">
        <v>4</v>
      </c>
      <c r="I192" s="68">
        <v>11403</v>
      </c>
      <c r="J192" s="68" t="s">
        <v>13853</v>
      </c>
      <c r="K192" s="68" t="s">
        <v>47</v>
      </c>
      <c r="L192" s="68" t="s">
        <v>832</v>
      </c>
      <c r="M192" s="68" t="s">
        <v>14655</v>
      </c>
      <c r="N192" s="68" t="s">
        <v>641</v>
      </c>
      <c r="O192" s="68" t="s">
        <v>14666</v>
      </c>
      <c r="P192" s="348">
        <v>22450447</v>
      </c>
      <c r="Q192" s="348" t="s">
        <v>15347</v>
      </c>
      <c r="R192" s="348" t="s">
        <v>13110</v>
      </c>
      <c r="S192" s="348">
        <v>22450447</v>
      </c>
      <c r="T192" s="348" t="s">
        <v>15411</v>
      </c>
      <c r="U192" s="348">
        <v>22352880</v>
      </c>
      <c r="V192" s="68"/>
      <c r="W192" s="68"/>
      <c r="X192" s="68" t="s">
        <v>838</v>
      </c>
      <c r="Y192" s="68"/>
    </row>
    <row r="193" spans="1:25" x14ac:dyDescent="0.25">
      <c r="A193" s="68" t="s">
        <v>840</v>
      </c>
      <c r="B193" s="68" t="s">
        <v>574</v>
      </c>
      <c r="C193" s="68" t="s">
        <v>298</v>
      </c>
      <c r="D193" s="68" t="s">
        <v>56</v>
      </c>
      <c r="E193" s="68" t="s">
        <v>7</v>
      </c>
      <c r="F193" s="68" t="s">
        <v>46</v>
      </c>
      <c r="G193" s="68" t="s">
        <v>15</v>
      </c>
      <c r="H193" s="68" t="s">
        <v>3</v>
      </c>
      <c r="I193" s="68">
        <v>11102</v>
      </c>
      <c r="J193" s="68" t="s">
        <v>13833</v>
      </c>
      <c r="K193" s="68" t="s">
        <v>47</v>
      </c>
      <c r="L193" s="68" t="s">
        <v>13984</v>
      </c>
      <c r="M193" s="68" t="s">
        <v>218</v>
      </c>
      <c r="N193" s="68" t="s">
        <v>298</v>
      </c>
      <c r="O193" s="68" t="s">
        <v>14666</v>
      </c>
      <c r="P193" s="348">
        <v>22922361</v>
      </c>
      <c r="Q193" s="348" t="s">
        <v>15347</v>
      </c>
      <c r="R193" s="348" t="s">
        <v>14675</v>
      </c>
      <c r="S193" s="348">
        <v>22922361</v>
      </c>
      <c r="T193" s="348" t="s">
        <v>15410</v>
      </c>
      <c r="U193" s="348">
        <v>22942049</v>
      </c>
      <c r="V193" s="68"/>
      <c r="W193" s="68"/>
      <c r="X193" s="68" t="s">
        <v>706</v>
      </c>
      <c r="Y193" s="68"/>
    </row>
    <row r="194" spans="1:25" x14ac:dyDescent="0.25">
      <c r="A194" s="68" t="s">
        <v>843</v>
      </c>
      <c r="B194" s="68" t="s">
        <v>842</v>
      </c>
      <c r="C194" s="68" t="s">
        <v>844</v>
      </c>
      <c r="D194" s="68" t="s">
        <v>56</v>
      </c>
      <c r="E194" s="68" t="s">
        <v>7</v>
      </c>
      <c r="F194" s="68" t="s">
        <v>46</v>
      </c>
      <c r="G194" s="68" t="s">
        <v>15</v>
      </c>
      <c r="H194" s="68" t="s">
        <v>6</v>
      </c>
      <c r="I194" s="68">
        <v>11105</v>
      </c>
      <c r="J194" s="68" t="s">
        <v>13836</v>
      </c>
      <c r="K194" s="68" t="s">
        <v>47</v>
      </c>
      <c r="L194" s="68" t="s">
        <v>13984</v>
      </c>
      <c r="M194" s="68" t="s">
        <v>827</v>
      </c>
      <c r="N194" s="68" t="s">
        <v>845</v>
      </c>
      <c r="O194" s="68" t="s">
        <v>14666</v>
      </c>
      <c r="P194" s="348">
        <v>22946722</v>
      </c>
      <c r="Q194" s="348">
        <v>22928048</v>
      </c>
      <c r="R194" s="348" t="s">
        <v>13670</v>
      </c>
      <c r="S194" s="348">
        <v>22946722</v>
      </c>
      <c r="T194" s="348" t="s">
        <v>15410</v>
      </c>
      <c r="U194" s="348">
        <v>22942049</v>
      </c>
      <c r="V194" s="68"/>
      <c r="W194" s="68"/>
      <c r="X194" s="68" t="s">
        <v>846</v>
      </c>
      <c r="Y194" s="68"/>
    </row>
    <row r="195" spans="1:25" x14ac:dyDescent="0.25">
      <c r="A195" s="68" t="s">
        <v>847</v>
      </c>
      <c r="B195" s="68" t="s">
        <v>788</v>
      </c>
      <c r="C195" s="68" t="s">
        <v>848</v>
      </c>
      <c r="D195" s="68" t="s">
        <v>126</v>
      </c>
      <c r="E195" s="68" t="s">
        <v>7</v>
      </c>
      <c r="F195" s="68" t="s">
        <v>49</v>
      </c>
      <c r="G195" s="68" t="s">
        <v>4</v>
      </c>
      <c r="H195" s="68" t="s">
        <v>10</v>
      </c>
      <c r="I195" s="68">
        <v>20308</v>
      </c>
      <c r="J195" s="68" t="s">
        <v>12977</v>
      </c>
      <c r="K195" s="68" t="s">
        <v>126</v>
      </c>
      <c r="L195" s="68" t="s">
        <v>849</v>
      </c>
      <c r="M195" s="68" t="s">
        <v>850</v>
      </c>
      <c r="N195" s="68" t="s">
        <v>11327</v>
      </c>
      <c r="O195" s="68" t="s">
        <v>14666</v>
      </c>
      <c r="P195" s="348">
        <v>24441723</v>
      </c>
      <c r="Q195" s="348">
        <v>24411723</v>
      </c>
      <c r="R195" s="348" t="s">
        <v>13112</v>
      </c>
      <c r="S195" s="348">
        <v>24441723</v>
      </c>
      <c r="T195" s="348" t="s">
        <v>16269</v>
      </c>
      <c r="U195" s="348">
        <v>24448039</v>
      </c>
      <c r="V195" s="68"/>
      <c r="W195" s="68"/>
      <c r="X195" s="68" t="s">
        <v>851</v>
      </c>
      <c r="Y195" s="68"/>
    </row>
    <row r="196" spans="1:25" x14ac:dyDescent="0.25">
      <c r="A196" s="68" t="s">
        <v>854</v>
      </c>
      <c r="B196" s="69" t="s">
        <v>853</v>
      </c>
      <c r="C196" s="68" t="s">
        <v>855</v>
      </c>
      <c r="D196" s="68" t="s">
        <v>56</v>
      </c>
      <c r="E196" s="68" t="s">
        <v>6</v>
      </c>
      <c r="F196" s="68" t="s">
        <v>46</v>
      </c>
      <c r="G196" s="68" t="s">
        <v>300</v>
      </c>
      <c r="H196" s="68" t="s">
        <v>2</v>
      </c>
      <c r="I196" s="68">
        <v>11401</v>
      </c>
      <c r="J196" s="68" t="s">
        <v>13850</v>
      </c>
      <c r="K196" s="68" t="s">
        <v>47</v>
      </c>
      <c r="L196" s="68" t="s">
        <v>832</v>
      </c>
      <c r="M196" s="68" t="s">
        <v>856</v>
      </c>
      <c r="N196" s="68" t="s">
        <v>855</v>
      </c>
      <c r="O196" s="68" t="s">
        <v>14666</v>
      </c>
      <c r="P196" s="348">
        <v>22355093</v>
      </c>
      <c r="Q196" s="348" t="s">
        <v>15347</v>
      </c>
      <c r="R196" s="348" t="s">
        <v>16374</v>
      </c>
      <c r="S196" s="348">
        <v>22355093</v>
      </c>
      <c r="T196" s="348" t="s">
        <v>15411</v>
      </c>
      <c r="U196" s="348">
        <v>22352880</v>
      </c>
      <c r="V196" s="68"/>
      <c r="W196" s="68"/>
      <c r="X196" s="68" t="s">
        <v>10685</v>
      </c>
      <c r="Y196" s="68"/>
    </row>
    <row r="197" spans="1:25" x14ac:dyDescent="0.25">
      <c r="A197" s="68" t="s">
        <v>859</v>
      </c>
      <c r="B197" s="68" t="s">
        <v>858</v>
      </c>
      <c r="C197" s="68" t="s">
        <v>860</v>
      </c>
      <c r="D197" s="68" t="s">
        <v>56</v>
      </c>
      <c r="E197" s="68" t="s">
        <v>7</v>
      </c>
      <c r="F197" s="68" t="s">
        <v>46</v>
      </c>
      <c r="G197" s="68" t="s">
        <v>15</v>
      </c>
      <c r="H197" s="68" t="s">
        <v>2</v>
      </c>
      <c r="I197" s="68">
        <v>11101</v>
      </c>
      <c r="J197" s="68" t="s">
        <v>13822</v>
      </c>
      <c r="K197" s="68" t="s">
        <v>47</v>
      </c>
      <c r="L197" s="68" t="s">
        <v>13984</v>
      </c>
      <c r="M197" s="68" t="s">
        <v>352</v>
      </c>
      <c r="N197" s="68" t="s">
        <v>352</v>
      </c>
      <c r="O197" s="68" t="s">
        <v>14666</v>
      </c>
      <c r="P197" s="348">
        <v>22290282</v>
      </c>
      <c r="Q197" s="348">
        <v>22946922</v>
      </c>
      <c r="R197" s="348" t="s">
        <v>15410</v>
      </c>
      <c r="S197" s="348">
        <v>80210818</v>
      </c>
      <c r="T197" s="348" t="s">
        <v>15410</v>
      </c>
      <c r="U197" s="348">
        <v>22342981</v>
      </c>
      <c r="V197" s="68"/>
      <c r="W197" s="68"/>
      <c r="X197" s="68"/>
      <c r="Y197" s="68" t="s">
        <v>223</v>
      </c>
    </row>
    <row r="198" spans="1:25" x14ac:dyDescent="0.25">
      <c r="A198" s="68" t="s">
        <v>862</v>
      </c>
      <c r="B198" s="68" t="s">
        <v>861</v>
      </c>
      <c r="C198" s="68" t="s">
        <v>570</v>
      </c>
      <c r="D198" s="68" t="s">
        <v>56</v>
      </c>
      <c r="E198" s="68" t="s">
        <v>6</v>
      </c>
      <c r="F198" s="68" t="s">
        <v>46</v>
      </c>
      <c r="G198" s="68" t="s">
        <v>300</v>
      </c>
      <c r="H198" s="68" t="s">
        <v>3</v>
      </c>
      <c r="I198" s="68">
        <v>11402</v>
      </c>
      <c r="J198" s="68" t="s">
        <v>13851</v>
      </c>
      <c r="K198" s="68" t="s">
        <v>47</v>
      </c>
      <c r="L198" s="68" t="s">
        <v>832</v>
      </c>
      <c r="M198" s="68" t="s">
        <v>570</v>
      </c>
      <c r="N198" s="68" t="s">
        <v>570</v>
      </c>
      <c r="O198" s="68" t="s">
        <v>14666</v>
      </c>
      <c r="P198" s="348">
        <v>22293682</v>
      </c>
      <c r="Q198" s="348" t="s">
        <v>15347</v>
      </c>
      <c r="R198" s="348" t="s">
        <v>15412</v>
      </c>
      <c r="S198" s="348">
        <v>22923618</v>
      </c>
      <c r="T198" s="348" t="s">
        <v>15411</v>
      </c>
      <c r="U198" s="348">
        <v>22352880</v>
      </c>
      <c r="V198" s="68"/>
      <c r="W198" s="68"/>
      <c r="X198" s="68" t="s">
        <v>484</v>
      </c>
      <c r="Y198" s="68"/>
    </row>
    <row r="199" spans="1:25" x14ac:dyDescent="0.25">
      <c r="A199" s="68" t="s">
        <v>865</v>
      </c>
      <c r="B199" s="68" t="s">
        <v>864</v>
      </c>
      <c r="C199" s="68" t="s">
        <v>218</v>
      </c>
      <c r="D199" s="68" t="s">
        <v>56</v>
      </c>
      <c r="E199" s="68" t="s">
        <v>7</v>
      </c>
      <c r="F199" s="68" t="s">
        <v>46</v>
      </c>
      <c r="G199" s="68" t="s">
        <v>15</v>
      </c>
      <c r="H199" s="68" t="s">
        <v>3</v>
      </c>
      <c r="I199" s="68">
        <v>11102</v>
      </c>
      <c r="J199" s="68" t="s">
        <v>13833</v>
      </c>
      <c r="K199" s="68" t="s">
        <v>47</v>
      </c>
      <c r="L199" s="68" t="s">
        <v>13984</v>
      </c>
      <c r="M199" s="68" t="s">
        <v>218</v>
      </c>
      <c r="N199" s="68" t="s">
        <v>218</v>
      </c>
      <c r="O199" s="68" t="s">
        <v>14666</v>
      </c>
      <c r="P199" s="348">
        <v>22299760</v>
      </c>
      <c r="Q199" s="348" t="s">
        <v>15347</v>
      </c>
      <c r="R199" s="348" t="s">
        <v>15413</v>
      </c>
      <c r="S199" s="348">
        <v>88962846</v>
      </c>
      <c r="T199" s="348" t="s">
        <v>15410</v>
      </c>
      <c r="U199" s="348">
        <v>21012292</v>
      </c>
      <c r="V199" s="68"/>
      <c r="W199" s="68"/>
      <c r="X199" s="68" t="s">
        <v>866</v>
      </c>
      <c r="Y199" s="68"/>
    </row>
    <row r="200" spans="1:25" x14ac:dyDescent="0.25">
      <c r="A200" s="68" t="s">
        <v>869</v>
      </c>
      <c r="B200" s="68" t="s">
        <v>868</v>
      </c>
      <c r="C200" s="68" t="s">
        <v>870</v>
      </c>
      <c r="D200" s="68" t="s">
        <v>56</v>
      </c>
      <c r="E200" s="68" t="s">
        <v>6</v>
      </c>
      <c r="F200" s="68" t="s">
        <v>46</v>
      </c>
      <c r="G200" s="68" t="s">
        <v>300</v>
      </c>
      <c r="H200" s="68" t="s">
        <v>2</v>
      </c>
      <c r="I200" s="68">
        <v>11401</v>
      </c>
      <c r="J200" s="68" t="s">
        <v>13850</v>
      </c>
      <c r="K200" s="68" t="s">
        <v>47</v>
      </c>
      <c r="L200" s="68" t="s">
        <v>832</v>
      </c>
      <c r="M200" s="68" t="s">
        <v>856</v>
      </c>
      <c r="N200" s="68" t="s">
        <v>871</v>
      </c>
      <c r="O200" s="68" t="s">
        <v>10246</v>
      </c>
      <c r="P200" s="348">
        <v>22359414</v>
      </c>
      <c r="Q200" s="348">
        <v>22359476</v>
      </c>
      <c r="R200" s="348" t="s">
        <v>13113</v>
      </c>
      <c r="S200" s="348">
        <v>22359414</v>
      </c>
      <c r="T200" s="348" t="s">
        <v>15411</v>
      </c>
      <c r="U200" s="348">
        <v>22352880</v>
      </c>
      <c r="V200" s="68"/>
      <c r="W200" s="68"/>
      <c r="X200" s="68" t="s">
        <v>872</v>
      </c>
      <c r="Y200" s="68"/>
    </row>
    <row r="201" spans="1:25" x14ac:dyDescent="0.25">
      <c r="A201" s="68" t="s">
        <v>873</v>
      </c>
      <c r="B201" s="68" t="s">
        <v>872</v>
      </c>
      <c r="C201" s="68" t="s">
        <v>874</v>
      </c>
      <c r="D201" s="68" t="s">
        <v>56</v>
      </c>
      <c r="E201" s="68" t="s">
        <v>7</v>
      </c>
      <c r="F201" s="68" t="s">
        <v>46</v>
      </c>
      <c r="G201" s="68" t="s">
        <v>15</v>
      </c>
      <c r="H201" s="68" t="s">
        <v>5</v>
      </c>
      <c r="I201" s="68">
        <v>11104</v>
      </c>
      <c r="J201" s="68" t="s">
        <v>13835</v>
      </c>
      <c r="K201" s="68" t="s">
        <v>47</v>
      </c>
      <c r="L201" s="68" t="s">
        <v>13984</v>
      </c>
      <c r="M201" s="68" t="s">
        <v>13997</v>
      </c>
      <c r="N201" s="68" t="s">
        <v>331</v>
      </c>
      <c r="O201" s="68" t="s">
        <v>14666</v>
      </c>
      <c r="P201" s="348">
        <v>22945579</v>
      </c>
      <c r="Q201" s="348" t="s">
        <v>15347</v>
      </c>
      <c r="R201" s="348" t="s">
        <v>16375</v>
      </c>
      <c r="S201" s="348">
        <v>22945579</v>
      </c>
      <c r="T201" s="348" t="s">
        <v>15410</v>
      </c>
      <c r="U201" s="348">
        <v>21012292</v>
      </c>
      <c r="V201" s="68"/>
      <c r="W201" s="68"/>
      <c r="X201" s="68" t="s">
        <v>875</v>
      </c>
      <c r="Y201" s="68" t="s">
        <v>207</v>
      </c>
    </row>
    <row r="202" spans="1:25" x14ac:dyDescent="0.25">
      <c r="A202" s="68" t="s">
        <v>877</v>
      </c>
      <c r="B202" s="68" t="s">
        <v>876</v>
      </c>
      <c r="C202" s="68" t="s">
        <v>871</v>
      </c>
      <c r="D202" s="68" t="s">
        <v>56</v>
      </c>
      <c r="E202" s="68" t="s">
        <v>6</v>
      </c>
      <c r="F202" s="68" t="s">
        <v>46</v>
      </c>
      <c r="G202" s="68" t="s">
        <v>300</v>
      </c>
      <c r="H202" s="68" t="s">
        <v>2</v>
      </c>
      <c r="I202" s="68">
        <v>11401</v>
      </c>
      <c r="J202" s="68" t="s">
        <v>13850</v>
      </c>
      <c r="K202" s="68" t="s">
        <v>47</v>
      </c>
      <c r="L202" s="68" t="s">
        <v>832</v>
      </c>
      <c r="M202" s="68" t="s">
        <v>856</v>
      </c>
      <c r="N202" s="68" t="s">
        <v>871</v>
      </c>
      <c r="O202" s="68" t="s">
        <v>14666</v>
      </c>
      <c r="P202" s="348">
        <v>22852583</v>
      </c>
      <c r="Q202" s="348">
        <v>22454012</v>
      </c>
      <c r="R202" s="348" t="s">
        <v>15414</v>
      </c>
      <c r="S202" s="348">
        <v>22454012</v>
      </c>
      <c r="T202" s="348" t="s">
        <v>15411</v>
      </c>
      <c r="U202" s="348">
        <v>22352880</v>
      </c>
      <c r="V202" s="68"/>
      <c r="W202" s="68"/>
      <c r="X202" s="68" t="s">
        <v>878</v>
      </c>
      <c r="Y202" s="68" t="s">
        <v>291</v>
      </c>
    </row>
    <row r="203" spans="1:25" x14ac:dyDescent="0.25">
      <c r="A203" s="68" t="s">
        <v>879</v>
      </c>
      <c r="B203" s="68" t="s">
        <v>838</v>
      </c>
      <c r="C203" s="68" t="s">
        <v>880</v>
      </c>
      <c r="D203" s="68" t="s">
        <v>56</v>
      </c>
      <c r="E203" s="68" t="s">
        <v>6</v>
      </c>
      <c r="F203" s="68" t="s">
        <v>46</v>
      </c>
      <c r="G203" s="68" t="s">
        <v>300</v>
      </c>
      <c r="H203" s="68" t="s">
        <v>2</v>
      </c>
      <c r="I203" s="68">
        <v>11401</v>
      </c>
      <c r="J203" s="68" t="s">
        <v>13850</v>
      </c>
      <c r="K203" s="68" t="s">
        <v>47</v>
      </c>
      <c r="L203" s="68" t="s">
        <v>832</v>
      </c>
      <c r="M203" s="68" t="s">
        <v>856</v>
      </c>
      <c r="N203" s="68" t="s">
        <v>856</v>
      </c>
      <c r="O203" s="68" t="s">
        <v>14666</v>
      </c>
      <c r="P203" s="348">
        <v>22356606</v>
      </c>
      <c r="Q203" s="348" t="s">
        <v>15347</v>
      </c>
      <c r="R203" s="348" t="s">
        <v>10385</v>
      </c>
      <c r="S203" s="348">
        <v>22356606</v>
      </c>
      <c r="T203" s="348" t="s">
        <v>15411</v>
      </c>
      <c r="U203" s="348">
        <v>22352830</v>
      </c>
      <c r="V203" s="68" t="s">
        <v>15261</v>
      </c>
      <c r="W203" s="68"/>
      <c r="X203" s="68"/>
      <c r="Y203" s="68" t="s">
        <v>234</v>
      </c>
    </row>
    <row r="204" spans="1:25" x14ac:dyDescent="0.25">
      <c r="A204" s="68" t="s">
        <v>881</v>
      </c>
      <c r="B204" s="68" t="s">
        <v>875</v>
      </c>
      <c r="C204" s="68" t="s">
        <v>882</v>
      </c>
      <c r="D204" s="68" t="s">
        <v>56</v>
      </c>
      <c r="E204" s="68" t="s">
        <v>7</v>
      </c>
      <c r="F204" s="68" t="s">
        <v>46</v>
      </c>
      <c r="G204" s="68" t="s">
        <v>15</v>
      </c>
      <c r="H204" s="68" t="s">
        <v>6</v>
      </c>
      <c r="I204" s="68">
        <v>11105</v>
      </c>
      <c r="J204" s="68" t="s">
        <v>13836</v>
      </c>
      <c r="K204" s="68" t="s">
        <v>47</v>
      </c>
      <c r="L204" s="68" t="s">
        <v>13984</v>
      </c>
      <c r="M204" s="68" t="s">
        <v>827</v>
      </c>
      <c r="N204" s="68" t="s">
        <v>882</v>
      </c>
      <c r="O204" s="68" t="s">
        <v>14666</v>
      </c>
      <c r="P204" s="348">
        <v>21006676</v>
      </c>
      <c r="Q204" s="348" t="s">
        <v>15347</v>
      </c>
      <c r="R204" s="348" t="s">
        <v>15415</v>
      </c>
      <c r="S204" s="348">
        <v>21006676</v>
      </c>
      <c r="T204" s="348" t="s">
        <v>15410</v>
      </c>
      <c r="U204" s="348">
        <v>21012292</v>
      </c>
      <c r="V204" s="68"/>
      <c r="W204" s="68"/>
      <c r="X204" s="68" t="s">
        <v>13994</v>
      </c>
      <c r="Y204" s="68"/>
    </row>
    <row r="205" spans="1:25" x14ac:dyDescent="0.25">
      <c r="A205" s="68" t="s">
        <v>884</v>
      </c>
      <c r="B205" s="68" t="s">
        <v>883</v>
      </c>
      <c r="C205" s="68" t="s">
        <v>885</v>
      </c>
      <c r="D205" s="68" t="s">
        <v>63</v>
      </c>
      <c r="E205" s="68" t="s">
        <v>6</v>
      </c>
      <c r="F205" s="68" t="s">
        <v>46</v>
      </c>
      <c r="G205" s="68" t="s">
        <v>16</v>
      </c>
      <c r="H205" s="68" t="s">
        <v>4</v>
      </c>
      <c r="I205" s="68">
        <v>11203</v>
      </c>
      <c r="J205" s="68" t="s">
        <v>13840</v>
      </c>
      <c r="K205" s="68" t="s">
        <v>47</v>
      </c>
      <c r="L205" s="68" t="s">
        <v>14011</v>
      </c>
      <c r="M205" s="68" t="s">
        <v>886</v>
      </c>
      <c r="N205" s="68" t="s">
        <v>885</v>
      </c>
      <c r="O205" s="68" t="s">
        <v>14666</v>
      </c>
      <c r="P205" s="348">
        <v>24100358</v>
      </c>
      <c r="Q205" s="348">
        <v>24104817</v>
      </c>
      <c r="R205" s="348" t="s">
        <v>11332</v>
      </c>
      <c r="S205" s="348">
        <v>24104817</v>
      </c>
      <c r="T205" s="348" t="s">
        <v>15416</v>
      </c>
      <c r="U205" s="348">
        <v>24107397</v>
      </c>
      <c r="V205" s="68" t="s">
        <v>15261</v>
      </c>
      <c r="W205" s="68"/>
      <c r="X205" s="68" t="s">
        <v>888</v>
      </c>
      <c r="Y205" s="68"/>
    </row>
    <row r="206" spans="1:25" x14ac:dyDescent="0.25">
      <c r="A206" s="68" t="s">
        <v>890</v>
      </c>
      <c r="B206" s="68" t="s">
        <v>878</v>
      </c>
      <c r="C206" s="68" t="s">
        <v>891</v>
      </c>
      <c r="D206" s="68" t="s">
        <v>63</v>
      </c>
      <c r="E206" s="68" t="s">
        <v>6</v>
      </c>
      <c r="F206" s="68" t="s">
        <v>46</v>
      </c>
      <c r="G206" s="68" t="s">
        <v>16</v>
      </c>
      <c r="H206" s="68" t="s">
        <v>4</v>
      </c>
      <c r="I206" s="68">
        <v>11203</v>
      </c>
      <c r="J206" s="68" t="s">
        <v>13840</v>
      </c>
      <c r="K206" s="68" t="s">
        <v>47</v>
      </c>
      <c r="L206" s="68" t="s">
        <v>14011</v>
      </c>
      <c r="M206" s="68" t="s">
        <v>886</v>
      </c>
      <c r="N206" s="68" t="s">
        <v>11328</v>
      </c>
      <c r="O206" s="68" t="s">
        <v>14666</v>
      </c>
      <c r="P206" s="348">
        <v>24101260</v>
      </c>
      <c r="Q206" s="348" t="s">
        <v>15347</v>
      </c>
      <c r="R206" s="348" t="s">
        <v>13427</v>
      </c>
      <c r="S206" s="348">
        <v>24101260</v>
      </c>
      <c r="T206" s="348" t="s">
        <v>15416</v>
      </c>
      <c r="U206" s="348">
        <v>24107397</v>
      </c>
      <c r="V206" s="68"/>
      <c r="W206" s="68"/>
      <c r="X206" s="68" t="s">
        <v>893</v>
      </c>
      <c r="Y206" s="68"/>
    </row>
    <row r="207" spans="1:25" x14ac:dyDescent="0.25">
      <c r="A207" s="68" t="s">
        <v>894</v>
      </c>
      <c r="B207" s="68" t="s">
        <v>484</v>
      </c>
      <c r="C207" s="68" t="s">
        <v>15417</v>
      </c>
      <c r="D207" s="68" t="s">
        <v>63</v>
      </c>
      <c r="E207" s="68" t="s">
        <v>6</v>
      </c>
      <c r="F207" s="68" t="s">
        <v>46</v>
      </c>
      <c r="G207" s="68" t="s">
        <v>16</v>
      </c>
      <c r="H207" s="68" t="s">
        <v>4</v>
      </c>
      <c r="I207" s="68">
        <v>11203</v>
      </c>
      <c r="J207" s="68" t="s">
        <v>13840</v>
      </c>
      <c r="K207" s="68" t="s">
        <v>47</v>
      </c>
      <c r="L207" s="68" t="s">
        <v>14011</v>
      </c>
      <c r="M207" s="68" t="s">
        <v>886</v>
      </c>
      <c r="N207" s="68" t="s">
        <v>11329</v>
      </c>
      <c r="O207" s="68" t="s">
        <v>14666</v>
      </c>
      <c r="P207" s="348">
        <v>24100409</v>
      </c>
      <c r="Q207" s="348">
        <v>24100541</v>
      </c>
      <c r="R207" s="348" t="s">
        <v>14016</v>
      </c>
      <c r="S207" s="348">
        <v>24100409</v>
      </c>
      <c r="T207" s="348" t="s">
        <v>15416</v>
      </c>
      <c r="U207" s="348">
        <v>24107397</v>
      </c>
      <c r="V207" s="68"/>
      <c r="W207" s="68"/>
      <c r="X207" s="68" t="s">
        <v>895</v>
      </c>
      <c r="Y207" s="68"/>
    </row>
    <row r="208" spans="1:25" x14ac:dyDescent="0.25">
      <c r="A208" s="68" t="s">
        <v>897</v>
      </c>
      <c r="B208" s="68" t="s">
        <v>846</v>
      </c>
      <c r="C208" s="68" t="s">
        <v>898</v>
      </c>
      <c r="D208" s="68" t="s">
        <v>63</v>
      </c>
      <c r="E208" s="68" t="s">
        <v>6</v>
      </c>
      <c r="F208" s="68" t="s">
        <v>46</v>
      </c>
      <c r="G208" s="68" t="s">
        <v>16</v>
      </c>
      <c r="H208" s="68" t="s">
        <v>3</v>
      </c>
      <c r="I208" s="68">
        <v>11202</v>
      </c>
      <c r="J208" s="68" t="s">
        <v>13838</v>
      </c>
      <c r="K208" s="68" t="s">
        <v>47</v>
      </c>
      <c r="L208" s="68" t="s">
        <v>14011</v>
      </c>
      <c r="M208" s="68" t="s">
        <v>899</v>
      </c>
      <c r="N208" s="68" t="s">
        <v>898</v>
      </c>
      <c r="O208" s="68" t="s">
        <v>14666</v>
      </c>
      <c r="P208" s="348">
        <v>24107533</v>
      </c>
      <c r="Q208" s="348">
        <v>24102009</v>
      </c>
      <c r="R208" s="348" t="s">
        <v>14022</v>
      </c>
      <c r="S208" s="348">
        <v>24107533</v>
      </c>
      <c r="T208" s="348" t="s">
        <v>15416</v>
      </c>
      <c r="U208" s="348">
        <v>24107397</v>
      </c>
      <c r="V208" s="68" t="s">
        <v>15261</v>
      </c>
      <c r="W208" s="68"/>
      <c r="X208" s="68" t="s">
        <v>900</v>
      </c>
      <c r="Y208" s="68"/>
    </row>
    <row r="209" spans="1:25" x14ac:dyDescent="0.25">
      <c r="A209" s="68" t="s">
        <v>902</v>
      </c>
      <c r="B209" s="68" t="s">
        <v>866</v>
      </c>
      <c r="C209" s="68" t="s">
        <v>899</v>
      </c>
      <c r="D209" s="68" t="s">
        <v>63</v>
      </c>
      <c r="E209" s="68" t="s">
        <v>6</v>
      </c>
      <c r="F209" s="68" t="s">
        <v>46</v>
      </c>
      <c r="G209" s="68" t="s">
        <v>16</v>
      </c>
      <c r="H209" s="68" t="s">
        <v>3</v>
      </c>
      <c r="I209" s="68">
        <v>11202</v>
      </c>
      <c r="J209" s="68" t="s">
        <v>13838</v>
      </c>
      <c r="K209" s="68" t="s">
        <v>47</v>
      </c>
      <c r="L209" s="68" t="s">
        <v>14011</v>
      </c>
      <c r="M209" s="68" t="s">
        <v>899</v>
      </c>
      <c r="N209" s="68" t="s">
        <v>899</v>
      </c>
      <c r="O209" s="68" t="s">
        <v>14666</v>
      </c>
      <c r="P209" s="348">
        <v>24101944</v>
      </c>
      <c r="Q209" s="348">
        <v>24101944</v>
      </c>
      <c r="R209" s="348" t="s">
        <v>967</v>
      </c>
      <c r="S209" s="348">
        <v>88531547</v>
      </c>
      <c r="T209" s="348" t="s">
        <v>15416</v>
      </c>
      <c r="U209" s="348">
        <v>89669343</v>
      </c>
      <c r="V209" s="68"/>
      <c r="W209" s="68"/>
      <c r="X209" s="68" t="s">
        <v>824</v>
      </c>
      <c r="Y209" s="68"/>
    </row>
    <row r="210" spans="1:25" x14ac:dyDescent="0.25">
      <c r="A210" s="68" t="s">
        <v>905</v>
      </c>
      <c r="B210" s="68" t="s">
        <v>904</v>
      </c>
      <c r="C210" s="68" t="s">
        <v>906</v>
      </c>
      <c r="D210" s="68" t="s">
        <v>63</v>
      </c>
      <c r="E210" s="68" t="s">
        <v>6</v>
      </c>
      <c r="F210" s="68" t="s">
        <v>46</v>
      </c>
      <c r="G210" s="68" t="s">
        <v>16</v>
      </c>
      <c r="H210" s="68" t="s">
        <v>3</v>
      </c>
      <c r="I210" s="68">
        <v>11202</v>
      </c>
      <c r="J210" s="68" t="s">
        <v>13838</v>
      </c>
      <c r="K210" s="68" t="s">
        <v>47</v>
      </c>
      <c r="L210" s="68" t="s">
        <v>14011</v>
      </c>
      <c r="M210" s="68" t="s">
        <v>899</v>
      </c>
      <c r="N210" s="68" t="s">
        <v>11330</v>
      </c>
      <c r="O210" s="68" t="s">
        <v>14666</v>
      </c>
      <c r="P210" s="348">
        <v>24101228</v>
      </c>
      <c r="Q210" s="348">
        <v>24101228</v>
      </c>
      <c r="R210" s="348" t="s">
        <v>15418</v>
      </c>
      <c r="S210" s="348">
        <v>24101228</v>
      </c>
      <c r="T210" s="348" t="s">
        <v>15416</v>
      </c>
      <c r="U210" s="348">
        <v>24107397</v>
      </c>
      <c r="V210" s="68"/>
      <c r="W210" s="68"/>
      <c r="X210" s="68" t="s">
        <v>907</v>
      </c>
      <c r="Y210" s="68"/>
    </row>
    <row r="211" spans="1:25" x14ac:dyDescent="0.25">
      <c r="A211" s="68" t="s">
        <v>910</v>
      </c>
      <c r="B211" s="68" t="s">
        <v>909</v>
      </c>
      <c r="C211" s="68" t="s">
        <v>911</v>
      </c>
      <c r="D211" s="68" t="s">
        <v>63</v>
      </c>
      <c r="E211" s="68" t="s">
        <v>6</v>
      </c>
      <c r="F211" s="68" t="s">
        <v>46</v>
      </c>
      <c r="G211" s="68" t="s">
        <v>16</v>
      </c>
      <c r="H211" s="68" t="s">
        <v>2</v>
      </c>
      <c r="I211" s="68">
        <v>11201</v>
      </c>
      <c r="J211" s="68" t="s">
        <v>13827</v>
      </c>
      <c r="K211" s="68" t="s">
        <v>47</v>
      </c>
      <c r="L211" s="68" t="s">
        <v>14011</v>
      </c>
      <c r="M211" s="68" t="s">
        <v>912</v>
      </c>
      <c r="N211" s="68" t="s">
        <v>911</v>
      </c>
      <c r="O211" s="68" t="s">
        <v>14666</v>
      </c>
      <c r="P211" s="348">
        <v>24103911</v>
      </c>
      <c r="Q211" s="348">
        <v>24101520</v>
      </c>
      <c r="R211" s="348" t="s">
        <v>887</v>
      </c>
      <c r="S211" s="348">
        <v>83893995</v>
      </c>
      <c r="T211" s="348" t="s">
        <v>15416</v>
      </c>
      <c r="U211" s="348">
        <v>24107397</v>
      </c>
      <c r="V211" s="68"/>
      <c r="W211" s="68"/>
      <c r="X211" s="68" t="s">
        <v>913</v>
      </c>
      <c r="Y211" s="68"/>
    </row>
    <row r="212" spans="1:25" x14ac:dyDescent="0.25">
      <c r="A212" s="68" t="s">
        <v>915</v>
      </c>
      <c r="B212" s="68" t="s">
        <v>913</v>
      </c>
      <c r="C212" s="68" t="s">
        <v>916</v>
      </c>
      <c r="D212" s="68" t="s">
        <v>63</v>
      </c>
      <c r="E212" s="68" t="s">
        <v>6</v>
      </c>
      <c r="F212" s="68" t="s">
        <v>46</v>
      </c>
      <c r="G212" s="68" t="s">
        <v>16</v>
      </c>
      <c r="H212" s="68" t="s">
        <v>3</v>
      </c>
      <c r="I212" s="68">
        <v>11202</v>
      </c>
      <c r="J212" s="68" t="s">
        <v>13838</v>
      </c>
      <c r="K212" s="68" t="s">
        <v>47</v>
      </c>
      <c r="L212" s="68" t="s">
        <v>14011</v>
      </c>
      <c r="M212" s="68" t="s">
        <v>899</v>
      </c>
      <c r="N212" s="68" t="s">
        <v>916</v>
      </c>
      <c r="O212" s="68" t="s">
        <v>14666</v>
      </c>
      <c r="P212" s="348">
        <v>24101660</v>
      </c>
      <c r="Q212" s="348">
        <v>83200662</v>
      </c>
      <c r="R212" s="348" t="s">
        <v>917</v>
      </c>
      <c r="S212" s="348">
        <v>24101660</v>
      </c>
      <c r="T212" s="348" t="s">
        <v>15416</v>
      </c>
      <c r="U212" s="348">
        <v>24107397</v>
      </c>
      <c r="V212" s="68"/>
      <c r="W212" s="68"/>
      <c r="X212" s="68" t="s">
        <v>918</v>
      </c>
      <c r="Y212" s="68"/>
    </row>
    <row r="213" spans="1:25" x14ac:dyDescent="0.25">
      <c r="A213" s="68" t="s">
        <v>921</v>
      </c>
      <c r="B213" s="68" t="s">
        <v>920</v>
      </c>
      <c r="C213" s="68" t="s">
        <v>922</v>
      </c>
      <c r="D213" s="68" t="s">
        <v>63</v>
      </c>
      <c r="E213" s="68" t="s">
        <v>6</v>
      </c>
      <c r="F213" s="68" t="s">
        <v>46</v>
      </c>
      <c r="G213" s="68" t="s">
        <v>16</v>
      </c>
      <c r="H213" s="68" t="s">
        <v>2</v>
      </c>
      <c r="I213" s="68">
        <v>11201</v>
      </c>
      <c r="J213" s="68" t="s">
        <v>13827</v>
      </c>
      <c r="K213" s="68" t="s">
        <v>47</v>
      </c>
      <c r="L213" s="68" t="s">
        <v>14011</v>
      </c>
      <c r="M213" s="68" t="s">
        <v>912</v>
      </c>
      <c r="N213" s="68" t="s">
        <v>11331</v>
      </c>
      <c r="O213" s="68" t="s">
        <v>14666</v>
      </c>
      <c r="P213" s="348">
        <v>24103759</v>
      </c>
      <c r="Q213" s="348">
        <v>24103759</v>
      </c>
      <c r="R213" s="348" t="s">
        <v>16376</v>
      </c>
      <c r="S213" s="348">
        <v>24103759</v>
      </c>
      <c r="T213" s="348" t="s">
        <v>15416</v>
      </c>
      <c r="U213" s="348">
        <v>24107397</v>
      </c>
      <c r="V213" s="68"/>
      <c r="W213" s="68"/>
      <c r="X213" s="68" t="s">
        <v>920</v>
      </c>
      <c r="Y213" s="68"/>
    </row>
    <row r="214" spans="1:25" x14ac:dyDescent="0.25">
      <c r="A214" s="68" t="s">
        <v>924</v>
      </c>
      <c r="B214" s="68" t="s">
        <v>658</v>
      </c>
      <c r="C214" s="68" t="s">
        <v>925</v>
      </c>
      <c r="D214" s="68" t="s">
        <v>63</v>
      </c>
      <c r="E214" s="68" t="s">
        <v>6</v>
      </c>
      <c r="F214" s="68" t="s">
        <v>46</v>
      </c>
      <c r="G214" s="68" t="s">
        <v>16</v>
      </c>
      <c r="H214" s="68" t="s">
        <v>2</v>
      </c>
      <c r="I214" s="68">
        <v>11201</v>
      </c>
      <c r="J214" s="68" t="s">
        <v>13827</v>
      </c>
      <c r="K214" s="68" t="s">
        <v>47</v>
      </c>
      <c r="L214" s="68" t="s">
        <v>14011</v>
      </c>
      <c r="M214" s="68" t="s">
        <v>912</v>
      </c>
      <c r="N214" s="68" t="s">
        <v>925</v>
      </c>
      <c r="O214" s="68" t="s">
        <v>14666</v>
      </c>
      <c r="P214" s="348">
        <v>24107095</v>
      </c>
      <c r="Q214" s="348" t="s">
        <v>15347</v>
      </c>
      <c r="R214" s="348" t="s">
        <v>14695</v>
      </c>
      <c r="S214" s="348">
        <v>89219299</v>
      </c>
      <c r="T214" s="348" t="s">
        <v>15416</v>
      </c>
      <c r="U214" s="348">
        <v>24107397</v>
      </c>
      <c r="V214" s="68"/>
      <c r="W214" s="68"/>
      <c r="X214" s="68" t="s">
        <v>788</v>
      </c>
      <c r="Y214" s="68"/>
    </row>
    <row r="215" spans="1:25" x14ac:dyDescent="0.25">
      <c r="A215" s="68" t="s">
        <v>928</v>
      </c>
      <c r="B215" s="68" t="s">
        <v>927</v>
      </c>
      <c r="C215" s="68" t="s">
        <v>929</v>
      </c>
      <c r="D215" s="68" t="s">
        <v>63</v>
      </c>
      <c r="E215" s="68" t="s">
        <v>6</v>
      </c>
      <c r="F215" s="68" t="s">
        <v>46</v>
      </c>
      <c r="G215" s="68" t="s">
        <v>16</v>
      </c>
      <c r="H215" s="68" t="s">
        <v>2</v>
      </c>
      <c r="I215" s="68">
        <v>11201</v>
      </c>
      <c r="J215" s="68" t="s">
        <v>13827</v>
      </c>
      <c r="K215" s="68" t="s">
        <v>47</v>
      </c>
      <c r="L215" s="68" t="s">
        <v>14011</v>
      </c>
      <c r="M215" s="68" t="s">
        <v>912</v>
      </c>
      <c r="N215" s="68" t="s">
        <v>929</v>
      </c>
      <c r="O215" s="68" t="s">
        <v>14666</v>
      </c>
      <c r="P215" s="348">
        <v>24100746</v>
      </c>
      <c r="Q215" s="348">
        <v>24100746</v>
      </c>
      <c r="R215" s="348" t="s">
        <v>15419</v>
      </c>
      <c r="S215" s="348">
        <v>24100746</v>
      </c>
      <c r="T215" s="348" t="s">
        <v>15416</v>
      </c>
      <c r="U215" s="348">
        <v>24107397</v>
      </c>
      <c r="V215" s="68"/>
      <c r="W215" s="68"/>
      <c r="X215" s="68" t="s">
        <v>930</v>
      </c>
      <c r="Y215" s="68"/>
    </row>
    <row r="216" spans="1:25" x14ac:dyDescent="0.25">
      <c r="A216" s="68" t="s">
        <v>933</v>
      </c>
      <c r="B216" s="68" t="s">
        <v>932</v>
      </c>
      <c r="C216" s="68" t="s">
        <v>15420</v>
      </c>
      <c r="D216" s="68" t="s">
        <v>63</v>
      </c>
      <c r="E216" s="68" t="s">
        <v>6</v>
      </c>
      <c r="F216" s="68" t="s">
        <v>46</v>
      </c>
      <c r="G216" s="68" t="s">
        <v>16</v>
      </c>
      <c r="H216" s="68" t="s">
        <v>3</v>
      </c>
      <c r="I216" s="68">
        <v>11202</v>
      </c>
      <c r="J216" s="68" t="s">
        <v>13838</v>
      </c>
      <c r="K216" s="68" t="s">
        <v>47</v>
      </c>
      <c r="L216" s="68" t="s">
        <v>14011</v>
      </c>
      <c r="M216" s="68" t="s">
        <v>899</v>
      </c>
      <c r="N216" s="68" t="s">
        <v>934</v>
      </c>
      <c r="O216" s="68" t="s">
        <v>14666</v>
      </c>
      <c r="P216" s="348">
        <v>24102494</v>
      </c>
      <c r="Q216" s="348">
        <v>24102494</v>
      </c>
      <c r="R216" s="348" t="s">
        <v>10533</v>
      </c>
      <c r="S216" s="348">
        <v>24102494</v>
      </c>
      <c r="T216" s="348" t="s">
        <v>15416</v>
      </c>
      <c r="U216" s="348">
        <v>24107397</v>
      </c>
      <c r="V216" s="68"/>
      <c r="W216" s="68"/>
      <c r="X216" s="68" t="s">
        <v>935</v>
      </c>
      <c r="Y216" s="68"/>
    </row>
    <row r="217" spans="1:25" x14ac:dyDescent="0.25">
      <c r="A217" s="68" t="s">
        <v>938</v>
      </c>
      <c r="B217" s="68" t="s">
        <v>937</v>
      </c>
      <c r="C217" s="68" t="s">
        <v>939</v>
      </c>
      <c r="D217" s="68" t="s">
        <v>63</v>
      </c>
      <c r="E217" s="68" t="s">
        <v>6</v>
      </c>
      <c r="F217" s="68" t="s">
        <v>46</v>
      </c>
      <c r="G217" s="68" t="s">
        <v>16</v>
      </c>
      <c r="H217" s="68" t="s">
        <v>4</v>
      </c>
      <c r="I217" s="68">
        <v>11203</v>
      </c>
      <c r="J217" s="68" t="s">
        <v>13840</v>
      </c>
      <c r="K217" s="68" t="s">
        <v>47</v>
      </c>
      <c r="L217" s="68" t="s">
        <v>14011</v>
      </c>
      <c r="M217" s="68" t="s">
        <v>886</v>
      </c>
      <c r="N217" s="68" t="s">
        <v>939</v>
      </c>
      <c r="O217" s="68" t="s">
        <v>14666</v>
      </c>
      <c r="P217" s="348">
        <v>22300058</v>
      </c>
      <c r="Q217" s="348" t="s">
        <v>15347</v>
      </c>
      <c r="R217" s="348" t="s">
        <v>15421</v>
      </c>
      <c r="S217" s="348">
        <v>86321489</v>
      </c>
      <c r="T217" s="348" t="s">
        <v>15416</v>
      </c>
      <c r="U217" s="348">
        <v>24107397</v>
      </c>
      <c r="V217" s="68"/>
      <c r="W217" s="68"/>
      <c r="X217" s="68" t="s">
        <v>10953</v>
      </c>
      <c r="Y217" s="68"/>
    </row>
    <row r="218" spans="1:25" x14ac:dyDescent="0.25">
      <c r="A218" s="68" t="s">
        <v>942</v>
      </c>
      <c r="B218" s="68" t="s">
        <v>941</v>
      </c>
      <c r="C218" s="68" t="s">
        <v>499</v>
      </c>
      <c r="D218" s="68" t="s">
        <v>63</v>
      </c>
      <c r="E218" s="68" t="s">
        <v>6</v>
      </c>
      <c r="F218" s="68" t="s">
        <v>46</v>
      </c>
      <c r="G218" s="68" t="s">
        <v>16</v>
      </c>
      <c r="H218" s="68" t="s">
        <v>3</v>
      </c>
      <c r="I218" s="68">
        <v>11202</v>
      </c>
      <c r="J218" s="68" t="s">
        <v>13838</v>
      </c>
      <c r="K218" s="68" t="s">
        <v>47</v>
      </c>
      <c r="L218" s="68" t="s">
        <v>14011</v>
      </c>
      <c r="M218" s="68" t="s">
        <v>899</v>
      </c>
      <c r="N218" s="68" t="s">
        <v>943</v>
      </c>
      <c r="O218" s="68" t="s">
        <v>14666</v>
      </c>
      <c r="P218" s="348">
        <v>24102884</v>
      </c>
      <c r="Q218" s="348">
        <v>88761121</v>
      </c>
      <c r="R218" s="348" t="s">
        <v>12649</v>
      </c>
      <c r="S218" s="348">
        <v>88761121</v>
      </c>
      <c r="T218" s="348" t="s">
        <v>15416</v>
      </c>
      <c r="U218" s="348">
        <v>24107397</v>
      </c>
      <c r="V218" s="68"/>
      <c r="W218" s="68"/>
      <c r="X218" s="68"/>
      <c r="Y218" s="68"/>
    </row>
    <row r="219" spans="1:25" x14ac:dyDescent="0.25">
      <c r="A219" s="68" t="s">
        <v>945</v>
      </c>
      <c r="B219" s="68" t="s">
        <v>944</v>
      </c>
      <c r="C219" s="68" t="s">
        <v>946</v>
      </c>
      <c r="D219" s="68" t="s">
        <v>63</v>
      </c>
      <c r="E219" s="68" t="s">
        <v>6</v>
      </c>
      <c r="F219" s="68" t="s">
        <v>46</v>
      </c>
      <c r="G219" s="68" t="s">
        <v>16</v>
      </c>
      <c r="H219" s="68" t="s">
        <v>2</v>
      </c>
      <c r="I219" s="68">
        <v>11201</v>
      </c>
      <c r="J219" s="68" t="s">
        <v>13827</v>
      </c>
      <c r="K219" s="68" t="s">
        <v>47</v>
      </c>
      <c r="L219" s="68" t="s">
        <v>14011</v>
      </c>
      <c r="M219" s="68" t="s">
        <v>912</v>
      </c>
      <c r="N219" s="68" t="s">
        <v>912</v>
      </c>
      <c r="O219" s="68" t="s">
        <v>14666</v>
      </c>
      <c r="P219" s="348">
        <v>24100138</v>
      </c>
      <c r="Q219" s="348">
        <v>24100138</v>
      </c>
      <c r="R219" s="348" t="s">
        <v>892</v>
      </c>
      <c r="S219" s="348">
        <v>24100138</v>
      </c>
      <c r="T219" s="348" t="s">
        <v>15416</v>
      </c>
      <c r="U219" s="348">
        <v>24107397</v>
      </c>
      <c r="V219" s="68" t="s">
        <v>15261</v>
      </c>
      <c r="W219" s="68"/>
      <c r="X219" s="68" t="s">
        <v>909</v>
      </c>
      <c r="Y219" s="68"/>
    </row>
    <row r="220" spans="1:25" x14ac:dyDescent="0.25">
      <c r="A220" s="68" t="s">
        <v>950</v>
      </c>
      <c r="B220" s="68" t="s">
        <v>949</v>
      </c>
      <c r="C220" s="68" t="s">
        <v>951</v>
      </c>
      <c r="D220" s="68" t="s">
        <v>63</v>
      </c>
      <c r="E220" s="68" t="s">
        <v>6</v>
      </c>
      <c r="F220" s="68" t="s">
        <v>46</v>
      </c>
      <c r="G220" s="68" t="s">
        <v>16</v>
      </c>
      <c r="H220" s="68" t="s">
        <v>3</v>
      </c>
      <c r="I220" s="68">
        <v>11202</v>
      </c>
      <c r="J220" s="68" t="s">
        <v>13838</v>
      </c>
      <c r="K220" s="68" t="s">
        <v>47</v>
      </c>
      <c r="L220" s="68" t="s">
        <v>14011</v>
      </c>
      <c r="M220" s="68" t="s">
        <v>899</v>
      </c>
      <c r="N220" s="68" t="s">
        <v>11333</v>
      </c>
      <c r="O220" s="68" t="s">
        <v>14666</v>
      </c>
      <c r="P220" s="348">
        <v>24107203</v>
      </c>
      <c r="Q220" s="348" t="s">
        <v>15347</v>
      </c>
      <c r="R220" s="348" t="s">
        <v>9905</v>
      </c>
      <c r="S220" s="348">
        <v>84777302</v>
      </c>
      <c r="T220" s="348" t="s">
        <v>15416</v>
      </c>
      <c r="U220" s="348">
        <v>24107397</v>
      </c>
      <c r="V220" s="68"/>
      <c r="W220" s="68"/>
      <c r="X220" s="68" t="s">
        <v>952</v>
      </c>
      <c r="Y220" s="68"/>
    </row>
    <row r="221" spans="1:25" x14ac:dyDescent="0.25">
      <c r="A221" s="68" t="s">
        <v>955</v>
      </c>
      <c r="B221" s="68" t="s">
        <v>954</v>
      </c>
      <c r="C221" s="68" t="s">
        <v>956</v>
      </c>
      <c r="D221" s="68" t="s">
        <v>63</v>
      </c>
      <c r="E221" s="68" t="s">
        <v>7</v>
      </c>
      <c r="F221" s="68" t="s">
        <v>46</v>
      </c>
      <c r="G221" s="68" t="s">
        <v>16</v>
      </c>
      <c r="H221" s="68" t="s">
        <v>5</v>
      </c>
      <c r="I221" s="68">
        <v>11204</v>
      </c>
      <c r="J221" s="68" t="s">
        <v>13842</v>
      </c>
      <c r="K221" s="68" t="s">
        <v>47</v>
      </c>
      <c r="L221" s="68" t="s">
        <v>14011</v>
      </c>
      <c r="M221" s="68" t="s">
        <v>956</v>
      </c>
      <c r="N221" s="68" t="s">
        <v>956</v>
      </c>
      <c r="O221" s="68" t="s">
        <v>14666</v>
      </c>
      <c r="P221" s="348">
        <v>24101986</v>
      </c>
      <c r="Q221" s="348">
        <v>24100790</v>
      </c>
      <c r="R221" s="348" t="s">
        <v>16377</v>
      </c>
      <c r="S221" s="348">
        <v>86320522</v>
      </c>
      <c r="T221" s="348" t="s">
        <v>715</v>
      </c>
      <c r="U221" s="348">
        <v>24104951</v>
      </c>
      <c r="V221" s="68" t="s">
        <v>15261</v>
      </c>
      <c r="W221" s="68"/>
      <c r="X221" s="68" t="s">
        <v>957</v>
      </c>
      <c r="Y221" s="68"/>
    </row>
    <row r="222" spans="1:25" x14ac:dyDescent="0.25">
      <c r="A222" s="68" t="s">
        <v>960</v>
      </c>
      <c r="B222" s="68" t="s">
        <v>959</v>
      </c>
      <c r="C222" s="68" t="s">
        <v>961</v>
      </c>
      <c r="D222" s="68" t="s">
        <v>63</v>
      </c>
      <c r="E222" s="68" t="s">
        <v>7</v>
      </c>
      <c r="F222" s="68" t="s">
        <v>46</v>
      </c>
      <c r="G222" s="68" t="s">
        <v>16</v>
      </c>
      <c r="H222" s="68" t="s">
        <v>5</v>
      </c>
      <c r="I222" s="68">
        <v>11204</v>
      </c>
      <c r="J222" s="68" t="s">
        <v>13842</v>
      </c>
      <c r="K222" s="68" t="s">
        <v>47</v>
      </c>
      <c r="L222" s="68" t="s">
        <v>14011</v>
      </c>
      <c r="M222" s="68" t="s">
        <v>956</v>
      </c>
      <c r="N222" s="68" t="s">
        <v>961</v>
      </c>
      <c r="O222" s="68" t="s">
        <v>14666</v>
      </c>
      <c r="P222" s="348">
        <v>24160710</v>
      </c>
      <c r="Q222" s="348">
        <v>24160710</v>
      </c>
      <c r="R222" s="348" t="s">
        <v>12650</v>
      </c>
      <c r="S222" s="348">
        <v>89258830</v>
      </c>
      <c r="T222" s="348" t="s">
        <v>715</v>
      </c>
      <c r="U222" s="348">
        <v>24104951</v>
      </c>
      <c r="V222" s="68"/>
      <c r="W222" s="68"/>
      <c r="X222" s="68" t="s">
        <v>4785</v>
      </c>
      <c r="Y222" s="68"/>
    </row>
    <row r="223" spans="1:25" x14ac:dyDescent="0.25">
      <c r="A223" s="68" t="s">
        <v>964</v>
      </c>
      <c r="B223" s="68" t="s">
        <v>963</v>
      </c>
      <c r="C223" s="68" t="s">
        <v>965</v>
      </c>
      <c r="D223" s="68" t="s">
        <v>63</v>
      </c>
      <c r="E223" s="68" t="s">
        <v>7</v>
      </c>
      <c r="F223" s="68" t="s">
        <v>46</v>
      </c>
      <c r="G223" s="68" t="s">
        <v>16</v>
      </c>
      <c r="H223" s="68" t="s">
        <v>6</v>
      </c>
      <c r="I223" s="68">
        <v>11205</v>
      </c>
      <c r="J223" s="68" t="s">
        <v>13843</v>
      </c>
      <c r="K223" s="68" t="s">
        <v>47</v>
      </c>
      <c r="L223" s="68" t="s">
        <v>14011</v>
      </c>
      <c r="M223" s="68" t="s">
        <v>966</v>
      </c>
      <c r="N223" s="68" t="s">
        <v>227</v>
      </c>
      <c r="O223" s="68" t="s">
        <v>14666</v>
      </c>
      <c r="P223" s="348">
        <v>25444623</v>
      </c>
      <c r="Q223" s="348" t="s">
        <v>15347</v>
      </c>
      <c r="R223" s="348" t="s">
        <v>13428</v>
      </c>
      <c r="S223" s="348">
        <v>87400852</v>
      </c>
      <c r="T223" s="348" t="s">
        <v>715</v>
      </c>
      <c r="U223" s="348">
        <v>24104951</v>
      </c>
      <c r="V223" s="68"/>
      <c r="W223" s="68"/>
      <c r="X223" s="68" t="s">
        <v>968</v>
      </c>
      <c r="Y223" s="68"/>
    </row>
    <row r="224" spans="1:25" x14ac:dyDescent="0.25">
      <c r="A224" s="68" t="s">
        <v>971</v>
      </c>
      <c r="B224" s="68" t="s">
        <v>970</v>
      </c>
      <c r="C224" s="68" t="s">
        <v>972</v>
      </c>
      <c r="D224" s="68" t="s">
        <v>63</v>
      </c>
      <c r="E224" s="68" t="s">
        <v>7</v>
      </c>
      <c r="F224" s="68" t="s">
        <v>46</v>
      </c>
      <c r="G224" s="68" t="s">
        <v>16</v>
      </c>
      <c r="H224" s="68" t="s">
        <v>6</v>
      </c>
      <c r="I224" s="68">
        <v>11205</v>
      </c>
      <c r="J224" s="68" t="s">
        <v>13843</v>
      </c>
      <c r="K224" s="68" t="s">
        <v>47</v>
      </c>
      <c r="L224" s="68" t="s">
        <v>14011</v>
      </c>
      <c r="M224" s="68" t="s">
        <v>966</v>
      </c>
      <c r="N224" s="68" t="s">
        <v>972</v>
      </c>
      <c r="O224" s="68" t="s">
        <v>14666</v>
      </c>
      <c r="P224" s="348">
        <v>24104951</v>
      </c>
      <c r="Q224" s="348">
        <v>83892251</v>
      </c>
      <c r="R224" s="348" t="s">
        <v>12402</v>
      </c>
      <c r="S224" s="348">
        <v>83892251</v>
      </c>
      <c r="T224" s="348" t="s">
        <v>715</v>
      </c>
      <c r="U224" s="348">
        <v>24104951</v>
      </c>
      <c r="V224" s="68"/>
      <c r="W224" s="68"/>
      <c r="X224" s="68"/>
      <c r="Y224" s="68"/>
    </row>
    <row r="225" spans="1:25" x14ac:dyDescent="0.25">
      <c r="A225" s="68" t="s">
        <v>975</v>
      </c>
      <c r="B225" s="68" t="s">
        <v>974</v>
      </c>
      <c r="C225" s="68" t="s">
        <v>976</v>
      </c>
      <c r="D225" s="68" t="s">
        <v>63</v>
      </c>
      <c r="E225" s="68" t="s">
        <v>7</v>
      </c>
      <c r="F225" s="68" t="s">
        <v>46</v>
      </c>
      <c r="G225" s="68" t="s">
        <v>16</v>
      </c>
      <c r="H225" s="68" t="s">
        <v>5</v>
      </c>
      <c r="I225" s="68">
        <v>11204</v>
      </c>
      <c r="J225" s="68" t="s">
        <v>13842</v>
      </c>
      <c r="K225" s="68" t="s">
        <v>47</v>
      </c>
      <c r="L225" s="68" t="s">
        <v>14011</v>
      </c>
      <c r="M225" s="68" t="s">
        <v>956</v>
      </c>
      <c r="N225" s="68" t="s">
        <v>976</v>
      </c>
      <c r="O225" s="68" t="s">
        <v>14666</v>
      </c>
      <c r="P225" s="348">
        <v>24103920</v>
      </c>
      <c r="Q225" s="348">
        <v>88160317</v>
      </c>
      <c r="R225" s="348" t="s">
        <v>15422</v>
      </c>
      <c r="S225" s="348">
        <v>88160317</v>
      </c>
      <c r="T225" s="348" t="s">
        <v>715</v>
      </c>
      <c r="U225" s="348">
        <v>24104951</v>
      </c>
      <c r="V225" s="68"/>
      <c r="W225" s="68"/>
      <c r="X225" s="68" t="s">
        <v>977</v>
      </c>
      <c r="Y225" s="68"/>
    </row>
    <row r="226" spans="1:25" x14ac:dyDescent="0.25">
      <c r="A226" s="68" t="s">
        <v>981</v>
      </c>
      <c r="B226" s="68" t="s">
        <v>980</v>
      </c>
      <c r="C226" s="68" t="s">
        <v>982</v>
      </c>
      <c r="D226" s="68" t="s">
        <v>125</v>
      </c>
      <c r="E226" s="68" t="s">
        <v>10</v>
      </c>
      <c r="F226" s="68" t="s">
        <v>49</v>
      </c>
      <c r="G226" s="68" t="s">
        <v>7</v>
      </c>
      <c r="H226" s="68" t="s">
        <v>5</v>
      </c>
      <c r="I226" s="68">
        <v>20604</v>
      </c>
      <c r="J226" s="68" t="s">
        <v>12993</v>
      </c>
      <c r="K226" s="68" t="s">
        <v>126</v>
      </c>
      <c r="L226" s="68" t="s">
        <v>983</v>
      </c>
      <c r="M226" s="68" t="s">
        <v>14111</v>
      </c>
      <c r="N226" s="68" t="s">
        <v>982</v>
      </c>
      <c r="O226" s="68" t="s">
        <v>14666</v>
      </c>
      <c r="P226" s="348">
        <v>24633897</v>
      </c>
      <c r="Q226" s="348">
        <v>24633897</v>
      </c>
      <c r="R226" s="348" t="s">
        <v>11334</v>
      </c>
      <c r="S226" s="348">
        <v>83139531</v>
      </c>
      <c r="T226" s="348" t="s">
        <v>12684</v>
      </c>
      <c r="U226" s="348">
        <v>24500036</v>
      </c>
      <c r="V226" s="68"/>
      <c r="W226" s="68"/>
      <c r="X226" s="68" t="s">
        <v>984</v>
      </c>
      <c r="Y226" s="68"/>
    </row>
    <row r="227" spans="1:25" x14ac:dyDescent="0.25">
      <c r="A227" s="68" t="s">
        <v>987</v>
      </c>
      <c r="B227" s="68" t="s">
        <v>986</v>
      </c>
      <c r="C227" s="68" t="s">
        <v>966</v>
      </c>
      <c r="D227" s="68" t="s">
        <v>63</v>
      </c>
      <c r="E227" s="68" t="s">
        <v>7</v>
      </c>
      <c r="F227" s="68" t="s">
        <v>46</v>
      </c>
      <c r="G227" s="68" t="s">
        <v>16</v>
      </c>
      <c r="H227" s="68" t="s">
        <v>6</v>
      </c>
      <c r="I227" s="68">
        <v>11205</v>
      </c>
      <c r="J227" s="68" t="s">
        <v>13843</v>
      </c>
      <c r="K227" s="68" t="s">
        <v>47</v>
      </c>
      <c r="L227" s="68" t="s">
        <v>14011</v>
      </c>
      <c r="M227" s="68" t="s">
        <v>966</v>
      </c>
      <c r="N227" s="68" t="s">
        <v>966</v>
      </c>
      <c r="O227" s="68" t="s">
        <v>14666</v>
      </c>
      <c r="P227" s="348">
        <v>25444546</v>
      </c>
      <c r="Q227" s="348">
        <v>25444546</v>
      </c>
      <c r="R227" s="348" t="s">
        <v>13429</v>
      </c>
      <c r="S227" s="348">
        <v>86515927</v>
      </c>
      <c r="T227" s="348" t="s">
        <v>715</v>
      </c>
      <c r="U227" s="348">
        <v>24104951</v>
      </c>
      <c r="V227" s="68"/>
      <c r="W227" s="68"/>
      <c r="X227" s="68" t="s">
        <v>988</v>
      </c>
      <c r="Y227" s="68"/>
    </row>
    <row r="228" spans="1:25" x14ac:dyDescent="0.25">
      <c r="A228" s="68" t="s">
        <v>991</v>
      </c>
      <c r="B228" s="68" t="s">
        <v>990</v>
      </c>
      <c r="C228" s="68" t="s">
        <v>558</v>
      </c>
      <c r="D228" s="68" t="s">
        <v>63</v>
      </c>
      <c r="E228" s="68" t="s">
        <v>7</v>
      </c>
      <c r="F228" s="68" t="s">
        <v>46</v>
      </c>
      <c r="G228" s="68" t="s">
        <v>16</v>
      </c>
      <c r="H228" s="68" t="s">
        <v>5</v>
      </c>
      <c r="I228" s="68">
        <v>11204</v>
      </c>
      <c r="J228" s="68" t="s">
        <v>13842</v>
      </c>
      <c r="K228" s="68" t="s">
        <v>47</v>
      </c>
      <c r="L228" s="68" t="s">
        <v>14011</v>
      </c>
      <c r="M228" s="68" t="s">
        <v>956</v>
      </c>
      <c r="N228" s="68" t="s">
        <v>544</v>
      </c>
      <c r="O228" s="68" t="s">
        <v>14666</v>
      </c>
      <c r="P228" s="348">
        <v>24170936</v>
      </c>
      <c r="Q228" s="348" t="s">
        <v>15347</v>
      </c>
      <c r="R228" s="348" t="s">
        <v>14024</v>
      </c>
      <c r="S228" s="348">
        <v>64086921</v>
      </c>
      <c r="T228" s="348" t="s">
        <v>715</v>
      </c>
      <c r="U228" s="348">
        <v>24104951</v>
      </c>
      <c r="V228" s="68"/>
      <c r="W228" s="68"/>
      <c r="X228" s="68" t="s">
        <v>10781</v>
      </c>
      <c r="Y228" s="68"/>
    </row>
    <row r="229" spans="1:25" x14ac:dyDescent="0.25">
      <c r="A229" s="68" t="s">
        <v>994</v>
      </c>
      <c r="B229" s="68" t="s">
        <v>993</v>
      </c>
      <c r="C229" s="68" t="s">
        <v>995</v>
      </c>
      <c r="D229" s="68" t="s">
        <v>63</v>
      </c>
      <c r="E229" s="68" t="s">
        <v>7</v>
      </c>
      <c r="F229" s="68" t="s">
        <v>46</v>
      </c>
      <c r="G229" s="68" t="s">
        <v>16</v>
      </c>
      <c r="H229" s="68" t="s">
        <v>6</v>
      </c>
      <c r="I229" s="68">
        <v>11205</v>
      </c>
      <c r="J229" s="68" t="s">
        <v>13843</v>
      </c>
      <c r="K229" s="68" t="s">
        <v>47</v>
      </c>
      <c r="L229" s="68" t="s">
        <v>14011</v>
      </c>
      <c r="M229" s="68" t="s">
        <v>966</v>
      </c>
      <c r="N229" s="68" t="s">
        <v>995</v>
      </c>
      <c r="O229" s="68" t="s">
        <v>14666</v>
      </c>
      <c r="P229" s="348">
        <v>24104951</v>
      </c>
      <c r="Q229" s="348">
        <v>24107216</v>
      </c>
      <c r="R229" s="348" t="s">
        <v>10176</v>
      </c>
      <c r="S229" s="348">
        <v>87115875</v>
      </c>
      <c r="T229" s="348" t="s">
        <v>715</v>
      </c>
      <c r="U229" s="348">
        <v>24104951</v>
      </c>
      <c r="V229" s="68"/>
      <c r="W229" s="68"/>
      <c r="X229" s="68" t="s">
        <v>996</v>
      </c>
      <c r="Y229" s="68"/>
    </row>
    <row r="230" spans="1:25" x14ac:dyDescent="0.25">
      <c r="A230" s="68" t="s">
        <v>998</v>
      </c>
      <c r="B230" s="68" t="s">
        <v>997</v>
      </c>
      <c r="C230" s="68" t="s">
        <v>999</v>
      </c>
      <c r="D230" s="68" t="s">
        <v>63</v>
      </c>
      <c r="E230" s="68" t="s">
        <v>7</v>
      </c>
      <c r="F230" s="68" t="s">
        <v>46</v>
      </c>
      <c r="G230" s="68" t="s">
        <v>16</v>
      </c>
      <c r="H230" s="68" t="s">
        <v>6</v>
      </c>
      <c r="I230" s="68">
        <v>11205</v>
      </c>
      <c r="J230" s="68" t="s">
        <v>13843</v>
      </c>
      <c r="K230" s="68" t="s">
        <v>47</v>
      </c>
      <c r="L230" s="68" t="s">
        <v>14011</v>
      </c>
      <c r="M230" s="68" t="s">
        <v>966</v>
      </c>
      <c r="N230" s="68" t="s">
        <v>11335</v>
      </c>
      <c r="O230" s="68" t="s">
        <v>14666</v>
      </c>
      <c r="P230" s="348">
        <v>22000879</v>
      </c>
      <c r="Q230" s="348" t="s">
        <v>15347</v>
      </c>
      <c r="R230" s="348" t="s">
        <v>15423</v>
      </c>
      <c r="S230" s="348">
        <v>89115335</v>
      </c>
      <c r="T230" s="348" t="s">
        <v>715</v>
      </c>
      <c r="U230" s="348">
        <v>24104951</v>
      </c>
      <c r="V230" s="68"/>
      <c r="W230" s="68"/>
      <c r="X230" s="68" t="s">
        <v>8393</v>
      </c>
      <c r="Y230" s="68"/>
    </row>
    <row r="231" spans="1:25" x14ac:dyDescent="0.25">
      <c r="A231" s="68" t="s">
        <v>1001</v>
      </c>
      <c r="B231" s="68" t="s">
        <v>178</v>
      </c>
      <c r="C231" s="68" t="s">
        <v>1002</v>
      </c>
      <c r="D231" s="68" t="s">
        <v>63</v>
      </c>
      <c r="E231" s="68" t="s">
        <v>7</v>
      </c>
      <c r="F231" s="68" t="s">
        <v>46</v>
      </c>
      <c r="G231" s="68" t="s">
        <v>16</v>
      </c>
      <c r="H231" s="68" t="s">
        <v>6</v>
      </c>
      <c r="I231" s="68">
        <v>11205</v>
      </c>
      <c r="J231" s="68" t="s">
        <v>13843</v>
      </c>
      <c r="K231" s="68" t="s">
        <v>47</v>
      </c>
      <c r="L231" s="68" t="s">
        <v>14011</v>
      </c>
      <c r="M231" s="68" t="s">
        <v>966</v>
      </c>
      <c r="N231" s="68" t="s">
        <v>11336</v>
      </c>
      <c r="O231" s="68" t="s">
        <v>14666</v>
      </c>
      <c r="P231" s="348">
        <v>25444589</v>
      </c>
      <c r="Q231" s="348" t="s">
        <v>15347</v>
      </c>
      <c r="R231" s="348" t="s">
        <v>16378</v>
      </c>
      <c r="S231" s="348">
        <v>25444589</v>
      </c>
      <c r="T231" s="348" t="s">
        <v>715</v>
      </c>
      <c r="U231" s="348">
        <v>24104951</v>
      </c>
      <c r="V231" s="68"/>
      <c r="W231" s="68"/>
      <c r="X231" s="68"/>
      <c r="Y231" s="68"/>
    </row>
    <row r="232" spans="1:25" x14ac:dyDescent="0.25">
      <c r="A232" s="68" t="s">
        <v>1003</v>
      </c>
      <c r="B232" s="68" t="s">
        <v>171</v>
      </c>
      <c r="C232" s="68" t="s">
        <v>1004</v>
      </c>
      <c r="D232" s="68" t="s">
        <v>63</v>
      </c>
      <c r="E232" s="68" t="s">
        <v>7</v>
      </c>
      <c r="F232" s="68" t="s">
        <v>46</v>
      </c>
      <c r="G232" s="68" t="s">
        <v>16</v>
      </c>
      <c r="H232" s="68" t="s">
        <v>6</v>
      </c>
      <c r="I232" s="68">
        <v>11205</v>
      </c>
      <c r="J232" s="68" t="s">
        <v>13843</v>
      </c>
      <c r="K232" s="68" t="s">
        <v>47</v>
      </c>
      <c r="L232" s="68" t="s">
        <v>14011</v>
      </c>
      <c r="M232" s="68" t="s">
        <v>966</v>
      </c>
      <c r="N232" s="68" t="s">
        <v>1004</v>
      </c>
      <c r="O232" s="68" t="s">
        <v>14666</v>
      </c>
      <c r="P232" s="348" t="s">
        <v>15347</v>
      </c>
      <c r="Q232" s="348" t="s">
        <v>15347</v>
      </c>
      <c r="R232" s="348" t="s">
        <v>16379</v>
      </c>
      <c r="S232" s="348">
        <v>85823587</v>
      </c>
      <c r="T232" s="348" t="s">
        <v>715</v>
      </c>
      <c r="U232" s="348">
        <v>24104951</v>
      </c>
      <c r="V232" s="68"/>
      <c r="W232" s="68"/>
      <c r="X232" s="68" t="s">
        <v>8156</v>
      </c>
      <c r="Y232" s="68"/>
    </row>
    <row r="233" spans="1:25" x14ac:dyDescent="0.25">
      <c r="A233" s="68" t="s">
        <v>1005</v>
      </c>
      <c r="B233" s="68" t="s">
        <v>412</v>
      </c>
      <c r="C233" s="68" t="s">
        <v>1006</v>
      </c>
      <c r="D233" s="68" t="s">
        <v>63</v>
      </c>
      <c r="E233" s="68" t="s">
        <v>7</v>
      </c>
      <c r="F233" s="68" t="s">
        <v>46</v>
      </c>
      <c r="G233" s="68" t="s">
        <v>16</v>
      </c>
      <c r="H233" s="68" t="s">
        <v>5</v>
      </c>
      <c r="I233" s="68">
        <v>11204</v>
      </c>
      <c r="J233" s="68" t="s">
        <v>13842</v>
      </c>
      <c r="K233" s="68" t="s">
        <v>47</v>
      </c>
      <c r="L233" s="68" t="s">
        <v>14011</v>
      </c>
      <c r="M233" s="68" t="s">
        <v>956</v>
      </c>
      <c r="N233" s="68" t="s">
        <v>1006</v>
      </c>
      <c r="O233" s="68" t="s">
        <v>14666</v>
      </c>
      <c r="P233" s="348">
        <v>24100806</v>
      </c>
      <c r="Q233" s="348">
        <v>24107216</v>
      </c>
      <c r="R233" s="348" t="s">
        <v>14017</v>
      </c>
      <c r="S233" s="348">
        <v>89986783</v>
      </c>
      <c r="T233" s="348" t="s">
        <v>715</v>
      </c>
      <c r="U233" s="348">
        <v>24104951</v>
      </c>
      <c r="V233" s="68"/>
      <c r="W233" s="68"/>
      <c r="X233" s="68" t="s">
        <v>7882</v>
      </c>
      <c r="Y233" s="68"/>
    </row>
    <row r="234" spans="1:25" x14ac:dyDescent="0.25">
      <c r="A234" s="68" t="s">
        <v>1009</v>
      </c>
      <c r="B234" s="68" t="s">
        <v>1008</v>
      </c>
      <c r="C234" s="68" t="s">
        <v>1010</v>
      </c>
      <c r="D234" s="68" t="s">
        <v>63</v>
      </c>
      <c r="E234" s="68" t="s">
        <v>7</v>
      </c>
      <c r="F234" s="68" t="s">
        <v>46</v>
      </c>
      <c r="G234" s="68" t="s">
        <v>16</v>
      </c>
      <c r="H234" s="68" t="s">
        <v>5</v>
      </c>
      <c r="I234" s="68">
        <v>11204</v>
      </c>
      <c r="J234" s="68" t="s">
        <v>13842</v>
      </c>
      <c r="K234" s="68" t="s">
        <v>47</v>
      </c>
      <c r="L234" s="68" t="s">
        <v>14011</v>
      </c>
      <c r="M234" s="68" t="s">
        <v>956</v>
      </c>
      <c r="N234" s="68" t="s">
        <v>1010</v>
      </c>
      <c r="O234" s="68" t="s">
        <v>14666</v>
      </c>
      <c r="P234" s="348">
        <v>21007865</v>
      </c>
      <c r="Q234" s="348" t="s">
        <v>15347</v>
      </c>
      <c r="R234" s="348" t="s">
        <v>14688</v>
      </c>
      <c r="S234" s="348">
        <v>21007865</v>
      </c>
      <c r="T234" s="348" t="s">
        <v>715</v>
      </c>
      <c r="U234" s="348">
        <v>24104951</v>
      </c>
      <c r="V234" s="68"/>
      <c r="W234" s="68"/>
      <c r="X234" s="68" t="s">
        <v>11011</v>
      </c>
      <c r="Y234" s="68"/>
    </row>
    <row r="235" spans="1:25" x14ac:dyDescent="0.25">
      <c r="A235" s="68" t="s">
        <v>1012</v>
      </c>
      <c r="B235" s="68" t="s">
        <v>1011</v>
      </c>
      <c r="C235" s="68" t="s">
        <v>612</v>
      </c>
      <c r="D235" s="68" t="s">
        <v>63</v>
      </c>
      <c r="E235" s="68" t="s">
        <v>7</v>
      </c>
      <c r="F235" s="68" t="s">
        <v>46</v>
      </c>
      <c r="G235" s="68" t="s">
        <v>16</v>
      </c>
      <c r="H235" s="68" t="s">
        <v>5</v>
      </c>
      <c r="I235" s="68">
        <v>11204</v>
      </c>
      <c r="J235" s="68" t="s">
        <v>13842</v>
      </c>
      <c r="K235" s="68" t="s">
        <v>47</v>
      </c>
      <c r="L235" s="68" t="s">
        <v>14011</v>
      </c>
      <c r="M235" s="68" t="s">
        <v>956</v>
      </c>
      <c r="N235" s="68" t="s">
        <v>612</v>
      </c>
      <c r="O235" s="68" t="s">
        <v>14666</v>
      </c>
      <c r="P235" s="348">
        <v>89826222</v>
      </c>
      <c r="Q235" s="348">
        <v>25444598</v>
      </c>
      <c r="R235" s="348" t="s">
        <v>14018</v>
      </c>
      <c r="S235" s="348">
        <v>89826222</v>
      </c>
      <c r="T235" s="348" t="s">
        <v>715</v>
      </c>
      <c r="U235" s="348">
        <v>24104951</v>
      </c>
      <c r="V235" s="68"/>
      <c r="W235" s="68"/>
      <c r="X235" s="68"/>
      <c r="Y235" s="68"/>
    </row>
    <row r="236" spans="1:25" x14ac:dyDescent="0.25">
      <c r="A236" s="68" t="s">
        <v>1015</v>
      </c>
      <c r="B236" s="68" t="s">
        <v>1014</v>
      </c>
      <c r="C236" s="68" t="s">
        <v>1016</v>
      </c>
      <c r="D236" s="68" t="s">
        <v>63</v>
      </c>
      <c r="E236" s="68" t="s">
        <v>7</v>
      </c>
      <c r="F236" s="68" t="s">
        <v>46</v>
      </c>
      <c r="G236" s="68" t="s">
        <v>16</v>
      </c>
      <c r="H236" s="68" t="s">
        <v>5</v>
      </c>
      <c r="I236" s="68">
        <v>11204</v>
      </c>
      <c r="J236" s="68" t="s">
        <v>13842</v>
      </c>
      <c r="K236" s="68" t="s">
        <v>47</v>
      </c>
      <c r="L236" s="68" t="s">
        <v>14011</v>
      </c>
      <c r="M236" s="68" t="s">
        <v>956</v>
      </c>
      <c r="N236" s="68" t="s">
        <v>1016</v>
      </c>
      <c r="O236" s="68" t="s">
        <v>14666</v>
      </c>
      <c r="P236" s="348">
        <v>24101245</v>
      </c>
      <c r="Q236" s="348" t="s">
        <v>15347</v>
      </c>
      <c r="R236" s="348" t="s">
        <v>12648</v>
      </c>
      <c r="S236" s="348">
        <v>84652860</v>
      </c>
      <c r="T236" s="348" t="s">
        <v>715</v>
      </c>
      <c r="U236" s="348">
        <v>24104951</v>
      </c>
      <c r="V236" s="68"/>
      <c r="W236" s="68"/>
      <c r="X236" s="68"/>
      <c r="Y236" s="68"/>
    </row>
    <row r="237" spans="1:25" x14ac:dyDescent="0.25">
      <c r="A237" s="68" t="s">
        <v>1018</v>
      </c>
      <c r="B237" s="68" t="s">
        <v>1017</v>
      </c>
      <c r="C237" s="68" t="s">
        <v>1019</v>
      </c>
      <c r="D237" s="68" t="s">
        <v>63</v>
      </c>
      <c r="E237" s="68" t="s">
        <v>7</v>
      </c>
      <c r="F237" s="68" t="s">
        <v>46</v>
      </c>
      <c r="G237" s="68" t="s">
        <v>16</v>
      </c>
      <c r="H237" s="68" t="s">
        <v>6</v>
      </c>
      <c r="I237" s="68">
        <v>11205</v>
      </c>
      <c r="J237" s="68" t="s">
        <v>13843</v>
      </c>
      <c r="K237" s="68" t="s">
        <v>47</v>
      </c>
      <c r="L237" s="68" t="s">
        <v>14011</v>
      </c>
      <c r="M237" s="68" t="s">
        <v>966</v>
      </c>
      <c r="N237" s="68" t="s">
        <v>1019</v>
      </c>
      <c r="O237" s="68" t="s">
        <v>14666</v>
      </c>
      <c r="P237" s="348">
        <v>24103498</v>
      </c>
      <c r="Q237" s="348">
        <v>24103498</v>
      </c>
      <c r="R237" s="348" t="s">
        <v>15424</v>
      </c>
      <c r="S237" s="348">
        <v>24103498</v>
      </c>
      <c r="T237" s="348" t="s">
        <v>715</v>
      </c>
      <c r="U237" s="348">
        <v>24104951</v>
      </c>
      <c r="V237" s="68"/>
      <c r="W237" s="68"/>
      <c r="X237" s="68" t="s">
        <v>1020</v>
      </c>
      <c r="Y237" s="68"/>
    </row>
    <row r="238" spans="1:25" x14ac:dyDescent="0.25">
      <c r="A238" s="68" t="s">
        <v>1023</v>
      </c>
      <c r="B238" s="68" t="s">
        <v>1022</v>
      </c>
      <c r="C238" s="68" t="s">
        <v>1024</v>
      </c>
      <c r="D238" s="68" t="s">
        <v>63</v>
      </c>
      <c r="E238" s="68" t="s">
        <v>7</v>
      </c>
      <c r="F238" s="68" t="s">
        <v>46</v>
      </c>
      <c r="G238" s="68" t="s">
        <v>16</v>
      </c>
      <c r="H238" s="68" t="s">
        <v>6</v>
      </c>
      <c r="I238" s="68">
        <v>11205</v>
      </c>
      <c r="J238" s="68" t="s">
        <v>13843</v>
      </c>
      <c r="K238" s="68" t="s">
        <v>47</v>
      </c>
      <c r="L238" s="68" t="s">
        <v>14011</v>
      </c>
      <c r="M238" s="68" t="s">
        <v>966</v>
      </c>
      <c r="N238" s="68" t="s">
        <v>11337</v>
      </c>
      <c r="O238" s="68" t="s">
        <v>14666</v>
      </c>
      <c r="P238" s="348">
        <v>61621288</v>
      </c>
      <c r="Q238" s="348">
        <v>61621288</v>
      </c>
      <c r="R238" s="348" t="s">
        <v>16380</v>
      </c>
      <c r="S238" s="348">
        <v>61621288</v>
      </c>
      <c r="T238" s="348" t="s">
        <v>715</v>
      </c>
      <c r="U238" s="348">
        <v>24104951</v>
      </c>
      <c r="V238" s="68"/>
      <c r="W238" s="68"/>
      <c r="X238" s="68" t="s">
        <v>1025</v>
      </c>
      <c r="Y238" s="68"/>
    </row>
    <row r="239" spans="1:25" x14ac:dyDescent="0.25">
      <c r="A239" s="68" t="s">
        <v>1027</v>
      </c>
      <c r="B239" s="68" t="s">
        <v>437</v>
      </c>
      <c r="C239" s="68" t="s">
        <v>1028</v>
      </c>
      <c r="D239" s="68" t="s">
        <v>63</v>
      </c>
      <c r="E239" s="68" t="s">
        <v>7</v>
      </c>
      <c r="F239" s="68" t="s">
        <v>46</v>
      </c>
      <c r="G239" s="68" t="s">
        <v>16</v>
      </c>
      <c r="H239" s="68" t="s">
        <v>6</v>
      </c>
      <c r="I239" s="68">
        <v>11205</v>
      </c>
      <c r="J239" s="68" t="s">
        <v>13843</v>
      </c>
      <c r="K239" s="68" t="s">
        <v>47</v>
      </c>
      <c r="L239" s="68" t="s">
        <v>14011</v>
      </c>
      <c r="M239" s="68" t="s">
        <v>966</v>
      </c>
      <c r="N239" s="68" t="s">
        <v>1028</v>
      </c>
      <c r="O239" s="68" t="s">
        <v>14666</v>
      </c>
      <c r="P239" s="348">
        <v>87202726</v>
      </c>
      <c r="Q239" s="348">
        <v>24104951</v>
      </c>
      <c r="R239" s="348" t="s">
        <v>16381</v>
      </c>
      <c r="S239" s="348">
        <v>87202726</v>
      </c>
      <c r="T239" s="348" t="s">
        <v>715</v>
      </c>
      <c r="U239" s="348">
        <v>24104951</v>
      </c>
      <c r="V239" s="68"/>
      <c r="W239" s="68"/>
      <c r="X239" s="68" t="s">
        <v>7225</v>
      </c>
      <c r="Y239" s="68"/>
    </row>
    <row r="240" spans="1:25" x14ac:dyDescent="0.25">
      <c r="A240" s="68" t="s">
        <v>1029</v>
      </c>
      <c r="B240" s="68" t="s">
        <v>311</v>
      </c>
      <c r="C240" s="68" t="s">
        <v>1030</v>
      </c>
      <c r="D240" s="68" t="s">
        <v>63</v>
      </c>
      <c r="E240" s="68" t="s">
        <v>7</v>
      </c>
      <c r="F240" s="68" t="s">
        <v>46</v>
      </c>
      <c r="G240" s="68" t="s">
        <v>16</v>
      </c>
      <c r="H240" s="68" t="s">
        <v>5</v>
      </c>
      <c r="I240" s="68">
        <v>11204</v>
      </c>
      <c r="J240" s="68" t="s">
        <v>13842</v>
      </c>
      <c r="K240" s="68" t="s">
        <v>47</v>
      </c>
      <c r="L240" s="68" t="s">
        <v>14011</v>
      </c>
      <c r="M240" s="68" t="s">
        <v>956</v>
      </c>
      <c r="N240" s="68" t="s">
        <v>1030</v>
      </c>
      <c r="O240" s="68" t="s">
        <v>14666</v>
      </c>
      <c r="P240" s="348">
        <v>25444710</v>
      </c>
      <c r="Q240" s="348">
        <v>87137148</v>
      </c>
      <c r="R240" s="348" t="s">
        <v>11338</v>
      </c>
      <c r="S240" s="348">
        <v>25444710</v>
      </c>
      <c r="T240" s="348" t="s">
        <v>715</v>
      </c>
      <c r="U240" s="348">
        <v>24104951</v>
      </c>
      <c r="V240" s="68" t="s">
        <v>15261</v>
      </c>
      <c r="W240" s="68"/>
      <c r="X240" s="68" t="s">
        <v>1031</v>
      </c>
      <c r="Y240" s="68"/>
    </row>
    <row r="241" spans="1:25" x14ac:dyDescent="0.25">
      <c r="A241" s="68" t="s">
        <v>1033</v>
      </c>
      <c r="B241" s="69" t="s">
        <v>235</v>
      </c>
      <c r="C241" s="68" t="s">
        <v>1034</v>
      </c>
      <c r="D241" s="68" t="s">
        <v>63</v>
      </c>
      <c r="E241" s="68" t="s">
        <v>7</v>
      </c>
      <c r="F241" s="68" t="s">
        <v>46</v>
      </c>
      <c r="G241" s="68" t="s">
        <v>16</v>
      </c>
      <c r="H241" s="68" t="s">
        <v>5</v>
      </c>
      <c r="I241" s="68">
        <v>11204</v>
      </c>
      <c r="J241" s="68" t="s">
        <v>13842</v>
      </c>
      <c r="K241" s="68" t="s">
        <v>47</v>
      </c>
      <c r="L241" s="68" t="s">
        <v>14011</v>
      </c>
      <c r="M241" s="68" t="s">
        <v>956</v>
      </c>
      <c r="N241" s="68" t="s">
        <v>11339</v>
      </c>
      <c r="O241" s="68" t="s">
        <v>14666</v>
      </c>
      <c r="P241" s="348">
        <v>25444752</v>
      </c>
      <c r="Q241" s="348">
        <v>86078575</v>
      </c>
      <c r="R241" s="348" t="s">
        <v>16382</v>
      </c>
      <c r="S241" s="348">
        <v>84346420</v>
      </c>
      <c r="T241" s="348" t="s">
        <v>715</v>
      </c>
      <c r="U241" s="348">
        <v>24104951</v>
      </c>
      <c r="V241" s="68"/>
      <c r="W241" s="68"/>
      <c r="X241" s="68" t="s">
        <v>2977</v>
      </c>
      <c r="Y241" s="68"/>
    </row>
    <row r="242" spans="1:25" x14ac:dyDescent="0.25">
      <c r="A242" s="68" t="s">
        <v>1037</v>
      </c>
      <c r="B242" s="68" t="s">
        <v>1036</v>
      </c>
      <c r="C242" s="68" t="s">
        <v>181</v>
      </c>
      <c r="D242" s="68" t="s">
        <v>56</v>
      </c>
      <c r="E242" s="68" t="s">
        <v>4</v>
      </c>
      <c r="F242" s="68" t="s">
        <v>46</v>
      </c>
      <c r="G242" s="68" t="s">
        <v>277</v>
      </c>
      <c r="H242" s="68" t="s">
        <v>2</v>
      </c>
      <c r="I242" s="68">
        <v>11501</v>
      </c>
      <c r="J242" s="68" t="s">
        <v>13855</v>
      </c>
      <c r="K242" s="68" t="s">
        <v>47</v>
      </c>
      <c r="L242" s="68" t="s">
        <v>13982</v>
      </c>
      <c r="M242" s="68" t="s">
        <v>845</v>
      </c>
      <c r="N242" s="68" t="s">
        <v>181</v>
      </c>
      <c r="O242" s="68" t="s">
        <v>14666</v>
      </c>
      <c r="P242" s="348">
        <v>22530189</v>
      </c>
      <c r="Q242" s="348" t="s">
        <v>15347</v>
      </c>
      <c r="R242" s="348" t="s">
        <v>14682</v>
      </c>
      <c r="S242" s="348">
        <v>88492970</v>
      </c>
      <c r="T242" s="348" t="s">
        <v>16230</v>
      </c>
      <c r="U242" s="348">
        <v>22340456</v>
      </c>
      <c r="V242" s="68"/>
      <c r="W242" s="68"/>
      <c r="X242" s="68" t="s">
        <v>1011</v>
      </c>
      <c r="Y242" s="68"/>
    </row>
    <row r="243" spans="1:25" x14ac:dyDescent="0.25">
      <c r="A243" s="68" t="s">
        <v>1040</v>
      </c>
      <c r="B243" s="68" t="s">
        <v>1039</v>
      </c>
      <c r="C243" s="68" t="s">
        <v>1041</v>
      </c>
      <c r="D243" s="68" t="s">
        <v>56</v>
      </c>
      <c r="E243" s="68" t="s">
        <v>4</v>
      </c>
      <c r="F243" s="68" t="s">
        <v>46</v>
      </c>
      <c r="G243" s="68" t="s">
        <v>277</v>
      </c>
      <c r="H243" s="68" t="s">
        <v>2</v>
      </c>
      <c r="I243" s="68">
        <v>11501</v>
      </c>
      <c r="J243" s="68" t="s">
        <v>13855</v>
      </c>
      <c r="K243" s="68" t="s">
        <v>47</v>
      </c>
      <c r="L243" s="68" t="s">
        <v>13982</v>
      </c>
      <c r="M243" s="68" t="s">
        <v>845</v>
      </c>
      <c r="N243" s="68" t="s">
        <v>11340</v>
      </c>
      <c r="O243" s="68" t="s">
        <v>14666</v>
      </c>
      <c r="P243" s="348">
        <v>25116179</v>
      </c>
      <c r="Q243" s="348">
        <v>25116178</v>
      </c>
      <c r="R243" s="348" t="s">
        <v>13116</v>
      </c>
      <c r="S243" s="348">
        <v>87088553</v>
      </c>
      <c r="T243" s="348" t="s">
        <v>16230</v>
      </c>
      <c r="U243" s="348">
        <v>22340456</v>
      </c>
      <c r="V243" s="68"/>
      <c r="W243" s="68"/>
      <c r="X243" s="68" t="s">
        <v>990</v>
      </c>
      <c r="Y243" s="68"/>
    </row>
    <row r="244" spans="1:25" x14ac:dyDescent="0.25">
      <c r="A244" s="68" t="s">
        <v>1043</v>
      </c>
      <c r="B244" s="68" t="s">
        <v>1042</v>
      </c>
      <c r="C244" s="68" t="s">
        <v>1044</v>
      </c>
      <c r="D244" s="68" t="s">
        <v>56</v>
      </c>
      <c r="E244" s="68" t="s">
        <v>4</v>
      </c>
      <c r="F244" s="68" t="s">
        <v>46</v>
      </c>
      <c r="G244" s="68" t="s">
        <v>277</v>
      </c>
      <c r="H244" s="68" t="s">
        <v>5</v>
      </c>
      <c r="I244" s="68">
        <v>11504</v>
      </c>
      <c r="J244" s="68" t="s">
        <v>13858</v>
      </c>
      <c r="K244" s="68" t="s">
        <v>47</v>
      </c>
      <c r="L244" s="68" t="s">
        <v>13982</v>
      </c>
      <c r="M244" s="68" t="s">
        <v>218</v>
      </c>
      <c r="N244" s="68" t="s">
        <v>218</v>
      </c>
      <c r="O244" s="68" t="s">
        <v>14666</v>
      </c>
      <c r="P244" s="348">
        <v>22733968</v>
      </c>
      <c r="Q244" s="348" t="s">
        <v>15347</v>
      </c>
      <c r="R244" s="348" t="s">
        <v>12642</v>
      </c>
      <c r="S244" s="348">
        <v>87209630</v>
      </c>
      <c r="T244" s="348" t="s">
        <v>16230</v>
      </c>
      <c r="U244" s="348">
        <v>22340456</v>
      </c>
      <c r="V244" s="68"/>
      <c r="W244" s="68" t="s">
        <v>15261</v>
      </c>
      <c r="X244" s="68"/>
      <c r="Y244" s="68"/>
    </row>
    <row r="245" spans="1:25" x14ac:dyDescent="0.25">
      <c r="A245" s="68" t="s">
        <v>1046</v>
      </c>
      <c r="B245" s="68" t="s">
        <v>1045</v>
      </c>
      <c r="C245" s="68" t="s">
        <v>1047</v>
      </c>
      <c r="D245" s="68" t="s">
        <v>56</v>
      </c>
      <c r="E245" s="68" t="s">
        <v>4</v>
      </c>
      <c r="F245" s="68" t="s">
        <v>46</v>
      </c>
      <c r="G245" s="68" t="s">
        <v>277</v>
      </c>
      <c r="H245" s="68" t="s">
        <v>2</v>
      </c>
      <c r="I245" s="68">
        <v>11501</v>
      </c>
      <c r="J245" s="68" t="s">
        <v>13855</v>
      </c>
      <c r="K245" s="68" t="s">
        <v>47</v>
      </c>
      <c r="L245" s="68" t="s">
        <v>13982</v>
      </c>
      <c r="M245" s="68" t="s">
        <v>845</v>
      </c>
      <c r="N245" s="68" t="s">
        <v>1047</v>
      </c>
      <c r="O245" s="68" t="s">
        <v>14666</v>
      </c>
      <c r="P245" s="348">
        <v>22535164</v>
      </c>
      <c r="Q245" s="348" t="s">
        <v>15347</v>
      </c>
      <c r="R245" s="348" t="s">
        <v>13111</v>
      </c>
      <c r="S245" s="348">
        <v>22535164</v>
      </c>
      <c r="T245" s="348" t="s">
        <v>16230</v>
      </c>
      <c r="U245" s="348">
        <v>22340456</v>
      </c>
      <c r="V245" s="68"/>
      <c r="W245" s="68"/>
      <c r="X245" s="68" t="s">
        <v>1048</v>
      </c>
      <c r="Y245" s="68"/>
    </row>
    <row r="246" spans="1:25" x14ac:dyDescent="0.25">
      <c r="A246" s="68" t="s">
        <v>1050</v>
      </c>
      <c r="B246" s="68" t="s">
        <v>1049</v>
      </c>
      <c r="C246" s="68" t="s">
        <v>261</v>
      </c>
      <c r="D246" s="68" t="s">
        <v>56</v>
      </c>
      <c r="E246" s="68" t="s">
        <v>4</v>
      </c>
      <c r="F246" s="68" t="s">
        <v>46</v>
      </c>
      <c r="G246" s="68" t="s">
        <v>277</v>
      </c>
      <c r="H246" s="68" t="s">
        <v>4</v>
      </c>
      <c r="I246" s="68">
        <v>11503</v>
      </c>
      <c r="J246" s="68" t="s">
        <v>13857</v>
      </c>
      <c r="K246" s="68" t="s">
        <v>47</v>
      </c>
      <c r="L246" s="68" t="s">
        <v>13982</v>
      </c>
      <c r="M246" s="68" t="s">
        <v>1051</v>
      </c>
      <c r="N246" s="68" t="s">
        <v>261</v>
      </c>
      <c r="O246" s="68" t="s">
        <v>14666</v>
      </c>
      <c r="P246" s="348">
        <v>22259372</v>
      </c>
      <c r="Q246" s="348" t="s">
        <v>15347</v>
      </c>
      <c r="R246" s="348" t="s">
        <v>16383</v>
      </c>
      <c r="S246" s="348">
        <v>22259372</v>
      </c>
      <c r="T246" s="348" t="s">
        <v>16230</v>
      </c>
      <c r="U246" s="348">
        <v>22340456</v>
      </c>
      <c r="V246" s="68"/>
      <c r="W246" s="68"/>
      <c r="X246" s="68" t="s">
        <v>979</v>
      </c>
      <c r="Y246" s="68"/>
    </row>
    <row r="247" spans="1:25" x14ac:dyDescent="0.25">
      <c r="A247" s="68" t="s">
        <v>1054</v>
      </c>
      <c r="B247" s="68" t="s">
        <v>1053</v>
      </c>
      <c r="C247" s="68" t="s">
        <v>1055</v>
      </c>
      <c r="D247" s="68" t="s">
        <v>56</v>
      </c>
      <c r="E247" s="68" t="s">
        <v>4</v>
      </c>
      <c r="F247" s="68" t="s">
        <v>46</v>
      </c>
      <c r="G247" s="68" t="s">
        <v>277</v>
      </c>
      <c r="H247" s="68" t="s">
        <v>2</v>
      </c>
      <c r="I247" s="68">
        <v>11501</v>
      </c>
      <c r="J247" s="68" t="s">
        <v>13855</v>
      </c>
      <c r="K247" s="68" t="s">
        <v>47</v>
      </c>
      <c r="L247" s="68" t="s">
        <v>13982</v>
      </c>
      <c r="M247" s="68" t="s">
        <v>845</v>
      </c>
      <c r="N247" s="68" t="s">
        <v>11340</v>
      </c>
      <c r="O247" s="68" t="s">
        <v>14666</v>
      </c>
      <c r="P247" s="348">
        <v>22340029</v>
      </c>
      <c r="Q247" s="348">
        <v>22805507</v>
      </c>
      <c r="R247" s="348" t="s">
        <v>14671</v>
      </c>
      <c r="S247" s="348">
        <v>88414443</v>
      </c>
      <c r="T247" s="348" t="s">
        <v>16230</v>
      </c>
      <c r="U247" s="348">
        <v>22340456</v>
      </c>
      <c r="V247" s="68"/>
      <c r="W247" s="68"/>
      <c r="X247" s="68" t="s">
        <v>980</v>
      </c>
      <c r="Y247" s="68"/>
    </row>
    <row r="248" spans="1:25" x14ac:dyDescent="0.25">
      <c r="A248" s="68" t="s">
        <v>1058</v>
      </c>
      <c r="B248" s="68" t="s">
        <v>1057</v>
      </c>
      <c r="C248" s="68" t="s">
        <v>1059</v>
      </c>
      <c r="D248" s="68" t="s">
        <v>56</v>
      </c>
      <c r="E248" s="68" t="s">
        <v>4</v>
      </c>
      <c r="F248" s="68" t="s">
        <v>46</v>
      </c>
      <c r="G248" s="68" t="s">
        <v>277</v>
      </c>
      <c r="H248" s="68" t="s">
        <v>3</v>
      </c>
      <c r="I248" s="68">
        <v>11502</v>
      </c>
      <c r="J248" s="68" t="s">
        <v>13856</v>
      </c>
      <c r="K248" s="68" t="s">
        <v>47</v>
      </c>
      <c r="L248" s="68" t="s">
        <v>13982</v>
      </c>
      <c r="M248" s="68" t="s">
        <v>1060</v>
      </c>
      <c r="N248" s="68" t="s">
        <v>1060</v>
      </c>
      <c r="O248" s="68" t="s">
        <v>14666</v>
      </c>
      <c r="P248" s="348">
        <v>22831741</v>
      </c>
      <c r="Q248" s="348">
        <v>22246456</v>
      </c>
      <c r="R248" s="348" t="s">
        <v>14002</v>
      </c>
      <c r="S248" s="348">
        <v>22246456</v>
      </c>
      <c r="T248" s="348" t="s">
        <v>16230</v>
      </c>
      <c r="U248" s="348">
        <v>22340456</v>
      </c>
      <c r="V248" s="68"/>
      <c r="W248" s="68"/>
      <c r="X248" s="68" t="s">
        <v>993</v>
      </c>
      <c r="Y248" s="68"/>
    </row>
    <row r="249" spans="1:25" x14ac:dyDescent="0.25">
      <c r="A249" s="68" t="s">
        <v>1061</v>
      </c>
      <c r="B249" s="68" t="s">
        <v>363</v>
      </c>
      <c r="C249" s="68" t="s">
        <v>1062</v>
      </c>
      <c r="D249" s="68" t="s">
        <v>56</v>
      </c>
      <c r="E249" s="68" t="s">
        <v>4</v>
      </c>
      <c r="F249" s="68" t="s">
        <v>46</v>
      </c>
      <c r="G249" s="68" t="s">
        <v>277</v>
      </c>
      <c r="H249" s="68" t="s">
        <v>2</v>
      </c>
      <c r="I249" s="68">
        <v>11501</v>
      </c>
      <c r="J249" s="68" t="s">
        <v>13855</v>
      </c>
      <c r="K249" s="68" t="s">
        <v>47</v>
      </c>
      <c r="L249" s="68" t="s">
        <v>13982</v>
      </c>
      <c r="M249" s="68" t="s">
        <v>845</v>
      </c>
      <c r="N249" s="68" t="s">
        <v>11341</v>
      </c>
      <c r="O249" s="68" t="s">
        <v>14666</v>
      </c>
      <c r="P249" s="348">
        <v>22251296</v>
      </c>
      <c r="Q249" s="348">
        <v>22341159</v>
      </c>
      <c r="R249" s="348" t="s">
        <v>10293</v>
      </c>
      <c r="S249" s="348">
        <v>22251296</v>
      </c>
      <c r="T249" s="348" t="s">
        <v>16230</v>
      </c>
      <c r="U249" s="348">
        <v>22340456</v>
      </c>
      <c r="V249" s="68"/>
      <c r="W249" s="68"/>
      <c r="X249" s="68" t="s">
        <v>997</v>
      </c>
      <c r="Y249" s="68"/>
    </row>
    <row r="250" spans="1:25" x14ac:dyDescent="0.25">
      <c r="A250" s="68" t="s">
        <v>1065</v>
      </c>
      <c r="B250" s="68" t="s">
        <v>1064</v>
      </c>
      <c r="C250" s="68" t="s">
        <v>1066</v>
      </c>
      <c r="D250" s="68" t="s">
        <v>56</v>
      </c>
      <c r="E250" s="68" t="s">
        <v>4</v>
      </c>
      <c r="F250" s="68" t="s">
        <v>46</v>
      </c>
      <c r="G250" s="68" t="s">
        <v>277</v>
      </c>
      <c r="H250" s="68" t="s">
        <v>2</v>
      </c>
      <c r="I250" s="68">
        <v>11501</v>
      </c>
      <c r="J250" s="68" t="s">
        <v>13855</v>
      </c>
      <c r="K250" s="68" t="s">
        <v>47</v>
      </c>
      <c r="L250" s="68" t="s">
        <v>13982</v>
      </c>
      <c r="M250" s="68" t="s">
        <v>845</v>
      </c>
      <c r="N250" s="68" t="s">
        <v>666</v>
      </c>
      <c r="O250" s="68" t="s">
        <v>14666</v>
      </c>
      <c r="P250" s="348">
        <v>22256305</v>
      </c>
      <c r="Q250" s="348" t="s">
        <v>15347</v>
      </c>
      <c r="R250" s="348" t="s">
        <v>14008</v>
      </c>
      <c r="S250" s="348">
        <v>22256305</v>
      </c>
      <c r="T250" s="348" t="s">
        <v>16384</v>
      </c>
      <c r="U250" s="348">
        <v>22340456</v>
      </c>
      <c r="V250" s="68"/>
      <c r="W250" s="68"/>
      <c r="X250" s="68"/>
      <c r="Y250" s="68" t="s">
        <v>12188</v>
      </c>
    </row>
    <row r="251" spans="1:25" x14ac:dyDescent="0.25">
      <c r="A251" s="68" t="s">
        <v>1069</v>
      </c>
      <c r="B251" s="68" t="s">
        <v>1068</v>
      </c>
      <c r="C251" s="68" t="s">
        <v>1070</v>
      </c>
      <c r="D251" s="68" t="s">
        <v>56</v>
      </c>
      <c r="E251" s="68" t="s">
        <v>4</v>
      </c>
      <c r="F251" s="68" t="s">
        <v>46</v>
      </c>
      <c r="G251" s="68" t="s">
        <v>277</v>
      </c>
      <c r="H251" s="68" t="s">
        <v>3</v>
      </c>
      <c r="I251" s="68">
        <v>11502</v>
      </c>
      <c r="J251" s="68" t="s">
        <v>13856</v>
      </c>
      <c r="K251" s="68" t="s">
        <v>47</v>
      </c>
      <c r="L251" s="68" t="s">
        <v>13982</v>
      </c>
      <c r="M251" s="68" t="s">
        <v>1060</v>
      </c>
      <c r="N251" s="68" t="s">
        <v>1070</v>
      </c>
      <c r="O251" s="68" t="s">
        <v>14666</v>
      </c>
      <c r="P251" s="348">
        <v>22346445</v>
      </c>
      <c r="Q251" s="348" t="s">
        <v>16385</v>
      </c>
      <c r="R251" s="348" t="s">
        <v>14680</v>
      </c>
      <c r="S251" s="348">
        <v>89221450</v>
      </c>
      <c r="T251" s="348" t="s">
        <v>16230</v>
      </c>
      <c r="U251" s="348">
        <v>22340456</v>
      </c>
      <c r="V251" s="68"/>
      <c r="W251" s="68"/>
      <c r="X251" s="68" t="s">
        <v>412</v>
      </c>
      <c r="Y251" s="68"/>
    </row>
    <row r="252" spans="1:25" x14ac:dyDescent="0.25">
      <c r="A252" s="68" t="s">
        <v>1073</v>
      </c>
      <c r="B252" s="68" t="s">
        <v>1072</v>
      </c>
      <c r="C252" s="68" t="s">
        <v>1074</v>
      </c>
      <c r="D252" s="68" t="s">
        <v>473</v>
      </c>
      <c r="E252" s="68" t="s">
        <v>2</v>
      </c>
      <c r="F252" s="68" t="s">
        <v>46</v>
      </c>
      <c r="G252" s="68" t="s">
        <v>5</v>
      </c>
      <c r="H252" s="68" t="s">
        <v>3</v>
      </c>
      <c r="I252" s="68">
        <v>10402</v>
      </c>
      <c r="J252" s="68" t="s">
        <v>13781</v>
      </c>
      <c r="K252" s="68" t="s">
        <v>47</v>
      </c>
      <c r="L252" s="68" t="s">
        <v>473</v>
      </c>
      <c r="M252" s="68" t="s">
        <v>474</v>
      </c>
      <c r="N252" s="68" t="s">
        <v>1074</v>
      </c>
      <c r="O252" s="68" t="s">
        <v>14666</v>
      </c>
      <c r="P252" s="348">
        <v>24167890</v>
      </c>
      <c r="Q252" s="348" t="s">
        <v>15347</v>
      </c>
      <c r="R252" s="348" t="s">
        <v>13117</v>
      </c>
      <c r="S252" s="348">
        <v>24167890</v>
      </c>
      <c r="T252" s="348" t="s">
        <v>15425</v>
      </c>
      <c r="U252" s="348">
        <v>24166355</v>
      </c>
      <c r="V252" s="68"/>
      <c r="W252" s="68"/>
      <c r="X252" s="68" t="s">
        <v>1075</v>
      </c>
      <c r="Y252" s="68"/>
    </row>
    <row r="253" spans="1:25" x14ac:dyDescent="0.25">
      <c r="A253" s="68" t="s">
        <v>1078</v>
      </c>
      <c r="B253" s="68" t="s">
        <v>1077</v>
      </c>
      <c r="C253" s="68" t="s">
        <v>1079</v>
      </c>
      <c r="D253" s="68" t="s">
        <v>473</v>
      </c>
      <c r="E253" s="68" t="s">
        <v>2</v>
      </c>
      <c r="F253" s="68" t="s">
        <v>46</v>
      </c>
      <c r="G253" s="68" t="s">
        <v>5</v>
      </c>
      <c r="H253" s="68" t="s">
        <v>6</v>
      </c>
      <c r="I253" s="68">
        <v>10405</v>
      </c>
      <c r="J253" s="68" t="s">
        <v>13784</v>
      </c>
      <c r="K253" s="68" t="s">
        <v>47</v>
      </c>
      <c r="L253" s="68" t="s">
        <v>473</v>
      </c>
      <c r="M253" s="68" t="s">
        <v>218</v>
      </c>
      <c r="N253" s="68" t="s">
        <v>1079</v>
      </c>
      <c r="O253" s="68" t="s">
        <v>14666</v>
      </c>
      <c r="P253" s="348">
        <v>24163533</v>
      </c>
      <c r="Q253" s="348" t="s">
        <v>15347</v>
      </c>
      <c r="R253" s="348" t="s">
        <v>15433</v>
      </c>
      <c r="S253" s="348">
        <v>24163533</v>
      </c>
      <c r="T253" s="348" t="s">
        <v>15425</v>
      </c>
      <c r="U253" s="348">
        <v>24166355</v>
      </c>
      <c r="V253" s="68"/>
      <c r="W253" s="68"/>
      <c r="X253" s="68" t="s">
        <v>1080</v>
      </c>
      <c r="Y253" s="68"/>
    </row>
    <row r="254" spans="1:25" x14ac:dyDescent="0.25">
      <c r="A254" s="68" t="s">
        <v>1083</v>
      </c>
      <c r="B254" s="68" t="s">
        <v>1082</v>
      </c>
      <c r="C254" s="68" t="s">
        <v>1084</v>
      </c>
      <c r="D254" s="68" t="s">
        <v>473</v>
      </c>
      <c r="E254" s="68" t="s">
        <v>2</v>
      </c>
      <c r="F254" s="68" t="s">
        <v>46</v>
      </c>
      <c r="G254" s="68" t="s">
        <v>5</v>
      </c>
      <c r="H254" s="68" t="s">
        <v>2</v>
      </c>
      <c r="I254" s="68">
        <v>10401</v>
      </c>
      <c r="J254" s="68" t="s">
        <v>13771</v>
      </c>
      <c r="K254" s="68" t="s">
        <v>47</v>
      </c>
      <c r="L254" s="68" t="s">
        <v>473</v>
      </c>
      <c r="M254" s="68" t="s">
        <v>798</v>
      </c>
      <c r="N254" s="68" t="s">
        <v>1084</v>
      </c>
      <c r="O254" s="68" t="s">
        <v>14666</v>
      </c>
      <c r="P254" s="348">
        <v>24169301</v>
      </c>
      <c r="Q254" s="348" t="s">
        <v>15347</v>
      </c>
      <c r="R254" s="348" t="s">
        <v>11343</v>
      </c>
      <c r="S254" s="348">
        <v>24169301</v>
      </c>
      <c r="T254" s="348" t="s">
        <v>15425</v>
      </c>
      <c r="U254" s="348">
        <v>24166355</v>
      </c>
      <c r="V254" s="68"/>
      <c r="W254" s="68"/>
      <c r="X254" s="68" t="s">
        <v>1085</v>
      </c>
      <c r="Y254" s="68"/>
    </row>
    <row r="255" spans="1:25" x14ac:dyDescent="0.25">
      <c r="A255" s="68" t="s">
        <v>1087</v>
      </c>
      <c r="B255" s="68" t="s">
        <v>1086</v>
      </c>
      <c r="C255" s="68" t="s">
        <v>1088</v>
      </c>
      <c r="D255" s="68" t="s">
        <v>473</v>
      </c>
      <c r="E255" s="68" t="s">
        <v>2</v>
      </c>
      <c r="F255" s="68" t="s">
        <v>46</v>
      </c>
      <c r="G255" s="68" t="s">
        <v>5</v>
      </c>
      <c r="H255" s="68" t="s">
        <v>3</v>
      </c>
      <c r="I255" s="68">
        <v>10402</v>
      </c>
      <c r="J255" s="68" t="s">
        <v>13781</v>
      </c>
      <c r="K255" s="68" t="s">
        <v>47</v>
      </c>
      <c r="L255" s="68" t="s">
        <v>473</v>
      </c>
      <c r="M255" s="68" t="s">
        <v>474</v>
      </c>
      <c r="N255" s="68" t="s">
        <v>1088</v>
      </c>
      <c r="O255" s="68" t="s">
        <v>14666</v>
      </c>
      <c r="P255" s="348">
        <v>24169318</v>
      </c>
      <c r="Q255" s="348" t="s">
        <v>15347</v>
      </c>
      <c r="R255" s="348" t="s">
        <v>15426</v>
      </c>
      <c r="S255" s="348">
        <v>24169318</v>
      </c>
      <c r="T255" s="348" t="s">
        <v>15425</v>
      </c>
      <c r="U255" s="348">
        <v>24166355</v>
      </c>
      <c r="V255" s="68"/>
      <c r="W255" s="68"/>
      <c r="X255" s="68" t="s">
        <v>1017</v>
      </c>
      <c r="Y255" s="68"/>
    </row>
    <row r="256" spans="1:25" x14ac:dyDescent="0.25">
      <c r="A256" s="68" t="s">
        <v>1090</v>
      </c>
      <c r="B256" s="68" t="s">
        <v>763</v>
      </c>
      <c r="C256" s="68" t="s">
        <v>1091</v>
      </c>
      <c r="D256" s="68" t="s">
        <v>473</v>
      </c>
      <c r="E256" s="68" t="s">
        <v>2</v>
      </c>
      <c r="F256" s="68" t="s">
        <v>46</v>
      </c>
      <c r="G256" s="68" t="s">
        <v>5</v>
      </c>
      <c r="H256" s="68" t="s">
        <v>2</v>
      </c>
      <c r="I256" s="68">
        <v>10401</v>
      </c>
      <c r="J256" s="68" t="s">
        <v>13771</v>
      </c>
      <c r="K256" s="68" t="s">
        <v>47</v>
      </c>
      <c r="L256" s="68" t="s">
        <v>473</v>
      </c>
      <c r="M256" s="68" t="s">
        <v>798</v>
      </c>
      <c r="N256" s="68" t="s">
        <v>451</v>
      </c>
      <c r="O256" s="68" t="s">
        <v>14666</v>
      </c>
      <c r="P256" s="348">
        <v>24164564</v>
      </c>
      <c r="Q256" s="348">
        <v>86997228</v>
      </c>
      <c r="R256" s="348" t="s">
        <v>14708</v>
      </c>
      <c r="S256" s="348">
        <v>24164564</v>
      </c>
      <c r="T256" s="348" t="s">
        <v>15425</v>
      </c>
      <c r="U256" s="348">
        <v>24166355</v>
      </c>
      <c r="V256" s="68"/>
      <c r="W256" s="68"/>
      <c r="X256" s="68" t="s">
        <v>1092</v>
      </c>
      <c r="Y256" s="68"/>
    </row>
    <row r="257" spans="1:25" x14ac:dyDescent="0.25">
      <c r="A257" s="68" t="s">
        <v>1095</v>
      </c>
      <c r="B257" s="68" t="s">
        <v>1094</v>
      </c>
      <c r="C257" s="68" t="s">
        <v>1096</v>
      </c>
      <c r="D257" s="68" t="s">
        <v>473</v>
      </c>
      <c r="E257" s="68" t="s">
        <v>2</v>
      </c>
      <c r="F257" s="68" t="s">
        <v>46</v>
      </c>
      <c r="G257" s="68" t="s">
        <v>5</v>
      </c>
      <c r="H257" s="68" t="s">
        <v>6</v>
      </c>
      <c r="I257" s="68">
        <v>10405</v>
      </c>
      <c r="J257" s="68" t="s">
        <v>13784</v>
      </c>
      <c r="K257" s="68" t="s">
        <v>47</v>
      </c>
      <c r="L257" s="68" t="s">
        <v>473</v>
      </c>
      <c r="M257" s="68" t="s">
        <v>218</v>
      </c>
      <c r="N257" s="68" t="s">
        <v>410</v>
      </c>
      <c r="O257" s="68" t="s">
        <v>14666</v>
      </c>
      <c r="P257" s="348">
        <v>24163747</v>
      </c>
      <c r="Q257" s="348" t="s">
        <v>15347</v>
      </c>
      <c r="R257" s="348" t="s">
        <v>11344</v>
      </c>
      <c r="S257" s="348">
        <v>24163747</v>
      </c>
      <c r="T257" s="348" t="s">
        <v>15425</v>
      </c>
      <c r="U257" s="348">
        <v>24166355</v>
      </c>
      <c r="V257" s="68"/>
      <c r="W257" s="68"/>
      <c r="X257" s="68" t="s">
        <v>1098</v>
      </c>
      <c r="Y257" s="68"/>
    </row>
    <row r="258" spans="1:25" x14ac:dyDescent="0.25">
      <c r="A258" s="68" t="s">
        <v>1101</v>
      </c>
      <c r="B258" s="68" t="s">
        <v>1100</v>
      </c>
      <c r="C258" s="68" t="s">
        <v>1102</v>
      </c>
      <c r="D258" s="68" t="s">
        <v>473</v>
      </c>
      <c r="E258" s="68" t="s">
        <v>2</v>
      </c>
      <c r="F258" s="68" t="s">
        <v>46</v>
      </c>
      <c r="G258" s="68" t="s">
        <v>5</v>
      </c>
      <c r="H258" s="68" t="s">
        <v>2</v>
      </c>
      <c r="I258" s="68">
        <v>10401</v>
      </c>
      <c r="J258" s="68" t="s">
        <v>13771</v>
      </c>
      <c r="K258" s="68" t="s">
        <v>47</v>
      </c>
      <c r="L258" s="68" t="s">
        <v>473</v>
      </c>
      <c r="M258" s="68" t="s">
        <v>798</v>
      </c>
      <c r="N258" s="68" t="s">
        <v>1102</v>
      </c>
      <c r="O258" s="68" t="s">
        <v>14666</v>
      </c>
      <c r="P258" s="348">
        <v>24167844</v>
      </c>
      <c r="Q258" s="348" t="s">
        <v>15347</v>
      </c>
      <c r="R258" s="348" t="s">
        <v>9908</v>
      </c>
      <c r="S258" s="348">
        <v>24167844</v>
      </c>
      <c r="T258" s="348" t="s">
        <v>15425</v>
      </c>
      <c r="U258" s="348">
        <v>24166355</v>
      </c>
      <c r="V258" s="68"/>
      <c r="W258" s="68"/>
      <c r="X258" s="68" t="s">
        <v>1014</v>
      </c>
      <c r="Y258" s="68"/>
    </row>
    <row r="259" spans="1:25" x14ac:dyDescent="0.25">
      <c r="A259" s="68" t="s">
        <v>1105</v>
      </c>
      <c r="B259" s="68" t="s">
        <v>1104</v>
      </c>
      <c r="C259" s="68" t="s">
        <v>1106</v>
      </c>
      <c r="D259" s="68" t="s">
        <v>473</v>
      </c>
      <c r="E259" s="68" t="s">
        <v>2</v>
      </c>
      <c r="F259" s="68" t="s">
        <v>46</v>
      </c>
      <c r="G259" s="68" t="s">
        <v>5</v>
      </c>
      <c r="H259" s="68" t="s">
        <v>10</v>
      </c>
      <c r="I259" s="68">
        <v>10408</v>
      </c>
      <c r="J259" s="68" t="s">
        <v>13788</v>
      </c>
      <c r="K259" s="68" t="s">
        <v>47</v>
      </c>
      <c r="L259" s="68" t="s">
        <v>473</v>
      </c>
      <c r="M259" s="68" t="s">
        <v>331</v>
      </c>
      <c r="N259" s="68" t="s">
        <v>331</v>
      </c>
      <c r="O259" s="68" t="s">
        <v>14666</v>
      </c>
      <c r="P259" s="348">
        <v>24164400</v>
      </c>
      <c r="Q259" s="348">
        <v>24164781</v>
      </c>
      <c r="R259" s="348" t="s">
        <v>14036</v>
      </c>
      <c r="S259" s="348">
        <v>24164400</v>
      </c>
      <c r="T259" s="348" t="s">
        <v>15425</v>
      </c>
      <c r="U259" s="348">
        <v>24166355</v>
      </c>
      <c r="V259" s="68"/>
      <c r="W259" s="68"/>
      <c r="X259" s="68" t="s">
        <v>437</v>
      </c>
      <c r="Y259" s="68" t="s">
        <v>327</v>
      </c>
    </row>
    <row r="260" spans="1:25" x14ac:dyDescent="0.25">
      <c r="A260" s="68" t="s">
        <v>1108</v>
      </c>
      <c r="B260" s="68" t="s">
        <v>1107</v>
      </c>
      <c r="C260" s="68" t="s">
        <v>1109</v>
      </c>
      <c r="D260" s="68" t="s">
        <v>473</v>
      </c>
      <c r="E260" s="68" t="s">
        <v>2</v>
      </c>
      <c r="F260" s="68" t="s">
        <v>46</v>
      </c>
      <c r="G260" s="68" t="s">
        <v>5</v>
      </c>
      <c r="H260" s="68" t="s">
        <v>2</v>
      </c>
      <c r="I260" s="68">
        <v>10401</v>
      </c>
      <c r="J260" s="68" t="s">
        <v>13771</v>
      </c>
      <c r="K260" s="68" t="s">
        <v>47</v>
      </c>
      <c r="L260" s="68" t="s">
        <v>473</v>
      </c>
      <c r="M260" s="68" t="s">
        <v>798</v>
      </c>
      <c r="N260" s="68" t="s">
        <v>798</v>
      </c>
      <c r="O260" s="68" t="s">
        <v>14666</v>
      </c>
      <c r="P260" s="348">
        <v>24166206</v>
      </c>
      <c r="Q260" s="348" t="s">
        <v>15347</v>
      </c>
      <c r="R260" s="348" t="s">
        <v>1334</v>
      </c>
      <c r="S260" s="348">
        <v>24166206</v>
      </c>
      <c r="T260" s="348" t="s">
        <v>15425</v>
      </c>
      <c r="U260" s="348">
        <v>24166355</v>
      </c>
      <c r="V260" s="68" t="s">
        <v>15261</v>
      </c>
      <c r="W260" s="68"/>
      <c r="X260" s="68" t="s">
        <v>1022</v>
      </c>
      <c r="Y260" s="68" t="s">
        <v>319</v>
      </c>
    </row>
    <row r="261" spans="1:25" x14ac:dyDescent="0.25">
      <c r="A261" s="68" t="s">
        <v>1111</v>
      </c>
      <c r="B261" s="68" t="s">
        <v>1110</v>
      </c>
      <c r="C261" s="68" t="s">
        <v>10037</v>
      </c>
      <c r="D261" s="68" t="s">
        <v>1112</v>
      </c>
      <c r="E261" s="68" t="s">
        <v>4</v>
      </c>
      <c r="F261" s="68" t="s">
        <v>316</v>
      </c>
      <c r="G261" s="68" t="s">
        <v>5</v>
      </c>
      <c r="H261" s="68" t="s">
        <v>4</v>
      </c>
      <c r="I261" s="68">
        <v>50403</v>
      </c>
      <c r="J261" s="68" t="s">
        <v>12981</v>
      </c>
      <c r="K261" s="68" t="s">
        <v>317</v>
      </c>
      <c r="L261" s="68" t="s">
        <v>14234</v>
      </c>
      <c r="M261" s="68" t="s">
        <v>14241</v>
      </c>
      <c r="N261" s="68" t="s">
        <v>845</v>
      </c>
      <c r="O261" s="68" t="s">
        <v>14666</v>
      </c>
      <c r="P261" s="348">
        <v>83185098</v>
      </c>
      <c r="Q261" s="348">
        <v>22007611</v>
      </c>
      <c r="R261" s="348" t="s">
        <v>14949</v>
      </c>
      <c r="S261" s="348">
        <v>26711140</v>
      </c>
      <c r="T261" s="348" t="s">
        <v>14949</v>
      </c>
      <c r="U261" s="348">
        <v>26711140</v>
      </c>
      <c r="V261" s="68"/>
      <c r="W261" s="68"/>
      <c r="X261" s="68" t="s">
        <v>9179</v>
      </c>
      <c r="Y261" s="68"/>
    </row>
    <row r="262" spans="1:25" x14ac:dyDescent="0.25">
      <c r="A262" s="68" t="s">
        <v>1114</v>
      </c>
      <c r="B262" s="68" t="s">
        <v>1113</v>
      </c>
      <c r="C262" s="68" t="s">
        <v>10273</v>
      </c>
      <c r="D262" s="68" t="s">
        <v>473</v>
      </c>
      <c r="E262" s="68" t="s">
        <v>2</v>
      </c>
      <c r="F262" s="68" t="s">
        <v>46</v>
      </c>
      <c r="G262" s="68" t="s">
        <v>5</v>
      </c>
      <c r="H262" s="68" t="s">
        <v>2</v>
      </c>
      <c r="I262" s="68">
        <v>10401</v>
      </c>
      <c r="J262" s="68" t="s">
        <v>13771</v>
      </c>
      <c r="K262" s="68" t="s">
        <v>47</v>
      </c>
      <c r="L262" s="68" t="s">
        <v>473</v>
      </c>
      <c r="M262" s="68" t="s">
        <v>798</v>
      </c>
      <c r="N262" s="68" t="s">
        <v>11345</v>
      </c>
      <c r="O262" s="68" t="s">
        <v>14666</v>
      </c>
      <c r="P262" s="348">
        <v>62934343</v>
      </c>
      <c r="Q262" s="348">
        <v>86574343</v>
      </c>
      <c r="R262" s="348" t="s">
        <v>15427</v>
      </c>
      <c r="S262" s="348">
        <v>62934343</v>
      </c>
      <c r="T262" s="348" t="s">
        <v>15425</v>
      </c>
      <c r="U262" s="348">
        <v>24166355</v>
      </c>
      <c r="V262" s="68"/>
      <c r="W262" s="68"/>
      <c r="X262" s="68" t="s">
        <v>10083</v>
      </c>
      <c r="Y262" s="68"/>
    </row>
    <row r="263" spans="1:25" x14ac:dyDescent="0.25">
      <c r="A263" s="68" t="s">
        <v>1116</v>
      </c>
      <c r="B263" s="68" t="s">
        <v>1115</v>
      </c>
      <c r="C263" s="68" t="s">
        <v>1117</v>
      </c>
      <c r="D263" s="68" t="s">
        <v>473</v>
      </c>
      <c r="E263" s="68" t="s">
        <v>2</v>
      </c>
      <c r="F263" s="68" t="s">
        <v>46</v>
      </c>
      <c r="G263" s="68" t="s">
        <v>5</v>
      </c>
      <c r="H263" s="68" t="s">
        <v>6</v>
      </c>
      <c r="I263" s="68">
        <v>10405</v>
      </c>
      <c r="J263" s="68" t="s">
        <v>13784</v>
      </c>
      <c r="K263" s="68" t="s">
        <v>47</v>
      </c>
      <c r="L263" s="68" t="s">
        <v>473</v>
      </c>
      <c r="M263" s="68" t="s">
        <v>218</v>
      </c>
      <c r="N263" s="68" t="s">
        <v>1117</v>
      </c>
      <c r="O263" s="68" t="s">
        <v>14666</v>
      </c>
      <c r="P263" s="348">
        <v>24163745</v>
      </c>
      <c r="Q263" s="348" t="s">
        <v>15347</v>
      </c>
      <c r="R263" s="348" t="s">
        <v>14034</v>
      </c>
      <c r="S263" s="348">
        <v>86815961</v>
      </c>
      <c r="T263" s="348" t="s">
        <v>15425</v>
      </c>
      <c r="U263" s="348">
        <v>24166355</v>
      </c>
      <c r="V263" s="68"/>
      <c r="W263" s="68"/>
      <c r="X263" s="68" t="s">
        <v>5783</v>
      </c>
      <c r="Y263" s="68"/>
    </row>
    <row r="264" spans="1:25" x14ac:dyDescent="0.25">
      <c r="A264" s="68" t="s">
        <v>1119</v>
      </c>
      <c r="B264" s="68" t="s">
        <v>296</v>
      </c>
      <c r="C264" s="68" t="s">
        <v>1120</v>
      </c>
      <c r="D264" s="68" t="s">
        <v>473</v>
      </c>
      <c r="E264" s="68" t="s">
        <v>2</v>
      </c>
      <c r="F264" s="68" t="s">
        <v>46</v>
      </c>
      <c r="G264" s="68" t="s">
        <v>5</v>
      </c>
      <c r="H264" s="68" t="s">
        <v>10</v>
      </c>
      <c r="I264" s="68">
        <v>10408</v>
      </c>
      <c r="J264" s="68" t="s">
        <v>13788</v>
      </c>
      <c r="K264" s="68" t="s">
        <v>47</v>
      </c>
      <c r="L264" s="68" t="s">
        <v>473</v>
      </c>
      <c r="M264" s="68" t="s">
        <v>331</v>
      </c>
      <c r="N264" s="68" t="s">
        <v>11346</v>
      </c>
      <c r="O264" s="68" t="s">
        <v>14666</v>
      </c>
      <c r="P264" s="348">
        <v>24170550</v>
      </c>
      <c r="Q264" s="348" t="s">
        <v>15347</v>
      </c>
      <c r="R264" s="348" t="s">
        <v>14707</v>
      </c>
      <c r="S264" s="348">
        <v>24170550</v>
      </c>
      <c r="T264" s="348" t="s">
        <v>15425</v>
      </c>
      <c r="U264" s="348">
        <v>24166355</v>
      </c>
      <c r="V264" s="68"/>
      <c r="W264" s="68"/>
      <c r="X264" s="68" t="s">
        <v>7982</v>
      </c>
      <c r="Y264" s="68"/>
    </row>
    <row r="265" spans="1:25" x14ac:dyDescent="0.25">
      <c r="A265" s="68" t="s">
        <v>1122</v>
      </c>
      <c r="B265" s="68" t="s">
        <v>888</v>
      </c>
      <c r="C265" s="68" t="s">
        <v>1123</v>
      </c>
      <c r="D265" s="68" t="s">
        <v>473</v>
      </c>
      <c r="E265" s="68" t="s">
        <v>3</v>
      </c>
      <c r="F265" s="68" t="s">
        <v>46</v>
      </c>
      <c r="G265" s="68" t="s">
        <v>5</v>
      </c>
      <c r="H265" s="68" t="s">
        <v>7</v>
      </c>
      <c r="I265" s="68">
        <v>10406</v>
      </c>
      <c r="J265" s="68" t="s">
        <v>13785</v>
      </c>
      <c r="K265" s="68" t="s">
        <v>47</v>
      </c>
      <c r="L265" s="68" t="s">
        <v>473</v>
      </c>
      <c r="M265" s="68" t="s">
        <v>1123</v>
      </c>
      <c r="N265" s="68" t="s">
        <v>1123</v>
      </c>
      <c r="O265" s="68" t="s">
        <v>14666</v>
      </c>
      <c r="P265" s="348">
        <v>24169200</v>
      </c>
      <c r="Q265" s="348" t="s">
        <v>15347</v>
      </c>
      <c r="R265" s="348" t="s">
        <v>1097</v>
      </c>
      <c r="S265" s="348">
        <v>24169200</v>
      </c>
      <c r="T265" s="348" t="s">
        <v>15391</v>
      </c>
      <c r="U265" s="348">
        <v>24167075</v>
      </c>
      <c r="V265" s="68"/>
      <c r="W265" s="68"/>
      <c r="X265" s="68" t="s">
        <v>1124</v>
      </c>
      <c r="Y265" s="68"/>
    </row>
    <row r="266" spans="1:25" x14ac:dyDescent="0.25">
      <c r="A266" s="68" t="s">
        <v>1127</v>
      </c>
      <c r="B266" s="68" t="s">
        <v>1126</v>
      </c>
      <c r="C266" s="68" t="s">
        <v>1128</v>
      </c>
      <c r="D266" s="68" t="s">
        <v>473</v>
      </c>
      <c r="E266" s="68" t="s">
        <v>3</v>
      </c>
      <c r="F266" s="68" t="s">
        <v>46</v>
      </c>
      <c r="G266" s="68" t="s">
        <v>5</v>
      </c>
      <c r="H266" s="68" t="s">
        <v>3</v>
      </c>
      <c r="I266" s="68">
        <v>10402</v>
      </c>
      <c r="J266" s="68" t="s">
        <v>13781</v>
      </c>
      <c r="K266" s="68" t="s">
        <v>47</v>
      </c>
      <c r="L266" s="68" t="s">
        <v>473</v>
      </c>
      <c r="M266" s="68" t="s">
        <v>474</v>
      </c>
      <c r="N266" s="68" t="s">
        <v>1128</v>
      </c>
      <c r="O266" s="68" t="s">
        <v>14666</v>
      </c>
      <c r="P266" s="348">
        <v>24160792</v>
      </c>
      <c r="Q266" s="348" t="s">
        <v>15347</v>
      </c>
      <c r="R266" s="348" t="s">
        <v>10487</v>
      </c>
      <c r="S266" s="348">
        <v>24160792</v>
      </c>
      <c r="T266" s="348" t="s">
        <v>15391</v>
      </c>
      <c r="U266" s="348">
        <v>24167075</v>
      </c>
      <c r="V266" s="68"/>
      <c r="W266" s="68"/>
      <c r="X266" s="68" t="s">
        <v>1129</v>
      </c>
      <c r="Y266" s="68"/>
    </row>
    <row r="267" spans="1:25" x14ac:dyDescent="0.25">
      <c r="A267" s="68" t="s">
        <v>1132</v>
      </c>
      <c r="B267" s="68" t="s">
        <v>1131</v>
      </c>
      <c r="C267" s="68" t="s">
        <v>474</v>
      </c>
      <c r="D267" s="68" t="s">
        <v>473</v>
      </c>
      <c r="E267" s="68" t="s">
        <v>3</v>
      </c>
      <c r="F267" s="68" t="s">
        <v>46</v>
      </c>
      <c r="G267" s="68" t="s">
        <v>5</v>
      </c>
      <c r="H267" s="68" t="s">
        <v>3</v>
      </c>
      <c r="I267" s="68">
        <v>10402</v>
      </c>
      <c r="J267" s="68" t="s">
        <v>13781</v>
      </c>
      <c r="K267" s="68" t="s">
        <v>47</v>
      </c>
      <c r="L267" s="68" t="s">
        <v>473</v>
      </c>
      <c r="M267" s="68" t="s">
        <v>474</v>
      </c>
      <c r="N267" s="68" t="s">
        <v>671</v>
      </c>
      <c r="O267" s="68" t="s">
        <v>14666</v>
      </c>
      <c r="P267" s="348">
        <v>24165201</v>
      </c>
      <c r="Q267" s="348" t="s">
        <v>15347</v>
      </c>
      <c r="R267" s="348" t="s">
        <v>16386</v>
      </c>
      <c r="S267" s="348">
        <v>24165201</v>
      </c>
      <c r="T267" s="348" t="s">
        <v>15391</v>
      </c>
      <c r="U267" s="348">
        <v>24167075</v>
      </c>
      <c r="V267" s="68"/>
      <c r="W267" s="68"/>
      <c r="X267" s="68" t="s">
        <v>1134</v>
      </c>
      <c r="Y267" s="68"/>
    </row>
    <row r="268" spans="1:25" x14ac:dyDescent="0.25">
      <c r="A268" s="68" t="s">
        <v>1137</v>
      </c>
      <c r="B268" s="68" t="s">
        <v>1136</v>
      </c>
      <c r="C268" s="68" t="s">
        <v>1138</v>
      </c>
      <c r="D268" s="68" t="s">
        <v>473</v>
      </c>
      <c r="E268" s="68" t="s">
        <v>3</v>
      </c>
      <c r="F268" s="68" t="s">
        <v>46</v>
      </c>
      <c r="G268" s="68" t="s">
        <v>5</v>
      </c>
      <c r="H268" s="68" t="s">
        <v>7</v>
      </c>
      <c r="I268" s="68">
        <v>10406</v>
      </c>
      <c r="J268" s="68" t="s">
        <v>13785</v>
      </c>
      <c r="K268" s="68" t="s">
        <v>47</v>
      </c>
      <c r="L268" s="68" t="s">
        <v>473</v>
      </c>
      <c r="M268" s="68" t="s">
        <v>1123</v>
      </c>
      <c r="N268" s="68" t="s">
        <v>1138</v>
      </c>
      <c r="O268" s="68" t="s">
        <v>14666</v>
      </c>
      <c r="P268" s="348">
        <v>24164170</v>
      </c>
      <c r="Q268" s="348" t="s">
        <v>15347</v>
      </c>
      <c r="R268" s="348" t="s">
        <v>15429</v>
      </c>
      <c r="S268" s="348">
        <v>24164170</v>
      </c>
      <c r="T268" s="348" t="s">
        <v>15391</v>
      </c>
      <c r="U268" s="348" t="s">
        <v>15430</v>
      </c>
      <c r="V268" s="68"/>
      <c r="W268" s="68"/>
      <c r="X268" s="68" t="s">
        <v>8713</v>
      </c>
      <c r="Y268" s="68"/>
    </row>
    <row r="269" spans="1:25" x14ac:dyDescent="0.25">
      <c r="A269" s="68" t="s">
        <v>1141</v>
      </c>
      <c r="B269" s="68" t="s">
        <v>1140</v>
      </c>
      <c r="C269" s="68" t="s">
        <v>11172</v>
      </c>
      <c r="D269" s="68" t="s">
        <v>11157</v>
      </c>
      <c r="E269" s="68" t="s">
        <v>5</v>
      </c>
      <c r="F269" s="68" t="s">
        <v>46</v>
      </c>
      <c r="G269" s="68" t="s">
        <v>11</v>
      </c>
      <c r="H269" s="68" t="s">
        <v>3</v>
      </c>
      <c r="I269" s="68">
        <v>10902</v>
      </c>
      <c r="J269" s="68" t="s">
        <v>13819</v>
      </c>
      <c r="K269" s="68" t="s">
        <v>47</v>
      </c>
      <c r="L269" s="68" t="s">
        <v>450</v>
      </c>
      <c r="M269" s="68" t="s">
        <v>486</v>
      </c>
      <c r="N269" s="68" t="s">
        <v>11172</v>
      </c>
      <c r="O269" s="68" t="s">
        <v>14666</v>
      </c>
      <c r="P269" s="348">
        <v>22005247</v>
      </c>
      <c r="Q269" s="348">
        <v>61089457</v>
      </c>
      <c r="R269" s="348" t="s">
        <v>16387</v>
      </c>
      <c r="S269" s="348">
        <v>63990614</v>
      </c>
      <c r="T269" s="348" t="s">
        <v>15388</v>
      </c>
      <c r="U269" s="348">
        <v>85594033</v>
      </c>
      <c r="V269" s="68"/>
      <c r="W269" s="68"/>
      <c r="X269" s="68"/>
      <c r="Y269" s="68"/>
    </row>
    <row r="270" spans="1:25" x14ac:dyDescent="0.25">
      <c r="A270" s="68" t="s">
        <v>1143</v>
      </c>
      <c r="B270" s="68" t="s">
        <v>1142</v>
      </c>
      <c r="C270" s="68" t="s">
        <v>1144</v>
      </c>
      <c r="D270" s="68" t="s">
        <v>473</v>
      </c>
      <c r="E270" s="68" t="s">
        <v>3</v>
      </c>
      <c r="F270" s="68" t="s">
        <v>46</v>
      </c>
      <c r="G270" s="68" t="s">
        <v>5</v>
      </c>
      <c r="H270" s="68" t="s">
        <v>3</v>
      </c>
      <c r="I270" s="68">
        <v>10402</v>
      </c>
      <c r="J270" s="68" t="s">
        <v>13781</v>
      </c>
      <c r="K270" s="68" t="s">
        <v>47</v>
      </c>
      <c r="L270" s="68" t="s">
        <v>473</v>
      </c>
      <c r="M270" s="68" t="s">
        <v>474</v>
      </c>
      <c r="N270" s="68" t="s">
        <v>1144</v>
      </c>
      <c r="O270" s="68" t="s">
        <v>14666</v>
      </c>
      <c r="P270" s="348">
        <v>50180129</v>
      </c>
      <c r="Q270" s="348">
        <v>85240832</v>
      </c>
      <c r="R270" s="348" t="s">
        <v>16388</v>
      </c>
      <c r="S270" s="348">
        <v>50180129</v>
      </c>
      <c r="T270" s="348" t="s">
        <v>15391</v>
      </c>
      <c r="U270" s="348">
        <v>24167075</v>
      </c>
      <c r="V270" s="68"/>
      <c r="W270" s="68"/>
      <c r="X270" s="68"/>
      <c r="Y270" s="68"/>
    </row>
    <row r="271" spans="1:25" x14ac:dyDescent="0.25">
      <c r="A271" s="68" t="s">
        <v>1145</v>
      </c>
      <c r="B271" s="68" t="s">
        <v>720</v>
      </c>
      <c r="C271" s="68" t="s">
        <v>1146</v>
      </c>
      <c r="D271" s="68" t="s">
        <v>473</v>
      </c>
      <c r="E271" s="68" t="s">
        <v>3</v>
      </c>
      <c r="F271" s="68" t="s">
        <v>46</v>
      </c>
      <c r="G271" s="68" t="s">
        <v>5</v>
      </c>
      <c r="H271" s="68" t="s">
        <v>3</v>
      </c>
      <c r="I271" s="68">
        <v>10402</v>
      </c>
      <c r="J271" s="68" t="s">
        <v>13781</v>
      </c>
      <c r="K271" s="68" t="s">
        <v>47</v>
      </c>
      <c r="L271" s="68" t="s">
        <v>473</v>
      </c>
      <c r="M271" s="68" t="s">
        <v>474</v>
      </c>
      <c r="N271" s="68" t="s">
        <v>1146</v>
      </c>
      <c r="O271" s="68" t="s">
        <v>14666</v>
      </c>
      <c r="P271" s="348">
        <v>22009276</v>
      </c>
      <c r="Q271" s="348" t="s">
        <v>15347</v>
      </c>
      <c r="R271" s="348" t="s">
        <v>16389</v>
      </c>
      <c r="S271" s="348">
        <v>22009276</v>
      </c>
      <c r="T271" s="348" t="s">
        <v>15391</v>
      </c>
      <c r="U271" s="348">
        <v>24167075</v>
      </c>
      <c r="V271" s="68"/>
      <c r="W271" s="68"/>
      <c r="X271" s="68" t="s">
        <v>11115</v>
      </c>
      <c r="Y271" s="68"/>
    </row>
    <row r="272" spans="1:25" x14ac:dyDescent="0.25">
      <c r="A272" s="68" t="s">
        <v>1149</v>
      </c>
      <c r="B272" s="68" t="s">
        <v>1148</v>
      </c>
      <c r="C272" s="68" t="s">
        <v>1150</v>
      </c>
      <c r="D272" s="68" t="s">
        <v>473</v>
      </c>
      <c r="E272" s="68" t="s">
        <v>3</v>
      </c>
      <c r="F272" s="68" t="s">
        <v>46</v>
      </c>
      <c r="G272" s="68" t="s">
        <v>5</v>
      </c>
      <c r="H272" s="68" t="s">
        <v>3</v>
      </c>
      <c r="I272" s="68">
        <v>10402</v>
      </c>
      <c r="J272" s="68" t="s">
        <v>13781</v>
      </c>
      <c r="K272" s="68" t="s">
        <v>47</v>
      </c>
      <c r="L272" s="68" t="s">
        <v>473</v>
      </c>
      <c r="M272" s="68" t="s">
        <v>474</v>
      </c>
      <c r="N272" s="68" t="s">
        <v>1150</v>
      </c>
      <c r="O272" s="68" t="s">
        <v>14666</v>
      </c>
      <c r="P272" s="348">
        <v>24163043</v>
      </c>
      <c r="Q272" s="348" t="s">
        <v>15347</v>
      </c>
      <c r="R272" s="348" t="s">
        <v>14703</v>
      </c>
      <c r="S272" s="348">
        <v>24163043</v>
      </c>
      <c r="T272" s="348" t="s">
        <v>15391</v>
      </c>
      <c r="U272" s="348">
        <v>24167075</v>
      </c>
      <c r="V272" s="68"/>
      <c r="W272" s="68"/>
      <c r="X272" s="68"/>
      <c r="Y272" s="68"/>
    </row>
    <row r="273" spans="1:25" x14ac:dyDescent="0.25">
      <c r="A273" s="68" t="s">
        <v>1153</v>
      </c>
      <c r="B273" s="68" t="s">
        <v>1152</v>
      </c>
      <c r="C273" s="68" t="s">
        <v>1154</v>
      </c>
      <c r="D273" s="68" t="s">
        <v>473</v>
      </c>
      <c r="E273" s="68" t="s">
        <v>3</v>
      </c>
      <c r="F273" s="68" t="s">
        <v>46</v>
      </c>
      <c r="G273" s="68" t="s">
        <v>5</v>
      </c>
      <c r="H273" s="68" t="s">
        <v>3</v>
      </c>
      <c r="I273" s="68">
        <v>10402</v>
      </c>
      <c r="J273" s="68" t="s">
        <v>13781</v>
      </c>
      <c r="K273" s="68" t="s">
        <v>47</v>
      </c>
      <c r="L273" s="68" t="s">
        <v>473</v>
      </c>
      <c r="M273" s="68" t="s">
        <v>474</v>
      </c>
      <c r="N273" s="68" t="s">
        <v>1154</v>
      </c>
      <c r="O273" s="68" t="s">
        <v>14666</v>
      </c>
      <c r="P273" s="348">
        <v>24164533</v>
      </c>
      <c r="Q273" s="348" t="s">
        <v>15347</v>
      </c>
      <c r="R273" s="348" t="s">
        <v>14704</v>
      </c>
      <c r="S273" s="348">
        <v>86336241</v>
      </c>
      <c r="T273" s="348" t="s">
        <v>15391</v>
      </c>
      <c r="U273" s="348">
        <v>24167075</v>
      </c>
      <c r="V273" s="68"/>
      <c r="W273" s="68"/>
      <c r="X273" s="68"/>
      <c r="Y273" s="68"/>
    </row>
    <row r="274" spans="1:25" x14ac:dyDescent="0.25">
      <c r="A274" s="68" t="s">
        <v>1157</v>
      </c>
      <c r="B274" s="68" t="s">
        <v>1156</v>
      </c>
      <c r="C274" s="68" t="s">
        <v>1158</v>
      </c>
      <c r="D274" s="68" t="s">
        <v>473</v>
      </c>
      <c r="E274" s="68" t="s">
        <v>3</v>
      </c>
      <c r="F274" s="68" t="s">
        <v>46</v>
      </c>
      <c r="G274" s="68" t="s">
        <v>5</v>
      </c>
      <c r="H274" s="68" t="s">
        <v>3</v>
      </c>
      <c r="I274" s="68">
        <v>10402</v>
      </c>
      <c r="J274" s="68" t="s">
        <v>13781</v>
      </c>
      <c r="K274" s="68" t="s">
        <v>47</v>
      </c>
      <c r="L274" s="68" t="s">
        <v>473</v>
      </c>
      <c r="M274" s="68" t="s">
        <v>474</v>
      </c>
      <c r="N274" s="68" t="s">
        <v>11347</v>
      </c>
      <c r="O274" s="68" t="s">
        <v>14666</v>
      </c>
      <c r="P274" s="348">
        <v>24167555</v>
      </c>
      <c r="Q274" s="348" t="s">
        <v>15347</v>
      </c>
      <c r="R274" s="348" t="s">
        <v>13435</v>
      </c>
      <c r="S274" s="348">
        <v>71325822</v>
      </c>
      <c r="T274" s="348" t="s">
        <v>15391</v>
      </c>
      <c r="U274" s="348">
        <v>24167075</v>
      </c>
      <c r="V274" s="68"/>
      <c r="W274" s="68"/>
      <c r="X274" s="68" t="s">
        <v>1159</v>
      </c>
      <c r="Y274" s="68"/>
    </row>
    <row r="275" spans="1:25" x14ac:dyDescent="0.25">
      <c r="A275" s="68" t="s">
        <v>1161</v>
      </c>
      <c r="B275" s="68" t="s">
        <v>1160</v>
      </c>
      <c r="C275" s="68" t="s">
        <v>1162</v>
      </c>
      <c r="D275" s="68" t="s">
        <v>473</v>
      </c>
      <c r="E275" s="68" t="s">
        <v>3</v>
      </c>
      <c r="F275" s="68" t="s">
        <v>46</v>
      </c>
      <c r="G275" s="68" t="s">
        <v>5</v>
      </c>
      <c r="H275" s="68" t="s">
        <v>3</v>
      </c>
      <c r="I275" s="68">
        <v>10402</v>
      </c>
      <c r="J275" s="68" t="s">
        <v>13781</v>
      </c>
      <c r="K275" s="68" t="s">
        <v>47</v>
      </c>
      <c r="L275" s="68" t="s">
        <v>473</v>
      </c>
      <c r="M275" s="68" t="s">
        <v>474</v>
      </c>
      <c r="N275" s="68" t="s">
        <v>1162</v>
      </c>
      <c r="O275" s="68" t="s">
        <v>14666</v>
      </c>
      <c r="P275" s="348">
        <v>24164929</v>
      </c>
      <c r="Q275" s="348" t="s">
        <v>15347</v>
      </c>
      <c r="R275" s="348" t="s">
        <v>13119</v>
      </c>
      <c r="S275" s="348">
        <v>89892019</v>
      </c>
      <c r="T275" s="348" t="s">
        <v>15391</v>
      </c>
      <c r="U275" s="348">
        <v>24167075</v>
      </c>
      <c r="V275" s="68"/>
      <c r="W275" s="68"/>
      <c r="X275" s="68"/>
      <c r="Y275" s="68"/>
    </row>
    <row r="276" spans="1:25" x14ac:dyDescent="0.25">
      <c r="A276" s="68" t="s">
        <v>1165</v>
      </c>
      <c r="B276" s="68" t="s">
        <v>1164</v>
      </c>
      <c r="C276" s="68" t="s">
        <v>1010</v>
      </c>
      <c r="D276" s="68" t="s">
        <v>473</v>
      </c>
      <c r="E276" s="68" t="s">
        <v>3</v>
      </c>
      <c r="F276" s="68" t="s">
        <v>46</v>
      </c>
      <c r="G276" s="68" t="s">
        <v>5</v>
      </c>
      <c r="H276" s="68" t="s">
        <v>3</v>
      </c>
      <c r="I276" s="68">
        <v>10402</v>
      </c>
      <c r="J276" s="68" t="s">
        <v>13781</v>
      </c>
      <c r="K276" s="68" t="s">
        <v>47</v>
      </c>
      <c r="L276" s="68" t="s">
        <v>473</v>
      </c>
      <c r="M276" s="68" t="s">
        <v>474</v>
      </c>
      <c r="N276" s="68" t="s">
        <v>1010</v>
      </c>
      <c r="O276" s="68" t="s">
        <v>14666</v>
      </c>
      <c r="P276" s="348">
        <v>24170576</v>
      </c>
      <c r="Q276" s="348" t="s">
        <v>15347</v>
      </c>
      <c r="R276" s="348" t="s">
        <v>15431</v>
      </c>
      <c r="S276" s="348">
        <v>89645483</v>
      </c>
      <c r="T276" s="348" t="s">
        <v>15391</v>
      </c>
      <c r="U276" s="348">
        <v>24167075</v>
      </c>
      <c r="V276" s="68"/>
      <c r="W276" s="68"/>
      <c r="X276" s="68" t="s">
        <v>1166</v>
      </c>
      <c r="Y276" s="68"/>
    </row>
    <row r="277" spans="1:25" x14ac:dyDescent="0.25">
      <c r="A277" s="68" t="s">
        <v>1169</v>
      </c>
      <c r="B277" s="68" t="s">
        <v>1168</v>
      </c>
      <c r="C277" s="68" t="s">
        <v>1170</v>
      </c>
      <c r="D277" s="68" t="s">
        <v>473</v>
      </c>
      <c r="E277" s="68" t="s">
        <v>7</v>
      </c>
      <c r="F277" s="68" t="s">
        <v>46</v>
      </c>
      <c r="G277" s="68" t="s">
        <v>1171</v>
      </c>
      <c r="H277" s="68" t="s">
        <v>5</v>
      </c>
      <c r="I277" s="68">
        <v>11604</v>
      </c>
      <c r="J277" s="68" t="s">
        <v>13864</v>
      </c>
      <c r="K277" s="68" t="s">
        <v>47</v>
      </c>
      <c r="L277" s="68" t="s">
        <v>14027</v>
      </c>
      <c r="M277" s="68" t="s">
        <v>911</v>
      </c>
      <c r="N277" s="68" t="s">
        <v>1170</v>
      </c>
      <c r="O277" s="68" t="s">
        <v>14666</v>
      </c>
      <c r="P277" s="348">
        <v>87192674</v>
      </c>
      <c r="Q277" s="348" t="s">
        <v>15347</v>
      </c>
      <c r="R277" s="348" t="s">
        <v>12658</v>
      </c>
      <c r="S277" s="348">
        <v>87192674</v>
      </c>
      <c r="T277" s="348" t="s">
        <v>15432</v>
      </c>
      <c r="U277" s="348">
        <v>24190180</v>
      </c>
      <c r="V277" s="68"/>
      <c r="W277" s="68"/>
      <c r="X277" s="68"/>
      <c r="Y277" s="68"/>
    </row>
    <row r="278" spans="1:25" x14ac:dyDescent="0.25">
      <c r="A278" s="68" t="s">
        <v>1173</v>
      </c>
      <c r="B278" s="68" t="s">
        <v>1172</v>
      </c>
      <c r="C278" s="68" t="s">
        <v>1174</v>
      </c>
      <c r="D278" s="68" t="s">
        <v>473</v>
      </c>
      <c r="E278" s="68" t="s">
        <v>3</v>
      </c>
      <c r="F278" s="68" t="s">
        <v>46</v>
      </c>
      <c r="G278" s="68" t="s">
        <v>5</v>
      </c>
      <c r="H278" s="68" t="s">
        <v>7</v>
      </c>
      <c r="I278" s="68">
        <v>10406</v>
      </c>
      <c r="J278" s="68" t="s">
        <v>13785</v>
      </c>
      <c r="K278" s="68" t="s">
        <v>47</v>
      </c>
      <c r="L278" s="68" t="s">
        <v>473</v>
      </c>
      <c r="M278" s="68" t="s">
        <v>1123</v>
      </c>
      <c r="N278" s="68" t="s">
        <v>1174</v>
      </c>
      <c r="O278" s="68" t="s">
        <v>14666</v>
      </c>
      <c r="P278" s="348">
        <v>24164610</v>
      </c>
      <c r="Q278" s="348" t="s">
        <v>15347</v>
      </c>
      <c r="R278" s="348" t="s">
        <v>10177</v>
      </c>
      <c r="S278" s="348">
        <v>24164610</v>
      </c>
      <c r="T278" s="348" t="s">
        <v>15391</v>
      </c>
      <c r="U278" s="348">
        <v>24167075</v>
      </c>
      <c r="V278" s="68"/>
      <c r="W278" s="68"/>
      <c r="X278" s="68" t="s">
        <v>7354</v>
      </c>
      <c r="Y278" s="68"/>
    </row>
    <row r="279" spans="1:25" x14ac:dyDescent="0.25">
      <c r="A279" s="68" t="s">
        <v>1177</v>
      </c>
      <c r="B279" s="68" t="s">
        <v>1176</v>
      </c>
      <c r="C279" s="68" t="s">
        <v>531</v>
      </c>
      <c r="D279" s="68" t="s">
        <v>473</v>
      </c>
      <c r="E279" s="68" t="s">
        <v>3</v>
      </c>
      <c r="F279" s="68" t="s">
        <v>46</v>
      </c>
      <c r="G279" s="68" t="s">
        <v>5</v>
      </c>
      <c r="H279" s="68" t="s">
        <v>3</v>
      </c>
      <c r="I279" s="68">
        <v>10402</v>
      </c>
      <c r="J279" s="68" t="s">
        <v>13781</v>
      </c>
      <c r="K279" s="68" t="s">
        <v>47</v>
      </c>
      <c r="L279" s="68" t="s">
        <v>473</v>
      </c>
      <c r="M279" s="68" t="s">
        <v>474</v>
      </c>
      <c r="N279" s="68" t="s">
        <v>531</v>
      </c>
      <c r="O279" s="68" t="s">
        <v>14666</v>
      </c>
      <c r="P279" s="348" t="s">
        <v>15347</v>
      </c>
      <c r="Q279" s="348" t="s">
        <v>15347</v>
      </c>
      <c r="R279" s="348" t="s">
        <v>13437</v>
      </c>
      <c r="S279" s="348">
        <v>83650170</v>
      </c>
      <c r="T279" s="348" t="s">
        <v>15391</v>
      </c>
      <c r="U279" s="348">
        <v>24167075</v>
      </c>
      <c r="V279" s="68"/>
      <c r="W279" s="68"/>
      <c r="X279" s="68"/>
      <c r="Y279" s="68"/>
    </row>
    <row r="280" spans="1:25" x14ac:dyDescent="0.25">
      <c r="A280" s="68" t="s">
        <v>1179</v>
      </c>
      <c r="B280" s="68" t="s">
        <v>1178</v>
      </c>
      <c r="C280" s="68" t="s">
        <v>1180</v>
      </c>
      <c r="D280" s="68" t="s">
        <v>473</v>
      </c>
      <c r="E280" s="68" t="s">
        <v>3</v>
      </c>
      <c r="F280" s="68" t="s">
        <v>46</v>
      </c>
      <c r="G280" s="68" t="s">
        <v>5</v>
      </c>
      <c r="H280" s="68" t="s">
        <v>3</v>
      </c>
      <c r="I280" s="68">
        <v>10402</v>
      </c>
      <c r="J280" s="68" t="s">
        <v>13781</v>
      </c>
      <c r="K280" s="68" t="s">
        <v>47</v>
      </c>
      <c r="L280" s="68" t="s">
        <v>473</v>
      </c>
      <c r="M280" s="68" t="s">
        <v>474</v>
      </c>
      <c r="N280" s="68" t="s">
        <v>11348</v>
      </c>
      <c r="O280" s="68" t="s">
        <v>14666</v>
      </c>
      <c r="P280" s="348">
        <v>24169140</v>
      </c>
      <c r="Q280" s="348" t="s">
        <v>15347</v>
      </c>
      <c r="R280" s="348" t="s">
        <v>14709</v>
      </c>
      <c r="S280" s="348">
        <v>88941700</v>
      </c>
      <c r="T280" s="348" t="s">
        <v>15391</v>
      </c>
      <c r="U280" s="348">
        <v>88913850</v>
      </c>
      <c r="V280" s="68"/>
      <c r="W280" s="68"/>
      <c r="X280" s="68" t="s">
        <v>6333</v>
      </c>
      <c r="Y280" s="68"/>
    </row>
    <row r="281" spans="1:25" x14ac:dyDescent="0.25">
      <c r="A281" s="68" t="s">
        <v>1183</v>
      </c>
      <c r="B281" s="68" t="s">
        <v>1182</v>
      </c>
      <c r="C281" s="68" t="s">
        <v>181</v>
      </c>
      <c r="D281" s="68" t="s">
        <v>473</v>
      </c>
      <c r="E281" s="68" t="s">
        <v>3</v>
      </c>
      <c r="F281" s="68" t="s">
        <v>46</v>
      </c>
      <c r="G281" s="68" t="s">
        <v>5</v>
      </c>
      <c r="H281" s="68" t="s">
        <v>3</v>
      </c>
      <c r="I281" s="68">
        <v>10402</v>
      </c>
      <c r="J281" s="68" t="s">
        <v>13781</v>
      </c>
      <c r="K281" s="68" t="s">
        <v>47</v>
      </c>
      <c r="L281" s="68" t="s">
        <v>473</v>
      </c>
      <c r="M281" s="68" t="s">
        <v>474</v>
      </c>
      <c r="N281" s="68" t="s">
        <v>181</v>
      </c>
      <c r="O281" s="68" t="s">
        <v>14666</v>
      </c>
      <c r="P281" s="348">
        <v>24169325</v>
      </c>
      <c r="Q281" s="348" t="s">
        <v>15347</v>
      </c>
      <c r="R281" s="348" t="s">
        <v>16390</v>
      </c>
      <c r="S281" s="348">
        <v>24169325</v>
      </c>
      <c r="T281" s="348" t="s">
        <v>15391</v>
      </c>
      <c r="U281" s="348">
        <v>24167075</v>
      </c>
      <c r="V281" s="68"/>
      <c r="W281" s="68"/>
      <c r="X281" s="68" t="s">
        <v>212</v>
      </c>
      <c r="Y281" s="68"/>
    </row>
    <row r="282" spans="1:25" x14ac:dyDescent="0.25">
      <c r="A282" s="68" t="s">
        <v>1186</v>
      </c>
      <c r="B282" s="68" t="s">
        <v>1185</v>
      </c>
      <c r="C282" s="68" t="s">
        <v>1187</v>
      </c>
      <c r="D282" s="68" t="s">
        <v>473</v>
      </c>
      <c r="E282" s="68" t="s">
        <v>3</v>
      </c>
      <c r="F282" s="68" t="s">
        <v>46</v>
      </c>
      <c r="G282" s="68" t="s">
        <v>5</v>
      </c>
      <c r="H282" s="68" t="s">
        <v>11</v>
      </c>
      <c r="I282" s="68">
        <v>10409</v>
      </c>
      <c r="J282" s="68" t="s">
        <v>13790</v>
      </c>
      <c r="K282" s="68" t="s">
        <v>47</v>
      </c>
      <c r="L282" s="68" t="s">
        <v>473</v>
      </c>
      <c r="M282" s="68" t="s">
        <v>1188</v>
      </c>
      <c r="N282" s="68" t="s">
        <v>1187</v>
      </c>
      <c r="O282" s="68" t="s">
        <v>14666</v>
      </c>
      <c r="P282" s="348">
        <v>62737361</v>
      </c>
      <c r="Q282" s="348" t="s">
        <v>15347</v>
      </c>
      <c r="R282" s="348" t="s">
        <v>16391</v>
      </c>
      <c r="S282" s="348">
        <v>62737361</v>
      </c>
      <c r="T282" s="348" t="s">
        <v>15391</v>
      </c>
      <c r="U282" s="348">
        <v>24167075</v>
      </c>
      <c r="V282" s="68"/>
      <c r="W282" s="68"/>
      <c r="X282" s="68"/>
      <c r="Y282" s="68"/>
    </row>
    <row r="283" spans="1:25" x14ac:dyDescent="0.25">
      <c r="A283" s="68" t="s">
        <v>1191</v>
      </c>
      <c r="B283" s="68" t="s">
        <v>1190</v>
      </c>
      <c r="C283" s="68" t="s">
        <v>1192</v>
      </c>
      <c r="D283" s="68" t="s">
        <v>473</v>
      </c>
      <c r="E283" s="68" t="s">
        <v>4</v>
      </c>
      <c r="F283" s="68" t="s">
        <v>46</v>
      </c>
      <c r="G283" s="68" t="s">
        <v>5</v>
      </c>
      <c r="H283" s="68" t="s">
        <v>11</v>
      </c>
      <c r="I283" s="68">
        <v>10409</v>
      </c>
      <c r="J283" s="68" t="s">
        <v>13790</v>
      </c>
      <c r="K283" s="68" t="s">
        <v>47</v>
      </c>
      <c r="L283" s="68" t="s">
        <v>473</v>
      </c>
      <c r="M283" s="68" t="s">
        <v>1188</v>
      </c>
      <c r="N283" s="68" t="s">
        <v>1192</v>
      </c>
      <c r="O283" s="68" t="s">
        <v>14666</v>
      </c>
      <c r="P283" s="348">
        <v>88244631</v>
      </c>
      <c r="Q283" s="348" t="s">
        <v>15347</v>
      </c>
      <c r="R283" s="348" t="s">
        <v>15434</v>
      </c>
      <c r="S283" s="348">
        <v>83698211</v>
      </c>
      <c r="T283" s="348" t="s">
        <v>15435</v>
      </c>
      <c r="U283" s="348">
        <v>27781047</v>
      </c>
      <c r="V283" s="68"/>
      <c r="W283" s="68"/>
      <c r="X283" s="68"/>
      <c r="Y283" s="68"/>
    </row>
    <row r="284" spans="1:25" x14ac:dyDescent="0.25">
      <c r="A284" s="68" t="s">
        <v>1195</v>
      </c>
      <c r="B284" s="68" t="s">
        <v>1194</v>
      </c>
      <c r="C284" s="68" t="s">
        <v>1196</v>
      </c>
      <c r="D284" s="68" t="s">
        <v>473</v>
      </c>
      <c r="E284" s="68" t="s">
        <v>4</v>
      </c>
      <c r="F284" s="68" t="s">
        <v>46</v>
      </c>
      <c r="G284" s="68" t="s">
        <v>5</v>
      </c>
      <c r="H284" s="68" t="s">
        <v>11</v>
      </c>
      <c r="I284" s="68">
        <v>10409</v>
      </c>
      <c r="J284" s="68" t="s">
        <v>13790</v>
      </c>
      <c r="K284" s="68" t="s">
        <v>47</v>
      </c>
      <c r="L284" s="68" t="s">
        <v>473</v>
      </c>
      <c r="M284" s="68" t="s">
        <v>1188</v>
      </c>
      <c r="N284" s="68" t="s">
        <v>97</v>
      </c>
      <c r="O284" s="68" t="s">
        <v>14666</v>
      </c>
      <c r="P284" s="348">
        <v>27781008</v>
      </c>
      <c r="Q284" s="348">
        <v>27781047</v>
      </c>
      <c r="R284" s="348" t="s">
        <v>12770</v>
      </c>
      <c r="S284" s="348">
        <v>27781008</v>
      </c>
      <c r="T284" s="348" t="s">
        <v>15435</v>
      </c>
      <c r="U284" s="348">
        <v>27781047</v>
      </c>
      <c r="V284" s="68" t="s">
        <v>15261</v>
      </c>
      <c r="W284" s="68"/>
      <c r="X284" s="68" t="s">
        <v>1197</v>
      </c>
      <c r="Y284" s="68"/>
    </row>
    <row r="285" spans="1:25" x14ac:dyDescent="0.25">
      <c r="A285" s="68" t="s">
        <v>1200</v>
      </c>
      <c r="B285" s="68" t="s">
        <v>1199</v>
      </c>
      <c r="C285" s="68" t="s">
        <v>1201</v>
      </c>
      <c r="D285" s="68" t="s">
        <v>473</v>
      </c>
      <c r="E285" s="68" t="s">
        <v>4</v>
      </c>
      <c r="F285" s="68" t="s">
        <v>46</v>
      </c>
      <c r="G285" s="68" t="s">
        <v>5</v>
      </c>
      <c r="H285" s="68" t="s">
        <v>11</v>
      </c>
      <c r="I285" s="68">
        <v>10409</v>
      </c>
      <c r="J285" s="68" t="s">
        <v>13790</v>
      </c>
      <c r="K285" s="68" t="s">
        <v>47</v>
      </c>
      <c r="L285" s="68" t="s">
        <v>473</v>
      </c>
      <c r="M285" s="68" t="s">
        <v>1188</v>
      </c>
      <c r="N285" s="68" t="s">
        <v>1201</v>
      </c>
      <c r="O285" s="68" t="s">
        <v>14666</v>
      </c>
      <c r="P285" s="348">
        <v>88887865</v>
      </c>
      <c r="Q285" s="348" t="s">
        <v>15347</v>
      </c>
      <c r="R285" s="348" t="s">
        <v>14035</v>
      </c>
      <c r="S285" s="348">
        <v>88887865</v>
      </c>
      <c r="T285" s="348" t="s">
        <v>15435</v>
      </c>
      <c r="U285" s="348">
        <v>87621613</v>
      </c>
      <c r="V285" s="68"/>
      <c r="W285" s="68"/>
      <c r="X285" s="68" t="s">
        <v>1202</v>
      </c>
      <c r="Y285" s="68"/>
    </row>
    <row r="286" spans="1:25" x14ac:dyDescent="0.25">
      <c r="A286" s="68" t="s">
        <v>1205</v>
      </c>
      <c r="B286" s="68" t="s">
        <v>1204</v>
      </c>
      <c r="C286" s="68" t="s">
        <v>1206</v>
      </c>
      <c r="D286" s="68" t="s">
        <v>473</v>
      </c>
      <c r="E286" s="68" t="s">
        <v>4</v>
      </c>
      <c r="F286" s="68" t="s">
        <v>46</v>
      </c>
      <c r="G286" s="68" t="s">
        <v>5</v>
      </c>
      <c r="H286" s="68" t="s">
        <v>11</v>
      </c>
      <c r="I286" s="68">
        <v>10409</v>
      </c>
      <c r="J286" s="68" t="s">
        <v>13790</v>
      </c>
      <c r="K286" s="68" t="s">
        <v>47</v>
      </c>
      <c r="L286" s="68" t="s">
        <v>473</v>
      </c>
      <c r="M286" s="68" t="s">
        <v>1188</v>
      </c>
      <c r="N286" s="68" t="s">
        <v>1206</v>
      </c>
      <c r="O286" s="68" t="s">
        <v>14666</v>
      </c>
      <c r="P286" s="348">
        <v>22005502</v>
      </c>
      <c r="Q286" s="348" t="s">
        <v>15347</v>
      </c>
      <c r="R286" s="348" t="s">
        <v>16392</v>
      </c>
      <c r="S286" s="348">
        <v>60650338</v>
      </c>
      <c r="T286" s="348" t="s">
        <v>15435</v>
      </c>
      <c r="U286" s="348">
        <v>27781047</v>
      </c>
      <c r="V286" s="68"/>
      <c r="W286" s="68"/>
      <c r="X286" s="68" t="s">
        <v>1207</v>
      </c>
      <c r="Y286" s="68"/>
    </row>
    <row r="287" spans="1:25" x14ac:dyDescent="0.25">
      <c r="A287" s="68" t="s">
        <v>1210</v>
      </c>
      <c r="B287" s="68" t="s">
        <v>1209</v>
      </c>
      <c r="C287" s="68" t="s">
        <v>1211</v>
      </c>
      <c r="D287" s="68" t="s">
        <v>473</v>
      </c>
      <c r="E287" s="68" t="s">
        <v>4</v>
      </c>
      <c r="F287" s="68" t="s">
        <v>46</v>
      </c>
      <c r="G287" s="68" t="s">
        <v>5</v>
      </c>
      <c r="H287" s="68" t="s">
        <v>11</v>
      </c>
      <c r="I287" s="68">
        <v>10409</v>
      </c>
      <c r="J287" s="68" t="s">
        <v>13790</v>
      </c>
      <c r="K287" s="68" t="s">
        <v>47</v>
      </c>
      <c r="L287" s="68" t="s">
        <v>473</v>
      </c>
      <c r="M287" s="68" t="s">
        <v>1188</v>
      </c>
      <c r="N287" s="68" t="s">
        <v>1212</v>
      </c>
      <c r="O287" s="68" t="s">
        <v>14666</v>
      </c>
      <c r="P287" s="348">
        <v>89240885</v>
      </c>
      <c r="Q287" s="348" t="s">
        <v>15347</v>
      </c>
      <c r="R287" s="348" t="s">
        <v>14699</v>
      </c>
      <c r="S287" s="348">
        <v>89240885</v>
      </c>
      <c r="T287" s="348" t="s">
        <v>15435</v>
      </c>
      <c r="U287" s="348">
        <v>87621613</v>
      </c>
      <c r="V287" s="68"/>
      <c r="W287" s="68"/>
      <c r="X287" s="68" t="s">
        <v>11103</v>
      </c>
      <c r="Y287" s="68"/>
    </row>
    <row r="288" spans="1:25" x14ac:dyDescent="0.25">
      <c r="A288" s="68" t="s">
        <v>1215</v>
      </c>
      <c r="B288" s="68" t="s">
        <v>1214</v>
      </c>
      <c r="C288" s="68" t="s">
        <v>1216</v>
      </c>
      <c r="D288" s="68" t="s">
        <v>473</v>
      </c>
      <c r="E288" s="68" t="s">
        <v>8</v>
      </c>
      <c r="F288" s="68" t="s">
        <v>46</v>
      </c>
      <c r="G288" s="68" t="s">
        <v>5</v>
      </c>
      <c r="H288" s="68" t="s">
        <v>11</v>
      </c>
      <c r="I288" s="68">
        <v>10409</v>
      </c>
      <c r="J288" s="68" t="s">
        <v>13790</v>
      </c>
      <c r="K288" s="68" t="s">
        <v>47</v>
      </c>
      <c r="L288" s="68" t="s">
        <v>473</v>
      </c>
      <c r="M288" s="68" t="s">
        <v>1188</v>
      </c>
      <c r="N288" s="68" t="s">
        <v>1216</v>
      </c>
      <c r="O288" s="68" t="s">
        <v>14666</v>
      </c>
      <c r="P288" s="348">
        <v>86198315</v>
      </c>
      <c r="Q288" s="348" t="s">
        <v>15347</v>
      </c>
      <c r="R288" s="348" t="s">
        <v>10488</v>
      </c>
      <c r="S288" s="348">
        <v>86198315</v>
      </c>
      <c r="T288" s="348" t="s">
        <v>15436</v>
      </c>
      <c r="U288" s="348">
        <v>27704407</v>
      </c>
      <c r="V288" s="68"/>
      <c r="W288" s="68"/>
      <c r="X288" s="68" t="s">
        <v>11107</v>
      </c>
      <c r="Y288" s="68"/>
    </row>
    <row r="289" spans="1:25" x14ac:dyDescent="0.25">
      <c r="A289" s="68" t="s">
        <v>1219</v>
      </c>
      <c r="B289" s="68" t="s">
        <v>1218</v>
      </c>
      <c r="C289" s="68" t="s">
        <v>1220</v>
      </c>
      <c r="D289" s="68" t="s">
        <v>473</v>
      </c>
      <c r="E289" s="68" t="s">
        <v>4</v>
      </c>
      <c r="F289" s="68" t="s">
        <v>46</v>
      </c>
      <c r="G289" s="68" t="s">
        <v>5</v>
      </c>
      <c r="H289" s="68" t="s">
        <v>11</v>
      </c>
      <c r="I289" s="68">
        <v>10409</v>
      </c>
      <c r="J289" s="68" t="s">
        <v>13790</v>
      </c>
      <c r="K289" s="68" t="s">
        <v>47</v>
      </c>
      <c r="L289" s="68" t="s">
        <v>473</v>
      </c>
      <c r="M289" s="68" t="s">
        <v>1188</v>
      </c>
      <c r="N289" s="68" t="s">
        <v>11349</v>
      </c>
      <c r="O289" s="68" t="s">
        <v>14666</v>
      </c>
      <c r="P289" s="348">
        <v>84137219</v>
      </c>
      <c r="Q289" s="348" t="s">
        <v>15347</v>
      </c>
      <c r="R289" s="348" t="s">
        <v>14701</v>
      </c>
      <c r="S289" s="348">
        <v>84137219</v>
      </c>
      <c r="T289" s="348" t="s">
        <v>15435</v>
      </c>
      <c r="U289" s="348">
        <v>27781047</v>
      </c>
      <c r="V289" s="68"/>
      <c r="W289" s="68"/>
      <c r="X289" s="68"/>
      <c r="Y289" s="68"/>
    </row>
    <row r="290" spans="1:25" x14ac:dyDescent="0.25">
      <c r="A290" s="68" t="s">
        <v>1222</v>
      </c>
      <c r="B290" s="68" t="s">
        <v>1221</v>
      </c>
      <c r="C290" s="68" t="s">
        <v>324</v>
      </c>
      <c r="D290" s="68" t="s">
        <v>473</v>
      </c>
      <c r="E290" s="68" t="s">
        <v>4</v>
      </c>
      <c r="F290" s="68" t="s">
        <v>46</v>
      </c>
      <c r="G290" s="68" t="s">
        <v>5</v>
      </c>
      <c r="H290" s="68" t="s">
        <v>11</v>
      </c>
      <c r="I290" s="68">
        <v>10409</v>
      </c>
      <c r="J290" s="68" t="s">
        <v>13790</v>
      </c>
      <c r="K290" s="68" t="s">
        <v>47</v>
      </c>
      <c r="L290" s="68" t="s">
        <v>473</v>
      </c>
      <c r="M290" s="68" t="s">
        <v>1188</v>
      </c>
      <c r="N290" s="68" t="s">
        <v>324</v>
      </c>
      <c r="O290" s="68" t="s">
        <v>14666</v>
      </c>
      <c r="P290" s="348" t="s">
        <v>15347</v>
      </c>
      <c r="Q290" s="348" t="s">
        <v>15347</v>
      </c>
      <c r="R290" s="348" t="s">
        <v>9907</v>
      </c>
      <c r="S290" s="348">
        <v>85846213</v>
      </c>
      <c r="T290" s="348" t="s">
        <v>15435</v>
      </c>
      <c r="U290" s="348">
        <v>27781047</v>
      </c>
      <c r="V290" s="68"/>
      <c r="W290" s="68"/>
      <c r="X290" s="68"/>
      <c r="Y290" s="68"/>
    </row>
    <row r="291" spans="1:25" x14ac:dyDescent="0.25">
      <c r="A291" s="68" t="s">
        <v>1224</v>
      </c>
      <c r="B291" s="68" t="s">
        <v>1223</v>
      </c>
      <c r="C291" s="68" t="s">
        <v>856</v>
      </c>
      <c r="D291" s="68" t="s">
        <v>473</v>
      </c>
      <c r="E291" s="68" t="s">
        <v>4</v>
      </c>
      <c r="F291" s="68" t="s">
        <v>46</v>
      </c>
      <c r="G291" s="68" t="s">
        <v>5</v>
      </c>
      <c r="H291" s="68" t="s">
        <v>11</v>
      </c>
      <c r="I291" s="68">
        <v>10409</v>
      </c>
      <c r="J291" s="68" t="s">
        <v>13790</v>
      </c>
      <c r="K291" s="68" t="s">
        <v>47</v>
      </c>
      <c r="L291" s="68" t="s">
        <v>473</v>
      </c>
      <c r="M291" s="68" t="s">
        <v>1188</v>
      </c>
      <c r="N291" s="68" t="s">
        <v>856</v>
      </c>
      <c r="O291" s="68" t="s">
        <v>14666</v>
      </c>
      <c r="P291" s="348">
        <v>60114674</v>
      </c>
      <c r="Q291" s="348">
        <v>86223078</v>
      </c>
      <c r="R291" s="348" t="s">
        <v>14712</v>
      </c>
      <c r="S291" s="348">
        <v>60114674</v>
      </c>
      <c r="T291" s="348" t="s">
        <v>15435</v>
      </c>
      <c r="U291" s="348">
        <v>27781047</v>
      </c>
      <c r="V291" s="68"/>
      <c r="W291" s="68"/>
      <c r="X291" s="68"/>
      <c r="Y291" s="68"/>
    </row>
    <row r="292" spans="1:25" x14ac:dyDescent="0.25">
      <c r="A292" s="68" t="s">
        <v>1227</v>
      </c>
      <c r="B292" s="68" t="s">
        <v>1226</v>
      </c>
      <c r="C292" s="68" t="s">
        <v>1228</v>
      </c>
      <c r="D292" s="68" t="s">
        <v>473</v>
      </c>
      <c r="E292" s="68" t="s">
        <v>4</v>
      </c>
      <c r="F292" s="68" t="s">
        <v>46</v>
      </c>
      <c r="G292" s="68" t="s">
        <v>5</v>
      </c>
      <c r="H292" s="68" t="s">
        <v>11</v>
      </c>
      <c r="I292" s="68">
        <v>10409</v>
      </c>
      <c r="J292" s="68" t="s">
        <v>13790</v>
      </c>
      <c r="K292" s="68" t="s">
        <v>47</v>
      </c>
      <c r="L292" s="68" t="s">
        <v>473</v>
      </c>
      <c r="M292" s="68" t="s">
        <v>1188</v>
      </c>
      <c r="N292" s="68" t="s">
        <v>1228</v>
      </c>
      <c r="O292" s="68" t="s">
        <v>14666</v>
      </c>
      <c r="P292" s="348">
        <v>27781080</v>
      </c>
      <c r="Q292" s="348">
        <v>27781027</v>
      </c>
      <c r="R292" s="348" t="s">
        <v>12520</v>
      </c>
      <c r="S292" s="348">
        <v>27782027</v>
      </c>
      <c r="T292" s="348" t="s">
        <v>15435</v>
      </c>
      <c r="U292" s="348">
        <v>27781047</v>
      </c>
      <c r="V292" s="68"/>
      <c r="W292" s="68"/>
      <c r="X292" s="68" t="s">
        <v>9016</v>
      </c>
      <c r="Y292" s="68"/>
    </row>
    <row r="293" spans="1:25" x14ac:dyDescent="0.25">
      <c r="A293" s="68" t="s">
        <v>1231</v>
      </c>
      <c r="B293" s="68" t="s">
        <v>1230</v>
      </c>
      <c r="C293" s="68" t="s">
        <v>1212</v>
      </c>
      <c r="D293" s="68" t="s">
        <v>473</v>
      </c>
      <c r="E293" s="68" t="s">
        <v>4</v>
      </c>
      <c r="F293" s="68" t="s">
        <v>46</v>
      </c>
      <c r="G293" s="68" t="s">
        <v>5</v>
      </c>
      <c r="H293" s="68" t="s">
        <v>11</v>
      </c>
      <c r="I293" s="68">
        <v>10409</v>
      </c>
      <c r="J293" s="68" t="s">
        <v>13790</v>
      </c>
      <c r="K293" s="68" t="s">
        <v>47</v>
      </c>
      <c r="L293" s="68" t="s">
        <v>473</v>
      </c>
      <c r="M293" s="68" t="s">
        <v>1188</v>
      </c>
      <c r="N293" s="68" t="s">
        <v>1212</v>
      </c>
      <c r="O293" s="68" t="s">
        <v>14666</v>
      </c>
      <c r="P293" s="348">
        <v>27793160</v>
      </c>
      <c r="Q293" s="348" t="s">
        <v>15347</v>
      </c>
      <c r="R293" s="348" t="s">
        <v>16393</v>
      </c>
      <c r="S293" s="348">
        <v>27793160</v>
      </c>
      <c r="T293" s="348" t="s">
        <v>15435</v>
      </c>
      <c r="U293" s="348">
        <v>27781047</v>
      </c>
      <c r="V293" s="68"/>
      <c r="W293" s="68"/>
      <c r="X293" s="68" t="s">
        <v>7263</v>
      </c>
      <c r="Y293" s="68"/>
    </row>
    <row r="294" spans="1:25" x14ac:dyDescent="0.25">
      <c r="A294" s="68" t="s">
        <v>1234</v>
      </c>
      <c r="B294" s="68" t="s">
        <v>1233</v>
      </c>
      <c r="C294" s="68" t="s">
        <v>14359</v>
      </c>
      <c r="D294" s="68" t="s">
        <v>11173</v>
      </c>
      <c r="E294" s="68" t="s">
        <v>6</v>
      </c>
      <c r="F294" s="68" t="s">
        <v>133</v>
      </c>
      <c r="G294" s="68" t="s">
        <v>2</v>
      </c>
      <c r="H294" s="68" t="s">
        <v>3</v>
      </c>
      <c r="I294" s="68">
        <v>70102</v>
      </c>
      <c r="J294" s="68" t="s">
        <v>13837</v>
      </c>
      <c r="K294" s="68" t="s">
        <v>132</v>
      </c>
      <c r="L294" s="68" t="s">
        <v>132</v>
      </c>
      <c r="M294" s="68" t="s">
        <v>14182</v>
      </c>
      <c r="N294" s="68" t="s">
        <v>14359</v>
      </c>
      <c r="O294" s="68" t="s">
        <v>14666</v>
      </c>
      <c r="P294" s="348">
        <v>87031013</v>
      </c>
      <c r="Q294" s="348" t="s">
        <v>15347</v>
      </c>
      <c r="R294" s="348" t="s">
        <v>9949</v>
      </c>
      <c r="S294" s="348">
        <v>87031013</v>
      </c>
      <c r="T294" s="348" t="s">
        <v>10227</v>
      </c>
      <c r="U294" s="348">
        <v>83478507</v>
      </c>
      <c r="V294" s="68"/>
      <c r="W294" s="68"/>
      <c r="X294" s="68" t="s">
        <v>1235</v>
      </c>
      <c r="Y294" s="68"/>
    </row>
    <row r="295" spans="1:25" x14ac:dyDescent="0.25">
      <c r="A295" s="68" t="s">
        <v>1237</v>
      </c>
      <c r="B295" s="68" t="s">
        <v>1236</v>
      </c>
      <c r="C295" s="68" t="s">
        <v>101</v>
      </c>
      <c r="D295" s="68" t="s">
        <v>473</v>
      </c>
      <c r="E295" s="68" t="s">
        <v>4</v>
      </c>
      <c r="F295" s="68" t="s">
        <v>46</v>
      </c>
      <c r="G295" s="68" t="s">
        <v>5</v>
      </c>
      <c r="H295" s="68" t="s">
        <v>11</v>
      </c>
      <c r="I295" s="68">
        <v>10409</v>
      </c>
      <c r="J295" s="68" t="s">
        <v>13790</v>
      </c>
      <c r="K295" s="68" t="s">
        <v>47</v>
      </c>
      <c r="L295" s="68" t="s">
        <v>473</v>
      </c>
      <c r="M295" s="68" t="s">
        <v>1188</v>
      </c>
      <c r="N295" s="68" t="s">
        <v>101</v>
      </c>
      <c r="O295" s="68" t="s">
        <v>14666</v>
      </c>
      <c r="P295" s="348">
        <v>27781214</v>
      </c>
      <c r="Q295" s="348" t="s">
        <v>15347</v>
      </c>
      <c r="R295" s="348" t="s">
        <v>16394</v>
      </c>
      <c r="S295" s="348">
        <v>84510181</v>
      </c>
      <c r="T295" s="348" t="s">
        <v>15435</v>
      </c>
      <c r="U295" s="348">
        <v>27781047</v>
      </c>
      <c r="V295" s="68"/>
      <c r="W295" s="68"/>
      <c r="X295" s="68" t="s">
        <v>7270</v>
      </c>
      <c r="Y295" s="68"/>
    </row>
    <row r="296" spans="1:25" x14ac:dyDescent="0.25">
      <c r="A296" s="68" t="s">
        <v>1240</v>
      </c>
      <c r="B296" s="68" t="s">
        <v>1239</v>
      </c>
      <c r="C296" s="68" t="s">
        <v>69</v>
      </c>
      <c r="D296" s="68" t="s">
        <v>473</v>
      </c>
      <c r="E296" s="68" t="s">
        <v>4</v>
      </c>
      <c r="F296" s="68" t="s">
        <v>46</v>
      </c>
      <c r="G296" s="68" t="s">
        <v>5</v>
      </c>
      <c r="H296" s="68" t="s">
        <v>11</v>
      </c>
      <c r="I296" s="68">
        <v>10409</v>
      </c>
      <c r="J296" s="68" t="s">
        <v>13790</v>
      </c>
      <c r="K296" s="68" t="s">
        <v>47</v>
      </c>
      <c r="L296" s="68" t="s">
        <v>473</v>
      </c>
      <c r="M296" s="68" t="s">
        <v>1188</v>
      </c>
      <c r="N296" s="68" t="s">
        <v>69</v>
      </c>
      <c r="O296" s="68" t="s">
        <v>14666</v>
      </c>
      <c r="P296" s="348">
        <v>83201871</v>
      </c>
      <c r="Q296" s="348" t="s">
        <v>15347</v>
      </c>
      <c r="R296" s="348" t="s">
        <v>14711</v>
      </c>
      <c r="S296" s="348">
        <v>83201871</v>
      </c>
      <c r="T296" s="348" t="s">
        <v>15435</v>
      </c>
      <c r="U296" s="348">
        <v>27781047</v>
      </c>
      <c r="V296" s="68"/>
      <c r="W296" s="68"/>
      <c r="X296" s="68" t="s">
        <v>8569</v>
      </c>
      <c r="Y296" s="68"/>
    </row>
    <row r="297" spans="1:25" x14ac:dyDescent="0.25">
      <c r="A297" s="68" t="s">
        <v>1242</v>
      </c>
      <c r="B297" s="68" t="s">
        <v>1241</v>
      </c>
      <c r="C297" s="68" t="s">
        <v>1243</v>
      </c>
      <c r="D297" s="68" t="s">
        <v>473</v>
      </c>
      <c r="E297" s="68" t="s">
        <v>4</v>
      </c>
      <c r="F297" s="68" t="s">
        <v>46</v>
      </c>
      <c r="G297" s="68" t="s">
        <v>5</v>
      </c>
      <c r="H297" s="68" t="s">
        <v>11</v>
      </c>
      <c r="I297" s="68">
        <v>10409</v>
      </c>
      <c r="J297" s="68" t="s">
        <v>13790</v>
      </c>
      <c r="K297" s="68" t="s">
        <v>47</v>
      </c>
      <c r="L297" s="68" t="s">
        <v>473</v>
      </c>
      <c r="M297" s="68" t="s">
        <v>1188</v>
      </c>
      <c r="N297" s="68" t="s">
        <v>1243</v>
      </c>
      <c r="O297" s="68" t="s">
        <v>14666</v>
      </c>
      <c r="P297" s="348">
        <v>27781336</v>
      </c>
      <c r="Q297" s="348" t="s">
        <v>15347</v>
      </c>
      <c r="R297" s="348" t="s">
        <v>1244</v>
      </c>
      <c r="S297" s="348">
        <v>27781336</v>
      </c>
      <c r="T297" s="348" t="s">
        <v>15435</v>
      </c>
      <c r="U297" s="348">
        <v>27781047</v>
      </c>
      <c r="V297" s="68"/>
      <c r="W297" s="68"/>
      <c r="X297" s="68"/>
      <c r="Y297" s="68"/>
    </row>
    <row r="298" spans="1:25" x14ac:dyDescent="0.25">
      <c r="A298" s="68" t="s">
        <v>1248</v>
      </c>
      <c r="B298" s="68" t="s">
        <v>1247</v>
      </c>
      <c r="C298" s="68" t="s">
        <v>1249</v>
      </c>
      <c r="D298" s="68" t="s">
        <v>473</v>
      </c>
      <c r="E298" s="68" t="s">
        <v>4</v>
      </c>
      <c r="F298" s="68" t="s">
        <v>46</v>
      </c>
      <c r="G298" s="68" t="s">
        <v>5</v>
      </c>
      <c r="H298" s="68" t="s">
        <v>11</v>
      </c>
      <c r="I298" s="68">
        <v>10409</v>
      </c>
      <c r="J298" s="68" t="s">
        <v>13790</v>
      </c>
      <c r="K298" s="68" t="s">
        <v>47</v>
      </c>
      <c r="L298" s="68" t="s">
        <v>473</v>
      </c>
      <c r="M298" s="68" t="s">
        <v>1188</v>
      </c>
      <c r="N298" s="68" t="s">
        <v>1249</v>
      </c>
      <c r="O298" s="68" t="s">
        <v>14666</v>
      </c>
      <c r="P298" s="348">
        <v>85209917</v>
      </c>
      <c r="Q298" s="348" t="s">
        <v>15347</v>
      </c>
      <c r="R298" s="348" t="s">
        <v>1250</v>
      </c>
      <c r="S298" s="348">
        <v>85209917</v>
      </c>
      <c r="T298" s="348" t="s">
        <v>15435</v>
      </c>
      <c r="U298" s="348">
        <v>27781047</v>
      </c>
      <c r="V298" s="68"/>
      <c r="W298" s="68"/>
      <c r="X298" s="68"/>
      <c r="Y298" s="68"/>
    </row>
    <row r="299" spans="1:25" x14ac:dyDescent="0.25">
      <c r="A299" s="68" t="s">
        <v>1253</v>
      </c>
      <c r="B299" s="68" t="s">
        <v>1252</v>
      </c>
      <c r="C299" s="68" t="s">
        <v>1016</v>
      </c>
      <c r="D299" s="68" t="s">
        <v>473</v>
      </c>
      <c r="E299" s="68" t="s">
        <v>4</v>
      </c>
      <c r="F299" s="68" t="s">
        <v>46</v>
      </c>
      <c r="G299" s="68" t="s">
        <v>5</v>
      </c>
      <c r="H299" s="68" t="s">
        <v>11</v>
      </c>
      <c r="I299" s="68">
        <v>10409</v>
      </c>
      <c r="J299" s="68" t="s">
        <v>13790</v>
      </c>
      <c r="K299" s="68" t="s">
        <v>47</v>
      </c>
      <c r="L299" s="68" t="s">
        <v>473</v>
      </c>
      <c r="M299" s="68" t="s">
        <v>1188</v>
      </c>
      <c r="N299" s="68" t="s">
        <v>1016</v>
      </c>
      <c r="O299" s="68" t="s">
        <v>14666</v>
      </c>
      <c r="P299" s="348" t="s">
        <v>15347</v>
      </c>
      <c r="Q299" s="348" t="s">
        <v>15347</v>
      </c>
      <c r="R299" s="348" t="s">
        <v>14715</v>
      </c>
      <c r="S299" s="348">
        <v>86481388</v>
      </c>
      <c r="T299" s="348" t="s">
        <v>15435</v>
      </c>
      <c r="U299" s="348">
        <v>27781047</v>
      </c>
      <c r="V299" s="68"/>
      <c r="W299" s="68"/>
      <c r="X299" s="68" t="s">
        <v>7265</v>
      </c>
      <c r="Y299" s="68"/>
    </row>
    <row r="300" spans="1:25" x14ac:dyDescent="0.25">
      <c r="A300" s="68" t="s">
        <v>1257</v>
      </c>
      <c r="B300" s="68" t="s">
        <v>1256</v>
      </c>
      <c r="C300" s="68" t="s">
        <v>1258</v>
      </c>
      <c r="D300" s="68" t="s">
        <v>473</v>
      </c>
      <c r="E300" s="68" t="s">
        <v>5</v>
      </c>
      <c r="F300" s="68" t="s">
        <v>46</v>
      </c>
      <c r="G300" s="68" t="s">
        <v>5</v>
      </c>
      <c r="H300" s="68" t="s">
        <v>4</v>
      </c>
      <c r="I300" s="68">
        <v>10403</v>
      </c>
      <c r="J300" s="68" t="s">
        <v>13782</v>
      </c>
      <c r="K300" s="68" t="s">
        <v>47</v>
      </c>
      <c r="L300" s="68" t="s">
        <v>473</v>
      </c>
      <c r="M300" s="68" t="s">
        <v>1259</v>
      </c>
      <c r="N300" s="68" t="s">
        <v>1259</v>
      </c>
      <c r="O300" s="68" t="s">
        <v>14666</v>
      </c>
      <c r="P300" s="348">
        <v>24167864</v>
      </c>
      <c r="Q300" s="348">
        <v>24160111</v>
      </c>
      <c r="R300" s="348" t="s">
        <v>10491</v>
      </c>
      <c r="S300" s="348">
        <v>24167864</v>
      </c>
      <c r="T300" s="348" t="s">
        <v>15437</v>
      </c>
      <c r="U300" s="348">
        <v>24161444</v>
      </c>
      <c r="V300" s="68"/>
      <c r="W300" s="68"/>
      <c r="X300" s="68" t="s">
        <v>1260</v>
      </c>
      <c r="Y300" s="68"/>
    </row>
    <row r="301" spans="1:25" x14ac:dyDescent="0.25">
      <c r="A301" s="68" t="s">
        <v>1262</v>
      </c>
      <c r="B301" s="68" t="s">
        <v>208</v>
      </c>
      <c r="C301" s="68" t="s">
        <v>1263</v>
      </c>
      <c r="D301" s="68" t="s">
        <v>473</v>
      </c>
      <c r="E301" s="68" t="s">
        <v>2</v>
      </c>
      <c r="F301" s="68" t="s">
        <v>46</v>
      </c>
      <c r="G301" s="68" t="s">
        <v>5</v>
      </c>
      <c r="H301" s="68" t="s">
        <v>2</v>
      </c>
      <c r="I301" s="68">
        <v>10401</v>
      </c>
      <c r="J301" s="68" t="s">
        <v>13771</v>
      </c>
      <c r="K301" s="68" t="s">
        <v>47</v>
      </c>
      <c r="L301" s="68" t="s">
        <v>473</v>
      </c>
      <c r="M301" s="68" t="s">
        <v>798</v>
      </c>
      <c r="N301" s="68" t="s">
        <v>11351</v>
      </c>
      <c r="O301" s="68" t="s">
        <v>14666</v>
      </c>
      <c r="P301" s="348">
        <v>24168915</v>
      </c>
      <c r="Q301" s="348" t="s">
        <v>15347</v>
      </c>
      <c r="R301" s="348" t="s">
        <v>13434</v>
      </c>
      <c r="S301" s="348">
        <v>24168915</v>
      </c>
      <c r="T301" s="348" t="s">
        <v>15425</v>
      </c>
      <c r="U301" s="348">
        <v>24166355</v>
      </c>
      <c r="V301" s="68"/>
      <c r="W301" s="68"/>
      <c r="X301" s="68" t="s">
        <v>1264</v>
      </c>
      <c r="Y301" s="68"/>
    </row>
    <row r="302" spans="1:25" x14ac:dyDescent="0.25">
      <c r="A302" s="68" t="s">
        <v>1266</v>
      </c>
      <c r="B302" s="68" t="s">
        <v>66</v>
      </c>
      <c r="C302" s="68" t="s">
        <v>1267</v>
      </c>
      <c r="D302" s="68" t="s">
        <v>473</v>
      </c>
      <c r="E302" s="68" t="s">
        <v>5</v>
      </c>
      <c r="F302" s="68" t="s">
        <v>46</v>
      </c>
      <c r="G302" s="68" t="s">
        <v>5</v>
      </c>
      <c r="H302" s="68" t="s">
        <v>5</v>
      </c>
      <c r="I302" s="68">
        <v>10404</v>
      </c>
      <c r="J302" s="68" t="s">
        <v>13783</v>
      </c>
      <c r="K302" s="68" t="s">
        <v>47</v>
      </c>
      <c r="L302" s="68" t="s">
        <v>473</v>
      </c>
      <c r="M302" s="68" t="s">
        <v>1267</v>
      </c>
      <c r="N302" s="68" t="s">
        <v>1267</v>
      </c>
      <c r="O302" s="68" t="s">
        <v>14666</v>
      </c>
      <c r="P302" s="348">
        <v>24161113</v>
      </c>
      <c r="Q302" s="348" t="s">
        <v>15347</v>
      </c>
      <c r="R302" s="348" t="s">
        <v>8992</v>
      </c>
      <c r="S302" s="348">
        <v>24161113</v>
      </c>
      <c r="T302" s="348" t="s">
        <v>15437</v>
      </c>
      <c r="U302" s="348">
        <v>24161444</v>
      </c>
      <c r="V302" s="68"/>
      <c r="W302" s="68"/>
      <c r="X302" s="68" t="s">
        <v>1268</v>
      </c>
      <c r="Y302" s="68"/>
    </row>
    <row r="303" spans="1:25" x14ac:dyDescent="0.25">
      <c r="A303" s="68" t="s">
        <v>1271</v>
      </c>
      <c r="B303" s="68" t="s">
        <v>1270</v>
      </c>
      <c r="C303" s="68" t="s">
        <v>387</v>
      </c>
      <c r="D303" s="68" t="s">
        <v>473</v>
      </c>
      <c r="E303" s="68" t="s">
        <v>5</v>
      </c>
      <c r="F303" s="68" t="s">
        <v>46</v>
      </c>
      <c r="G303" s="68" t="s">
        <v>5</v>
      </c>
      <c r="H303" s="68" t="s">
        <v>8</v>
      </c>
      <c r="I303" s="68">
        <v>10407</v>
      </c>
      <c r="J303" s="68" t="s">
        <v>13787</v>
      </c>
      <c r="K303" s="68" t="s">
        <v>47</v>
      </c>
      <c r="L303" s="68" t="s">
        <v>473</v>
      </c>
      <c r="M303" s="68" t="s">
        <v>1272</v>
      </c>
      <c r="N303" s="68" t="s">
        <v>1272</v>
      </c>
      <c r="O303" s="68" t="s">
        <v>14666</v>
      </c>
      <c r="P303" s="348">
        <v>24168558</v>
      </c>
      <c r="Q303" s="348" t="s">
        <v>15347</v>
      </c>
      <c r="R303" s="348" t="s">
        <v>9988</v>
      </c>
      <c r="S303" s="348">
        <v>24168558</v>
      </c>
      <c r="T303" s="348" t="s">
        <v>15437</v>
      </c>
      <c r="U303" s="348">
        <v>24161444</v>
      </c>
      <c r="V303" s="68"/>
      <c r="W303" s="68"/>
      <c r="X303" s="68" t="s">
        <v>4041</v>
      </c>
      <c r="Y303" s="68"/>
    </row>
    <row r="304" spans="1:25" x14ac:dyDescent="0.25">
      <c r="A304" s="68" t="s">
        <v>1274</v>
      </c>
      <c r="B304" s="68" t="s">
        <v>172</v>
      </c>
      <c r="C304" s="68" t="s">
        <v>1275</v>
      </c>
      <c r="D304" s="68" t="s">
        <v>473</v>
      </c>
      <c r="E304" s="68" t="s">
        <v>2</v>
      </c>
      <c r="F304" s="68" t="s">
        <v>46</v>
      </c>
      <c r="G304" s="68" t="s">
        <v>5</v>
      </c>
      <c r="H304" s="68" t="s">
        <v>10</v>
      </c>
      <c r="I304" s="68">
        <v>10408</v>
      </c>
      <c r="J304" s="68" t="s">
        <v>13788</v>
      </c>
      <c r="K304" s="68" t="s">
        <v>47</v>
      </c>
      <c r="L304" s="68" t="s">
        <v>473</v>
      </c>
      <c r="M304" s="68" t="s">
        <v>331</v>
      </c>
      <c r="N304" s="68" t="s">
        <v>1276</v>
      </c>
      <c r="O304" s="68" t="s">
        <v>14666</v>
      </c>
      <c r="P304" s="348">
        <v>24165383</v>
      </c>
      <c r="Q304" s="348" t="s">
        <v>15347</v>
      </c>
      <c r="R304" s="348" t="s">
        <v>15438</v>
      </c>
      <c r="S304" s="348">
        <v>83657446</v>
      </c>
      <c r="T304" s="348" t="s">
        <v>15425</v>
      </c>
      <c r="U304" s="348">
        <v>89100285</v>
      </c>
      <c r="V304" s="68"/>
      <c r="W304" s="68"/>
      <c r="X304" s="68" t="s">
        <v>1277</v>
      </c>
      <c r="Y304" s="68"/>
    </row>
    <row r="305" spans="1:25" x14ac:dyDescent="0.25">
      <c r="A305" s="68" t="s">
        <v>1280</v>
      </c>
      <c r="B305" s="68" t="s">
        <v>1279</v>
      </c>
      <c r="C305" s="68" t="s">
        <v>1144</v>
      </c>
      <c r="D305" s="68" t="s">
        <v>473</v>
      </c>
      <c r="E305" s="68" t="s">
        <v>5</v>
      </c>
      <c r="F305" s="68" t="s">
        <v>46</v>
      </c>
      <c r="G305" s="68" t="s">
        <v>8</v>
      </c>
      <c r="H305" s="68" t="s">
        <v>6</v>
      </c>
      <c r="I305" s="68">
        <v>10705</v>
      </c>
      <c r="J305" s="68" t="s">
        <v>13806</v>
      </c>
      <c r="K305" s="68" t="s">
        <v>47</v>
      </c>
      <c r="L305" s="68" t="s">
        <v>14029</v>
      </c>
      <c r="M305" s="68" t="s">
        <v>1281</v>
      </c>
      <c r="N305" s="68" t="s">
        <v>1144</v>
      </c>
      <c r="O305" s="68" t="s">
        <v>14666</v>
      </c>
      <c r="P305" s="348">
        <v>24166951</v>
      </c>
      <c r="Q305" s="348" t="s">
        <v>15347</v>
      </c>
      <c r="R305" s="348" t="s">
        <v>15439</v>
      </c>
      <c r="S305" s="348">
        <v>24166951</v>
      </c>
      <c r="T305" s="348" t="s">
        <v>15437</v>
      </c>
      <c r="U305" s="348">
        <v>24161444</v>
      </c>
      <c r="V305" s="68"/>
      <c r="W305" s="68"/>
      <c r="X305" s="68" t="s">
        <v>12100</v>
      </c>
      <c r="Y305" s="68"/>
    </row>
    <row r="306" spans="1:25" x14ac:dyDescent="0.25">
      <c r="A306" s="68" t="s">
        <v>1284</v>
      </c>
      <c r="B306" s="68" t="s">
        <v>1283</v>
      </c>
      <c r="C306" s="68" t="s">
        <v>1285</v>
      </c>
      <c r="D306" s="68" t="s">
        <v>473</v>
      </c>
      <c r="E306" s="68" t="s">
        <v>5</v>
      </c>
      <c r="F306" s="68" t="s">
        <v>46</v>
      </c>
      <c r="G306" s="68" t="s">
        <v>5</v>
      </c>
      <c r="H306" s="68" t="s">
        <v>4</v>
      </c>
      <c r="I306" s="68">
        <v>10403</v>
      </c>
      <c r="J306" s="68" t="s">
        <v>13782</v>
      </c>
      <c r="K306" s="68" t="s">
        <v>47</v>
      </c>
      <c r="L306" s="68" t="s">
        <v>473</v>
      </c>
      <c r="M306" s="68" t="s">
        <v>1259</v>
      </c>
      <c r="N306" s="68" t="s">
        <v>513</v>
      </c>
      <c r="O306" s="68" t="s">
        <v>14666</v>
      </c>
      <c r="P306" s="348">
        <v>24173121</v>
      </c>
      <c r="Q306" s="348" t="s">
        <v>15347</v>
      </c>
      <c r="R306" s="348" t="s">
        <v>15440</v>
      </c>
      <c r="S306" s="348">
        <v>24173121</v>
      </c>
      <c r="T306" s="348" t="s">
        <v>15437</v>
      </c>
      <c r="U306" s="348">
        <v>24161444</v>
      </c>
      <c r="V306" s="68"/>
      <c r="W306" s="68"/>
      <c r="X306" s="68" t="s">
        <v>1286</v>
      </c>
      <c r="Y306" s="68"/>
    </row>
    <row r="307" spans="1:25" x14ac:dyDescent="0.25">
      <c r="A307" s="68" t="s">
        <v>1289</v>
      </c>
      <c r="B307" s="68" t="s">
        <v>1288</v>
      </c>
      <c r="C307" s="68" t="s">
        <v>1290</v>
      </c>
      <c r="D307" s="68" t="s">
        <v>473</v>
      </c>
      <c r="E307" s="68" t="s">
        <v>5</v>
      </c>
      <c r="F307" s="68" t="s">
        <v>46</v>
      </c>
      <c r="G307" s="68" t="s">
        <v>8</v>
      </c>
      <c r="H307" s="68" t="s">
        <v>6</v>
      </c>
      <c r="I307" s="68">
        <v>10705</v>
      </c>
      <c r="J307" s="68" t="s">
        <v>13806</v>
      </c>
      <c r="K307" s="68" t="s">
        <v>47</v>
      </c>
      <c r="L307" s="68" t="s">
        <v>14029</v>
      </c>
      <c r="M307" s="68" t="s">
        <v>1281</v>
      </c>
      <c r="N307" s="68" t="s">
        <v>1281</v>
      </c>
      <c r="O307" s="68" t="s">
        <v>14666</v>
      </c>
      <c r="P307" s="348">
        <v>24169322</v>
      </c>
      <c r="Q307" s="348" t="s">
        <v>15347</v>
      </c>
      <c r="R307" s="348" t="s">
        <v>16395</v>
      </c>
      <c r="S307" s="348">
        <v>24169322</v>
      </c>
      <c r="T307" s="348" t="s">
        <v>15437</v>
      </c>
      <c r="U307" s="348">
        <v>24161444</v>
      </c>
      <c r="V307" s="68"/>
      <c r="W307" s="68"/>
      <c r="X307" s="68" t="s">
        <v>1291</v>
      </c>
      <c r="Y307" s="68"/>
    </row>
    <row r="308" spans="1:25" x14ac:dyDescent="0.25">
      <c r="A308" s="68" t="s">
        <v>1294</v>
      </c>
      <c r="B308" s="68" t="s">
        <v>1293</v>
      </c>
      <c r="C308" s="68" t="s">
        <v>1295</v>
      </c>
      <c r="D308" s="68" t="s">
        <v>473</v>
      </c>
      <c r="E308" s="68" t="s">
        <v>5</v>
      </c>
      <c r="F308" s="68" t="s">
        <v>46</v>
      </c>
      <c r="G308" s="68" t="s">
        <v>5</v>
      </c>
      <c r="H308" s="68" t="s">
        <v>4</v>
      </c>
      <c r="I308" s="68">
        <v>10403</v>
      </c>
      <c r="J308" s="68" t="s">
        <v>13782</v>
      </c>
      <c r="K308" s="68" t="s">
        <v>47</v>
      </c>
      <c r="L308" s="68" t="s">
        <v>473</v>
      </c>
      <c r="M308" s="68" t="s">
        <v>1259</v>
      </c>
      <c r="N308" s="68" t="s">
        <v>1295</v>
      </c>
      <c r="O308" s="68" t="s">
        <v>14666</v>
      </c>
      <c r="P308" s="348">
        <v>24166019</v>
      </c>
      <c r="Q308" s="348">
        <v>24160995</v>
      </c>
      <c r="R308" s="348" t="s">
        <v>15441</v>
      </c>
      <c r="S308" s="348">
        <v>86561615</v>
      </c>
      <c r="T308" s="348" t="s">
        <v>15437</v>
      </c>
      <c r="U308" s="348">
        <v>24161444</v>
      </c>
      <c r="V308" s="68"/>
      <c r="W308" s="68"/>
      <c r="X308" s="68" t="s">
        <v>1296</v>
      </c>
      <c r="Y308" s="68"/>
    </row>
    <row r="309" spans="1:25" x14ac:dyDescent="0.25">
      <c r="A309" s="68" t="s">
        <v>1299</v>
      </c>
      <c r="B309" s="68" t="s">
        <v>1298</v>
      </c>
      <c r="C309" s="68" t="s">
        <v>1300</v>
      </c>
      <c r="D309" s="68" t="s">
        <v>473</v>
      </c>
      <c r="E309" s="68" t="s">
        <v>5</v>
      </c>
      <c r="F309" s="68" t="s">
        <v>46</v>
      </c>
      <c r="G309" s="68" t="s">
        <v>5</v>
      </c>
      <c r="H309" s="68" t="s">
        <v>5</v>
      </c>
      <c r="I309" s="68">
        <v>10404</v>
      </c>
      <c r="J309" s="68" t="s">
        <v>13783</v>
      </c>
      <c r="K309" s="68" t="s">
        <v>47</v>
      </c>
      <c r="L309" s="68" t="s">
        <v>473</v>
      </c>
      <c r="M309" s="68" t="s">
        <v>1267</v>
      </c>
      <c r="N309" s="68" t="s">
        <v>1300</v>
      </c>
      <c r="O309" s="68" t="s">
        <v>14666</v>
      </c>
      <c r="P309" s="348">
        <v>24163849</v>
      </c>
      <c r="Q309" s="348" t="s">
        <v>15347</v>
      </c>
      <c r="R309" s="348" t="s">
        <v>15442</v>
      </c>
      <c r="S309" s="348">
        <v>88227598</v>
      </c>
      <c r="T309" s="348" t="s">
        <v>15437</v>
      </c>
      <c r="U309" s="348">
        <v>24161444</v>
      </c>
      <c r="V309" s="68"/>
      <c r="W309" s="68"/>
      <c r="X309" s="68" t="s">
        <v>11036</v>
      </c>
      <c r="Y309" s="68"/>
    </row>
    <row r="310" spans="1:25" x14ac:dyDescent="0.25">
      <c r="A310" s="68" t="s">
        <v>1304</v>
      </c>
      <c r="B310" s="68" t="s">
        <v>1303</v>
      </c>
      <c r="C310" s="68" t="s">
        <v>1305</v>
      </c>
      <c r="D310" s="68" t="s">
        <v>473</v>
      </c>
      <c r="E310" s="68" t="s">
        <v>5</v>
      </c>
      <c r="F310" s="68" t="s">
        <v>46</v>
      </c>
      <c r="G310" s="68" t="s">
        <v>5</v>
      </c>
      <c r="H310" s="68" t="s">
        <v>4</v>
      </c>
      <c r="I310" s="68">
        <v>10403</v>
      </c>
      <c r="J310" s="68" t="s">
        <v>13782</v>
      </c>
      <c r="K310" s="68" t="s">
        <v>47</v>
      </c>
      <c r="L310" s="68" t="s">
        <v>473</v>
      </c>
      <c r="M310" s="68" t="s">
        <v>1259</v>
      </c>
      <c r="N310" s="68" t="s">
        <v>233</v>
      </c>
      <c r="O310" s="68" t="s">
        <v>14666</v>
      </c>
      <c r="P310" s="348">
        <v>24167525</v>
      </c>
      <c r="Q310" s="348">
        <v>24169294</v>
      </c>
      <c r="R310" s="348" t="s">
        <v>1133</v>
      </c>
      <c r="S310" s="348">
        <v>24167525</v>
      </c>
      <c r="T310" s="348" t="s">
        <v>15437</v>
      </c>
      <c r="U310" s="348">
        <v>24161444</v>
      </c>
      <c r="V310" s="68"/>
      <c r="W310" s="68"/>
      <c r="X310" s="68" t="s">
        <v>12101</v>
      </c>
      <c r="Y310" s="68"/>
    </row>
    <row r="311" spans="1:25" x14ac:dyDescent="0.25">
      <c r="A311" s="68" t="s">
        <v>1308</v>
      </c>
      <c r="B311" s="68" t="s">
        <v>1307</v>
      </c>
      <c r="C311" s="68" t="s">
        <v>1309</v>
      </c>
      <c r="D311" s="68" t="s">
        <v>473</v>
      </c>
      <c r="E311" s="68" t="s">
        <v>5</v>
      </c>
      <c r="F311" s="68" t="s">
        <v>46</v>
      </c>
      <c r="G311" s="68" t="s">
        <v>5</v>
      </c>
      <c r="H311" s="68" t="s">
        <v>5</v>
      </c>
      <c r="I311" s="68">
        <v>10404</v>
      </c>
      <c r="J311" s="68" t="s">
        <v>13783</v>
      </c>
      <c r="K311" s="68" t="s">
        <v>47</v>
      </c>
      <c r="L311" s="68" t="s">
        <v>473</v>
      </c>
      <c r="M311" s="68" t="s">
        <v>1267</v>
      </c>
      <c r="N311" s="68" t="s">
        <v>1309</v>
      </c>
      <c r="O311" s="68" t="s">
        <v>14666</v>
      </c>
      <c r="P311" s="348">
        <v>24381809</v>
      </c>
      <c r="Q311" s="348" t="s">
        <v>15347</v>
      </c>
      <c r="R311" s="348" t="s">
        <v>14702</v>
      </c>
      <c r="S311" s="348">
        <v>88134234</v>
      </c>
      <c r="T311" s="348" t="s">
        <v>15437</v>
      </c>
      <c r="U311" s="348">
        <v>24161444</v>
      </c>
      <c r="V311" s="68"/>
      <c r="W311" s="68"/>
      <c r="X311" s="68"/>
      <c r="Y311" s="68"/>
    </row>
    <row r="312" spans="1:25" x14ac:dyDescent="0.25">
      <c r="A312" s="68" t="s">
        <v>1312</v>
      </c>
      <c r="B312" s="68" t="s">
        <v>1311</v>
      </c>
      <c r="C312" s="68" t="s">
        <v>1313</v>
      </c>
      <c r="D312" s="68" t="s">
        <v>473</v>
      </c>
      <c r="E312" s="68" t="s">
        <v>5</v>
      </c>
      <c r="F312" s="68" t="s">
        <v>46</v>
      </c>
      <c r="G312" s="68" t="s">
        <v>8</v>
      </c>
      <c r="H312" s="68" t="s">
        <v>5</v>
      </c>
      <c r="I312" s="68">
        <v>10704</v>
      </c>
      <c r="J312" s="68" t="s">
        <v>16396</v>
      </c>
      <c r="K312" s="68" t="s">
        <v>47</v>
      </c>
      <c r="L312" s="68" t="s">
        <v>14029</v>
      </c>
      <c r="M312" s="68" t="s">
        <v>1302</v>
      </c>
      <c r="N312" s="68" t="s">
        <v>1302</v>
      </c>
      <c r="O312" s="68" t="s">
        <v>14666</v>
      </c>
      <c r="P312" s="348">
        <v>24160005</v>
      </c>
      <c r="Q312" s="348" t="s">
        <v>15347</v>
      </c>
      <c r="R312" s="348" t="s">
        <v>10276</v>
      </c>
      <c r="S312" s="348">
        <v>88196062</v>
      </c>
      <c r="T312" s="348" t="s">
        <v>15437</v>
      </c>
      <c r="U312" s="348">
        <v>24161444</v>
      </c>
      <c r="V312" s="68"/>
      <c r="W312" s="68"/>
      <c r="X312" s="68" t="s">
        <v>1314</v>
      </c>
      <c r="Y312" s="68"/>
    </row>
    <row r="313" spans="1:25" x14ac:dyDescent="0.25">
      <c r="A313" s="68" t="s">
        <v>1316</v>
      </c>
      <c r="B313" s="68" t="s">
        <v>70</v>
      </c>
      <c r="C313" s="68" t="s">
        <v>665</v>
      </c>
      <c r="D313" s="68" t="s">
        <v>473</v>
      </c>
      <c r="E313" s="68" t="s">
        <v>5</v>
      </c>
      <c r="F313" s="68" t="s">
        <v>46</v>
      </c>
      <c r="G313" s="68" t="s">
        <v>5</v>
      </c>
      <c r="H313" s="68" t="s">
        <v>5</v>
      </c>
      <c r="I313" s="68">
        <v>10404</v>
      </c>
      <c r="J313" s="68" t="s">
        <v>13783</v>
      </c>
      <c r="K313" s="68" t="s">
        <v>47</v>
      </c>
      <c r="L313" s="68" t="s">
        <v>473</v>
      </c>
      <c r="M313" s="68" t="s">
        <v>1267</v>
      </c>
      <c r="N313" s="68" t="s">
        <v>665</v>
      </c>
      <c r="O313" s="68" t="s">
        <v>14666</v>
      </c>
      <c r="P313" s="348">
        <v>22155318</v>
      </c>
      <c r="Q313" s="348" t="s">
        <v>15347</v>
      </c>
      <c r="R313" s="348" t="s">
        <v>16397</v>
      </c>
      <c r="S313" s="348">
        <v>22155318</v>
      </c>
      <c r="T313" s="348" t="s">
        <v>15437</v>
      </c>
      <c r="U313" s="348">
        <v>24161444</v>
      </c>
      <c r="V313" s="68"/>
      <c r="W313" s="68"/>
      <c r="X313" s="68"/>
      <c r="Y313" s="68"/>
    </row>
    <row r="314" spans="1:25" x14ac:dyDescent="0.25">
      <c r="A314" s="68" t="s">
        <v>1318</v>
      </c>
      <c r="B314" s="68" t="s">
        <v>595</v>
      </c>
      <c r="C314" s="68" t="s">
        <v>1319</v>
      </c>
      <c r="D314" s="68" t="s">
        <v>473</v>
      </c>
      <c r="E314" s="68" t="s">
        <v>5</v>
      </c>
      <c r="F314" s="68" t="s">
        <v>46</v>
      </c>
      <c r="G314" s="68" t="s">
        <v>5</v>
      </c>
      <c r="H314" s="68" t="s">
        <v>4</v>
      </c>
      <c r="I314" s="68">
        <v>10403</v>
      </c>
      <c r="J314" s="68" t="s">
        <v>13782</v>
      </c>
      <c r="K314" s="68" t="s">
        <v>47</v>
      </c>
      <c r="L314" s="68" t="s">
        <v>473</v>
      </c>
      <c r="M314" s="68" t="s">
        <v>1259</v>
      </c>
      <c r="N314" s="68" t="s">
        <v>1319</v>
      </c>
      <c r="O314" s="68" t="s">
        <v>14666</v>
      </c>
      <c r="P314" s="348">
        <v>24164401</v>
      </c>
      <c r="Q314" s="348" t="s">
        <v>15347</v>
      </c>
      <c r="R314" s="348" t="s">
        <v>16398</v>
      </c>
      <c r="S314" s="348">
        <v>62576811</v>
      </c>
      <c r="T314" s="348" t="s">
        <v>15437</v>
      </c>
      <c r="U314" s="348">
        <v>24161444</v>
      </c>
      <c r="V314" s="68"/>
      <c r="W314" s="68"/>
      <c r="X314" s="68" t="s">
        <v>9111</v>
      </c>
      <c r="Y314" s="68"/>
    </row>
    <row r="315" spans="1:25" x14ac:dyDescent="0.25">
      <c r="A315" s="68" t="s">
        <v>1321</v>
      </c>
      <c r="B315" s="68" t="s">
        <v>738</v>
      </c>
      <c r="C315" s="68" t="s">
        <v>1322</v>
      </c>
      <c r="D315" s="68" t="s">
        <v>473</v>
      </c>
      <c r="E315" s="68" t="s">
        <v>6</v>
      </c>
      <c r="F315" s="68" t="s">
        <v>46</v>
      </c>
      <c r="G315" s="68" t="s">
        <v>8</v>
      </c>
      <c r="H315" s="68" t="s">
        <v>2</v>
      </c>
      <c r="I315" s="68">
        <v>10701</v>
      </c>
      <c r="J315" s="68" t="s">
        <v>13796</v>
      </c>
      <c r="K315" s="68" t="s">
        <v>47</v>
      </c>
      <c r="L315" s="68" t="s">
        <v>14029</v>
      </c>
      <c r="M315" s="68" t="s">
        <v>1323</v>
      </c>
      <c r="N315" s="68" t="s">
        <v>459</v>
      </c>
      <c r="O315" s="68" t="s">
        <v>14666</v>
      </c>
      <c r="P315" s="348">
        <v>22494443</v>
      </c>
      <c r="Q315" s="348" t="s">
        <v>15347</v>
      </c>
      <c r="R315" s="348" t="s">
        <v>15414</v>
      </c>
      <c r="S315" s="348">
        <v>88935337</v>
      </c>
      <c r="T315" s="348" t="s">
        <v>15443</v>
      </c>
      <c r="U315" s="348" t="s">
        <v>16399</v>
      </c>
      <c r="V315" s="68"/>
      <c r="W315" s="68"/>
      <c r="X315" s="68" t="s">
        <v>1324</v>
      </c>
      <c r="Y315" s="68"/>
    </row>
    <row r="316" spans="1:25" x14ac:dyDescent="0.25">
      <c r="A316" s="68" t="s">
        <v>1327</v>
      </c>
      <c r="B316" s="68" t="s">
        <v>1326</v>
      </c>
      <c r="C316" s="68" t="s">
        <v>12355</v>
      </c>
      <c r="D316" s="68" t="s">
        <v>63</v>
      </c>
      <c r="E316" s="68" t="s">
        <v>6</v>
      </c>
      <c r="F316" s="68" t="s">
        <v>46</v>
      </c>
      <c r="G316" s="68" t="s">
        <v>16</v>
      </c>
      <c r="H316" s="68" t="s">
        <v>4</v>
      </c>
      <c r="I316" s="68">
        <v>11203</v>
      </c>
      <c r="J316" s="68" t="s">
        <v>13840</v>
      </c>
      <c r="K316" s="68" t="s">
        <v>47</v>
      </c>
      <c r="L316" s="68" t="s">
        <v>14011</v>
      </c>
      <c r="M316" s="68" t="s">
        <v>886</v>
      </c>
      <c r="N316" s="68" t="s">
        <v>1328</v>
      </c>
      <c r="O316" s="68" t="s">
        <v>14666</v>
      </c>
      <c r="P316" s="348">
        <v>21029049</v>
      </c>
      <c r="Q316" s="348">
        <v>21029049</v>
      </c>
      <c r="R316" s="348" t="s">
        <v>16400</v>
      </c>
      <c r="S316" s="348">
        <v>21029049</v>
      </c>
      <c r="T316" s="348" t="s">
        <v>15416</v>
      </c>
      <c r="U316" s="348">
        <v>24107397</v>
      </c>
      <c r="V316" s="68"/>
      <c r="W316" s="68"/>
      <c r="X316" s="68" t="s">
        <v>1329</v>
      </c>
      <c r="Y316" s="68"/>
    </row>
    <row r="317" spans="1:25" x14ac:dyDescent="0.25">
      <c r="A317" s="68" t="s">
        <v>1332</v>
      </c>
      <c r="B317" s="68" t="s">
        <v>1331</v>
      </c>
      <c r="C317" s="68" t="s">
        <v>10274</v>
      </c>
      <c r="D317" s="68" t="s">
        <v>473</v>
      </c>
      <c r="E317" s="68" t="s">
        <v>6</v>
      </c>
      <c r="F317" s="68" t="s">
        <v>46</v>
      </c>
      <c r="G317" s="68" t="s">
        <v>8</v>
      </c>
      <c r="H317" s="68" t="s">
        <v>4</v>
      </c>
      <c r="I317" s="68">
        <v>10703</v>
      </c>
      <c r="J317" s="68" t="s">
        <v>13804</v>
      </c>
      <c r="K317" s="68" t="s">
        <v>47</v>
      </c>
      <c r="L317" s="68" t="s">
        <v>14029</v>
      </c>
      <c r="M317" s="68" t="s">
        <v>1333</v>
      </c>
      <c r="N317" s="68" t="s">
        <v>11352</v>
      </c>
      <c r="O317" s="68" t="s">
        <v>14666</v>
      </c>
      <c r="P317" s="348">
        <v>24184591</v>
      </c>
      <c r="Q317" s="348" t="s">
        <v>15347</v>
      </c>
      <c r="R317" s="348" t="s">
        <v>14706</v>
      </c>
      <c r="S317" s="348">
        <v>24184591</v>
      </c>
      <c r="T317" s="348" t="s">
        <v>15443</v>
      </c>
      <c r="U317" s="348">
        <v>24165218</v>
      </c>
      <c r="V317" s="68"/>
      <c r="W317" s="68"/>
      <c r="X317" s="68" t="s">
        <v>1335</v>
      </c>
      <c r="Y317" s="68"/>
    </row>
    <row r="318" spans="1:25" x14ac:dyDescent="0.25">
      <c r="A318" s="68" t="s">
        <v>1338</v>
      </c>
      <c r="B318" s="68" t="s">
        <v>1337</v>
      </c>
      <c r="C318" s="68" t="s">
        <v>1339</v>
      </c>
      <c r="D318" s="68" t="s">
        <v>473</v>
      </c>
      <c r="E318" s="68" t="s">
        <v>6</v>
      </c>
      <c r="F318" s="68" t="s">
        <v>46</v>
      </c>
      <c r="G318" s="68" t="s">
        <v>8</v>
      </c>
      <c r="H318" s="68" t="s">
        <v>8</v>
      </c>
      <c r="I318" s="68">
        <v>10707</v>
      </c>
      <c r="J318" s="68" t="s">
        <v>13810</v>
      </c>
      <c r="K318" s="68" t="s">
        <v>47</v>
      </c>
      <c r="L318" s="68" t="s">
        <v>14029</v>
      </c>
      <c r="M318" s="68" t="s">
        <v>11353</v>
      </c>
      <c r="N318" s="68" t="s">
        <v>11353</v>
      </c>
      <c r="O318" s="68" t="s">
        <v>14666</v>
      </c>
      <c r="P318" s="348">
        <v>24186391</v>
      </c>
      <c r="Q318" s="348" t="s">
        <v>15347</v>
      </c>
      <c r="R318" s="348" t="s">
        <v>16401</v>
      </c>
      <c r="S318" s="348">
        <v>88182805</v>
      </c>
      <c r="T318" s="348" t="s">
        <v>15443</v>
      </c>
      <c r="U318" s="348">
        <v>24165218</v>
      </c>
      <c r="V318" s="68"/>
      <c r="W318" s="68"/>
      <c r="X318" s="68" t="s">
        <v>1340</v>
      </c>
      <c r="Y318" s="68"/>
    </row>
    <row r="319" spans="1:25" x14ac:dyDescent="0.25">
      <c r="A319" s="68" t="s">
        <v>1342</v>
      </c>
      <c r="B319" s="68" t="s">
        <v>1341</v>
      </c>
      <c r="C319" s="68" t="s">
        <v>1343</v>
      </c>
      <c r="D319" s="68" t="s">
        <v>63</v>
      </c>
      <c r="E319" s="68" t="s">
        <v>6</v>
      </c>
      <c r="F319" s="68" t="s">
        <v>46</v>
      </c>
      <c r="G319" s="68" t="s">
        <v>16</v>
      </c>
      <c r="H319" s="68" t="s">
        <v>4</v>
      </c>
      <c r="I319" s="68">
        <v>11203</v>
      </c>
      <c r="J319" s="68" t="s">
        <v>13840</v>
      </c>
      <c r="K319" s="68" t="s">
        <v>47</v>
      </c>
      <c r="L319" s="68" t="s">
        <v>14011</v>
      </c>
      <c r="M319" s="68" t="s">
        <v>886</v>
      </c>
      <c r="N319" s="68" t="s">
        <v>1343</v>
      </c>
      <c r="O319" s="68" t="s">
        <v>14666</v>
      </c>
      <c r="P319" s="348">
        <v>24102104</v>
      </c>
      <c r="Q319" s="348">
        <v>24102104</v>
      </c>
      <c r="R319" s="348" t="s">
        <v>15444</v>
      </c>
      <c r="S319" s="348">
        <v>86338643</v>
      </c>
      <c r="T319" s="348" t="s">
        <v>15416</v>
      </c>
      <c r="U319" s="348">
        <v>24107397</v>
      </c>
      <c r="V319" s="68"/>
      <c r="W319" s="68"/>
      <c r="X319" s="68" t="s">
        <v>1344</v>
      </c>
      <c r="Y319" s="68"/>
    </row>
    <row r="320" spans="1:25" x14ac:dyDescent="0.25">
      <c r="A320" s="68" t="s">
        <v>1347</v>
      </c>
      <c r="B320" s="68" t="s">
        <v>1346</v>
      </c>
      <c r="C320" s="68" t="s">
        <v>1348</v>
      </c>
      <c r="D320" s="68" t="s">
        <v>473</v>
      </c>
      <c r="E320" s="68" t="s">
        <v>6</v>
      </c>
      <c r="F320" s="68" t="s">
        <v>46</v>
      </c>
      <c r="G320" s="68" t="s">
        <v>8</v>
      </c>
      <c r="H320" s="68" t="s">
        <v>7</v>
      </c>
      <c r="I320" s="68">
        <v>10706</v>
      </c>
      <c r="J320" s="68" t="s">
        <v>13808</v>
      </c>
      <c r="K320" s="68" t="s">
        <v>47</v>
      </c>
      <c r="L320" s="68" t="s">
        <v>14029</v>
      </c>
      <c r="M320" s="68" t="s">
        <v>1349</v>
      </c>
      <c r="N320" s="68" t="s">
        <v>1349</v>
      </c>
      <c r="O320" s="68" t="s">
        <v>14666</v>
      </c>
      <c r="P320" s="348">
        <v>24162454</v>
      </c>
      <c r="Q320" s="348" t="s">
        <v>15347</v>
      </c>
      <c r="R320" s="348" t="s">
        <v>9910</v>
      </c>
      <c r="S320" s="348">
        <v>86600753</v>
      </c>
      <c r="T320" s="348" t="s">
        <v>15443</v>
      </c>
      <c r="U320" s="348">
        <v>24165428</v>
      </c>
      <c r="V320" s="68"/>
      <c r="W320" s="68"/>
      <c r="X320" s="68" t="s">
        <v>1125</v>
      </c>
      <c r="Y320" s="68"/>
    </row>
    <row r="321" spans="1:25" x14ac:dyDescent="0.25">
      <c r="A321" s="68" t="s">
        <v>1352</v>
      </c>
      <c r="B321" s="68" t="s">
        <v>1351</v>
      </c>
      <c r="C321" s="68" t="s">
        <v>1353</v>
      </c>
      <c r="D321" s="68" t="s">
        <v>473</v>
      </c>
      <c r="E321" s="68" t="s">
        <v>6</v>
      </c>
      <c r="F321" s="68" t="s">
        <v>46</v>
      </c>
      <c r="G321" s="68" t="s">
        <v>8</v>
      </c>
      <c r="H321" s="68" t="s">
        <v>4</v>
      </c>
      <c r="I321" s="68">
        <v>10703</v>
      </c>
      <c r="J321" s="68" t="s">
        <v>13804</v>
      </c>
      <c r="K321" s="68" t="s">
        <v>47</v>
      </c>
      <c r="L321" s="68" t="s">
        <v>14029</v>
      </c>
      <c r="M321" s="68" t="s">
        <v>1333</v>
      </c>
      <c r="N321" s="68" t="s">
        <v>1333</v>
      </c>
      <c r="O321" s="68" t="s">
        <v>14666</v>
      </c>
      <c r="P321" s="348">
        <v>24188190</v>
      </c>
      <c r="Q321" s="348" t="s">
        <v>15347</v>
      </c>
      <c r="R321" s="348" t="s">
        <v>13574</v>
      </c>
      <c r="S321" s="348">
        <v>24188190</v>
      </c>
      <c r="T321" s="348" t="s">
        <v>15443</v>
      </c>
      <c r="U321" s="348" t="s">
        <v>16402</v>
      </c>
      <c r="V321" s="68"/>
      <c r="W321" s="68"/>
      <c r="X321" s="68" t="s">
        <v>10709</v>
      </c>
      <c r="Y321" s="68" t="s">
        <v>341</v>
      </c>
    </row>
    <row r="322" spans="1:25" x14ac:dyDescent="0.25">
      <c r="A322" s="68" t="s">
        <v>1355</v>
      </c>
      <c r="B322" s="68" t="s">
        <v>1354</v>
      </c>
      <c r="C322" s="68" t="s">
        <v>1356</v>
      </c>
      <c r="D322" s="68" t="s">
        <v>473</v>
      </c>
      <c r="E322" s="68" t="s">
        <v>6</v>
      </c>
      <c r="F322" s="68" t="s">
        <v>46</v>
      </c>
      <c r="G322" s="68" t="s">
        <v>8</v>
      </c>
      <c r="H322" s="68" t="s">
        <v>2</v>
      </c>
      <c r="I322" s="68">
        <v>10701</v>
      </c>
      <c r="J322" s="68" t="s">
        <v>13796</v>
      </c>
      <c r="K322" s="68" t="s">
        <v>47</v>
      </c>
      <c r="L322" s="68" t="s">
        <v>14029</v>
      </c>
      <c r="M322" s="68" t="s">
        <v>1323</v>
      </c>
      <c r="N322" s="68" t="s">
        <v>1357</v>
      </c>
      <c r="O322" s="68" t="s">
        <v>14666</v>
      </c>
      <c r="P322" s="348">
        <v>22494567</v>
      </c>
      <c r="Q322" s="348" t="s">
        <v>15347</v>
      </c>
      <c r="R322" s="348" t="s">
        <v>16403</v>
      </c>
      <c r="S322" s="348">
        <v>22494567</v>
      </c>
      <c r="T322" s="348" t="s">
        <v>15443</v>
      </c>
      <c r="U322" s="348">
        <v>24165218</v>
      </c>
      <c r="V322" s="68"/>
      <c r="W322" s="68"/>
      <c r="X322" s="68" t="s">
        <v>235</v>
      </c>
      <c r="Y322" s="68"/>
    </row>
    <row r="323" spans="1:25" x14ac:dyDescent="0.25">
      <c r="A323" s="68" t="s">
        <v>1360</v>
      </c>
      <c r="B323" s="68" t="s">
        <v>1359</v>
      </c>
      <c r="C323" s="68" t="s">
        <v>1361</v>
      </c>
      <c r="D323" s="68" t="s">
        <v>473</v>
      </c>
      <c r="E323" s="68" t="s">
        <v>6</v>
      </c>
      <c r="F323" s="68" t="s">
        <v>46</v>
      </c>
      <c r="G323" s="68" t="s">
        <v>8</v>
      </c>
      <c r="H323" s="68" t="s">
        <v>4</v>
      </c>
      <c r="I323" s="68">
        <v>10703</v>
      </c>
      <c r="J323" s="68" t="s">
        <v>13804</v>
      </c>
      <c r="K323" s="68" t="s">
        <v>47</v>
      </c>
      <c r="L323" s="68" t="s">
        <v>14029</v>
      </c>
      <c r="M323" s="68" t="s">
        <v>1333</v>
      </c>
      <c r="N323" s="68" t="s">
        <v>11354</v>
      </c>
      <c r="O323" s="68" t="s">
        <v>14666</v>
      </c>
      <c r="P323" s="348">
        <v>24185997</v>
      </c>
      <c r="Q323" s="348" t="s">
        <v>15347</v>
      </c>
      <c r="R323" s="348" t="s">
        <v>10489</v>
      </c>
      <c r="S323" s="348">
        <v>24185997</v>
      </c>
      <c r="T323" s="348" t="s">
        <v>15443</v>
      </c>
      <c r="U323" s="348" t="s">
        <v>16402</v>
      </c>
      <c r="V323" s="68"/>
      <c r="W323" s="68"/>
      <c r="X323" s="68" t="s">
        <v>1362</v>
      </c>
      <c r="Y323" s="68"/>
    </row>
    <row r="324" spans="1:25" x14ac:dyDescent="0.25">
      <c r="A324" s="68" t="s">
        <v>1365</v>
      </c>
      <c r="B324" s="68" t="s">
        <v>1364</v>
      </c>
      <c r="C324" s="68" t="s">
        <v>1366</v>
      </c>
      <c r="D324" s="68" t="s">
        <v>473</v>
      </c>
      <c r="E324" s="68" t="s">
        <v>6</v>
      </c>
      <c r="F324" s="68" t="s">
        <v>46</v>
      </c>
      <c r="G324" s="68" t="s">
        <v>8</v>
      </c>
      <c r="H324" s="68" t="s">
        <v>3</v>
      </c>
      <c r="I324" s="68">
        <v>10702</v>
      </c>
      <c r="J324" s="68" t="s">
        <v>13802</v>
      </c>
      <c r="K324" s="68" t="s">
        <v>47</v>
      </c>
      <c r="L324" s="68" t="s">
        <v>14029</v>
      </c>
      <c r="M324" s="68" t="s">
        <v>1367</v>
      </c>
      <c r="N324" s="68" t="s">
        <v>1367</v>
      </c>
      <c r="O324" s="68" t="s">
        <v>14666</v>
      </c>
      <c r="P324" s="348">
        <v>24186195</v>
      </c>
      <c r="Q324" s="348" t="s">
        <v>15347</v>
      </c>
      <c r="R324" s="348" t="s">
        <v>10275</v>
      </c>
      <c r="S324" s="348">
        <v>88288286</v>
      </c>
      <c r="T324" s="348" t="s">
        <v>15443</v>
      </c>
      <c r="U324" s="348">
        <v>24165218</v>
      </c>
      <c r="V324" s="68" t="s">
        <v>15261</v>
      </c>
      <c r="W324" s="68"/>
      <c r="X324" s="68" t="s">
        <v>311</v>
      </c>
      <c r="Y324" s="68"/>
    </row>
    <row r="325" spans="1:25" x14ac:dyDescent="0.25">
      <c r="A325" s="68" t="s">
        <v>1370</v>
      </c>
      <c r="B325" s="68" t="s">
        <v>1369</v>
      </c>
      <c r="C325" s="68" t="s">
        <v>1371</v>
      </c>
      <c r="D325" s="68" t="s">
        <v>473</v>
      </c>
      <c r="E325" s="68" t="s">
        <v>6</v>
      </c>
      <c r="F325" s="68" t="s">
        <v>46</v>
      </c>
      <c r="G325" s="68" t="s">
        <v>8</v>
      </c>
      <c r="H325" s="68" t="s">
        <v>3</v>
      </c>
      <c r="I325" s="68">
        <v>10702</v>
      </c>
      <c r="J325" s="68" t="s">
        <v>13802</v>
      </c>
      <c r="K325" s="68" t="s">
        <v>47</v>
      </c>
      <c r="L325" s="68" t="s">
        <v>14029</v>
      </c>
      <c r="M325" s="68" t="s">
        <v>1367</v>
      </c>
      <c r="N325" s="68" t="s">
        <v>11355</v>
      </c>
      <c r="O325" s="68" t="s">
        <v>14666</v>
      </c>
      <c r="P325" s="348">
        <v>24169179</v>
      </c>
      <c r="Q325" s="348">
        <v>24162141</v>
      </c>
      <c r="R325" s="348" t="s">
        <v>13441</v>
      </c>
      <c r="S325" s="348">
        <v>60121817</v>
      </c>
      <c r="T325" s="348" t="s">
        <v>15443</v>
      </c>
      <c r="U325" s="348">
        <v>21067798</v>
      </c>
      <c r="V325" s="68"/>
      <c r="W325" s="68"/>
      <c r="X325" s="68" t="s">
        <v>1372</v>
      </c>
      <c r="Y325" s="68"/>
    </row>
    <row r="326" spans="1:25" x14ac:dyDescent="0.25">
      <c r="A326" s="68" t="s">
        <v>1375</v>
      </c>
      <c r="B326" s="68" t="s">
        <v>1374</v>
      </c>
      <c r="C326" s="68" t="s">
        <v>1376</v>
      </c>
      <c r="D326" s="68" t="s">
        <v>473</v>
      </c>
      <c r="E326" s="68" t="s">
        <v>6</v>
      </c>
      <c r="F326" s="68" t="s">
        <v>46</v>
      </c>
      <c r="G326" s="68" t="s">
        <v>8</v>
      </c>
      <c r="H326" s="68" t="s">
        <v>4</v>
      </c>
      <c r="I326" s="68">
        <v>10703</v>
      </c>
      <c r="J326" s="68" t="s">
        <v>13804</v>
      </c>
      <c r="K326" s="68" t="s">
        <v>47</v>
      </c>
      <c r="L326" s="68" t="s">
        <v>14029</v>
      </c>
      <c r="M326" s="68" t="s">
        <v>1333</v>
      </c>
      <c r="N326" s="68" t="s">
        <v>1376</v>
      </c>
      <c r="O326" s="68" t="s">
        <v>14666</v>
      </c>
      <c r="P326" s="348">
        <v>24188778</v>
      </c>
      <c r="Q326" s="348" t="s">
        <v>15347</v>
      </c>
      <c r="R326" s="348" t="s">
        <v>14028</v>
      </c>
      <c r="S326" s="348">
        <v>24188778</v>
      </c>
      <c r="T326" s="348" t="s">
        <v>15443</v>
      </c>
      <c r="U326" s="348">
        <v>24165218</v>
      </c>
      <c r="V326" s="68"/>
      <c r="W326" s="68"/>
      <c r="X326" s="68" t="s">
        <v>10306</v>
      </c>
      <c r="Y326" s="68"/>
    </row>
    <row r="327" spans="1:25" x14ac:dyDescent="0.25">
      <c r="A327" s="68" t="s">
        <v>1379</v>
      </c>
      <c r="B327" s="68" t="s">
        <v>1378</v>
      </c>
      <c r="C327" s="68" t="s">
        <v>1380</v>
      </c>
      <c r="D327" s="68" t="s">
        <v>473</v>
      </c>
      <c r="E327" s="68" t="s">
        <v>6</v>
      </c>
      <c r="F327" s="68" t="s">
        <v>46</v>
      </c>
      <c r="G327" s="68" t="s">
        <v>16</v>
      </c>
      <c r="H327" s="68" t="s">
        <v>4</v>
      </c>
      <c r="I327" s="68">
        <v>11203</v>
      </c>
      <c r="J327" s="68" t="s">
        <v>13840</v>
      </c>
      <c r="K327" s="68" t="s">
        <v>47</v>
      </c>
      <c r="L327" s="68" t="s">
        <v>14011</v>
      </c>
      <c r="M327" s="68" t="s">
        <v>886</v>
      </c>
      <c r="N327" s="68" t="s">
        <v>1381</v>
      </c>
      <c r="O327" s="68" t="s">
        <v>14666</v>
      </c>
      <c r="P327" s="348">
        <v>24184275</v>
      </c>
      <c r="Q327" s="348" t="s">
        <v>15347</v>
      </c>
      <c r="R327" s="348" t="s">
        <v>16404</v>
      </c>
      <c r="S327" s="348">
        <v>86139372</v>
      </c>
      <c r="T327" s="348" t="s">
        <v>15443</v>
      </c>
      <c r="U327" s="348">
        <v>84932358</v>
      </c>
      <c r="V327" s="68"/>
      <c r="W327" s="68"/>
      <c r="X327" s="68" t="s">
        <v>1382</v>
      </c>
      <c r="Y327" s="68"/>
    </row>
    <row r="328" spans="1:25" x14ac:dyDescent="0.25">
      <c r="A328" s="68" t="s">
        <v>1383</v>
      </c>
      <c r="B328" s="68" t="s">
        <v>357</v>
      </c>
      <c r="C328" s="68" t="s">
        <v>1384</v>
      </c>
      <c r="D328" s="68" t="s">
        <v>473</v>
      </c>
      <c r="E328" s="68" t="s">
        <v>6</v>
      </c>
      <c r="F328" s="68" t="s">
        <v>46</v>
      </c>
      <c r="G328" s="68" t="s">
        <v>16</v>
      </c>
      <c r="H328" s="68" t="s">
        <v>4</v>
      </c>
      <c r="I328" s="68">
        <v>11203</v>
      </c>
      <c r="J328" s="68" t="s">
        <v>13840</v>
      </c>
      <c r="K328" s="68" t="s">
        <v>47</v>
      </c>
      <c r="L328" s="68" t="s">
        <v>14011</v>
      </c>
      <c r="M328" s="68" t="s">
        <v>886</v>
      </c>
      <c r="N328" s="68" t="s">
        <v>886</v>
      </c>
      <c r="O328" s="68" t="s">
        <v>14666</v>
      </c>
      <c r="P328" s="348">
        <v>24184050</v>
      </c>
      <c r="Q328" s="348" t="s">
        <v>15347</v>
      </c>
      <c r="R328" s="348" t="s">
        <v>11342</v>
      </c>
      <c r="S328" s="348">
        <v>24184050</v>
      </c>
      <c r="T328" s="348" t="s">
        <v>15443</v>
      </c>
      <c r="U328" s="348">
        <v>24165218</v>
      </c>
      <c r="V328" s="68"/>
      <c r="W328" s="68"/>
      <c r="X328" s="68" t="s">
        <v>12102</v>
      </c>
      <c r="Y328" s="68"/>
    </row>
    <row r="329" spans="1:25" x14ac:dyDescent="0.25">
      <c r="A329" s="68" t="s">
        <v>1386</v>
      </c>
      <c r="B329" s="68" t="s">
        <v>835</v>
      </c>
      <c r="C329" s="68" t="s">
        <v>1387</v>
      </c>
      <c r="D329" s="68" t="s">
        <v>473</v>
      </c>
      <c r="E329" s="68" t="s">
        <v>6</v>
      </c>
      <c r="F329" s="68" t="s">
        <v>46</v>
      </c>
      <c r="G329" s="68" t="s">
        <v>8</v>
      </c>
      <c r="H329" s="68" t="s">
        <v>2</v>
      </c>
      <c r="I329" s="68">
        <v>10701</v>
      </c>
      <c r="J329" s="68" t="s">
        <v>13796</v>
      </c>
      <c r="K329" s="68" t="s">
        <v>47</v>
      </c>
      <c r="L329" s="68" t="s">
        <v>14029</v>
      </c>
      <c r="M329" s="68" t="s">
        <v>1323</v>
      </c>
      <c r="N329" s="68" t="s">
        <v>11356</v>
      </c>
      <c r="O329" s="68" t="s">
        <v>14666</v>
      </c>
      <c r="P329" s="348">
        <v>22491087</v>
      </c>
      <c r="Q329" s="348" t="s">
        <v>15347</v>
      </c>
      <c r="R329" s="348" t="s">
        <v>9987</v>
      </c>
      <c r="S329" s="348">
        <v>22491087</v>
      </c>
      <c r="T329" s="348" t="s">
        <v>15443</v>
      </c>
      <c r="U329" s="348">
        <v>24165218</v>
      </c>
      <c r="V329" s="68" t="s">
        <v>15261</v>
      </c>
      <c r="W329" s="68"/>
      <c r="X329" s="68" t="s">
        <v>1036</v>
      </c>
      <c r="Y329" s="68" t="s">
        <v>335</v>
      </c>
    </row>
    <row r="330" spans="1:25" x14ac:dyDescent="0.25">
      <c r="A330" s="68" t="s">
        <v>1389</v>
      </c>
      <c r="B330" s="68" t="s">
        <v>1388</v>
      </c>
      <c r="C330" s="68" t="s">
        <v>1390</v>
      </c>
      <c r="D330" s="68" t="s">
        <v>473</v>
      </c>
      <c r="E330" s="68" t="s">
        <v>6</v>
      </c>
      <c r="F330" s="68" t="s">
        <v>46</v>
      </c>
      <c r="G330" s="68" t="s">
        <v>8</v>
      </c>
      <c r="H330" s="68" t="s">
        <v>2</v>
      </c>
      <c r="I330" s="68">
        <v>10701</v>
      </c>
      <c r="J330" s="68" t="s">
        <v>13796</v>
      </c>
      <c r="K330" s="68" t="s">
        <v>47</v>
      </c>
      <c r="L330" s="68" t="s">
        <v>14029</v>
      </c>
      <c r="M330" s="68" t="s">
        <v>1323</v>
      </c>
      <c r="N330" s="68" t="s">
        <v>11357</v>
      </c>
      <c r="O330" s="68" t="s">
        <v>14666</v>
      </c>
      <c r="P330" s="348">
        <v>22492365</v>
      </c>
      <c r="Q330" s="348" t="s">
        <v>15347</v>
      </c>
      <c r="R330" s="348" t="s">
        <v>15446</v>
      </c>
      <c r="S330" s="348">
        <v>84397313</v>
      </c>
      <c r="T330" s="348" t="s">
        <v>15443</v>
      </c>
      <c r="U330" s="348">
        <v>24165218</v>
      </c>
      <c r="V330" s="68"/>
      <c r="W330" s="68"/>
      <c r="X330" s="68" t="s">
        <v>1391</v>
      </c>
      <c r="Y330" s="68"/>
    </row>
    <row r="331" spans="1:25" x14ac:dyDescent="0.25">
      <c r="A331" s="68" t="s">
        <v>1394</v>
      </c>
      <c r="B331" s="68" t="s">
        <v>1393</v>
      </c>
      <c r="C331" s="68" t="s">
        <v>1395</v>
      </c>
      <c r="D331" s="68" t="s">
        <v>473</v>
      </c>
      <c r="E331" s="68" t="s">
        <v>6</v>
      </c>
      <c r="F331" s="68" t="s">
        <v>46</v>
      </c>
      <c r="G331" s="68" t="s">
        <v>8</v>
      </c>
      <c r="H331" s="68" t="s">
        <v>4</v>
      </c>
      <c r="I331" s="68">
        <v>10703</v>
      </c>
      <c r="J331" s="68" t="s">
        <v>13804</v>
      </c>
      <c r="K331" s="68" t="s">
        <v>47</v>
      </c>
      <c r="L331" s="68" t="s">
        <v>14029</v>
      </c>
      <c r="M331" s="68" t="s">
        <v>1333</v>
      </c>
      <c r="N331" s="68" t="s">
        <v>1395</v>
      </c>
      <c r="O331" s="68" t="s">
        <v>14666</v>
      </c>
      <c r="P331" s="348">
        <v>24189123</v>
      </c>
      <c r="Q331" s="348" t="s">
        <v>15347</v>
      </c>
      <c r="R331" s="348" t="s">
        <v>16405</v>
      </c>
      <c r="S331" s="348">
        <v>89400273</v>
      </c>
      <c r="T331" s="348" t="s">
        <v>15443</v>
      </c>
      <c r="U331" s="348">
        <v>24165218</v>
      </c>
      <c r="V331" s="68"/>
      <c r="W331" s="68"/>
      <c r="X331" s="68" t="s">
        <v>1396</v>
      </c>
      <c r="Y331" s="68"/>
    </row>
    <row r="332" spans="1:25" x14ac:dyDescent="0.25">
      <c r="A332" s="68" t="s">
        <v>1399</v>
      </c>
      <c r="B332" s="68" t="s">
        <v>1398</v>
      </c>
      <c r="C332" s="68" t="s">
        <v>15447</v>
      </c>
      <c r="D332" s="68" t="s">
        <v>473</v>
      </c>
      <c r="E332" s="68" t="s">
        <v>6</v>
      </c>
      <c r="F332" s="68" t="s">
        <v>46</v>
      </c>
      <c r="G332" s="68" t="s">
        <v>8</v>
      </c>
      <c r="H332" s="68" t="s">
        <v>4</v>
      </c>
      <c r="I332" s="68">
        <v>10703</v>
      </c>
      <c r="J332" s="68" t="s">
        <v>13804</v>
      </c>
      <c r="K332" s="68" t="s">
        <v>47</v>
      </c>
      <c r="L332" s="68" t="s">
        <v>14029</v>
      </c>
      <c r="M332" s="68" t="s">
        <v>1333</v>
      </c>
      <c r="N332" s="68" t="s">
        <v>101</v>
      </c>
      <c r="O332" s="68" t="s">
        <v>14666</v>
      </c>
      <c r="P332" s="348">
        <v>24183176</v>
      </c>
      <c r="Q332" s="348" t="s">
        <v>15347</v>
      </c>
      <c r="R332" s="348" t="s">
        <v>16406</v>
      </c>
      <c r="S332" s="348">
        <v>21483176</v>
      </c>
      <c r="T332" s="348" t="s">
        <v>15443</v>
      </c>
      <c r="U332" s="348">
        <v>24165218</v>
      </c>
      <c r="V332" s="68"/>
      <c r="W332" s="68"/>
      <c r="X332" s="68" t="s">
        <v>9014</v>
      </c>
      <c r="Y332" s="68"/>
    </row>
    <row r="333" spans="1:25" x14ac:dyDescent="0.25">
      <c r="A333" s="68" t="s">
        <v>1402</v>
      </c>
      <c r="B333" s="68" t="s">
        <v>1401</v>
      </c>
      <c r="C333" s="68" t="s">
        <v>1403</v>
      </c>
      <c r="D333" s="68" t="s">
        <v>473</v>
      </c>
      <c r="E333" s="68" t="s">
        <v>6</v>
      </c>
      <c r="F333" s="68" t="s">
        <v>46</v>
      </c>
      <c r="G333" s="68" t="s">
        <v>8</v>
      </c>
      <c r="H333" s="68" t="s">
        <v>2</v>
      </c>
      <c r="I333" s="68">
        <v>10701</v>
      </c>
      <c r="J333" s="68" t="s">
        <v>13796</v>
      </c>
      <c r="K333" s="68" t="s">
        <v>47</v>
      </c>
      <c r="L333" s="68" t="s">
        <v>14029</v>
      </c>
      <c r="M333" s="68" t="s">
        <v>1323</v>
      </c>
      <c r="N333" s="68" t="s">
        <v>1403</v>
      </c>
      <c r="O333" s="68" t="s">
        <v>14666</v>
      </c>
      <c r="P333" s="348">
        <v>22493173</v>
      </c>
      <c r="Q333" s="348" t="s">
        <v>15347</v>
      </c>
      <c r="R333" s="348" t="s">
        <v>13439</v>
      </c>
      <c r="S333" s="348">
        <v>22493173</v>
      </c>
      <c r="T333" s="348" t="s">
        <v>15443</v>
      </c>
      <c r="U333" s="348" t="s">
        <v>16402</v>
      </c>
      <c r="V333" s="68"/>
      <c r="W333" s="68"/>
      <c r="X333" s="68" t="s">
        <v>1404</v>
      </c>
      <c r="Y333" s="68"/>
    </row>
    <row r="334" spans="1:25" x14ac:dyDescent="0.25">
      <c r="A334" s="68" t="s">
        <v>1408</v>
      </c>
      <c r="B334" s="69" t="s">
        <v>1407</v>
      </c>
      <c r="C334" s="68" t="s">
        <v>1409</v>
      </c>
      <c r="D334" s="68" t="s">
        <v>473</v>
      </c>
      <c r="E334" s="68" t="s">
        <v>7</v>
      </c>
      <c r="F334" s="68" t="s">
        <v>46</v>
      </c>
      <c r="G334" s="68" t="s">
        <v>1171</v>
      </c>
      <c r="H334" s="68" t="s">
        <v>5</v>
      </c>
      <c r="I334" s="68">
        <v>11604</v>
      </c>
      <c r="J334" s="68" t="s">
        <v>13864</v>
      </c>
      <c r="K334" s="68" t="s">
        <v>47</v>
      </c>
      <c r="L334" s="68" t="s">
        <v>14027</v>
      </c>
      <c r="M334" s="68" t="s">
        <v>911</v>
      </c>
      <c r="N334" s="68" t="s">
        <v>682</v>
      </c>
      <c r="O334" s="68" t="s">
        <v>14666</v>
      </c>
      <c r="P334" s="348">
        <v>89174009</v>
      </c>
      <c r="Q334" s="348" t="s">
        <v>15347</v>
      </c>
      <c r="R334" s="348" t="s">
        <v>12404</v>
      </c>
      <c r="S334" s="348">
        <v>89174009</v>
      </c>
      <c r="T334" s="348" t="s">
        <v>15432</v>
      </c>
      <c r="U334" s="348">
        <v>24190180</v>
      </c>
      <c r="V334" s="68"/>
      <c r="W334" s="68"/>
      <c r="X334" s="68" t="s">
        <v>1410</v>
      </c>
      <c r="Y334" s="68"/>
    </row>
    <row r="335" spans="1:25" x14ac:dyDescent="0.25">
      <c r="A335" s="68" t="s">
        <v>1412</v>
      </c>
      <c r="B335" s="68" t="s">
        <v>759</v>
      </c>
      <c r="C335" s="68" t="s">
        <v>100</v>
      </c>
      <c r="D335" s="68" t="s">
        <v>473</v>
      </c>
      <c r="E335" s="68" t="s">
        <v>7</v>
      </c>
      <c r="F335" s="68" t="s">
        <v>46</v>
      </c>
      <c r="G335" s="68" t="s">
        <v>1171</v>
      </c>
      <c r="H335" s="68" t="s">
        <v>4</v>
      </c>
      <c r="I335" s="68">
        <v>11603</v>
      </c>
      <c r="J335" s="68" t="s">
        <v>13863</v>
      </c>
      <c r="K335" s="68" t="s">
        <v>47</v>
      </c>
      <c r="L335" s="68" t="s">
        <v>14027</v>
      </c>
      <c r="M335" s="68" t="s">
        <v>14030</v>
      </c>
      <c r="N335" s="68" t="s">
        <v>329</v>
      </c>
      <c r="O335" s="68" t="s">
        <v>14666</v>
      </c>
      <c r="P335" s="348">
        <v>24287335</v>
      </c>
      <c r="Q335" s="348">
        <v>88171949</v>
      </c>
      <c r="R335" s="348" t="s">
        <v>12405</v>
      </c>
      <c r="S335" s="348">
        <v>88171949</v>
      </c>
      <c r="T335" s="348" t="s">
        <v>15432</v>
      </c>
      <c r="U335" s="348">
        <v>88453347</v>
      </c>
      <c r="V335" s="68"/>
      <c r="W335" s="68"/>
      <c r="X335" s="68"/>
      <c r="Y335" s="68"/>
    </row>
    <row r="336" spans="1:25" x14ac:dyDescent="0.25">
      <c r="A336" s="68" t="s">
        <v>1413</v>
      </c>
      <c r="B336" s="68" t="s">
        <v>224</v>
      </c>
      <c r="C336" s="68" t="s">
        <v>1381</v>
      </c>
      <c r="D336" s="68" t="s">
        <v>473</v>
      </c>
      <c r="E336" s="68" t="s">
        <v>7</v>
      </c>
      <c r="F336" s="68" t="s">
        <v>46</v>
      </c>
      <c r="G336" s="68" t="s">
        <v>1171</v>
      </c>
      <c r="H336" s="68" t="s">
        <v>2</v>
      </c>
      <c r="I336" s="68">
        <v>11601</v>
      </c>
      <c r="J336" s="68" t="s">
        <v>13860</v>
      </c>
      <c r="K336" s="68" t="s">
        <v>47</v>
      </c>
      <c r="L336" s="68" t="s">
        <v>14027</v>
      </c>
      <c r="M336" s="68" t="s">
        <v>1381</v>
      </c>
      <c r="N336" s="68" t="s">
        <v>1381</v>
      </c>
      <c r="O336" s="68" t="s">
        <v>14666</v>
      </c>
      <c r="P336" s="348">
        <v>24190264</v>
      </c>
      <c r="Q336" s="348" t="s">
        <v>15347</v>
      </c>
      <c r="R336" s="348" t="s">
        <v>13121</v>
      </c>
      <c r="S336" s="348">
        <v>24190264</v>
      </c>
      <c r="T336" s="348" t="s">
        <v>15432</v>
      </c>
      <c r="U336" s="348">
        <v>24190180</v>
      </c>
      <c r="V336" s="68"/>
      <c r="W336" s="68"/>
      <c r="X336" s="68" t="s">
        <v>1414</v>
      </c>
      <c r="Y336" s="68"/>
    </row>
    <row r="337" spans="1:25" x14ac:dyDescent="0.25">
      <c r="A337" s="68" t="s">
        <v>1416</v>
      </c>
      <c r="B337" s="68" t="s">
        <v>373</v>
      </c>
      <c r="C337" s="68" t="s">
        <v>10113</v>
      </c>
      <c r="D337" s="68" t="s">
        <v>473</v>
      </c>
      <c r="E337" s="68" t="s">
        <v>7</v>
      </c>
      <c r="F337" s="68" t="s">
        <v>46</v>
      </c>
      <c r="G337" s="68" t="s">
        <v>1171</v>
      </c>
      <c r="H337" s="68" t="s">
        <v>3</v>
      </c>
      <c r="I337" s="68">
        <v>11602</v>
      </c>
      <c r="J337" s="68" t="s">
        <v>13862</v>
      </c>
      <c r="K337" s="68" t="s">
        <v>47</v>
      </c>
      <c r="L337" s="68" t="s">
        <v>14027</v>
      </c>
      <c r="M337" s="68" t="s">
        <v>845</v>
      </c>
      <c r="N337" s="68" t="s">
        <v>845</v>
      </c>
      <c r="O337" s="68" t="s">
        <v>14666</v>
      </c>
      <c r="P337" s="348">
        <v>24190384</v>
      </c>
      <c r="Q337" s="348" t="s">
        <v>15347</v>
      </c>
      <c r="R337" s="348" t="s">
        <v>13438</v>
      </c>
      <c r="S337" s="348">
        <v>24190384</v>
      </c>
      <c r="T337" s="348" t="s">
        <v>15432</v>
      </c>
      <c r="U337" s="348">
        <v>24190180</v>
      </c>
      <c r="V337" s="68"/>
      <c r="W337" s="68"/>
      <c r="X337" s="68" t="s">
        <v>1417</v>
      </c>
      <c r="Y337" s="68"/>
    </row>
    <row r="338" spans="1:25" x14ac:dyDescent="0.25">
      <c r="A338" s="68" t="s">
        <v>1419</v>
      </c>
      <c r="B338" s="68" t="s">
        <v>504</v>
      </c>
      <c r="C338" s="68" t="s">
        <v>677</v>
      </c>
      <c r="D338" s="68" t="s">
        <v>473</v>
      </c>
      <c r="E338" s="68" t="s">
        <v>8</v>
      </c>
      <c r="F338" s="68" t="s">
        <v>46</v>
      </c>
      <c r="G338" s="68" t="s">
        <v>1171</v>
      </c>
      <c r="H338" s="68" t="s">
        <v>6</v>
      </c>
      <c r="I338" s="68">
        <v>11605</v>
      </c>
      <c r="J338" s="68" t="s">
        <v>13865</v>
      </c>
      <c r="K338" s="68" t="s">
        <v>47</v>
      </c>
      <c r="L338" s="68" t="s">
        <v>14027</v>
      </c>
      <c r="M338" s="68" t="s">
        <v>14031</v>
      </c>
      <c r="N338" s="68" t="s">
        <v>677</v>
      </c>
      <c r="O338" s="68" t="s">
        <v>14666</v>
      </c>
      <c r="P338" s="348">
        <v>24160427</v>
      </c>
      <c r="Q338" s="348">
        <v>24160427</v>
      </c>
      <c r="R338" s="348" t="s">
        <v>16407</v>
      </c>
      <c r="S338" s="348">
        <v>71238411</v>
      </c>
      <c r="T338" s="348" t="s">
        <v>15436</v>
      </c>
      <c r="U338" s="348">
        <v>27974406</v>
      </c>
      <c r="V338" s="68"/>
      <c r="W338" s="68"/>
      <c r="X338" s="68"/>
      <c r="Y338" s="68"/>
    </row>
    <row r="339" spans="1:25" x14ac:dyDescent="0.25">
      <c r="A339" s="68" t="s">
        <v>1422</v>
      </c>
      <c r="B339" s="68" t="s">
        <v>1421</v>
      </c>
      <c r="C339" s="68" t="s">
        <v>1423</v>
      </c>
      <c r="D339" s="68" t="s">
        <v>473</v>
      </c>
      <c r="E339" s="68" t="s">
        <v>7</v>
      </c>
      <c r="F339" s="68" t="s">
        <v>46</v>
      </c>
      <c r="G339" s="68" t="s">
        <v>1171</v>
      </c>
      <c r="H339" s="68" t="s">
        <v>5</v>
      </c>
      <c r="I339" s="68">
        <v>11604</v>
      </c>
      <c r="J339" s="68" t="s">
        <v>13864</v>
      </c>
      <c r="K339" s="68" t="s">
        <v>47</v>
      </c>
      <c r="L339" s="68" t="s">
        <v>14027</v>
      </c>
      <c r="M339" s="68" t="s">
        <v>911</v>
      </c>
      <c r="N339" s="68" t="s">
        <v>1423</v>
      </c>
      <c r="O339" s="68" t="s">
        <v>14666</v>
      </c>
      <c r="P339" s="348">
        <v>83435598</v>
      </c>
      <c r="Q339" s="348" t="s">
        <v>15347</v>
      </c>
      <c r="R339" s="348" t="s">
        <v>15448</v>
      </c>
      <c r="S339" s="348">
        <v>83435598</v>
      </c>
      <c r="T339" s="348" t="s">
        <v>15432</v>
      </c>
      <c r="U339" s="348">
        <v>24190180</v>
      </c>
      <c r="V339" s="68"/>
      <c r="W339" s="68"/>
      <c r="X339" s="68"/>
      <c r="Y339" s="68"/>
    </row>
    <row r="340" spans="1:25" x14ac:dyDescent="0.25">
      <c r="A340" s="68" t="s">
        <v>1425</v>
      </c>
      <c r="B340" s="68" t="s">
        <v>1424</v>
      </c>
      <c r="C340" s="68" t="s">
        <v>1426</v>
      </c>
      <c r="D340" s="68" t="s">
        <v>473</v>
      </c>
      <c r="E340" s="68" t="s">
        <v>8</v>
      </c>
      <c r="F340" s="68" t="s">
        <v>46</v>
      </c>
      <c r="G340" s="68" t="s">
        <v>1171</v>
      </c>
      <c r="H340" s="68" t="s">
        <v>4</v>
      </c>
      <c r="I340" s="68">
        <v>11603</v>
      </c>
      <c r="J340" s="68" t="s">
        <v>13863</v>
      </c>
      <c r="K340" s="68" t="s">
        <v>47</v>
      </c>
      <c r="L340" s="68" t="s">
        <v>14027</v>
      </c>
      <c r="M340" s="68" t="s">
        <v>14030</v>
      </c>
      <c r="N340" s="68" t="s">
        <v>11358</v>
      </c>
      <c r="O340" s="68" t="s">
        <v>14666</v>
      </c>
      <c r="P340" s="348">
        <v>84495551</v>
      </c>
      <c r="Q340" s="348" t="s">
        <v>15347</v>
      </c>
      <c r="R340" s="348" t="s">
        <v>16408</v>
      </c>
      <c r="S340" s="348">
        <v>84495551</v>
      </c>
      <c r="T340" s="348" t="s">
        <v>15436</v>
      </c>
      <c r="U340" s="348">
        <v>27794407</v>
      </c>
      <c r="V340" s="68"/>
      <c r="W340" s="68"/>
      <c r="X340" s="68"/>
      <c r="Y340" s="68"/>
    </row>
    <row r="341" spans="1:25" x14ac:dyDescent="0.25">
      <c r="A341" s="68" t="s">
        <v>1428</v>
      </c>
      <c r="B341" s="68" t="s">
        <v>1427</v>
      </c>
      <c r="C341" s="68" t="s">
        <v>1429</v>
      </c>
      <c r="D341" s="68" t="s">
        <v>473</v>
      </c>
      <c r="E341" s="68" t="s">
        <v>8</v>
      </c>
      <c r="F341" s="68" t="s">
        <v>46</v>
      </c>
      <c r="G341" s="68" t="s">
        <v>1171</v>
      </c>
      <c r="H341" s="68" t="s">
        <v>6</v>
      </c>
      <c r="I341" s="68">
        <v>11605</v>
      </c>
      <c r="J341" s="68" t="s">
        <v>13865</v>
      </c>
      <c r="K341" s="68" t="s">
        <v>47</v>
      </c>
      <c r="L341" s="68" t="s">
        <v>14027</v>
      </c>
      <c r="M341" s="68" t="s">
        <v>14031</v>
      </c>
      <c r="N341" s="68" t="s">
        <v>1430</v>
      </c>
      <c r="O341" s="68" t="s">
        <v>14666</v>
      </c>
      <c r="P341" s="348">
        <v>26451186</v>
      </c>
      <c r="Q341" s="348" t="s">
        <v>15347</v>
      </c>
      <c r="R341" s="348" t="s">
        <v>8215</v>
      </c>
      <c r="S341" s="348">
        <v>88283199</v>
      </c>
      <c r="T341" s="348" t="s">
        <v>15436</v>
      </c>
      <c r="U341" s="348">
        <v>27794406</v>
      </c>
      <c r="V341" s="68"/>
      <c r="W341" s="68"/>
      <c r="X341" s="68"/>
      <c r="Y341" s="68"/>
    </row>
    <row r="342" spans="1:25" x14ac:dyDescent="0.25">
      <c r="A342" s="68" t="s">
        <v>1433</v>
      </c>
      <c r="B342" s="68" t="s">
        <v>1432</v>
      </c>
      <c r="C342" s="68" t="s">
        <v>1434</v>
      </c>
      <c r="D342" s="68" t="s">
        <v>473</v>
      </c>
      <c r="E342" s="68" t="s">
        <v>7</v>
      </c>
      <c r="F342" s="68" t="s">
        <v>46</v>
      </c>
      <c r="G342" s="68" t="s">
        <v>1171</v>
      </c>
      <c r="H342" s="68" t="s">
        <v>4</v>
      </c>
      <c r="I342" s="68">
        <v>11603</v>
      </c>
      <c r="J342" s="68" t="s">
        <v>13863</v>
      </c>
      <c r="K342" s="68" t="s">
        <v>47</v>
      </c>
      <c r="L342" s="68" t="s">
        <v>14027</v>
      </c>
      <c r="M342" s="68" t="s">
        <v>14030</v>
      </c>
      <c r="N342" s="68" t="s">
        <v>11359</v>
      </c>
      <c r="O342" s="68" t="s">
        <v>14666</v>
      </c>
      <c r="P342" s="348">
        <v>88860091</v>
      </c>
      <c r="Q342" s="348" t="s">
        <v>15347</v>
      </c>
      <c r="R342" s="348" t="s">
        <v>1435</v>
      </c>
      <c r="S342" s="348">
        <v>88860091</v>
      </c>
      <c r="T342" s="348" t="s">
        <v>15432</v>
      </c>
      <c r="U342" s="348">
        <v>24190180</v>
      </c>
      <c r="V342" s="68"/>
      <c r="W342" s="68"/>
      <c r="X342" s="68" t="s">
        <v>1436</v>
      </c>
      <c r="Y342" s="68"/>
    </row>
    <row r="343" spans="1:25" x14ac:dyDescent="0.25">
      <c r="A343" s="68" t="s">
        <v>1439</v>
      </c>
      <c r="B343" s="68" t="s">
        <v>1438</v>
      </c>
      <c r="C343" s="68" t="s">
        <v>1440</v>
      </c>
      <c r="D343" s="68" t="s">
        <v>473</v>
      </c>
      <c r="E343" s="68" t="s">
        <v>8</v>
      </c>
      <c r="F343" s="68" t="s">
        <v>46</v>
      </c>
      <c r="G343" s="68" t="s">
        <v>1171</v>
      </c>
      <c r="H343" s="68" t="s">
        <v>6</v>
      </c>
      <c r="I343" s="68">
        <v>11605</v>
      </c>
      <c r="J343" s="68" t="s">
        <v>13865</v>
      </c>
      <c r="K343" s="68" t="s">
        <v>47</v>
      </c>
      <c r="L343" s="68" t="s">
        <v>14027</v>
      </c>
      <c r="M343" s="68" t="s">
        <v>14031</v>
      </c>
      <c r="N343" s="68" t="s">
        <v>1440</v>
      </c>
      <c r="O343" s="68" t="s">
        <v>14666</v>
      </c>
      <c r="P343" s="348">
        <v>27793169</v>
      </c>
      <c r="Q343" s="348" t="s">
        <v>15347</v>
      </c>
      <c r="R343" s="348" t="s">
        <v>16409</v>
      </c>
      <c r="S343" s="348">
        <v>84786575</v>
      </c>
      <c r="T343" s="348" t="s">
        <v>15436</v>
      </c>
      <c r="U343" s="348">
        <v>27794406</v>
      </c>
      <c r="V343" s="68"/>
      <c r="W343" s="68"/>
      <c r="X343" s="68" t="s">
        <v>2383</v>
      </c>
      <c r="Y343" s="68"/>
    </row>
    <row r="344" spans="1:25" x14ac:dyDescent="0.25">
      <c r="A344" s="68" t="s">
        <v>1443</v>
      </c>
      <c r="B344" s="68" t="s">
        <v>1442</v>
      </c>
      <c r="C344" s="68" t="s">
        <v>1444</v>
      </c>
      <c r="D344" s="68" t="s">
        <v>473</v>
      </c>
      <c r="E344" s="68" t="s">
        <v>7</v>
      </c>
      <c r="F344" s="68" t="s">
        <v>46</v>
      </c>
      <c r="G344" s="68" t="s">
        <v>1171</v>
      </c>
      <c r="H344" s="68" t="s">
        <v>3</v>
      </c>
      <c r="I344" s="68">
        <v>11602</v>
      </c>
      <c r="J344" s="68" t="s">
        <v>13862</v>
      </c>
      <c r="K344" s="68" t="s">
        <v>47</v>
      </c>
      <c r="L344" s="68" t="s">
        <v>14027</v>
      </c>
      <c r="M344" s="68" t="s">
        <v>845</v>
      </c>
      <c r="N344" s="68" t="s">
        <v>1444</v>
      </c>
      <c r="O344" s="68" t="s">
        <v>14666</v>
      </c>
      <c r="P344" s="348">
        <v>83208144</v>
      </c>
      <c r="Q344" s="348" t="s">
        <v>15347</v>
      </c>
      <c r="R344" s="348" t="s">
        <v>13122</v>
      </c>
      <c r="S344" s="348">
        <v>83208144</v>
      </c>
      <c r="T344" s="348" t="s">
        <v>15432</v>
      </c>
      <c r="U344" s="348">
        <v>88453347</v>
      </c>
      <c r="V344" s="68"/>
      <c r="W344" s="68"/>
      <c r="X344" s="68"/>
      <c r="Y344" s="68"/>
    </row>
    <row r="345" spans="1:25" x14ac:dyDescent="0.25">
      <c r="A345" s="68" t="s">
        <v>1447</v>
      </c>
      <c r="B345" s="68" t="s">
        <v>1446</v>
      </c>
      <c r="C345" s="68" t="s">
        <v>446</v>
      </c>
      <c r="D345" s="68" t="s">
        <v>473</v>
      </c>
      <c r="E345" s="68" t="s">
        <v>7</v>
      </c>
      <c r="F345" s="68" t="s">
        <v>46</v>
      </c>
      <c r="G345" s="68" t="s">
        <v>1171</v>
      </c>
      <c r="H345" s="68" t="s">
        <v>2</v>
      </c>
      <c r="I345" s="68">
        <v>11601</v>
      </c>
      <c r="J345" s="68" t="s">
        <v>13860</v>
      </c>
      <c r="K345" s="68" t="s">
        <v>47</v>
      </c>
      <c r="L345" s="68" t="s">
        <v>14027</v>
      </c>
      <c r="M345" s="68" t="s">
        <v>1381</v>
      </c>
      <c r="N345" s="68" t="s">
        <v>446</v>
      </c>
      <c r="O345" s="68" t="s">
        <v>14666</v>
      </c>
      <c r="P345" s="348">
        <v>24190045</v>
      </c>
      <c r="Q345" s="348">
        <v>83328488</v>
      </c>
      <c r="R345" s="348" t="s">
        <v>16410</v>
      </c>
      <c r="S345" s="348">
        <v>88562716</v>
      </c>
      <c r="T345" s="348" t="s">
        <v>15432</v>
      </c>
      <c r="U345" s="348">
        <v>88453347</v>
      </c>
      <c r="V345" s="68"/>
      <c r="W345" s="68"/>
      <c r="X345" s="68" t="s">
        <v>2210</v>
      </c>
      <c r="Y345" s="68"/>
    </row>
    <row r="346" spans="1:25" x14ac:dyDescent="0.25">
      <c r="A346" s="68" t="s">
        <v>1450</v>
      </c>
      <c r="B346" s="68" t="s">
        <v>1449</v>
      </c>
      <c r="C346" s="68" t="s">
        <v>929</v>
      </c>
      <c r="D346" s="68" t="s">
        <v>473</v>
      </c>
      <c r="E346" s="68" t="s">
        <v>8</v>
      </c>
      <c r="F346" s="68" t="s">
        <v>46</v>
      </c>
      <c r="G346" s="68" t="s">
        <v>1171</v>
      </c>
      <c r="H346" s="68" t="s">
        <v>6</v>
      </c>
      <c r="I346" s="68">
        <v>11605</v>
      </c>
      <c r="J346" s="68" t="s">
        <v>13865</v>
      </c>
      <c r="K346" s="68" t="s">
        <v>47</v>
      </c>
      <c r="L346" s="68" t="s">
        <v>14027</v>
      </c>
      <c r="M346" s="68" t="s">
        <v>14031</v>
      </c>
      <c r="N346" s="68" t="s">
        <v>929</v>
      </c>
      <c r="O346" s="68" t="s">
        <v>14666</v>
      </c>
      <c r="P346" s="348">
        <v>83122082</v>
      </c>
      <c r="Q346" s="348" t="s">
        <v>15347</v>
      </c>
      <c r="R346" s="348" t="s">
        <v>16411</v>
      </c>
      <c r="S346" s="348">
        <v>83122082</v>
      </c>
      <c r="T346" s="348" t="s">
        <v>15436</v>
      </c>
      <c r="U346" s="348">
        <v>27794406</v>
      </c>
      <c r="V346" s="68"/>
      <c r="W346" s="68"/>
      <c r="X346" s="68"/>
      <c r="Y346" s="68"/>
    </row>
    <row r="347" spans="1:25" x14ac:dyDescent="0.25">
      <c r="A347" s="68" t="s">
        <v>1452</v>
      </c>
      <c r="B347" s="68" t="s">
        <v>1451</v>
      </c>
      <c r="C347" s="68" t="s">
        <v>1453</v>
      </c>
      <c r="D347" s="68" t="s">
        <v>473</v>
      </c>
      <c r="E347" s="68" t="s">
        <v>8</v>
      </c>
      <c r="F347" s="68" t="s">
        <v>46</v>
      </c>
      <c r="G347" s="68" t="s">
        <v>1171</v>
      </c>
      <c r="H347" s="68" t="s">
        <v>6</v>
      </c>
      <c r="I347" s="68">
        <v>11605</v>
      </c>
      <c r="J347" s="68" t="s">
        <v>13865</v>
      </c>
      <c r="K347" s="68" t="s">
        <v>47</v>
      </c>
      <c r="L347" s="68" t="s">
        <v>14027</v>
      </c>
      <c r="M347" s="68" t="s">
        <v>14031</v>
      </c>
      <c r="N347" s="68" t="s">
        <v>1454</v>
      </c>
      <c r="O347" s="68" t="s">
        <v>14666</v>
      </c>
      <c r="P347" s="348">
        <v>24160509</v>
      </c>
      <c r="Q347" s="348" t="s">
        <v>15347</v>
      </c>
      <c r="R347" s="348" t="s">
        <v>14705</v>
      </c>
      <c r="S347" s="348">
        <v>85188502</v>
      </c>
      <c r="T347" s="348" t="s">
        <v>15436</v>
      </c>
      <c r="U347" s="348">
        <v>83640388</v>
      </c>
      <c r="V347" s="68"/>
      <c r="W347" s="68"/>
      <c r="X347" s="68" t="s">
        <v>1455</v>
      </c>
      <c r="Y347" s="68"/>
    </row>
    <row r="348" spans="1:25" x14ac:dyDescent="0.25">
      <c r="A348" s="68" t="s">
        <v>1457</v>
      </c>
      <c r="B348" s="68" t="s">
        <v>1130</v>
      </c>
      <c r="C348" s="68" t="s">
        <v>1458</v>
      </c>
      <c r="D348" s="68" t="s">
        <v>473</v>
      </c>
      <c r="E348" s="68" t="s">
        <v>8</v>
      </c>
      <c r="F348" s="68" t="s">
        <v>46</v>
      </c>
      <c r="G348" s="68" t="s">
        <v>1171</v>
      </c>
      <c r="H348" s="68" t="s">
        <v>6</v>
      </c>
      <c r="I348" s="68">
        <v>11605</v>
      </c>
      <c r="J348" s="68" t="s">
        <v>13865</v>
      </c>
      <c r="K348" s="68" t="s">
        <v>47</v>
      </c>
      <c r="L348" s="68" t="s">
        <v>14027</v>
      </c>
      <c r="M348" s="68" t="s">
        <v>14031</v>
      </c>
      <c r="N348" s="68" t="s">
        <v>1459</v>
      </c>
      <c r="O348" s="68" t="s">
        <v>14666</v>
      </c>
      <c r="P348" s="348">
        <v>26451148</v>
      </c>
      <c r="Q348" s="348" t="s">
        <v>15347</v>
      </c>
      <c r="R348" s="348" t="s">
        <v>15428</v>
      </c>
      <c r="S348" s="348">
        <v>84835920</v>
      </c>
      <c r="T348" s="348" t="s">
        <v>15436</v>
      </c>
      <c r="U348" s="348">
        <v>83640388</v>
      </c>
      <c r="V348" s="68"/>
      <c r="W348" s="68"/>
      <c r="X348" s="68" t="s">
        <v>1121</v>
      </c>
      <c r="Y348" s="68"/>
    </row>
    <row r="349" spans="1:25" x14ac:dyDescent="0.25">
      <c r="A349" s="68" t="s">
        <v>1461</v>
      </c>
      <c r="B349" s="68" t="s">
        <v>1306</v>
      </c>
      <c r="C349" s="68" t="s">
        <v>1462</v>
      </c>
      <c r="D349" s="68" t="s">
        <v>473</v>
      </c>
      <c r="E349" s="68" t="s">
        <v>8</v>
      </c>
      <c r="F349" s="68" t="s">
        <v>46</v>
      </c>
      <c r="G349" s="68" t="s">
        <v>1171</v>
      </c>
      <c r="H349" s="68" t="s">
        <v>6</v>
      </c>
      <c r="I349" s="68">
        <v>11605</v>
      </c>
      <c r="J349" s="68" t="s">
        <v>13865</v>
      </c>
      <c r="K349" s="68" t="s">
        <v>47</v>
      </c>
      <c r="L349" s="68" t="s">
        <v>14027</v>
      </c>
      <c r="M349" s="68" t="s">
        <v>14031</v>
      </c>
      <c r="N349" s="68" t="s">
        <v>1462</v>
      </c>
      <c r="O349" s="68" t="s">
        <v>14666</v>
      </c>
      <c r="P349" s="348">
        <v>24160413</v>
      </c>
      <c r="Q349" s="348">
        <v>72176517</v>
      </c>
      <c r="R349" s="348" t="s">
        <v>12657</v>
      </c>
      <c r="S349" s="348">
        <v>24160413</v>
      </c>
      <c r="T349" s="348" t="s">
        <v>15436</v>
      </c>
      <c r="U349" s="348">
        <v>27974406</v>
      </c>
      <c r="V349" s="68"/>
      <c r="W349" s="68"/>
      <c r="X349" s="68"/>
      <c r="Y349" s="68"/>
    </row>
    <row r="350" spans="1:25" x14ac:dyDescent="0.25">
      <c r="A350" s="68" t="s">
        <v>1464</v>
      </c>
      <c r="B350" s="68" t="s">
        <v>1463</v>
      </c>
      <c r="C350" s="68" t="s">
        <v>1465</v>
      </c>
      <c r="D350" s="68" t="s">
        <v>473</v>
      </c>
      <c r="E350" s="68" t="s">
        <v>8</v>
      </c>
      <c r="F350" s="68" t="s">
        <v>46</v>
      </c>
      <c r="G350" s="68" t="s">
        <v>1171</v>
      </c>
      <c r="H350" s="68" t="s">
        <v>6</v>
      </c>
      <c r="I350" s="68">
        <v>11605</v>
      </c>
      <c r="J350" s="68" t="s">
        <v>13865</v>
      </c>
      <c r="K350" s="68" t="s">
        <v>47</v>
      </c>
      <c r="L350" s="68" t="s">
        <v>14027</v>
      </c>
      <c r="M350" s="68" t="s">
        <v>14031</v>
      </c>
      <c r="N350" s="68" t="s">
        <v>11360</v>
      </c>
      <c r="O350" s="68" t="s">
        <v>14666</v>
      </c>
      <c r="P350" s="348">
        <v>27792123</v>
      </c>
      <c r="Q350" s="348" t="s">
        <v>15347</v>
      </c>
      <c r="R350" s="348" t="s">
        <v>9906</v>
      </c>
      <c r="S350" s="348">
        <v>72830959</v>
      </c>
      <c r="T350" s="348" t="s">
        <v>15436</v>
      </c>
      <c r="U350" s="348">
        <v>27794406</v>
      </c>
      <c r="V350" s="68"/>
      <c r="W350" s="68"/>
      <c r="X350" s="68"/>
      <c r="Y350" s="68"/>
    </row>
    <row r="351" spans="1:25" x14ac:dyDescent="0.25">
      <c r="A351" s="68" t="s">
        <v>1468</v>
      </c>
      <c r="B351" s="68" t="s">
        <v>1467</v>
      </c>
      <c r="C351" s="68" t="s">
        <v>1469</v>
      </c>
      <c r="D351" s="68" t="s">
        <v>473</v>
      </c>
      <c r="E351" s="68" t="s">
        <v>7</v>
      </c>
      <c r="F351" s="68" t="s">
        <v>46</v>
      </c>
      <c r="G351" s="68" t="s">
        <v>1171</v>
      </c>
      <c r="H351" s="68" t="s">
        <v>2</v>
      </c>
      <c r="I351" s="68">
        <v>11601</v>
      </c>
      <c r="J351" s="68" t="s">
        <v>13860</v>
      </c>
      <c r="K351" s="68" t="s">
        <v>47</v>
      </c>
      <c r="L351" s="68" t="s">
        <v>14027</v>
      </c>
      <c r="M351" s="68" t="s">
        <v>1381</v>
      </c>
      <c r="N351" s="68" t="s">
        <v>1469</v>
      </c>
      <c r="O351" s="68" t="s">
        <v>14666</v>
      </c>
      <c r="P351" s="348">
        <v>24190554</v>
      </c>
      <c r="Q351" s="348" t="s">
        <v>15347</v>
      </c>
      <c r="R351" s="348" t="s">
        <v>13436</v>
      </c>
      <c r="S351" s="348">
        <v>83185995</v>
      </c>
      <c r="T351" s="348" t="s">
        <v>15432</v>
      </c>
      <c r="U351" s="348">
        <v>24190180</v>
      </c>
      <c r="V351" s="68"/>
      <c r="W351" s="68"/>
      <c r="X351" s="68" t="s">
        <v>11106</v>
      </c>
      <c r="Y351" s="68"/>
    </row>
    <row r="352" spans="1:25" x14ac:dyDescent="0.25">
      <c r="A352" s="68" t="s">
        <v>1472</v>
      </c>
      <c r="B352" s="68" t="s">
        <v>1471</v>
      </c>
      <c r="C352" s="68" t="s">
        <v>331</v>
      </c>
      <c r="D352" s="68" t="s">
        <v>473</v>
      </c>
      <c r="E352" s="68" t="s">
        <v>8</v>
      </c>
      <c r="F352" s="68" t="s">
        <v>46</v>
      </c>
      <c r="G352" s="68" t="s">
        <v>1171</v>
      </c>
      <c r="H352" s="68" t="s">
        <v>6</v>
      </c>
      <c r="I352" s="68">
        <v>11605</v>
      </c>
      <c r="J352" s="68" t="s">
        <v>13865</v>
      </c>
      <c r="K352" s="68" t="s">
        <v>47</v>
      </c>
      <c r="L352" s="68" t="s">
        <v>14027</v>
      </c>
      <c r="M352" s="68" t="s">
        <v>14031</v>
      </c>
      <c r="N352" s="68" t="s">
        <v>331</v>
      </c>
      <c r="O352" s="68" t="s">
        <v>14666</v>
      </c>
      <c r="P352" s="348">
        <v>27793072</v>
      </c>
      <c r="Q352" s="348" t="s">
        <v>15347</v>
      </c>
      <c r="R352" s="348" t="s">
        <v>10272</v>
      </c>
      <c r="S352" s="348">
        <v>27793072</v>
      </c>
      <c r="T352" s="348" t="s">
        <v>15436</v>
      </c>
      <c r="U352" s="348">
        <v>27794407</v>
      </c>
      <c r="V352" s="68" t="s">
        <v>15261</v>
      </c>
      <c r="W352" s="68"/>
      <c r="X352" s="68" t="s">
        <v>1473</v>
      </c>
      <c r="Y352" s="68"/>
    </row>
    <row r="353" spans="1:25" x14ac:dyDescent="0.25">
      <c r="A353" s="68" t="s">
        <v>12621</v>
      </c>
      <c r="B353" s="68" t="s">
        <v>1475</v>
      </c>
      <c r="C353" s="68" t="s">
        <v>352</v>
      </c>
      <c r="D353" s="68" t="s">
        <v>473</v>
      </c>
      <c r="E353" s="68" t="s">
        <v>8</v>
      </c>
      <c r="F353" s="68" t="s">
        <v>46</v>
      </c>
      <c r="G353" s="68" t="s">
        <v>1171</v>
      </c>
      <c r="H353" s="68" t="s">
        <v>6</v>
      </c>
      <c r="I353" s="68">
        <v>11605</v>
      </c>
      <c r="J353" s="68" t="s">
        <v>13865</v>
      </c>
      <c r="K353" s="68" t="s">
        <v>47</v>
      </c>
      <c r="L353" s="68" t="s">
        <v>14027</v>
      </c>
      <c r="M353" s="68" t="s">
        <v>14031</v>
      </c>
      <c r="N353" s="68" t="s">
        <v>352</v>
      </c>
      <c r="O353" s="68" t="s">
        <v>14666</v>
      </c>
      <c r="P353" s="348" t="s">
        <v>15347</v>
      </c>
      <c r="Q353" s="348" t="s">
        <v>15347</v>
      </c>
      <c r="R353" s="348" t="s">
        <v>14710</v>
      </c>
      <c r="S353" s="348">
        <v>85354181</v>
      </c>
      <c r="T353" s="348" t="s">
        <v>15436</v>
      </c>
      <c r="U353" s="348">
        <v>27794406</v>
      </c>
      <c r="V353" s="68"/>
      <c r="W353" s="68"/>
      <c r="X353" s="68" t="s">
        <v>10078</v>
      </c>
      <c r="Y353" s="68"/>
    </row>
    <row r="354" spans="1:25" x14ac:dyDescent="0.25">
      <c r="A354" s="68" t="s">
        <v>1477</v>
      </c>
      <c r="B354" s="68" t="s">
        <v>1476</v>
      </c>
      <c r="C354" s="68" t="s">
        <v>1478</v>
      </c>
      <c r="D354" s="68" t="s">
        <v>473</v>
      </c>
      <c r="E354" s="68" t="s">
        <v>7</v>
      </c>
      <c r="F354" s="68" t="s">
        <v>46</v>
      </c>
      <c r="G354" s="68" t="s">
        <v>1171</v>
      </c>
      <c r="H354" s="68" t="s">
        <v>4</v>
      </c>
      <c r="I354" s="68">
        <v>11603</v>
      </c>
      <c r="J354" s="68" t="s">
        <v>13863</v>
      </c>
      <c r="K354" s="68" t="s">
        <v>47</v>
      </c>
      <c r="L354" s="68" t="s">
        <v>14027</v>
      </c>
      <c r="M354" s="68" t="s">
        <v>14030</v>
      </c>
      <c r="N354" s="68" t="s">
        <v>1478</v>
      </c>
      <c r="O354" s="68" t="s">
        <v>14666</v>
      </c>
      <c r="P354" s="348">
        <v>24285769</v>
      </c>
      <c r="Q354" s="348" t="s">
        <v>15347</v>
      </c>
      <c r="R354" s="348" t="s">
        <v>1479</v>
      </c>
      <c r="S354" s="348">
        <v>88101628</v>
      </c>
      <c r="T354" s="348" t="s">
        <v>15432</v>
      </c>
      <c r="U354" s="348">
        <v>24190180</v>
      </c>
      <c r="V354" s="68"/>
      <c r="W354" s="68"/>
      <c r="X354" s="68" t="s">
        <v>5426</v>
      </c>
      <c r="Y354" s="68"/>
    </row>
    <row r="355" spans="1:25" x14ac:dyDescent="0.25">
      <c r="A355" s="68" t="s">
        <v>1482</v>
      </c>
      <c r="B355" s="68" t="s">
        <v>1481</v>
      </c>
      <c r="C355" s="68" t="s">
        <v>1483</v>
      </c>
      <c r="D355" s="68" t="s">
        <v>473</v>
      </c>
      <c r="E355" s="68" t="s">
        <v>8</v>
      </c>
      <c r="F355" s="68" t="s">
        <v>46</v>
      </c>
      <c r="G355" s="68" t="s">
        <v>1171</v>
      </c>
      <c r="H355" s="68" t="s">
        <v>6</v>
      </c>
      <c r="I355" s="68">
        <v>11605</v>
      </c>
      <c r="J355" s="68" t="s">
        <v>13865</v>
      </c>
      <c r="K355" s="68" t="s">
        <v>47</v>
      </c>
      <c r="L355" s="68" t="s">
        <v>14027</v>
      </c>
      <c r="M355" s="68" t="s">
        <v>14031</v>
      </c>
      <c r="N355" s="68" t="s">
        <v>1483</v>
      </c>
      <c r="O355" s="68" t="s">
        <v>14666</v>
      </c>
      <c r="P355" s="348">
        <v>86958055</v>
      </c>
      <c r="Q355" s="348" t="s">
        <v>15347</v>
      </c>
      <c r="R355" s="348" t="s">
        <v>15449</v>
      </c>
      <c r="S355" s="348">
        <v>85443209</v>
      </c>
      <c r="T355" s="348" t="s">
        <v>15436</v>
      </c>
      <c r="U355" s="348">
        <v>27794407</v>
      </c>
      <c r="V355" s="68"/>
      <c r="W355" s="68"/>
      <c r="X355" s="68"/>
      <c r="Y355" s="68"/>
    </row>
    <row r="356" spans="1:25" x14ac:dyDescent="0.25">
      <c r="A356" s="68" t="s">
        <v>1485</v>
      </c>
      <c r="B356" s="68" t="s">
        <v>1484</v>
      </c>
      <c r="C356" s="68" t="s">
        <v>911</v>
      </c>
      <c r="D356" s="68" t="s">
        <v>473</v>
      </c>
      <c r="E356" s="68" t="s">
        <v>7</v>
      </c>
      <c r="F356" s="68" t="s">
        <v>46</v>
      </c>
      <c r="G356" s="68" t="s">
        <v>1171</v>
      </c>
      <c r="H356" s="68" t="s">
        <v>5</v>
      </c>
      <c r="I356" s="68">
        <v>11604</v>
      </c>
      <c r="J356" s="68" t="s">
        <v>13864</v>
      </c>
      <c r="K356" s="68" t="s">
        <v>47</v>
      </c>
      <c r="L356" s="68" t="s">
        <v>14027</v>
      </c>
      <c r="M356" s="68" t="s">
        <v>911</v>
      </c>
      <c r="N356" s="68" t="s">
        <v>911</v>
      </c>
      <c r="O356" s="68" t="s">
        <v>14666</v>
      </c>
      <c r="P356" s="348">
        <v>89959466</v>
      </c>
      <c r="Q356" s="348" t="s">
        <v>15347</v>
      </c>
      <c r="R356" s="348" t="s">
        <v>14714</v>
      </c>
      <c r="S356" s="348" t="s">
        <v>15347</v>
      </c>
      <c r="T356" s="348" t="s">
        <v>15432</v>
      </c>
      <c r="U356" s="348">
        <v>24190180</v>
      </c>
      <c r="V356" s="68"/>
      <c r="W356" s="68"/>
      <c r="X356" s="68" t="s">
        <v>13123</v>
      </c>
      <c r="Y356" s="68"/>
    </row>
    <row r="357" spans="1:25" x14ac:dyDescent="0.25">
      <c r="A357" s="68" t="s">
        <v>1488</v>
      </c>
      <c r="B357" s="68" t="s">
        <v>1487</v>
      </c>
      <c r="C357" s="68" t="s">
        <v>802</v>
      </c>
      <c r="D357" s="68" t="s">
        <v>473</v>
      </c>
      <c r="E357" s="68" t="s">
        <v>8</v>
      </c>
      <c r="F357" s="68" t="s">
        <v>46</v>
      </c>
      <c r="G357" s="68" t="s">
        <v>1171</v>
      </c>
      <c r="H357" s="68" t="s">
        <v>6</v>
      </c>
      <c r="I357" s="68">
        <v>11605</v>
      </c>
      <c r="J357" s="68" t="s">
        <v>13865</v>
      </c>
      <c r="K357" s="68" t="s">
        <v>47</v>
      </c>
      <c r="L357" s="68" t="s">
        <v>14027</v>
      </c>
      <c r="M357" s="68" t="s">
        <v>14031</v>
      </c>
      <c r="N357" s="68" t="s">
        <v>802</v>
      </c>
      <c r="O357" s="68" t="s">
        <v>14666</v>
      </c>
      <c r="P357" s="348">
        <v>22005498</v>
      </c>
      <c r="Q357" s="348" t="s">
        <v>15347</v>
      </c>
      <c r="R357" s="348" t="s">
        <v>13442</v>
      </c>
      <c r="S357" s="348">
        <v>22005498</v>
      </c>
      <c r="T357" s="348" t="s">
        <v>15436</v>
      </c>
      <c r="U357" s="348">
        <v>27794407</v>
      </c>
      <c r="V357" s="68"/>
      <c r="W357" s="68"/>
      <c r="X357" s="68" t="s">
        <v>1489</v>
      </c>
      <c r="Y357" s="68"/>
    </row>
    <row r="358" spans="1:25" x14ac:dyDescent="0.25">
      <c r="A358" s="68" t="s">
        <v>1492</v>
      </c>
      <c r="B358" s="68" t="s">
        <v>1491</v>
      </c>
      <c r="C358" s="68" t="s">
        <v>3764</v>
      </c>
      <c r="D358" s="68" t="s">
        <v>1493</v>
      </c>
      <c r="E358" s="68" t="s">
        <v>2</v>
      </c>
      <c r="F358" s="68" t="s">
        <v>46</v>
      </c>
      <c r="G358" s="68" t="s">
        <v>1494</v>
      </c>
      <c r="H358" s="68" t="s">
        <v>2</v>
      </c>
      <c r="I358" s="68">
        <v>11901</v>
      </c>
      <c r="J358" s="68" t="s">
        <v>15300</v>
      </c>
      <c r="K358" s="68" t="s">
        <v>47</v>
      </c>
      <c r="L358" s="68" t="s">
        <v>1493</v>
      </c>
      <c r="M358" s="68" t="s">
        <v>15450</v>
      </c>
      <c r="N358" s="68" t="s">
        <v>3764</v>
      </c>
      <c r="O358" s="68" t="s">
        <v>14666</v>
      </c>
      <c r="P358" s="348">
        <v>27718448</v>
      </c>
      <c r="Q358" s="348" t="s">
        <v>15347</v>
      </c>
      <c r="R358" s="348" t="s">
        <v>10492</v>
      </c>
      <c r="S358" s="348">
        <v>27714884</v>
      </c>
      <c r="T358" s="348" t="s">
        <v>6542</v>
      </c>
      <c r="U358" s="348">
        <v>27718453</v>
      </c>
      <c r="V358" s="68"/>
      <c r="W358" s="68"/>
      <c r="X358" s="68" t="s">
        <v>1039</v>
      </c>
      <c r="Y358" s="68"/>
    </row>
    <row r="359" spans="1:25" x14ac:dyDescent="0.25">
      <c r="A359" s="68" t="s">
        <v>1497</v>
      </c>
      <c r="B359" s="68" t="s">
        <v>1496</v>
      </c>
      <c r="C359" s="68" t="s">
        <v>10281</v>
      </c>
      <c r="D359" s="68" t="s">
        <v>1493</v>
      </c>
      <c r="E359" s="68" t="s">
        <v>2</v>
      </c>
      <c r="F359" s="68" t="s">
        <v>46</v>
      </c>
      <c r="G359" s="68" t="s">
        <v>1494</v>
      </c>
      <c r="H359" s="68" t="s">
        <v>2</v>
      </c>
      <c r="I359" s="68">
        <v>11901</v>
      </c>
      <c r="J359" s="68" t="s">
        <v>15300</v>
      </c>
      <c r="K359" s="68" t="s">
        <v>47</v>
      </c>
      <c r="L359" s="68" t="s">
        <v>1493</v>
      </c>
      <c r="M359" s="68" t="s">
        <v>15450</v>
      </c>
      <c r="N359" s="68" t="s">
        <v>10281</v>
      </c>
      <c r="O359" s="68" t="s">
        <v>14666</v>
      </c>
      <c r="P359" s="348">
        <v>27702134</v>
      </c>
      <c r="Q359" s="348">
        <v>27720454</v>
      </c>
      <c r="R359" s="348" t="s">
        <v>1599</v>
      </c>
      <c r="S359" s="348">
        <v>88227048</v>
      </c>
      <c r="T359" s="348" t="s">
        <v>6542</v>
      </c>
      <c r="U359" s="348">
        <v>27718453</v>
      </c>
      <c r="V359" s="68"/>
      <c r="W359" s="68"/>
      <c r="X359" s="68" t="s">
        <v>1053</v>
      </c>
      <c r="Y359" s="68"/>
    </row>
    <row r="360" spans="1:25" x14ac:dyDescent="0.25">
      <c r="A360" s="68" t="s">
        <v>1500</v>
      </c>
      <c r="B360" s="68" t="s">
        <v>1499</v>
      </c>
      <c r="C360" s="68" t="s">
        <v>1501</v>
      </c>
      <c r="D360" s="68" t="s">
        <v>1493</v>
      </c>
      <c r="E360" s="68" t="s">
        <v>2</v>
      </c>
      <c r="F360" s="68" t="s">
        <v>46</v>
      </c>
      <c r="G360" s="68" t="s">
        <v>1494</v>
      </c>
      <c r="H360" s="68" t="s">
        <v>2</v>
      </c>
      <c r="I360" s="68">
        <v>11901</v>
      </c>
      <c r="J360" s="68" t="s">
        <v>15300</v>
      </c>
      <c r="K360" s="68" t="s">
        <v>47</v>
      </c>
      <c r="L360" s="68" t="s">
        <v>1493</v>
      </c>
      <c r="M360" s="68" t="s">
        <v>15450</v>
      </c>
      <c r="N360" s="68" t="s">
        <v>1501</v>
      </c>
      <c r="O360" s="68" t="s">
        <v>14666</v>
      </c>
      <c r="P360" s="348">
        <v>88648010</v>
      </c>
      <c r="Q360" s="348" t="s">
        <v>15347</v>
      </c>
      <c r="R360" s="348" t="s">
        <v>10556</v>
      </c>
      <c r="S360" s="348">
        <v>88648010</v>
      </c>
      <c r="T360" s="348" t="s">
        <v>6542</v>
      </c>
      <c r="U360" s="348">
        <v>89900202</v>
      </c>
      <c r="V360" s="68"/>
      <c r="W360" s="68"/>
      <c r="X360" s="68" t="s">
        <v>1502</v>
      </c>
      <c r="Y360" s="68"/>
    </row>
    <row r="361" spans="1:25" x14ac:dyDescent="0.25">
      <c r="A361" s="68" t="s">
        <v>1505</v>
      </c>
      <c r="B361" s="68" t="s">
        <v>1504</v>
      </c>
      <c r="C361" s="68" t="s">
        <v>1506</v>
      </c>
      <c r="D361" s="68" t="s">
        <v>1493</v>
      </c>
      <c r="E361" s="68" t="s">
        <v>2</v>
      </c>
      <c r="F361" s="68" t="s">
        <v>46</v>
      </c>
      <c r="G361" s="68" t="s">
        <v>1494</v>
      </c>
      <c r="H361" s="68" t="s">
        <v>2</v>
      </c>
      <c r="I361" s="68">
        <v>11901</v>
      </c>
      <c r="J361" s="68" t="s">
        <v>15300</v>
      </c>
      <c r="K361" s="68" t="s">
        <v>47</v>
      </c>
      <c r="L361" s="68" t="s">
        <v>1493</v>
      </c>
      <c r="M361" s="68" t="s">
        <v>15450</v>
      </c>
      <c r="N361" s="68" t="s">
        <v>1506</v>
      </c>
      <c r="O361" s="68" t="s">
        <v>14666</v>
      </c>
      <c r="P361" s="348">
        <v>27718518</v>
      </c>
      <c r="Q361" s="348" t="s">
        <v>15347</v>
      </c>
      <c r="R361" s="348" t="s">
        <v>1507</v>
      </c>
      <c r="S361" s="348">
        <v>27718518</v>
      </c>
      <c r="T361" s="348" t="s">
        <v>6542</v>
      </c>
      <c r="U361" s="348">
        <v>27718453</v>
      </c>
      <c r="V361" s="68"/>
      <c r="W361" s="68"/>
      <c r="X361" s="68" t="s">
        <v>1437</v>
      </c>
      <c r="Y361" s="68"/>
    </row>
    <row r="362" spans="1:25" x14ac:dyDescent="0.25">
      <c r="A362" s="68" t="s">
        <v>1510</v>
      </c>
      <c r="B362" s="68" t="s">
        <v>1509</v>
      </c>
      <c r="C362" s="68" t="s">
        <v>1511</v>
      </c>
      <c r="D362" s="68" t="s">
        <v>1493</v>
      </c>
      <c r="E362" s="68" t="s">
        <v>2</v>
      </c>
      <c r="F362" s="68" t="s">
        <v>46</v>
      </c>
      <c r="G362" s="68" t="s">
        <v>1494</v>
      </c>
      <c r="H362" s="68" t="s">
        <v>2</v>
      </c>
      <c r="I362" s="68">
        <v>11901</v>
      </c>
      <c r="J362" s="68" t="s">
        <v>15300</v>
      </c>
      <c r="K362" s="68" t="s">
        <v>47</v>
      </c>
      <c r="L362" s="68" t="s">
        <v>1493</v>
      </c>
      <c r="M362" s="68" t="s">
        <v>15450</v>
      </c>
      <c r="N362" s="68" t="s">
        <v>1512</v>
      </c>
      <c r="O362" s="68" t="s">
        <v>14666</v>
      </c>
      <c r="P362" s="348">
        <v>27701253</v>
      </c>
      <c r="Q362" s="348" t="s">
        <v>15347</v>
      </c>
      <c r="R362" s="348" t="s">
        <v>12541</v>
      </c>
      <c r="S362" s="348">
        <v>83180785</v>
      </c>
      <c r="T362" s="348" t="s">
        <v>6542</v>
      </c>
      <c r="U362" s="348">
        <v>27718453</v>
      </c>
      <c r="V362" s="68"/>
      <c r="W362" s="68"/>
      <c r="X362" s="68" t="s">
        <v>1513</v>
      </c>
      <c r="Y362" s="68"/>
    </row>
    <row r="363" spans="1:25" x14ac:dyDescent="0.25">
      <c r="A363" s="68" t="s">
        <v>1516</v>
      </c>
      <c r="B363" s="68" t="s">
        <v>1515</v>
      </c>
      <c r="C363" s="68" t="s">
        <v>14079</v>
      </c>
      <c r="D363" s="68" t="s">
        <v>1493</v>
      </c>
      <c r="E363" s="68" t="s">
        <v>2</v>
      </c>
      <c r="F363" s="68" t="s">
        <v>46</v>
      </c>
      <c r="G363" s="68" t="s">
        <v>1494</v>
      </c>
      <c r="H363" s="68" t="s">
        <v>2</v>
      </c>
      <c r="I363" s="68">
        <v>11901</v>
      </c>
      <c r="J363" s="68" t="s">
        <v>15300</v>
      </c>
      <c r="K363" s="68" t="s">
        <v>47</v>
      </c>
      <c r="L363" s="68" t="s">
        <v>1493</v>
      </c>
      <c r="M363" s="68" t="s">
        <v>15450</v>
      </c>
      <c r="N363" s="68" t="s">
        <v>1517</v>
      </c>
      <c r="O363" s="68" t="s">
        <v>14666</v>
      </c>
      <c r="P363" s="348">
        <v>27719303</v>
      </c>
      <c r="Q363" s="348" t="s">
        <v>15347</v>
      </c>
      <c r="R363" s="348" t="s">
        <v>14766</v>
      </c>
      <c r="S363" s="348">
        <v>27720676</v>
      </c>
      <c r="T363" s="348" t="s">
        <v>6542</v>
      </c>
      <c r="U363" s="348">
        <v>27718453</v>
      </c>
      <c r="V363" s="68"/>
      <c r="W363" s="68"/>
      <c r="X363" s="68" t="s">
        <v>1518</v>
      </c>
      <c r="Y363" s="68"/>
    </row>
    <row r="364" spans="1:25" x14ac:dyDescent="0.25">
      <c r="A364" s="68" t="s">
        <v>1520</v>
      </c>
      <c r="B364" s="68" t="s">
        <v>1056</v>
      </c>
      <c r="C364" s="68" t="s">
        <v>13098</v>
      </c>
      <c r="D364" s="68" t="s">
        <v>1493</v>
      </c>
      <c r="E364" s="68" t="s">
        <v>2</v>
      </c>
      <c r="F364" s="68" t="s">
        <v>46</v>
      </c>
      <c r="G364" s="68" t="s">
        <v>1494</v>
      </c>
      <c r="H364" s="68" t="s">
        <v>2</v>
      </c>
      <c r="I364" s="68">
        <v>11901</v>
      </c>
      <c r="J364" s="68" t="s">
        <v>15300</v>
      </c>
      <c r="K364" s="68" t="s">
        <v>47</v>
      </c>
      <c r="L364" s="68" t="s">
        <v>1493</v>
      </c>
      <c r="M364" s="68" t="s">
        <v>15450</v>
      </c>
      <c r="N364" s="68" t="s">
        <v>48</v>
      </c>
      <c r="O364" s="68" t="s">
        <v>14666</v>
      </c>
      <c r="P364" s="348">
        <v>27718135</v>
      </c>
      <c r="Q364" s="348" t="s">
        <v>15347</v>
      </c>
      <c r="R364" s="348" t="s">
        <v>12781</v>
      </c>
      <c r="S364" s="348">
        <v>88139059</v>
      </c>
      <c r="T364" s="348" t="s">
        <v>6542</v>
      </c>
      <c r="U364" s="348">
        <v>89900202</v>
      </c>
      <c r="V364" s="68"/>
      <c r="W364" s="68"/>
      <c r="X364" s="68" t="s">
        <v>1057</v>
      </c>
      <c r="Y364" s="68"/>
    </row>
    <row r="365" spans="1:25" x14ac:dyDescent="0.25">
      <c r="A365" s="68" t="s">
        <v>1523</v>
      </c>
      <c r="B365" s="68" t="s">
        <v>1522</v>
      </c>
      <c r="C365" s="68" t="s">
        <v>416</v>
      </c>
      <c r="D365" s="68" t="s">
        <v>1493</v>
      </c>
      <c r="E365" s="68" t="s">
        <v>2</v>
      </c>
      <c r="F365" s="68" t="s">
        <v>46</v>
      </c>
      <c r="G365" s="68" t="s">
        <v>1494</v>
      </c>
      <c r="H365" s="68" t="s">
        <v>2</v>
      </c>
      <c r="I365" s="68">
        <v>11901</v>
      </c>
      <c r="J365" s="68" t="s">
        <v>15300</v>
      </c>
      <c r="K365" s="68" t="s">
        <v>47</v>
      </c>
      <c r="L365" s="68" t="s">
        <v>1493</v>
      </c>
      <c r="M365" s="68" t="s">
        <v>15450</v>
      </c>
      <c r="N365" s="68" t="s">
        <v>416</v>
      </c>
      <c r="O365" s="68" t="s">
        <v>14666</v>
      </c>
      <c r="P365" s="348">
        <v>27714919</v>
      </c>
      <c r="Q365" s="348" t="s">
        <v>15347</v>
      </c>
      <c r="R365" s="348" t="s">
        <v>13448</v>
      </c>
      <c r="S365" s="348">
        <v>27714919</v>
      </c>
      <c r="T365" s="348" t="s">
        <v>6542</v>
      </c>
      <c r="U365" s="348">
        <v>27718453</v>
      </c>
      <c r="V365" s="68" t="s">
        <v>15261</v>
      </c>
      <c r="W365" s="68"/>
      <c r="X365" s="68" t="s">
        <v>1042</v>
      </c>
      <c r="Y365" s="68"/>
    </row>
    <row r="366" spans="1:25" x14ac:dyDescent="0.25">
      <c r="A366" s="68" t="s">
        <v>1526</v>
      </c>
      <c r="B366" s="68" t="s">
        <v>1525</v>
      </c>
      <c r="C366" s="68" t="s">
        <v>4460</v>
      </c>
      <c r="D366" s="68" t="s">
        <v>1493</v>
      </c>
      <c r="E366" s="68" t="s">
        <v>2</v>
      </c>
      <c r="F366" s="68" t="s">
        <v>46</v>
      </c>
      <c r="G366" s="68" t="s">
        <v>1494</v>
      </c>
      <c r="H366" s="68" t="s">
        <v>2</v>
      </c>
      <c r="I366" s="68">
        <v>11901</v>
      </c>
      <c r="J366" s="68" t="s">
        <v>15300</v>
      </c>
      <c r="K366" s="68" t="s">
        <v>47</v>
      </c>
      <c r="L366" s="68" t="s">
        <v>1493</v>
      </c>
      <c r="M366" s="68" t="s">
        <v>15450</v>
      </c>
      <c r="N366" s="68" t="s">
        <v>352</v>
      </c>
      <c r="O366" s="68" t="s">
        <v>10246</v>
      </c>
      <c r="P366" s="348">
        <v>27710316</v>
      </c>
      <c r="Q366" s="348" t="s">
        <v>15347</v>
      </c>
      <c r="R366" s="348" t="s">
        <v>14729</v>
      </c>
      <c r="S366" s="348">
        <v>27710316</v>
      </c>
      <c r="T366" s="348" t="s">
        <v>6542</v>
      </c>
      <c r="U366" s="348">
        <v>27718453</v>
      </c>
      <c r="V366" s="68"/>
      <c r="W366" s="68"/>
      <c r="X366" s="68" t="s">
        <v>1045</v>
      </c>
      <c r="Y366" s="68"/>
    </row>
    <row r="367" spans="1:25" x14ac:dyDescent="0.25">
      <c r="A367" s="68" t="s">
        <v>1529</v>
      </c>
      <c r="B367" s="68" t="s">
        <v>1528</v>
      </c>
      <c r="C367" s="68" t="s">
        <v>11174</v>
      </c>
      <c r="D367" s="68" t="s">
        <v>1493</v>
      </c>
      <c r="E367" s="68" t="s">
        <v>2</v>
      </c>
      <c r="F367" s="68" t="s">
        <v>46</v>
      </c>
      <c r="G367" s="68" t="s">
        <v>1494</v>
      </c>
      <c r="H367" s="68" t="s">
        <v>2</v>
      </c>
      <c r="I367" s="68">
        <v>11901</v>
      </c>
      <c r="J367" s="68" t="s">
        <v>15300</v>
      </c>
      <c r="K367" s="68" t="s">
        <v>47</v>
      </c>
      <c r="L367" s="68" t="s">
        <v>1493</v>
      </c>
      <c r="M367" s="68" t="s">
        <v>15450</v>
      </c>
      <c r="N367" s="68" t="s">
        <v>11174</v>
      </c>
      <c r="O367" s="68" t="s">
        <v>14666</v>
      </c>
      <c r="P367" s="348">
        <v>27711813</v>
      </c>
      <c r="Q367" s="348" t="s">
        <v>15347</v>
      </c>
      <c r="R367" s="348" t="s">
        <v>13133</v>
      </c>
      <c r="S367" s="348">
        <v>27711676</v>
      </c>
      <c r="T367" s="348" t="s">
        <v>6542</v>
      </c>
      <c r="U367" s="348">
        <v>27718453</v>
      </c>
      <c r="V367" s="68" t="s">
        <v>15261</v>
      </c>
      <c r="W367" s="68"/>
      <c r="X367" s="68" t="s">
        <v>363</v>
      </c>
      <c r="Y367" s="68"/>
    </row>
    <row r="368" spans="1:25" x14ac:dyDescent="0.25">
      <c r="A368" s="68" t="s">
        <v>1531</v>
      </c>
      <c r="B368" s="68" t="s">
        <v>1530</v>
      </c>
      <c r="C368" s="68" t="s">
        <v>4253</v>
      </c>
      <c r="D368" s="68" t="s">
        <v>1493</v>
      </c>
      <c r="E368" s="68" t="s">
        <v>2</v>
      </c>
      <c r="F368" s="68" t="s">
        <v>46</v>
      </c>
      <c r="G368" s="68" t="s">
        <v>1494</v>
      </c>
      <c r="H368" s="68" t="s">
        <v>2</v>
      </c>
      <c r="I368" s="68">
        <v>11901</v>
      </c>
      <c r="J368" s="68" t="s">
        <v>15300</v>
      </c>
      <c r="K368" s="68" t="s">
        <v>47</v>
      </c>
      <c r="L368" s="68" t="s">
        <v>1493</v>
      </c>
      <c r="M368" s="68" t="s">
        <v>15450</v>
      </c>
      <c r="N368" s="68" t="s">
        <v>11361</v>
      </c>
      <c r="O368" s="68" t="s">
        <v>14666</v>
      </c>
      <c r="P368" s="348">
        <v>27710328</v>
      </c>
      <c r="Q368" s="348">
        <v>22706414</v>
      </c>
      <c r="R368" s="348" t="s">
        <v>9991</v>
      </c>
      <c r="S368" s="348">
        <v>27710328</v>
      </c>
      <c r="T368" s="348" t="s">
        <v>6542</v>
      </c>
      <c r="U368" s="348">
        <v>27718453</v>
      </c>
      <c r="V368" s="68"/>
      <c r="W368" s="68"/>
      <c r="X368" s="68" t="s">
        <v>1049</v>
      </c>
      <c r="Y368" s="68"/>
    </row>
    <row r="369" spans="1:25" x14ac:dyDescent="0.25">
      <c r="A369" s="68" t="s">
        <v>1534</v>
      </c>
      <c r="B369" s="68" t="s">
        <v>1533</v>
      </c>
      <c r="C369" s="68" t="s">
        <v>1535</v>
      </c>
      <c r="D369" s="68" t="s">
        <v>1493</v>
      </c>
      <c r="E369" s="68" t="s">
        <v>2</v>
      </c>
      <c r="F369" s="68" t="s">
        <v>46</v>
      </c>
      <c r="G369" s="68" t="s">
        <v>1494</v>
      </c>
      <c r="H369" s="68" t="s">
        <v>2</v>
      </c>
      <c r="I369" s="68">
        <v>11901</v>
      </c>
      <c r="J369" s="68" t="s">
        <v>15300</v>
      </c>
      <c r="K369" s="68" t="s">
        <v>47</v>
      </c>
      <c r="L369" s="68" t="s">
        <v>1493</v>
      </c>
      <c r="M369" s="68" t="s">
        <v>15450</v>
      </c>
      <c r="N369" s="68" t="s">
        <v>11362</v>
      </c>
      <c r="O369" s="68" t="s">
        <v>14666</v>
      </c>
      <c r="P369" s="348">
        <v>27710242</v>
      </c>
      <c r="Q369" s="348" t="s">
        <v>15347</v>
      </c>
      <c r="R369" s="348" t="s">
        <v>11374</v>
      </c>
      <c r="S369" s="348">
        <v>89916328</v>
      </c>
      <c r="T369" s="348" t="s">
        <v>6542</v>
      </c>
      <c r="U369" s="348">
        <v>89900202</v>
      </c>
      <c r="V369" s="68"/>
      <c r="W369" s="68"/>
      <c r="X369" s="68" t="s">
        <v>10714</v>
      </c>
      <c r="Y369" s="68"/>
    </row>
    <row r="370" spans="1:25" x14ac:dyDescent="0.25">
      <c r="A370" s="68" t="s">
        <v>1537</v>
      </c>
      <c r="B370" s="68" t="s">
        <v>1536</v>
      </c>
      <c r="C370" s="68" t="s">
        <v>1538</v>
      </c>
      <c r="D370" s="68" t="s">
        <v>1493</v>
      </c>
      <c r="E370" s="68" t="s">
        <v>2</v>
      </c>
      <c r="F370" s="68" t="s">
        <v>46</v>
      </c>
      <c r="G370" s="68" t="s">
        <v>1494</v>
      </c>
      <c r="H370" s="68" t="s">
        <v>15</v>
      </c>
      <c r="I370" s="68">
        <v>11911</v>
      </c>
      <c r="J370" s="68" t="s">
        <v>13885</v>
      </c>
      <c r="K370" s="68" t="s">
        <v>47</v>
      </c>
      <c r="L370" s="68" t="s">
        <v>1493</v>
      </c>
      <c r="M370" s="68" t="s">
        <v>14056</v>
      </c>
      <c r="N370" s="68" t="s">
        <v>1538</v>
      </c>
      <c r="O370" s="68" t="s">
        <v>14666</v>
      </c>
      <c r="P370" s="348">
        <v>22005042</v>
      </c>
      <c r="Q370" s="348">
        <v>27718453</v>
      </c>
      <c r="R370" s="348" t="s">
        <v>14743</v>
      </c>
      <c r="S370" s="348">
        <v>86387093</v>
      </c>
      <c r="T370" s="348" t="s">
        <v>6542</v>
      </c>
      <c r="U370" s="348">
        <v>88223620</v>
      </c>
      <c r="V370" s="68"/>
      <c r="W370" s="68"/>
      <c r="X370" s="68" t="s">
        <v>1539</v>
      </c>
      <c r="Y370" s="68"/>
    </row>
    <row r="371" spans="1:25" x14ac:dyDescent="0.25">
      <c r="A371" s="68" t="s">
        <v>1541</v>
      </c>
      <c r="B371" s="68" t="s">
        <v>245</v>
      </c>
      <c r="C371" s="68" t="s">
        <v>1542</v>
      </c>
      <c r="D371" s="68" t="s">
        <v>1493</v>
      </c>
      <c r="E371" s="68" t="s">
        <v>3</v>
      </c>
      <c r="F371" s="68" t="s">
        <v>46</v>
      </c>
      <c r="G371" s="68" t="s">
        <v>1494</v>
      </c>
      <c r="H371" s="68" t="s">
        <v>12</v>
      </c>
      <c r="I371" s="68">
        <v>11910</v>
      </c>
      <c r="J371" s="68" t="s">
        <v>13884</v>
      </c>
      <c r="K371" s="68" t="s">
        <v>47</v>
      </c>
      <c r="L371" s="68" t="s">
        <v>1493</v>
      </c>
      <c r="M371" s="68" t="s">
        <v>1543</v>
      </c>
      <c r="N371" s="68" t="s">
        <v>1542</v>
      </c>
      <c r="O371" s="68" t="s">
        <v>14666</v>
      </c>
      <c r="P371" s="348">
        <v>27711965</v>
      </c>
      <c r="Q371" s="348" t="s">
        <v>15347</v>
      </c>
      <c r="R371" s="348" t="s">
        <v>9990</v>
      </c>
      <c r="S371" s="348">
        <v>27711965</v>
      </c>
      <c r="T371" s="348" t="s">
        <v>15451</v>
      </c>
      <c r="U371" s="348">
        <v>27719646</v>
      </c>
      <c r="V371" s="68"/>
      <c r="W371" s="68"/>
      <c r="X371" s="68" t="s">
        <v>1544</v>
      </c>
      <c r="Y371" s="68"/>
    </row>
    <row r="372" spans="1:25" x14ac:dyDescent="0.25">
      <c r="A372" s="68" t="s">
        <v>1546</v>
      </c>
      <c r="B372" s="68" t="s">
        <v>1545</v>
      </c>
      <c r="C372" s="68" t="s">
        <v>1547</v>
      </c>
      <c r="D372" s="68" t="s">
        <v>1493</v>
      </c>
      <c r="E372" s="68" t="s">
        <v>3</v>
      </c>
      <c r="F372" s="68" t="s">
        <v>46</v>
      </c>
      <c r="G372" s="68" t="s">
        <v>1494</v>
      </c>
      <c r="H372" s="68" t="s">
        <v>12</v>
      </c>
      <c r="I372" s="68">
        <v>11910</v>
      </c>
      <c r="J372" s="68" t="s">
        <v>13884</v>
      </c>
      <c r="K372" s="68" t="s">
        <v>47</v>
      </c>
      <c r="L372" s="68" t="s">
        <v>1493</v>
      </c>
      <c r="M372" s="68" t="s">
        <v>1543</v>
      </c>
      <c r="N372" s="68" t="s">
        <v>1547</v>
      </c>
      <c r="O372" s="68" t="s">
        <v>14666</v>
      </c>
      <c r="P372" s="348">
        <v>27701643</v>
      </c>
      <c r="Q372" s="348" t="s">
        <v>15347</v>
      </c>
      <c r="R372" s="348" t="s">
        <v>10190</v>
      </c>
      <c r="S372" s="348">
        <v>27701643</v>
      </c>
      <c r="T372" s="348" t="s">
        <v>15451</v>
      </c>
      <c r="U372" s="348">
        <v>27719646</v>
      </c>
      <c r="V372" s="68"/>
      <c r="W372" s="68"/>
      <c r="X372" s="68" t="s">
        <v>1548</v>
      </c>
      <c r="Y372" s="68"/>
    </row>
    <row r="373" spans="1:25" x14ac:dyDescent="0.25">
      <c r="A373" s="68" t="s">
        <v>1551</v>
      </c>
      <c r="B373" s="68" t="s">
        <v>1550</v>
      </c>
      <c r="C373" s="68" t="s">
        <v>1552</v>
      </c>
      <c r="D373" s="68" t="s">
        <v>1493</v>
      </c>
      <c r="E373" s="68" t="s">
        <v>3</v>
      </c>
      <c r="F373" s="68" t="s">
        <v>46</v>
      </c>
      <c r="G373" s="68" t="s">
        <v>1494</v>
      </c>
      <c r="H373" s="68" t="s">
        <v>2</v>
      </c>
      <c r="I373" s="68">
        <v>11901</v>
      </c>
      <c r="J373" s="68" t="s">
        <v>15300</v>
      </c>
      <c r="K373" s="68" t="s">
        <v>47</v>
      </c>
      <c r="L373" s="68" t="s">
        <v>1493</v>
      </c>
      <c r="M373" s="68" t="s">
        <v>15450</v>
      </c>
      <c r="N373" s="68" t="s">
        <v>11363</v>
      </c>
      <c r="O373" s="68" t="s">
        <v>14666</v>
      </c>
      <c r="P373" s="348">
        <v>27705159</v>
      </c>
      <c r="Q373" s="348" t="s">
        <v>15347</v>
      </c>
      <c r="R373" s="348" t="s">
        <v>13104</v>
      </c>
      <c r="S373" s="348">
        <v>27705159</v>
      </c>
      <c r="T373" s="348" t="s">
        <v>15451</v>
      </c>
      <c r="U373" s="348">
        <v>27719646</v>
      </c>
      <c r="V373" s="68" t="s">
        <v>15261</v>
      </c>
      <c r="W373" s="68"/>
      <c r="X373" s="68" t="s">
        <v>1553</v>
      </c>
      <c r="Y373" s="68"/>
    </row>
    <row r="374" spans="1:25" x14ac:dyDescent="0.25">
      <c r="A374" s="68" t="s">
        <v>1556</v>
      </c>
      <c r="B374" s="68" t="s">
        <v>1555</v>
      </c>
      <c r="C374" s="68" t="s">
        <v>181</v>
      </c>
      <c r="D374" s="68" t="s">
        <v>1493</v>
      </c>
      <c r="E374" s="68" t="s">
        <v>3</v>
      </c>
      <c r="F374" s="68" t="s">
        <v>46</v>
      </c>
      <c r="G374" s="68" t="s">
        <v>1494</v>
      </c>
      <c r="H374" s="68" t="s">
        <v>12</v>
      </c>
      <c r="I374" s="68">
        <v>11910</v>
      </c>
      <c r="J374" s="68" t="s">
        <v>13884</v>
      </c>
      <c r="K374" s="68" t="s">
        <v>47</v>
      </c>
      <c r="L374" s="68" t="s">
        <v>1493</v>
      </c>
      <c r="M374" s="68" t="s">
        <v>1543</v>
      </c>
      <c r="N374" s="68" t="s">
        <v>181</v>
      </c>
      <c r="O374" s="68" t="s">
        <v>14666</v>
      </c>
      <c r="P374" s="348">
        <v>27717160</v>
      </c>
      <c r="Q374" s="348" t="s">
        <v>15347</v>
      </c>
      <c r="R374" s="348" t="s">
        <v>15452</v>
      </c>
      <c r="S374" s="348">
        <v>83642828</v>
      </c>
      <c r="T374" s="348" t="s">
        <v>15451</v>
      </c>
      <c r="U374" s="348">
        <v>27719646</v>
      </c>
      <c r="V374" s="68"/>
      <c r="W374" s="68"/>
      <c r="X374" s="68"/>
      <c r="Y374" s="68"/>
    </row>
    <row r="375" spans="1:25" x14ac:dyDescent="0.25">
      <c r="A375" s="68" t="s">
        <v>1557</v>
      </c>
      <c r="B375" s="68" t="s">
        <v>1071</v>
      </c>
      <c r="C375" s="68" t="s">
        <v>12624</v>
      </c>
      <c r="D375" s="68" t="s">
        <v>1493</v>
      </c>
      <c r="E375" s="68" t="s">
        <v>3</v>
      </c>
      <c r="F375" s="68" t="s">
        <v>46</v>
      </c>
      <c r="G375" s="68" t="s">
        <v>1494</v>
      </c>
      <c r="H375" s="68" t="s">
        <v>15</v>
      </c>
      <c r="I375" s="68">
        <v>11911</v>
      </c>
      <c r="J375" s="68" t="s">
        <v>13885</v>
      </c>
      <c r="K375" s="68" t="s">
        <v>47</v>
      </c>
      <c r="L375" s="68" t="s">
        <v>1493</v>
      </c>
      <c r="M375" s="68" t="s">
        <v>14056</v>
      </c>
      <c r="N375" s="68" t="s">
        <v>14080</v>
      </c>
      <c r="O375" s="68" t="s">
        <v>14666</v>
      </c>
      <c r="P375" s="348">
        <v>27710884</v>
      </c>
      <c r="Q375" s="348" t="s">
        <v>15347</v>
      </c>
      <c r="R375" s="348" t="s">
        <v>14081</v>
      </c>
      <c r="S375" s="348">
        <v>27710884</v>
      </c>
      <c r="T375" s="348" t="s">
        <v>15451</v>
      </c>
      <c r="U375" s="348">
        <v>27719646</v>
      </c>
      <c r="V375" s="68"/>
      <c r="W375" s="68"/>
      <c r="X375" s="68" t="s">
        <v>10704</v>
      </c>
      <c r="Y375" s="68"/>
    </row>
    <row r="376" spans="1:25" x14ac:dyDescent="0.25">
      <c r="A376" s="68" t="s">
        <v>1559</v>
      </c>
      <c r="B376" s="68" t="s">
        <v>1558</v>
      </c>
      <c r="C376" s="68" t="s">
        <v>1560</v>
      </c>
      <c r="D376" s="68" t="s">
        <v>1493</v>
      </c>
      <c r="E376" s="68" t="s">
        <v>3</v>
      </c>
      <c r="F376" s="68" t="s">
        <v>46</v>
      </c>
      <c r="G376" s="68" t="s">
        <v>1494</v>
      </c>
      <c r="H376" s="68" t="s">
        <v>12</v>
      </c>
      <c r="I376" s="68">
        <v>11910</v>
      </c>
      <c r="J376" s="68" t="s">
        <v>13884</v>
      </c>
      <c r="K376" s="68" t="s">
        <v>47</v>
      </c>
      <c r="L376" s="68" t="s">
        <v>1493</v>
      </c>
      <c r="M376" s="68" t="s">
        <v>1543</v>
      </c>
      <c r="N376" s="68" t="s">
        <v>1560</v>
      </c>
      <c r="O376" s="68" t="s">
        <v>14666</v>
      </c>
      <c r="P376" s="348">
        <v>22005494</v>
      </c>
      <c r="Q376" s="348" t="s">
        <v>15347</v>
      </c>
      <c r="R376" s="348" t="s">
        <v>16412</v>
      </c>
      <c r="S376" s="348">
        <v>22005484</v>
      </c>
      <c r="T376" s="348" t="s">
        <v>15451</v>
      </c>
      <c r="U376" s="348">
        <v>27714696</v>
      </c>
      <c r="V376" s="68"/>
      <c r="W376" s="68"/>
      <c r="X376" s="68" t="s">
        <v>1561</v>
      </c>
      <c r="Y376" s="68"/>
    </row>
    <row r="377" spans="1:25" x14ac:dyDescent="0.25">
      <c r="A377" s="68" t="s">
        <v>1562</v>
      </c>
      <c r="B377" s="68" t="s">
        <v>84</v>
      </c>
      <c r="C377" s="68" t="s">
        <v>1563</v>
      </c>
      <c r="D377" s="68" t="s">
        <v>1493</v>
      </c>
      <c r="E377" s="68" t="s">
        <v>3</v>
      </c>
      <c r="F377" s="68" t="s">
        <v>46</v>
      </c>
      <c r="G377" s="68" t="s">
        <v>1494</v>
      </c>
      <c r="H377" s="68" t="s">
        <v>12</v>
      </c>
      <c r="I377" s="68">
        <v>11910</v>
      </c>
      <c r="J377" s="68" t="s">
        <v>13884</v>
      </c>
      <c r="K377" s="68" t="s">
        <v>47</v>
      </c>
      <c r="L377" s="68" t="s">
        <v>1493</v>
      </c>
      <c r="M377" s="68" t="s">
        <v>1543</v>
      </c>
      <c r="N377" s="68" t="s">
        <v>1563</v>
      </c>
      <c r="O377" s="68" t="s">
        <v>14666</v>
      </c>
      <c r="P377" s="348">
        <v>27716938</v>
      </c>
      <c r="Q377" s="348" t="s">
        <v>15347</v>
      </c>
      <c r="R377" s="348" t="s">
        <v>9992</v>
      </c>
      <c r="S377" s="348">
        <v>88494179</v>
      </c>
      <c r="T377" s="348" t="s">
        <v>15451</v>
      </c>
      <c r="U377" s="348">
        <v>27719646</v>
      </c>
      <c r="V377" s="68"/>
      <c r="W377" s="68"/>
      <c r="X377" s="68" t="s">
        <v>1564</v>
      </c>
      <c r="Y377" s="68"/>
    </row>
    <row r="378" spans="1:25" x14ac:dyDescent="0.25">
      <c r="A378" s="68" t="s">
        <v>1566</v>
      </c>
      <c r="B378" s="68" t="s">
        <v>1565</v>
      </c>
      <c r="C378" s="68" t="s">
        <v>13099</v>
      </c>
      <c r="D378" s="68" t="s">
        <v>1493</v>
      </c>
      <c r="E378" s="68" t="s">
        <v>3</v>
      </c>
      <c r="F378" s="68" t="s">
        <v>46</v>
      </c>
      <c r="G378" s="68" t="s">
        <v>1494</v>
      </c>
      <c r="H378" s="68" t="s">
        <v>15</v>
      </c>
      <c r="I378" s="68">
        <v>11911</v>
      </c>
      <c r="J378" s="68" t="s">
        <v>13885</v>
      </c>
      <c r="K378" s="68" t="s">
        <v>47</v>
      </c>
      <c r="L378" s="68" t="s">
        <v>1493</v>
      </c>
      <c r="M378" s="68" t="s">
        <v>14056</v>
      </c>
      <c r="N378" s="68" t="s">
        <v>13099</v>
      </c>
      <c r="O378" s="68" t="s">
        <v>14666</v>
      </c>
      <c r="P378" s="348">
        <v>27705573</v>
      </c>
      <c r="Q378" s="348" t="s">
        <v>15347</v>
      </c>
      <c r="R378" s="348" t="s">
        <v>12411</v>
      </c>
      <c r="S378" s="348">
        <v>27705573</v>
      </c>
      <c r="T378" s="348" t="s">
        <v>15451</v>
      </c>
      <c r="U378" s="348">
        <v>27719646</v>
      </c>
      <c r="V378" s="68"/>
      <c r="W378" s="68"/>
      <c r="X378" s="68" t="s">
        <v>1567</v>
      </c>
      <c r="Y378" s="68"/>
    </row>
    <row r="379" spans="1:25" x14ac:dyDescent="0.25">
      <c r="A379" s="68" t="s">
        <v>1569</v>
      </c>
      <c r="B379" s="68" t="s">
        <v>1568</v>
      </c>
      <c r="C379" s="68" t="s">
        <v>14082</v>
      </c>
      <c r="D379" s="68" t="s">
        <v>1493</v>
      </c>
      <c r="E379" s="68" t="s">
        <v>3</v>
      </c>
      <c r="F379" s="68" t="s">
        <v>46</v>
      </c>
      <c r="G379" s="68" t="s">
        <v>1494</v>
      </c>
      <c r="H379" s="68" t="s">
        <v>15</v>
      </c>
      <c r="I379" s="68">
        <v>11911</v>
      </c>
      <c r="J379" s="68" t="s">
        <v>13885</v>
      </c>
      <c r="K379" s="68" t="s">
        <v>47</v>
      </c>
      <c r="L379" s="68" t="s">
        <v>1493</v>
      </c>
      <c r="M379" s="68" t="s">
        <v>14056</v>
      </c>
      <c r="N379" s="68" t="s">
        <v>14082</v>
      </c>
      <c r="O379" s="68" t="s">
        <v>14666</v>
      </c>
      <c r="P379" s="348">
        <v>27433193</v>
      </c>
      <c r="Q379" s="348" t="s">
        <v>15347</v>
      </c>
      <c r="R379" s="348" t="s">
        <v>10284</v>
      </c>
      <c r="S379" s="348">
        <v>27423193</v>
      </c>
      <c r="T379" s="348" t="s">
        <v>15451</v>
      </c>
      <c r="U379" s="348">
        <v>27719646</v>
      </c>
      <c r="V379" s="68"/>
      <c r="W379" s="68"/>
      <c r="X379" s="68" t="s">
        <v>1570</v>
      </c>
      <c r="Y379" s="68"/>
    </row>
    <row r="380" spans="1:25" x14ac:dyDescent="0.25">
      <c r="A380" s="68" t="s">
        <v>1572</v>
      </c>
      <c r="B380" s="68" t="s">
        <v>1571</v>
      </c>
      <c r="C380" s="68" t="s">
        <v>1573</v>
      </c>
      <c r="D380" s="68" t="s">
        <v>1493</v>
      </c>
      <c r="E380" s="68" t="s">
        <v>3</v>
      </c>
      <c r="F380" s="68" t="s">
        <v>46</v>
      </c>
      <c r="G380" s="68" t="s">
        <v>1494</v>
      </c>
      <c r="H380" s="68" t="s">
        <v>11</v>
      </c>
      <c r="I380" s="68">
        <v>11909</v>
      </c>
      <c r="J380" s="68" t="s">
        <v>13883</v>
      </c>
      <c r="K380" s="68" t="s">
        <v>47</v>
      </c>
      <c r="L380" s="68" t="s">
        <v>1493</v>
      </c>
      <c r="M380" s="68" t="s">
        <v>1574</v>
      </c>
      <c r="N380" s="68" t="s">
        <v>1575</v>
      </c>
      <c r="O380" s="68" t="s">
        <v>14666</v>
      </c>
      <c r="P380" s="348">
        <v>22005121</v>
      </c>
      <c r="Q380" s="348" t="s">
        <v>15347</v>
      </c>
      <c r="R380" s="348" t="s">
        <v>11364</v>
      </c>
      <c r="S380" s="348">
        <v>87995040</v>
      </c>
      <c r="T380" s="348" t="s">
        <v>15451</v>
      </c>
      <c r="U380" s="348">
        <v>27719646</v>
      </c>
      <c r="V380" s="68"/>
      <c r="W380" s="68"/>
      <c r="X380" s="68"/>
      <c r="Y380" s="68"/>
    </row>
    <row r="381" spans="1:25" x14ac:dyDescent="0.25">
      <c r="A381" s="68" t="s">
        <v>1577</v>
      </c>
      <c r="B381" s="68" t="s">
        <v>1576</v>
      </c>
      <c r="C381" s="68" t="s">
        <v>1578</v>
      </c>
      <c r="D381" s="68" t="s">
        <v>1493</v>
      </c>
      <c r="E381" s="68" t="s">
        <v>3</v>
      </c>
      <c r="F381" s="68" t="s">
        <v>46</v>
      </c>
      <c r="G381" s="68" t="s">
        <v>1494</v>
      </c>
      <c r="H381" s="68" t="s">
        <v>15</v>
      </c>
      <c r="I381" s="68">
        <v>11911</v>
      </c>
      <c r="J381" s="68" t="s">
        <v>13885</v>
      </c>
      <c r="K381" s="68" t="s">
        <v>47</v>
      </c>
      <c r="L381" s="68" t="s">
        <v>1493</v>
      </c>
      <c r="M381" s="68" t="s">
        <v>14056</v>
      </c>
      <c r="N381" s="68" t="s">
        <v>1578</v>
      </c>
      <c r="O381" s="68" t="s">
        <v>14666</v>
      </c>
      <c r="P381" s="348" t="s">
        <v>15347</v>
      </c>
      <c r="Q381" s="348" t="s">
        <v>15347</v>
      </c>
      <c r="R381" s="348" t="s">
        <v>12699</v>
      </c>
      <c r="S381" s="348">
        <v>83158720</v>
      </c>
      <c r="T381" s="348" t="s">
        <v>15451</v>
      </c>
      <c r="U381" s="348">
        <v>27719646</v>
      </c>
      <c r="V381" s="68"/>
      <c r="W381" s="68"/>
      <c r="X381" s="68" t="s">
        <v>11110</v>
      </c>
      <c r="Y381" s="68"/>
    </row>
    <row r="382" spans="1:25" x14ac:dyDescent="0.25">
      <c r="A382" s="68" t="s">
        <v>1580</v>
      </c>
      <c r="B382" s="68" t="s">
        <v>1579</v>
      </c>
      <c r="C382" s="68" t="s">
        <v>11175</v>
      </c>
      <c r="D382" s="68" t="s">
        <v>1493</v>
      </c>
      <c r="E382" s="68" t="s">
        <v>3</v>
      </c>
      <c r="F382" s="68" t="s">
        <v>46</v>
      </c>
      <c r="G382" s="68" t="s">
        <v>1494</v>
      </c>
      <c r="H382" s="68" t="s">
        <v>15</v>
      </c>
      <c r="I382" s="68">
        <v>11911</v>
      </c>
      <c r="J382" s="68" t="s">
        <v>13885</v>
      </c>
      <c r="K382" s="68" t="s">
        <v>47</v>
      </c>
      <c r="L382" s="68" t="s">
        <v>1493</v>
      </c>
      <c r="M382" s="68" t="s">
        <v>14056</v>
      </c>
      <c r="N382" s="68" t="s">
        <v>11175</v>
      </c>
      <c r="O382" s="68" t="s">
        <v>14666</v>
      </c>
      <c r="P382" s="348" t="s">
        <v>15347</v>
      </c>
      <c r="Q382" s="348" t="s">
        <v>15347</v>
      </c>
      <c r="R382" s="348" t="s">
        <v>9989</v>
      </c>
      <c r="S382" s="348">
        <v>61625067</v>
      </c>
      <c r="T382" s="348" t="s">
        <v>15451</v>
      </c>
      <c r="U382" s="348">
        <v>27719646</v>
      </c>
      <c r="V382" s="68"/>
      <c r="W382" s="68"/>
      <c r="X382" s="68" t="s">
        <v>8071</v>
      </c>
      <c r="Y382" s="68"/>
    </row>
    <row r="383" spans="1:25" x14ac:dyDescent="0.25">
      <c r="A383" s="68" t="s">
        <v>1582</v>
      </c>
      <c r="B383" s="68" t="s">
        <v>1581</v>
      </c>
      <c r="C383" s="68" t="s">
        <v>1583</v>
      </c>
      <c r="D383" s="68" t="s">
        <v>1493</v>
      </c>
      <c r="E383" s="68" t="s">
        <v>3</v>
      </c>
      <c r="F383" s="68" t="s">
        <v>46</v>
      </c>
      <c r="G383" s="68" t="s">
        <v>1494</v>
      </c>
      <c r="H383" s="68" t="s">
        <v>2</v>
      </c>
      <c r="I383" s="68">
        <v>11901</v>
      </c>
      <c r="J383" s="68" t="s">
        <v>15300</v>
      </c>
      <c r="K383" s="68" t="s">
        <v>47</v>
      </c>
      <c r="L383" s="68" t="s">
        <v>1493</v>
      </c>
      <c r="M383" s="68" t="s">
        <v>15450</v>
      </c>
      <c r="N383" s="68" t="s">
        <v>1584</v>
      </c>
      <c r="O383" s="68" t="s">
        <v>14666</v>
      </c>
      <c r="P383" s="348">
        <v>27703752</v>
      </c>
      <c r="Q383" s="348" t="s">
        <v>15347</v>
      </c>
      <c r="R383" s="348" t="s">
        <v>15453</v>
      </c>
      <c r="S383" s="348">
        <v>88956467</v>
      </c>
      <c r="T383" s="348" t="s">
        <v>15451</v>
      </c>
      <c r="U383" s="348">
        <v>27719646</v>
      </c>
      <c r="V383" s="68"/>
      <c r="W383" s="68"/>
      <c r="X383" s="68" t="s">
        <v>1585</v>
      </c>
      <c r="Y383" s="68"/>
    </row>
    <row r="384" spans="1:25" x14ac:dyDescent="0.25">
      <c r="A384" s="68" t="s">
        <v>1587</v>
      </c>
      <c r="B384" s="68" t="s">
        <v>1586</v>
      </c>
      <c r="C384" s="68" t="s">
        <v>1588</v>
      </c>
      <c r="D384" s="68" t="s">
        <v>1493</v>
      </c>
      <c r="E384" s="68" t="s">
        <v>3</v>
      </c>
      <c r="F384" s="68" t="s">
        <v>46</v>
      </c>
      <c r="G384" s="68" t="s">
        <v>1494</v>
      </c>
      <c r="H384" s="68" t="s">
        <v>12</v>
      </c>
      <c r="I384" s="68">
        <v>11910</v>
      </c>
      <c r="J384" s="68" t="s">
        <v>13884</v>
      </c>
      <c r="K384" s="68" t="s">
        <v>47</v>
      </c>
      <c r="L384" s="68" t="s">
        <v>1493</v>
      </c>
      <c r="M384" s="68" t="s">
        <v>1543</v>
      </c>
      <c r="N384" s="68" t="s">
        <v>1588</v>
      </c>
      <c r="O384" s="68" t="s">
        <v>14666</v>
      </c>
      <c r="P384" s="348">
        <v>44137983</v>
      </c>
      <c r="Q384" s="348" t="s">
        <v>15347</v>
      </c>
      <c r="R384" s="348" t="s">
        <v>1589</v>
      </c>
      <c r="S384" s="348">
        <v>83205149</v>
      </c>
      <c r="T384" s="348" t="s">
        <v>15451</v>
      </c>
      <c r="U384" s="348">
        <v>27719646</v>
      </c>
      <c r="V384" s="68"/>
      <c r="W384" s="68"/>
      <c r="X384" s="68"/>
      <c r="Y384" s="68"/>
    </row>
    <row r="385" spans="1:25" x14ac:dyDescent="0.25">
      <c r="A385" s="68" t="s">
        <v>1591</v>
      </c>
      <c r="B385" s="68" t="s">
        <v>1590</v>
      </c>
      <c r="C385" s="68" t="s">
        <v>14061</v>
      </c>
      <c r="D385" s="68" t="s">
        <v>1493</v>
      </c>
      <c r="E385" s="68" t="s">
        <v>3</v>
      </c>
      <c r="F385" s="68" t="s">
        <v>46</v>
      </c>
      <c r="G385" s="68" t="s">
        <v>1494</v>
      </c>
      <c r="H385" s="68" t="s">
        <v>15</v>
      </c>
      <c r="I385" s="68">
        <v>11911</v>
      </c>
      <c r="J385" s="68" t="s">
        <v>13885</v>
      </c>
      <c r="K385" s="68" t="s">
        <v>47</v>
      </c>
      <c r="L385" s="68" t="s">
        <v>1493</v>
      </c>
      <c r="M385" s="68" t="s">
        <v>14056</v>
      </c>
      <c r="N385" s="68" t="s">
        <v>14061</v>
      </c>
      <c r="O385" s="68" t="s">
        <v>14666</v>
      </c>
      <c r="P385" s="348">
        <v>89066999</v>
      </c>
      <c r="Q385" s="348">
        <v>83819061</v>
      </c>
      <c r="R385" s="348" t="s">
        <v>10573</v>
      </c>
      <c r="S385" s="348">
        <v>83819061</v>
      </c>
      <c r="T385" s="348" t="s">
        <v>15451</v>
      </c>
      <c r="U385" s="348">
        <v>27719646</v>
      </c>
      <c r="V385" s="68"/>
      <c r="W385" s="68"/>
      <c r="X385" s="68" t="s">
        <v>1592</v>
      </c>
      <c r="Y385" s="68"/>
    </row>
    <row r="386" spans="1:25" x14ac:dyDescent="0.25">
      <c r="A386" s="68" t="s">
        <v>1595</v>
      </c>
      <c r="B386" s="68" t="s">
        <v>1594</v>
      </c>
      <c r="C386" s="68" t="s">
        <v>331</v>
      </c>
      <c r="D386" s="68" t="s">
        <v>1493</v>
      </c>
      <c r="E386" s="68" t="s">
        <v>3</v>
      </c>
      <c r="F386" s="68" t="s">
        <v>46</v>
      </c>
      <c r="G386" s="68" t="s">
        <v>1494</v>
      </c>
      <c r="H386" s="68" t="s">
        <v>12</v>
      </c>
      <c r="I386" s="68">
        <v>11910</v>
      </c>
      <c r="J386" s="68" t="s">
        <v>13884</v>
      </c>
      <c r="K386" s="68" t="s">
        <v>47</v>
      </c>
      <c r="L386" s="68" t="s">
        <v>1493</v>
      </c>
      <c r="M386" s="68" t="s">
        <v>1543</v>
      </c>
      <c r="N386" s="68" t="s">
        <v>331</v>
      </c>
      <c r="O386" s="68" t="s">
        <v>14666</v>
      </c>
      <c r="P386" s="348">
        <v>44047019</v>
      </c>
      <c r="Q386" s="348" t="s">
        <v>15347</v>
      </c>
      <c r="R386" s="348" t="s">
        <v>14758</v>
      </c>
      <c r="S386" s="348">
        <v>86953780</v>
      </c>
      <c r="T386" s="348" t="s">
        <v>15451</v>
      </c>
      <c r="U386" s="348">
        <v>27719646</v>
      </c>
      <c r="V386" s="68"/>
      <c r="W386" s="68"/>
      <c r="X386" s="68" t="s">
        <v>9370</v>
      </c>
      <c r="Y386" s="68"/>
    </row>
    <row r="387" spans="1:25" x14ac:dyDescent="0.25">
      <c r="A387" s="68" t="s">
        <v>1597</v>
      </c>
      <c r="B387" s="68" t="s">
        <v>1596</v>
      </c>
      <c r="C387" s="68" t="s">
        <v>1598</v>
      </c>
      <c r="D387" s="68" t="s">
        <v>1493</v>
      </c>
      <c r="E387" s="68" t="s">
        <v>3</v>
      </c>
      <c r="F387" s="68" t="s">
        <v>46</v>
      </c>
      <c r="G387" s="68" t="s">
        <v>1494</v>
      </c>
      <c r="H387" s="68" t="s">
        <v>12</v>
      </c>
      <c r="I387" s="68">
        <v>11910</v>
      </c>
      <c r="J387" s="68" t="s">
        <v>13884</v>
      </c>
      <c r="K387" s="68" t="s">
        <v>47</v>
      </c>
      <c r="L387" s="68" t="s">
        <v>1493</v>
      </c>
      <c r="M387" s="68" t="s">
        <v>1543</v>
      </c>
      <c r="N387" s="68" t="s">
        <v>1598</v>
      </c>
      <c r="O387" s="68" t="s">
        <v>14666</v>
      </c>
      <c r="P387" s="348">
        <v>44033258</v>
      </c>
      <c r="Q387" s="348" t="s">
        <v>15347</v>
      </c>
      <c r="R387" s="348" t="s">
        <v>10182</v>
      </c>
      <c r="S387" s="348">
        <v>44033258</v>
      </c>
      <c r="T387" s="348" t="s">
        <v>15451</v>
      </c>
      <c r="U387" s="348">
        <v>27719646</v>
      </c>
      <c r="V387" s="68"/>
      <c r="W387" s="68"/>
      <c r="X387" s="68" t="s">
        <v>4684</v>
      </c>
      <c r="Y387" s="68"/>
    </row>
    <row r="388" spans="1:25" x14ac:dyDescent="0.25">
      <c r="A388" s="68" t="s">
        <v>1601</v>
      </c>
      <c r="B388" s="68" t="s">
        <v>1600</v>
      </c>
      <c r="C388" s="68" t="s">
        <v>1602</v>
      </c>
      <c r="D388" s="68" t="s">
        <v>1493</v>
      </c>
      <c r="E388" s="68" t="s">
        <v>3</v>
      </c>
      <c r="F388" s="68" t="s">
        <v>46</v>
      </c>
      <c r="G388" s="68" t="s">
        <v>1494</v>
      </c>
      <c r="H388" s="68" t="s">
        <v>12</v>
      </c>
      <c r="I388" s="68">
        <v>11910</v>
      </c>
      <c r="J388" s="68" t="s">
        <v>13884</v>
      </c>
      <c r="K388" s="68" t="s">
        <v>47</v>
      </c>
      <c r="L388" s="68" t="s">
        <v>1493</v>
      </c>
      <c r="M388" s="68" t="s">
        <v>1543</v>
      </c>
      <c r="N388" s="68" t="s">
        <v>1602</v>
      </c>
      <c r="O388" s="68" t="s">
        <v>14666</v>
      </c>
      <c r="P388" s="348">
        <v>27718105</v>
      </c>
      <c r="Q388" s="348" t="s">
        <v>15347</v>
      </c>
      <c r="R388" s="348" t="s">
        <v>14760</v>
      </c>
      <c r="S388" s="348">
        <v>88478808</v>
      </c>
      <c r="T388" s="348" t="s">
        <v>15451</v>
      </c>
      <c r="U388" s="348">
        <v>27719646</v>
      </c>
      <c r="V388" s="68"/>
      <c r="W388" s="68"/>
      <c r="X388" s="68" t="s">
        <v>1603</v>
      </c>
      <c r="Y388" s="68"/>
    </row>
    <row r="389" spans="1:25" x14ac:dyDescent="0.25">
      <c r="A389" s="68" t="s">
        <v>1605</v>
      </c>
      <c r="B389" s="68" t="s">
        <v>1604</v>
      </c>
      <c r="C389" s="68" t="s">
        <v>3582</v>
      </c>
      <c r="D389" s="68" t="s">
        <v>1493</v>
      </c>
      <c r="E389" s="68" t="s">
        <v>3</v>
      </c>
      <c r="F389" s="68" t="s">
        <v>46</v>
      </c>
      <c r="G389" s="68" t="s">
        <v>1494</v>
      </c>
      <c r="H389" s="68" t="s">
        <v>15</v>
      </c>
      <c r="I389" s="68">
        <v>11911</v>
      </c>
      <c r="J389" s="68" t="s">
        <v>13885</v>
      </c>
      <c r="K389" s="68" t="s">
        <v>47</v>
      </c>
      <c r="L389" s="68" t="s">
        <v>1493</v>
      </c>
      <c r="M389" s="68" t="s">
        <v>14056</v>
      </c>
      <c r="N389" s="68" t="s">
        <v>4271</v>
      </c>
      <c r="O389" s="68" t="s">
        <v>14666</v>
      </c>
      <c r="P389" s="348">
        <v>60030581</v>
      </c>
      <c r="Q389" s="348" t="s">
        <v>15347</v>
      </c>
      <c r="R389" s="348" t="s">
        <v>14748</v>
      </c>
      <c r="S389" s="348">
        <v>72709829</v>
      </c>
      <c r="T389" s="348" t="s">
        <v>15451</v>
      </c>
      <c r="U389" s="348">
        <v>27719646</v>
      </c>
      <c r="V389" s="68"/>
      <c r="W389" s="68"/>
      <c r="X389" s="68" t="s">
        <v>10761</v>
      </c>
      <c r="Y389" s="68"/>
    </row>
    <row r="390" spans="1:25" x14ac:dyDescent="0.25">
      <c r="A390" s="68" t="s">
        <v>1608</v>
      </c>
      <c r="B390" s="68" t="s">
        <v>1607</v>
      </c>
      <c r="C390" s="68" t="s">
        <v>11176</v>
      </c>
      <c r="D390" s="68" t="s">
        <v>1493</v>
      </c>
      <c r="E390" s="68" t="s">
        <v>3</v>
      </c>
      <c r="F390" s="68" t="s">
        <v>46</v>
      </c>
      <c r="G390" s="68" t="s">
        <v>1494</v>
      </c>
      <c r="H390" s="68" t="s">
        <v>15</v>
      </c>
      <c r="I390" s="68">
        <v>11911</v>
      </c>
      <c r="J390" s="68" t="s">
        <v>13885</v>
      </c>
      <c r="K390" s="68" t="s">
        <v>47</v>
      </c>
      <c r="L390" s="68" t="s">
        <v>1493</v>
      </c>
      <c r="M390" s="68" t="s">
        <v>14056</v>
      </c>
      <c r="N390" s="68" t="s">
        <v>101</v>
      </c>
      <c r="O390" s="68" t="s">
        <v>14666</v>
      </c>
      <c r="P390" s="348">
        <v>27423084</v>
      </c>
      <c r="Q390" s="348" t="s">
        <v>15347</v>
      </c>
      <c r="R390" s="348" t="s">
        <v>15451</v>
      </c>
      <c r="S390" s="348">
        <v>27423084</v>
      </c>
      <c r="T390" s="348" t="s">
        <v>15451</v>
      </c>
      <c r="U390" s="348">
        <v>27714696</v>
      </c>
      <c r="V390" s="68"/>
      <c r="W390" s="68"/>
      <c r="X390" s="68" t="s">
        <v>1610</v>
      </c>
      <c r="Y390" s="68"/>
    </row>
    <row r="391" spans="1:25" x14ac:dyDescent="0.25">
      <c r="A391" s="68" t="s">
        <v>1613</v>
      </c>
      <c r="B391" s="68" t="s">
        <v>1612</v>
      </c>
      <c r="C391" s="68" t="s">
        <v>1614</v>
      </c>
      <c r="D391" s="68" t="s">
        <v>1493</v>
      </c>
      <c r="E391" s="68" t="s">
        <v>3</v>
      </c>
      <c r="F391" s="68" t="s">
        <v>46</v>
      </c>
      <c r="G391" s="68" t="s">
        <v>1494</v>
      </c>
      <c r="H391" s="68" t="s">
        <v>15</v>
      </c>
      <c r="I391" s="68">
        <v>11911</v>
      </c>
      <c r="J391" s="68" t="s">
        <v>13885</v>
      </c>
      <c r="K391" s="68" t="s">
        <v>47</v>
      </c>
      <c r="L391" s="68" t="s">
        <v>1493</v>
      </c>
      <c r="M391" s="68" t="s">
        <v>14056</v>
      </c>
      <c r="N391" s="68" t="s">
        <v>11365</v>
      </c>
      <c r="O391" s="68" t="s">
        <v>14666</v>
      </c>
      <c r="P391" s="348">
        <v>22005325</v>
      </c>
      <c r="Q391" s="348" t="s">
        <v>15347</v>
      </c>
      <c r="R391" s="348" t="s">
        <v>15454</v>
      </c>
      <c r="S391" s="348">
        <v>22005325</v>
      </c>
      <c r="T391" s="348" t="s">
        <v>15451</v>
      </c>
      <c r="U391" s="348">
        <v>27719646</v>
      </c>
      <c r="V391" s="68"/>
      <c r="W391" s="68"/>
      <c r="X391" s="68"/>
      <c r="Y391" s="68"/>
    </row>
    <row r="392" spans="1:25" x14ac:dyDescent="0.25">
      <c r="A392" s="68" t="s">
        <v>1615</v>
      </c>
      <c r="B392" s="68" t="s">
        <v>1277</v>
      </c>
      <c r="C392" s="68" t="s">
        <v>329</v>
      </c>
      <c r="D392" s="68" t="s">
        <v>1493</v>
      </c>
      <c r="E392" s="68" t="s">
        <v>3</v>
      </c>
      <c r="F392" s="68" t="s">
        <v>46</v>
      </c>
      <c r="G392" s="68" t="s">
        <v>1494</v>
      </c>
      <c r="H392" s="68" t="s">
        <v>12</v>
      </c>
      <c r="I392" s="68">
        <v>11910</v>
      </c>
      <c r="J392" s="68" t="s">
        <v>13884</v>
      </c>
      <c r="K392" s="68" t="s">
        <v>47</v>
      </c>
      <c r="L392" s="68" t="s">
        <v>1493</v>
      </c>
      <c r="M392" s="68" t="s">
        <v>1543</v>
      </c>
      <c r="N392" s="68" t="s">
        <v>329</v>
      </c>
      <c r="O392" s="68" t="s">
        <v>14666</v>
      </c>
      <c r="P392" s="348">
        <v>89891567</v>
      </c>
      <c r="Q392" s="348">
        <v>86244468</v>
      </c>
      <c r="R392" s="348" t="s">
        <v>15455</v>
      </c>
      <c r="S392" s="348">
        <v>86244468</v>
      </c>
      <c r="T392" s="348" t="s">
        <v>15451</v>
      </c>
      <c r="U392" s="348">
        <v>27719646</v>
      </c>
      <c r="V392" s="68"/>
      <c r="W392" s="68"/>
      <c r="X392" s="68" t="s">
        <v>12801</v>
      </c>
      <c r="Y392" s="68"/>
    </row>
    <row r="393" spans="1:25" x14ac:dyDescent="0.25">
      <c r="A393" s="68" t="s">
        <v>1616</v>
      </c>
      <c r="B393" s="68" t="s">
        <v>803</v>
      </c>
      <c r="C393" s="68" t="s">
        <v>1617</v>
      </c>
      <c r="D393" s="68" t="s">
        <v>1493</v>
      </c>
      <c r="E393" s="68" t="s">
        <v>3</v>
      </c>
      <c r="F393" s="68" t="s">
        <v>46</v>
      </c>
      <c r="G393" s="68" t="s">
        <v>1494</v>
      </c>
      <c r="H393" s="68" t="s">
        <v>15</v>
      </c>
      <c r="I393" s="68">
        <v>11911</v>
      </c>
      <c r="J393" s="68" t="s">
        <v>13885</v>
      </c>
      <c r="K393" s="68" t="s">
        <v>47</v>
      </c>
      <c r="L393" s="68" t="s">
        <v>1493</v>
      </c>
      <c r="M393" s="68" t="s">
        <v>14056</v>
      </c>
      <c r="N393" s="68" t="s">
        <v>1617</v>
      </c>
      <c r="O393" s="68" t="s">
        <v>14666</v>
      </c>
      <c r="P393" s="348">
        <v>27423136</v>
      </c>
      <c r="Q393" s="348" t="s">
        <v>15347</v>
      </c>
      <c r="R393" s="348" t="s">
        <v>10495</v>
      </c>
      <c r="S393" s="348">
        <v>27423136</v>
      </c>
      <c r="T393" s="348" t="s">
        <v>15451</v>
      </c>
      <c r="U393" s="348">
        <v>27719646</v>
      </c>
      <c r="V393" s="68"/>
      <c r="W393" s="68"/>
      <c r="X393" s="68" t="s">
        <v>1618</v>
      </c>
      <c r="Y393" s="68"/>
    </row>
    <row r="394" spans="1:25" x14ac:dyDescent="0.25">
      <c r="A394" s="68" t="s">
        <v>1619</v>
      </c>
      <c r="B394" s="68" t="s">
        <v>480</v>
      </c>
      <c r="C394" s="68" t="s">
        <v>1620</v>
      </c>
      <c r="D394" s="68" t="s">
        <v>1493</v>
      </c>
      <c r="E394" s="68" t="s">
        <v>3</v>
      </c>
      <c r="F394" s="68" t="s">
        <v>46</v>
      </c>
      <c r="G394" s="68" t="s">
        <v>1494</v>
      </c>
      <c r="H394" s="68" t="s">
        <v>15</v>
      </c>
      <c r="I394" s="68">
        <v>11911</v>
      </c>
      <c r="J394" s="68" t="s">
        <v>13885</v>
      </c>
      <c r="K394" s="68" t="s">
        <v>47</v>
      </c>
      <c r="L394" s="68" t="s">
        <v>1493</v>
      </c>
      <c r="M394" s="68" t="s">
        <v>14056</v>
      </c>
      <c r="N394" s="68" t="s">
        <v>1620</v>
      </c>
      <c r="O394" s="68" t="s">
        <v>14666</v>
      </c>
      <c r="P394" s="348">
        <v>27219960</v>
      </c>
      <c r="Q394" s="348" t="s">
        <v>15347</v>
      </c>
      <c r="R394" s="348" t="s">
        <v>12669</v>
      </c>
      <c r="S394" s="348">
        <v>88298536</v>
      </c>
      <c r="T394" s="348" t="s">
        <v>15451</v>
      </c>
      <c r="U394" s="348">
        <v>27719646</v>
      </c>
      <c r="V394" s="68"/>
      <c r="W394" s="68"/>
      <c r="X394" s="68" t="s">
        <v>8581</v>
      </c>
      <c r="Y394" s="68"/>
    </row>
    <row r="395" spans="1:25" x14ac:dyDescent="0.25">
      <c r="A395" s="68" t="s">
        <v>1622</v>
      </c>
      <c r="B395" s="68" t="s">
        <v>1621</v>
      </c>
      <c r="C395" s="68" t="s">
        <v>1623</v>
      </c>
      <c r="D395" s="68" t="s">
        <v>1493</v>
      </c>
      <c r="E395" s="68" t="s">
        <v>3</v>
      </c>
      <c r="F395" s="68" t="s">
        <v>46</v>
      </c>
      <c r="G395" s="68" t="s">
        <v>1494</v>
      </c>
      <c r="H395" s="68" t="s">
        <v>12</v>
      </c>
      <c r="I395" s="68">
        <v>11910</v>
      </c>
      <c r="J395" s="68" t="s">
        <v>13884</v>
      </c>
      <c r="K395" s="68" t="s">
        <v>47</v>
      </c>
      <c r="L395" s="68" t="s">
        <v>1493</v>
      </c>
      <c r="M395" s="68" t="s">
        <v>1543</v>
      </c>
      <c r="N395" s="68" t="s">
        <v>1623</v>
      </c>
      <c r="O395" s="68" t="s">
        <v>14666</v>
      </c>
      <c r="P395" s="348">
        <v>44118048</v>
      </c>
      <c r="Q395" s="348" t="s">
        <v>15347</v>
      </c>
      <c r="R395" s="348" t="s">
        <v>14780</v>
      </c>
      <c r="S395" s="348">
        <v>87877270</v>
      </c>
      <c r="T395" s="348" t="s">
        <v>15451</v>
      </c>
      <c r="U395" s="348">
        <v>27719646</v>
      </c>
      <c r="V395" s="68"/>
      <c r="W395" s="68"/>
      <c r="X395" s="68" t="s">
        <v>9696</v>
      </c>
      <c r="Y395" s="68"/>
    </row>
    <row r="396" spans="1:25" x14ac:dyDescent="0.25">
      <c r="A396" s="68" t="s">
        <v>1625</v>
      </c>
      <c r="B396" s="68" t="s">
        <v>1624</v>
      </c>
      <c r="C396" s="68" t="s">
        <v>1626</v>
      </c>
      <c r="D396" s="68" t="s">
        <v>1493</v>
      </c>
      <c r="E396" s="68" t="s">
        <v>12</v>
      </c>
      <c r="F396" s="68" t="s">
        <v>46</v>
      </c>
      <c r="G396" s="68" t="s">
        <v>1494</v>
      </c>
      <c r="H396" s="68" t="s">
        <v>2</v>
      </c>
      <c r="I396" s="68">
        <v>11901</v>
      </c>
      <c r="J396" s="68" t="s">
        <v>15300</v>
      </c>
      <c r="K396" s="68" t="s">
        <v>47</v>
      </c>
      <c r="L396" s="68" t="s">
        <v>1493</v>
      </c>
      <c r="M396" s="68" t="s">
        <v>15450</v>
      </c>
      <c r="N396" s="68" t="s">
        <v>1626</v>
      </c>
      <c r="O396" s="68" t="s">
        <v>14666</v>
      </c>
      <c r="P396" s="348" t="s">
        <v>15347</v>
      </c>
      <c r="Q396" s="348" t="s">
        <v>15347</v>
      </c>
      <c r="R396" s="348" t="s">
        <v>14739</v>
      </c>
      <c r="S396" s="348">
        <v>89903162</v>
      </c>
      <c r="T396" s="348" t="s">
        <v>15456</v>
      </c>
      <c r="U396" s="348">
        <v>88221105</v>
      </c>
      <c r="V396" s="68"/>
      <c r="W396" s="68"/>
      <c r="X396" s="68" t="s">
        <v>7439</v>
      </c>
      <c r="Y396" s="68"/>
    </row>
    <row r="397" spans="1:25" x14ac:dyDescent="0.25">
      <c r="A397" s="68" t="s">
        <v>1629</v>
      </c>
      <c r="B397" s="68" t="s">
        <v>1628</v>
      </c>
      <c r="C397" s="68" t="s">
        <v>1216</v>
      </c>
      <c r="D397" s="68" t="s">
        <v>1493</v>
      </c>
      <c r="E397" s="68" t="s">
        <v>12</v>
      </c>
      <c r="F397" s="68" t="s">
        <v>46</v>
      </c>
      <c r="G397" s="68" t="s">
        <v>1494</v>
      </c>
      <c r="H397" s="68" t="s">
        <v>2</v>
      </c>
      <c r="I397" s="68">
        <v>11901</v>
      </c>
      <c r="J397" s="68" t="s">
        <v>15300</v>
      </c>
      <c r="K397" s="68" t="s">
        <v>47</v>
      </c>
      <c r="L397" s="68" t="s">
        <v>1493</v>
      </c>
      <c r="M397" s="68" t="s">
        <v>15450</v>
      </c>
      <c r="N397" s="68" t="s">
        <v>1216</v>
      </c>
      <c r="O397" s="68" t="s">
        <v>14666</v>
      </c>
      <c r="P397" s="348">
        <v>27719922</v>
      </c>
      <c r="Q397" s="348" t="s">
        <v>15347</v>
      </c>
      <c r="R397" s="348" t="s">
        <v>15457</v>
      </c>
      <c r="S397" s="348">
        <v>86139158</v>
      </c>
      <c r="T397" s="348" t="s">
        <v>15456</v>
      </c>
      <c r="U397" s="348">
        <v>27725172</v>
      </c>
      <c r="V397" s="68" t="s">
        <v>15261</v>
      </c>
      <c r="W397" s="68"/>
      <c r="X397" s="68" t="s">
        <v>1630</v>
      </c>
      <c r="Y397" s="68"/>
    </row>
    <row r="398" spans="1:25" x14ac:dyDescent="0.25">
      <c r="A398" s="68" t="s">
        <v>1633</v>
      </c>
      <c r="B398" s="68" t="s">
        <v>1632</v>
      </c>
      <c r="C398" s="68" t="s">
        <v>1634</v>
      </c>
      <c r="D398" s="68" t="s">
        <v>1493</v>
      </c>
      <c r="E398" s="68" t="s">
        <v>12</v>
      </c>
      <c r="F398" s="68" t="s">
        <v>46</v>
      </c>
      <c r="G398" s="68" t="s">
        <v>1494</v>
      </c>
      <c r="H398" s="68" t="s">
        <v>2</v>
      </c>
      <c r="I398" s="68">
        <v>11901</v>
      </c>
      <c r="J398" s="68" t="s">
        <v>15300</v>
      </c>
      <c r="K398" s="68" t="s">
        <v>47</v>
      </c>
      <c r="L398" s="68" t="s">
        <v>1493</v>
      </c>
      <c r="M398" s="68" t="s">
        <v>15450</v>
      </c>
      <c r="N398" s="68" t="s">
        <v>1634</v>
      </c>
      <c r="O398" s="68" t="s">
        <v>14666</v>
      </c>
      <c r="P398" s="348">
        <v>70232459</v>
      </c>
      <c r="Q398" s="348" t="s">
        <v>15347</v>
      </c>
      <c r="R398" s="348" t="s">
        <v>16413</v>
      </c>
      <c r="S398" s="348">
        <v>70232459</v>
      </c>
      <c r="T398" s="348" t="s">
        <v>15456</v>
      </c>
      <c r="U398" s="348">
        <v>27725172</v>
      </c>
      <c r="V398" s="68"/>
      <c r="W398" s="68"/>
      <c r="X398" s="68" t="s">
        <v>1635</v>
      </c>
      <c r="Y398" s="68"/>
    </row>
    <row r="399" spans="1:25" x14ac:dyDescent="0.25">
      <c r="A399" s="68" t="s">
        <v>1638</v>
      </c>
      <c r="B399" s="68" t="s">
        <v>1637</v>
      </c>
      <c r="C399" s="68" t="s">
        <v>1639</v>
      </c>
      <c r="D399" s="68" t="s">
        <v>1493</v>
      </c>
      <c r="E399" s="68" t="s">
        <v>12</v>
      </c>
      <c r="F399" s="68" t="s">
        <v>46</v>
      </c>
      <c r="G399" s="68" t="s">
        <v>1494</v>
      </c>
      <c r="H399" s="68" t="s">
        <v>2</v>
      </c>
      <c r="I399" s="68">
        <v>11901</v>
      </c>
      <c r="J399" s="68" t="s">
        <v>15300</v>
      </c>
      <c r="K399" s="68" t="s">
        <v>47</v>
      </c>
      <c r="L399" s="68" t="s">
        <v>1493</v>
      </c>
      <c r="M399" s="68" t="s">
        <v>15450</v>
      </c>
      <c r="N399" s="68" t="s">
        <v>1639</v>
      </c>
      <c r="O399" s="68" t="s">
        <v>14666</v>
      </c>
      <c r="P399" s="348">
        <v>27702183</v>
      </c>
      <c r="Q399" s="348" t="s">
        <v>15347</v>
      </c>
      <c r="R399" s="348" t="s">
        <v>1889</v>
      </c>
      <c r="S399" s="348">
        <v>27702183</v>
      </c>
      <c r="T399" s="348" t="s">
        <v>15456</v>
      </c>
      <c r="U399" s="348">
        <v>27725172</v>
      </c>
      <c r="V399" s="68"/>
      <c r="W399" s="68"/>
      <c r="X399" s="68" t="s">
        <v>1068</v>
      </c>
      <c r="Y399" s="68"/>
    </row>
    <row r="400" spans="1:25" x14ac:dyDescent="0.25">
      <c r="A400" s="68" t="s">
        <v>1641</v>
      </c>
      <c r="B400" s="68" t="s">
        <v>1640</v>
      </c>
      <c r="C400" s="68" t="s">
        <v>101</v>
      </c>
      <c r="D400" s="68" t="s">
        <v>1493</v>
      </c>
      <c r="E400" s="68" t="s">
        <v>4</v>
      </c>
      <c r="F400" s="68" t="s">
        <v>46</v>
      </c>
      <c r="G400" s="68" t="s">
        <v>1494</v>
      </c>
      <c r="H400" s="68" t="s">
        <v>4</v>
      </c>
      <c r="I400" s="68">
        <v>11903</v>
      </c>
      <c r="J400" s="68" t="s">
        <v>13875</v>
      </c>
      <c r="K400" s="68" t="s">
        <v>47</v>
      </c>
      <c r="L400" s="68" t="s">
        <v>1493</v>
      </c>
      <c r="M400" s="68" t="s">
        <v>1642</v>
      </c>
      <c r="N400" s="68" t="s">
        <v>8197</v>
      </c>
      <c r="O400" s="68" t="s">
        <v>14666</v>
      </c>
      <c r="P400" s="348">
        <v>27706039</v>
      </c>
      <c r="Q400" s="348" t="s">
        <v>15347</v>
      </c>
      <c r="R400" s="348" t="s">
        <v>10283</v>
      </c>
      <c r="S400" s="348">
        <v>27706039</v>
      </c>
      <c r="T400" s="348" t="s">
        <v>15458</v>
      </c>
      <c r="U400" s="348">
        <v>27725128</v>
      </c>
      <c r="V400" s="68"/>
      <c r="W400" s="68"/>
      <c r="X400" s="68" t="s">
        <v>10708</v>
      </c>
      <c r="Y400" s="68"/>
    </row>
    <row r="401" spans="1:25" x14ac:dyDescent="0.25">
      <c r="A401" s="68" t="s">
        <v>1645</v>
      </c>
      <c r="B401" s="68" t="s">
        <v>1644</v>
      </c>
      <c r="C401" s="68" t="s">
        <v>11366</v>
      </c>
      <c r="D401" s="68" t="s">
        <v>1493</v>
      </c>
      <c r="E401" s="68" t="s">
        <v>12</v>
      </c>
      <c r="F401" s="68" t="s">
        <v>46</v>
      </c>
      <c r="G401" s="68" t="s">
        <v>1494</v>
      </c>
      <c r="H401" s="68" t="s">
        <v>2</v>
      </c>
      <c r="I401" s="68">
        <v>11901</v>
      </c>
      <c r="J401" s="68" t="s">
        <v>15300</v>
      </c>
      <c r="K401" s="68" t="s">
        <v>47</v>
      </c>
      <c r="L401" s="68" t="s">
        <v>1493</v>
      </c>
      <c r="M401" s="68" t="s">
        <v>15450</v>
      </c>
      <c r="N401" s="68" t="s">
        <v>11366</v>
      </c>
      <c r="O401" s="68" t="s">
        <v>14666</v>
      </c>
      <c r="P401" s="348">
        <v>27701655</v>
      </c>
      <c r="Q401" s="348" t="s">
        <v>15347</v>
      </c>
      <c r="R401" s="348" t="s">
        <v>10282</v>
      </c>
      <c r="S401" s="348">
        <v>89325220</v>
      </c>
      <c r="T401" s="348" t="s">
        <v>15456</v>
      </c>
      <c r="U401" s="348">
        <v>27725172</v>
      </c>
      <c r="V401" s="68" t="s">
        <v>15261</v>
      </c>
      <c r="W401" s="68"/>
      <c r="X401" s="68" t="s">
        <v>1521</v>
      </c>
      <c r="Y401" s="68"/>
    </row>
    <row r="402" spans="1:25" x14ac:dyDescent="0.25">
      <c r="A402" s="68" t="s">
        <v>1647</v>
      </c>
      <c r="B402" s="68" t="s">
        <v>1524</v>
      </c>
      <c r="C402" s="68" t="s">
        <v>1648</v>
      </c>
      <c r="D402" s="68" t="s">
        <v>1493</v>
      </c>
      <c r="E402" s="68" t="s">
        <v>4</v>
      </c>
      <c r="F402" s="68" t="s">
        <v>46</v>
      </c>
      <c r="G402" s="68" t="s">
        <v>1494</v>
      </c>
      <c r="H402" s="68" t="s">
        <v>4</v>
      </c>
      <c r="I402" s="68">
        <v>11903</v>
      </c>
      <c r="J402" s="68" t="s">
        <v>13875</v>
      </c>
      <c r="K402" s="68" t="s">
        <v>47</v>
      </c>
      <c r="L402" s="68" t="s">
        <v>1493</v>
      </c>
      <c r="M402" s="68" t="s">
        <v>1642</v>
      </c>
      <c r="N402" s="68" t="s">
        <v>1648</v>
      </c>
      <c r="O402" s="68" t="s">
        <v>14666</v>
      </c>
      <c r="P402" s="348">
        <v>27712058</v>
      </c>
      <c r="Q402" s="348" t="s">
        <v>15347</v>
      </c>
      <c r="R402" s="348" t="s">
        <v>10074</v>
      </c>
      <c r="S402" s="348">
        <v>27712058</v>
      </c>
      <c r="T402" s="348" t="s">
        <v>15458</v>
      </c>
      <c r="U402" s="348">
        <v>27725128</v>
      </c>
      <c r="V402" s="68"/>
      <c r="W402" s="68"/>
      <c r="X402" s="68" t="s">
        <v>1072</v>
      </c>
      <c r="Y402" s="68"/>
    </row>
    <row r="403" spans="1:25" x14ac:dyDescent="0.25">
      <c r="A403" s="68" t="s">
        <v>1651</v>
      </c>
      <c r="B403" s="68" t="s">
        <v>1650</v>
      </c>
      <c r="C403" s="68" t="s">
        <v>1652</v>
      </c>
      <c r="D403" s="68" t="s">
        <v>1493</v>
      </c>
      <c r="E403" s="68" t="s">
        <v>4</v>
      </c>
      <c r="F403" s="68" t="s">
        <v>46</v>
      </c>
      <c r="G403" s="68" t="s">
        <v>1494</v>
      </c>
      <c r="H403" s="68" t="s">
        <v>4</v>
      </c>
      <c r="I403" s="68">
        <v>11903</v>
      </c>
      <c r="J403" s="68" t="s">
        <v>13875</v>
      </c>
      <c r="K403" s="68" t="s">
        <v>47</v>
      </c>
      <c r="L403" s="68" t="s">
        <v>1493</v>
      </c>
      <c r="M403" s="68" t="s">
        <v>1642</v>
      </c>
      <c r="N403" s="68" t="s">
        <v>1652</v>
      </c>
      <c r="O403" s="68" t="s">
        <v>14666</v>
      </c>
      <c r="P403" s="348">
        <v>27728281</v>
      </c>
      <c r="Q403" s="348">
        <v>88595433</v>
      </c>
      <c r="R403" s="348" t="s">
        <v>16414</v>
      </c>
      <c r="S403" s="348">
        <v>88595433</v>
      </c>
      <c r="T403" s="348" t="s">
        <v>15458</v>
      </c>
      <c r="U403" s="348">
        <v>87793572</v>
      </c>
      <c r="V403" s="68"/>
      <c r="W403" s="68"/>
      <c r="X403" s="68" t="s">
        <v>1653</v>
      </c>
      <c r="Y403" s="68"/>
    </row>
    <row r="404" spans="1:25" x14ac:dyDescent="0.25">
      <c r="A404" s="68" t="s">
        <v>1656</v>
      </c>
      <c r="B404" s="68" t="s">
        <v>1655</v>
      </c>
      <c r="C404" s="68" t="s">
        <v>531</v>
      </c>
      <c r="D404" s="68" t="s">
        <v>1493</v>
      </c>
      <c r="E404" s="68" t="s">
        <v>4</v>
      </c>
      <c r="F404" s="68" t="s">
        <v>46</v>
      </c>
      <c r="G404" s="68" t="s">
        <v>1494</v>
      </c>
      <c r="H404" s="68" t="s">
        <v>4</v>
      </c>
      <c r="I404" s="68">
        <v>11903</v>
      </c>
      <c r="J404" s="68" t="s">
        <v>13875</v>
      </c>
      <c r="K404" s="68" t="s">
        <v>47</v>
      </c>
      <c r="L404" s="68" t="s">
        <v>1493</v>
      </c>
      <c r="M404" s="68" t="s">
        <v>1642</v>
      </c>
      <c r="N404" s="68" t="s">
        <v>531</v>
      </c>
      <c r="O404" s="68" t="s">
        <v>14666</v>
      </c>
      <c r="P404" s="348">
        <v>27717397</v>
      </c>
      <c r="Q404" s="348">
        <v>27720723</v>
      </c>
      <c r="R404" s="348" t="s">
        <v>16415</v>
      </c>
      <c r="S404" s="348">
        <v>27717397</v>
      </c>
      <c r="T404" s="348" t="s">
        <v>15458</v>
      </c>
      <c r="U404" s="348">
        <v>27725128</v>
      </c>
      <c r="V404" s="68" t="s">
        <v>15261</v>
      </c>
      <c r="W404" s="68"/>
      <c r="X404" s="68" t="s">
        <v>1657</v>
      </c>
      <c r="Y404" s="68"/>
    </row>
    <row r="405" spans="1:25" x14ac:dyDescent="0.25">
      <c r="A405" s="68" t="s">
        <v>1660</v>
      </c>
      <c r="B405" s="68" t="s">
        <v>1659</v>
      </c>
      <c r="C405" s="68" t="s">
        <v>1661</v>
      </c>
      <c r="D405" s="68" t="s">
        <v>1493</v>
      </c>
      <c r="E405" s="68" t="s">
        <v>12</v>
      </c>
      <c r="F405" s="68" t="s">
        <v>46</v>
      </c>
      <c r="G405" s="68" t="s">
        <v>1494</v>
      </c>
      <c r="H405" s="68" t="s">
        <v>2</v>
      </c>
      <c r="I405" s="68">
        <v>11901</v>
      </c>
      <c r="J405" s="68" t="s">
        <v>15300</v>
      </c>
      <c r="K405" s="68" t="s">
        <v>47</v>
      </c>
      <c r="L405" s="68" t="s">
        <v>1493</v>
      </c>
      <c r="M405" s="68" t="s">
        <v>15450</v>
      </c>
      <c r="N405" s="68" t="s">
        <v>1661</v>
      </c>
      <c r="O405" s="68" t="s">
        <v>14666</v>
      </c>
      <c r="P405" s="348">
        <v>22005348</v>
      </c>
      <c r="Q405" s="348">
        <v>83195160</v>
      </c>
      <c r="R405" s="348" t="s">
        <v>16416</v>
      </c>
      <c r="S405" s="348">
        <v>83195160</v>
      </c>
      <c r="T405" s="348" t="s">
        <v>15456</v>
      </c>
      <c r="U405" s="348">
        <v>27725172</v>
      </c>
      <c r="V405" s="68"/>
      <c r="W405" s="68"/>
      <c r="X405" s="68" t="s">
        <v>5919</v>
      </c>
      <c r="Y405" s="68"/>
    </row>
    <row r="406" spans="1:25" x14ac:dyDescent="0.25">
      <c r="A406" s="68" t="s">
        <v>1663</v>
      </c>
      <c r="B406" s="68" t="s">
        <v>1238</v>
      </c>
      <c r="C406" s="68" t="s">
        <v>1664</v>
      </c>
      <c r="D406" s="68" t="s">
        <v>1493</v>
      </c>
      <c r="E406" s="68" t="s">
        <v>4</v>
      </c>
      <c r="F406" s="68" t="s">
        <v>46</v>
      </c>
      <c r="G406" s="68" t="s">
        <v>1494</v>
      </c>
      <c r="H406" s="68" t="s">
        <v>4</v>
      </c>
      <c r="I406" s="68">
        <v>11903</v>
      </c>
      <c r="J406" s="68" t="s">
        <v>13875</v>
      </c>
      <c r="K406" s="68" t="s">
        <v>47</v>
      </c>
      <c r="L406" s="68" t="s">
        <v>1493</v>
      </c>
      <c r="M406" s="68" t="s">
        <v>1642</v>
      </c>
      <c r="N406" s="68" t="s">
        <v>11367</v>
      </c>
      <c r="O406" s="68" t="s">
        <v>14666</v>
      </c>
      <c r="P406" s="348">
        <v>27704624</v>
      </c>
      <c r="Q406" s="348" t="s">
        <v>15347</v>
      </c>
      <c r="R406" s="348" t="s">
        <v>12408</v>
      </c>
      <c r="S406" s="348">
        <v>27704624</v>
      </c>
      <c r="T406" s="348" t="s">
        <v>15458</v>
      </c>
      <c r="U406" s="348">
        <v>27725128</v>
      </c>
      <c r="V406" s="68"/>
      <c r="W406" s="68"/>
      <c r="X406" s="68" t="s">
        <v>1665</v>
      </c>
      <c r="Y406" s="68"/>
    </row>
    <row r="407" spans="1:25" x14ac:dyDescent="0.25">
      <c r="A407" s="68" t="s">
        <v>1667</v>
      </c>
      <c r="B407" s="68" t="s">
        <v>1265</v>
      </c>
      <c r="C407" s="68" t="s">
        <v>11177</v>
      </c>
      <c r="D407" s="68" t="s">
        <v>1493</v>
      </c>
      <c r="E407" s="68" t="s">
        <v>12</v>
      </c>
      <c r="F407" s="68" t="s">
        <v>46</v>
      </c>
      <c r="G407" s="68" t="s">
        <v>1494</v>
      </c>
      <c r="H407" s="68" t="s">
        <v>2</v>
      </c>
      <c r="I407" s="68">
        <v>11901</v>
      </c>
      <c r="J407" s="68" t="s">
        <v>15300</v>
      </c>
      <c r="K407" s="68" t="s">
        <v>47</v>
      </c>
      <c r="L407" s="68" t="s">
        <v>1493</v>
      </c>
      <c r="M407" s="68" t="s">
        <v>15450</v>
      </c>
      <c r="N407" s="68" t="s">
        <v>11368</v>
      </c>
      <c r="O407" s="68" t="s">
        <v>14666</v>
      </c>
      <c r="P407" s="348">
        <v>71896796</v>
      </c>
      <c r="Q407" s="348" t="s">
        <v>15347</v>
      </c>
      <c r="R407" s="348" t="s">
        <v>13455</v>
      </c>
      <c r="S407" s="348">
        <v>86484647</v>
      </c>
      <c r="T407" s="348" t="s">
        <v>15456</v>
      </c>
      <c r="U407" s="348">
        <v>27725172</v>
      </c>
      <c r="V407" s="68"/>
      <c r="W407" s="68"/>
      <c r="X407" s="68" t="s">
        <v>12103</v>
      </c>
      <c r="Y407" s="68"/>
    </row>
    <row r="408" spans="1:25" x14ac:dyDescent="0.25">
      <c r="A408" s="68" t="s">
        <v>1669</v>
      </c>
      <c r="B408" s="68" t="s">
        <v>1415</v>
      </c>
      <c r="C408" s="68" t="s">
        <v>1670</v>
      </c>
      <c r="D408" s="68" t="s">
        <v>1493</v>
      </c>
      <c r="E408" s="68" t="s">
        <v>4</v>
      </c>
      <c r="F408" s="68" t="s">
        <v>46</v>
      </c>
      <c r="G408" s="68" t="s">
        <v>1494</v>
      </c>
      <c r="H408" s="68" t="s">
        <v>4</v>
      </c>
      <c r="I408" s="68">
        <v>11903</v>
      </c>
      <c r="J408" s="68" t="s">
        <v>13875</v>
      </c>
      <c r="K408" s="68" t="s">
        <v>47</v>
      </c>
      <c r="L408" s="68" t="s">
        <v>1493</v>
      </c>
      <c r="M408" s="68" t="s">
        <v>1642</v>
      </c>
      <c r="N408" s="68" t="s">
        <v>1648</v>
      </c>
      <c r="O408" s="68" t="s">
        <v>14666</v>
      </c>
      <c r="P408" s="348">
        <v>27710454</v>
      </c>
      <c r="Q408" s="348" t="s">
        <v>15347</v>
      </c>
      <c r="R408" s="348" t="s">
        <v>1609</v>
      </c>
      <c r="S408" s="348">
        <v>88758265</v>
      </c>
      <c r="T408" s="348" t="s">
        <v>15458</v>
      </c>
      <c r="U408" s="348">
        <v>87793572</v>
      </c>
      <c r="V408" s="68"/>
      <c r="W408" s="68"/>
      <c r="X408" s="68" t="s">
        <v>1064</v>
      </c>
      <c r="Y408" s="68"/>
    </row>
    <row r="409" spans="1:25" x14ac:dyDescent="0.25">
      <c r="A409" s="68" t="s">
        <v>1673</v>
      </c>
      <c r="B409" s="68" t="s">
        <v>1672</v>
      </c>
      <c r="C409" s="68" t="s">
        <v>1674</v>
      </c>
      <c r="D409" s="68" t="s">
        <v>1493</v>
      </c>
      <c r="E409" s="68" t="s">
        <v>12</v>
      </c>
      <c r="F409" s="68" t="s">
        <v>46</v>
      </c>
      <c r="G409" s="68" t="s">
        <v>1494</v>
      </c>
      <c r="H409" s="68" t="s">
        <v>2</v>
      </c>
      <c r="I409" s="68">
        <v>11901</v>
      </c>
      <c r="J409" s="68" t="s">
        <v>15300</v>
      </c>
      <c r="K409" s="68" t="s">
        <v>47</v>
      </c>
      <c r="L409" s="68" t="s">
        <v>1493</v>
      </c>
      <c r="M409" s="68" t="s">
        <v>15450</v>
      </c>
      <c r="N409" s="68" t="s">
        <v>1674</v>
      </c>
      <c r="O409" s="68" t="s">
        <v>14666</v>
      </c>
      <c r="P409" s="348">
        <v>88687486</v>
      </c>
      <c r="Q409" s="348" t="s">
        <v>15347</v>
      </c>
      <c r="R409" s="348" t="s">
        <v>12660</v>
      </c>
      <c r="S409" s="348">
        <v>88687486</v>
      </c>
      <c r="T409" s="348" t="s">
        <v>15456</v>
      </c>
      <c r="U409" s="348">
        <v>27725172</v>
      </c>
      <c r="V409" s="68"/>
      <c r="W409" s="68"/>
      <c r="X409" s="68"/>
      <c r="Y409" s="68"/>
    </row>
    <row r="410" spans="1:25" x14ac:dyDescent="0.25">
      <c r="A410" s="68" t="s">
        <v>1676</v>
      </c>
      <c r="B410" s="68" t="s">
        <v>1675</v>
      </c>
      <c r="C410" s="68" t="s">
        <v>1677</v>
      </c>
      <c r="D410" s="68" t="s">
        <v>1493</v>
      </c>
      <c r="E410" s="68" t="s">
        <v>12</v>
      </c>
      <c r="F410" s="68" t="s">
        <v>46</v>
      </c>
      <c r="G410" s="68" t="s">
        <v>1494</v>
      </c>
      <c r="H410" s="68" t="s">
        <v>2</v>
      </c>
      <c r="I410" s="68">
        <v>11901</v>
      </c>
      <c r="J410" s="68" t="s">
        <v>15300</v>
      </c>
      <c r="K410" s="68" t="s">
        <v>47</v>
      </c>
      <c r="L410" s="68" t="s">
        <v>1493</v>
      </c>
      <c r="M410" s="68" t="s">
        <v>15450</v>
      </c>
      <c r="N410" s="68" t="s">
        <v>911</v>
      </c>
      <c r="O410" s="68" t="s">
        <v>14666</v>
      </c>
      <c r="P410" s="348">
        <v>22005641</v>
      </c>
      <c r="Q410" s="348" t="s">
        <v>15347</v>
      </c>
      <c r="R410" s="348" t="s">
        <v>14071</v>
      </c>
      <c r="S410" s="348">
        <v>86486816</v>
      </c>
      <c r="T410" s="348" t="s">
        <v>15456</v>
      </c>
      <c r="U410" s="348">
        <v>27725172</v>
      </c>
      <c r="V410" s="68"/>
      <c r="W410" s="68"/>
      <c r="X410" s="68"/>
      <c r="Y410" s="68"/>
    </row>
    <row r="411" spans="1:25" x14ac:dyDescent="0.25">
      <c r="A411" s="68" t="s">
        <v>1679</v>
      </c>
      <c r="B411" s="68" t="s">
        <v>1678</v>
      </c>
      <c r="C411" s="68" t="s">
        <v>1680</v>
      </c>
      <c r="D411" s="68" t="s">
        <v>1493</v>
      </c>
      <c r="E411" s="68" t="s">
        <v>12</v>
      </c>
      <c r="F411" s="68" t="s">
        <v>46</v>
      </c>
      <c r="G411" s="68" t="s">
        <v>1494</v>
      </c>
      <c r="H411" s="68" t="s">
        <v>2</v>
      </c>
      <c r="I411" s="68">
        <v>11901</v>
      </c>
      <c r="J411" s="68" t="s">
        <v>15300</v>
      </c>
      <c r="K411" s="68" t="s">
        <v>47</v>
      </c>
      <c r="L411" s="68" t="s">
        <v>1493</v>
      </c>
      <c r="M411" s="68" t="s">
        <v>15450</v>
      </c>
      <c r="N411" s="68" t="s">
        <v>1680</v>
      </c>
      <c r="O411" s="68" t="s">
        <v>14666</v>
      </c>
      <c r="P411" s="348" t="s">
        <v>15347</v>
      </c>
      <c r="Q411" s="348" t="s">
        <v>15347</v>
      </c>
      <c r="R411" s="348" t="s">
        <v>11369</v>
      </c>
      <c r="S411" s="348">
        <v>60039705</v>
      </c>
      <c r="T411" s="348" t="s">
        <v>15456</v>
      </c>
      <c r="U411" s="348">
        <v>88221105</v>
      </c>
      <c r="V411" s="68"/>
      <c r="W411" s="68"/>
      <c r="X411" s="68" t="s">
        <v>1681</v>
      </c>
      <c r="Y411" s="68"/>
    </row>
    <row r="412" spans="1:25" x14ac:dyDescent="0.25">
      <c r="A412" s="68" t="s">
        <v>1684</v>
      </c>
      <c r="B412" s="68" t="s">
        <v>1683</v>
      </c>
      <c r="C412" s="68" t="s">
        <v>7753</v>
      </c>
      <c r="D412" s="68" t="s">
        <v>1493</v>
      </c>
      <c r="E412" s="68" t="s">
        <v>12</v>
      </c>
      <c r="F412" s="68" t="s">
        <v>46</v>
      </c>
      <c r="G412" s="68" t="s">
        <v>1494</v>
      </c>
      <c r="H412" s="68" t="s">
        <v>2</v>
      </c>
      <c r="I412" s="68">
        <v>11901</v>
      </c>
      <c r="J412" s="68" t="s">
        <v>15300</v>
      </c>
      <c r="K412" s="68" t="s">
        <v>47</v>
      </c>
      <c r="L412" s="68" t="s">
        <v>1493</v>
      </c>
      <c r="M412" s="68" t="s">
        <v>15450</v>
      </c>
      <c r="N412" s="68" t="s">
        <v>7753</v>
      </c>
      <c r="O412" s="68" t="s">
        <v>14666</v>
      </c>
      <c r="P412" s="348">
        <v>22009359</v>
      </c>
      <c r="Q412" s="348" t="s">
        <v>15347</v>
      </c>
      <c r="R412" s="348" t="s">
        <v>13458</v>
      </c>
      <c r="S412" s="348">
        <v>22009359</v>
      </c>
      <c r="T412" s="348" t="s">
        <v>15456</v>
      </c>
      <c r="U412" s="348">
        <v>27725172</v>
      </c>
      <c r="V412" s="68"/>
      <c r="W412" s="68"/>
      <c r="X412" s="68" t="s">
        <v>9646</v>
      </c>
      <c r="Y412" s="68"/>
    </row>
    <row r="413" spans="1:25" x14ac:dyDescent="0.25">
      <c r="A413" s="68" t="s">
        <v>1686</v>
      </c>
      <c r="B413" s="68" t="s">
        <v>1685</v>
      </c>
      <c r="C413" s="68" t="s">
        <v>1687</v>
      </c>
      <c r="D413" s="68" t="s">
        <v>1493</v>
      </c>
      <c r="E413" s="68" t="s">
        <v>4</v>
      </c>
      <c r="F413" s="68" t="s">
        <v>46</v>
      </c>
      <c r="G413" s="68" t="s">
        <v>1494</v>
      </c>
      <c r="H413" s="68" t="s">
        <v>4</v>
      </c>
      <c r="I413" s="68">
        <v>11903</v>
      </c>
      <c r="J413" s="68" t="s">
        <v>13875</v>
      </c>
      <c r="K413" s="68" t="s">
        <v>47</v>
      </c>
      <c r="L413" s="68" t="s">
        <v>1493</v>
      </c>
      <c r="M413" s="68" t="s">
        <v>1642</v>
      </c>
      <c r="N413" s="68" t="s">
        <v>1687</v>
      </c>
      <c r="O413" s="68" t="s">
        <v>14666</v>
      </c>
      <c r="P413" s="348">
        <v>27713791</v>
      </c>
      <c r="Q413" s="348" t="s">
        <v>15347</v>
      </c>
      <c r="R413" s="348" t="s">
        <v>16417</v>
      </c>
      <c r="S413" s="348">
        <v>87453474</v>
      </c>
      <c r="T413" s="348" t="s">
        <v>15458</v>
      </c>
      <c r="U413" s="348">
        <v>87793572</v>
      </c>
      <c r="V413" s="68"/>
      <c r="W413" s="68"/>
      <c r="X413" s="68" t="s">
        <v>1688</v>
      </c>
      <c r="Y413" s="68"/>
    </row>
    <row r="414" spans="1:25" x14ac:dyDescent="0.25">
      <c r="A414" s="68" t="s">
        <v>1691</v>
      </c>
      <c r="B414" s="68" t="s">
        <v>1690</v>
      </c>
      <c r="C414" s="68" t="s">
        <v>1692</v>
      </c>
      <c r="D414" s="68" t="s">
        <v>1493</v>
      </c>
      <c r="E414" s="68" t="s">
        <v>12</v>
      </c>
      <c r="F414" s="68" t="s">
        <v>46</v>
      </c>
      <c r="G414" s="68" t="s">
        <v>1494</v>
      </c>
      <c r="H414" s="68" t="s">
        <v>2</v>
      </c>
      <c r="I414" s="68">
        <v>11901</v>
      </c>
      <c r="J414" s="68" t="s">
        <v>15300</v>
      </c>
      <c r="K414" s="68" t="s">
        <v>47</v>
      </c>
      <c r="L414" s="68" t="s">
        <v>1493</v>
      </c>
      <c r="M414" s="68" t="s">
        <v>15450</v>
      </c>
      <c r="N414" s="68" t="s">
        <v>1692</v>
      </c>
      <c r="O414" s="68" t="s">
        <v>14666</v>
      </c>
      <c r="P414" s="348" t="s">
        <v>15347</v>
      </c>
      <c r="Q414" s="348" t="s">
        <v>15347</v>
      </c>
      <c r="R414" s="348" t="s">
        <v>14770</v>
      </c>
      <c r="S414" s="348">
        <v>83118965</v>
      </c>
      <c r="T414" s="348" t="s">
        <v>15456</v>
      </c>
      <c r="U414" s="348">
        <v>27725172</v>
      </c>
      <c r="V414" s="68"/>
      <c r="W414" s="68"/>
      <c r="X414" s="68" t="s">
        <v>9811</v>
      </c>
      <c r="Y414" s="68"/>
    </row>
    <row r="415" spans="1:25" x14ac:dyDescent="0.25">
      <c r="A415" s="68" t="s">
        <v>1693</v>
      </c>
      <c r="B415" s="68" t="s">
        <v>391</v>
      </c>
      <c r="C415" s="68" t="s">
        <v>4464</v>
      </c>
      <c r="D415" s="68" t="s">
        <v>1493</v>
      </c>
      <c r="E415" s="68" t="s">
        <v>5</v>
      </c>
      <c r="F415" s="68" t="s">
        <v>46</v>
      </c>
      <c r="G415" s="68" t="s">
        <v>1494</v>
      </c>
      <c r="H415" s="68" t="s">
        <v>2</v>
      </c>
      <c r="I415" s="68">
        <v>11901</v>
      </c>
      <c r="J415" s="68" t="s">
        <v>15300</v>
      </c>
      <c r="K415" s="68" t="s">
        <v>47</v>
      </c>
      <c r="L415" s="68" t="s">
        <v>1493</v>
      </c>
      <c r="M415" s="68" t="s">
        <v>15450</v>
      </c>
      <c r="N415" s="68" t="s">
        <v>1010</v>
      </c>
      <c r="O415" s="68" t="s">
        <v>14666</v>
      </c>
      <c r="P415" s="348">
        <v>27716575</v>
      </c>
      <c r="Q415" s="348" t="s">
        <v>15347</v>
      </c>
      <c r="R415" s="348" t="s">
        <v>12664</v>
      </c>
      <c r="S415" s="348">
        <v>83097404</v>
      </c>
      <c r="T415" s="348" t="s">
        <v>15460</v>
      </c>
      <c r="U415" s="348">
        <v>86384698</v>
      </c>
      <c r="V415" s="68"/>
      <c r="W415" s="68"/>
      <c r="X415" s="68" t="s">
        <v>852</v>
      </c>
      <c r="Y415" s="68"/>
    </row>
    <row r="416" spans="1:25" x14ac:dyDescent="0.25">
      <c r="A416" s="68" t="s">
        <v>1694</v>
      </c>
      <c r="B416" s="68" t="s">
        <v>378</v>
      </c>
      <c r="C416" s="68" t="s">
        <v>1695</v>
      </c>
      <c r="D416" s="68" t="s">
        <v>1493</v>
      </c>
      <c r="E416" s="68" t="s">
        <v>5</v>
      </c>
      <c r="F416" s="68" t="s">
        <v>195</v>
      </c>
      <c r="G416" s="68" t="s">
        <v>6</v>
      </c>
      <c r="H416" s="68" t="s">
        <v>5</v>
      </c>
      <c r="I416" s="68">
        <v>60504</v>
      </c>
      <c r="J416" s="68" t="s">
        <v>13937</v>
      </c>
      <c r="K416" s="68" t="s">
        <v>196</v>
      </c>
      <c r="L416" s="68" t="s">
        <v>14048</v>
      </c>
      <c r="M416" s="68" t="s">
        <v>14049</v>
      </c>
      <c r="N416" s="68" t="s">
        <v>11370</v>
      </c>
      <c r="O416" s="68" t="s">
        <v>14666</v>
      </c>
      <c r="P416" s="348">
        <v>27438255</v>
      </c>
      <c r="Q416" s="348" t="s">
        <v>15347</v>
      </c>
      <c r="R416" s="348" t="s">
        <v>10179</v>
      </c>
      <c r="S416" s="348">
        <v>27438255</v>
      </c>
      <c r="T416" s="348" t="s">
        <v>15460</v>
      </c>
      <c r="U416" s="348">
        <v>22005213</v>
      </c>
      <c r="V416" s="68"/>
      <c r="W416" s="68"/>
      <c r="X416" s="68" t="s">
        <v>1696</v>
      </c>
      <c r="Y416" s="68"/>
    </row>
    <row r="417" spans="1:25" x14ac:dyDescent="0.25">
      <c r="A417" s="68" t="s">
        <v>1698</v>
      </c>
      <c r="B417" s="68" t="s">
        <v>1052</v>
      </c>
      <c r="C417" s="68" t="s">
        <v>1699</v>
      </c>
      <c r="D417" s="68" t="s">
        <v>1493</v>
      </c>
      <c r="E417" s="68" t="s">
        <v>5</v>
      </c>
      <c r="F417" s="68" t="s">
        <v>46</v>
      </c>
      <c r="G417" s="68" t="s">
        <v>1494</v>
      </c>
      <c r="H417" s="68" t="s">
        <v>2</v>
      </c>
      <c r="I417" s="68">
        <v>11901</v>
      </c>
      <c r="J417" s="68" t="s">
        <v>15300</v>
      </c>
      <c r="K417" s="68" t="s">
        <v>47</v>
      </c>
      <c r="L417" s="68" t="s">
        <v>1493</v>
      </c>
      <c r="M417" s="68" t="s">
        <v>15450</v>
      </c>
      <c r="N417" s="68" t="s">
        <v>1699</v>
      </c>
      <c r="O417" s="68" t="s">
        <v>14666</v>
      </c>
      <c r="P417" s="348">
        <v>22009947</v>
      </c>
      <c r="Q417" s="348" t="s">
        <v>15347</v>
      </c>
      <c r="R417" s="348" t="s">
        <v>12055</v>
      </c>
      <c r="S417" s="348">
        <v>22009947</v>
      </c>
      <c r="T417" s="348" t="s">
        <v>15460</v>
      </c>
      <c r="U417" s="348">
        <v>22005213</v>
      </c>
      <c r="V417" s="68"/>
      <c r="W417" s="68"/>
      <c r="X417" s="68" t="s">
        <v>1700</v>
      </c>
      <c r="Y417" s="68"/>
    </row>
    <row r="418" spans="1:25" x14ac:dyDescent="0.25">
      <c r="A418" s="68" t="s">
        <v>1703</v>
      </c>
      <c r="B418" s="68" t="s">
        <v>1702</v>
      </c>
      <c r="C418" s="68" t="s">
        <v>10114</v>
      </c>
      <c r="D418" s="68" t="s">
        <v>1493</v>
      </c>
      <c r="E418" s="68" t="s">
        <v>5</v>
      </c>
      <c r="F418" s="68" t="s">
        <v>46</v>
      </c>
      <c r="G418" s="68" t="s">
        <v>1494</v>
      </c>
      <c r="H418" s="68" t="s">
        <v>11</v>
      </c>
      <c r="I418" s="68">
        <v>11909</v>
      </c>
      <c r="J418" s="68" t="s">
        <v>13883</v>
      </c>
      <c r="K418" s="68" t="s">
        <v>47</v>
      </c>
      <c r="L418" s="68" t="s">
        <v>1493</v>
      </c>
      <c r="M418" s="68" t="s">
        <v>1574</v>
      </c>
      <c r="N418" s="68" t="s">
        <v>11371</v>
      </c>
      <c r="O418" s="68" t="s">
        <v>14666</v>
      </c>
      <c r="P418" s="348">
        <v>27870430</v>
      </c>
      <c r="Q418" s="348">
        <v>83156925</v>
      </c>
      <c r="R418" s="348" t="s">
        <v>15465</v>
      </c>
      <c r="S418" s="348">
        <v>27870430</v>
      </c>
      <c r="T418" s="348" t="s">
        <v>15460</v>
      </c>
      <c r="U418" s="348">
        <v>22005213</v>
      </c>
      <c r="V418" s="68"/>
      <c r="W418" s="68"/>
      <c r="X418" s="68" t="s">
        <v>1704</v>
      </c>
      <c r="Y418" s="68"/>
    </row>
    <row r="419" spans="1:25" x14ac:dyDescent="0.25">
      <c r="A419" s="68" t="s">
        <v>1707</v>
      </c>
      <c r="B419" s="68" t="s">
        <v>1706</v>
      </c>
      <c r="C419" s="68" t="s">
        <v>1708</v>
      </c>
      <c r="D419" s="68" t="s">
        <v>1493</v>
      </c>
      <c r="E419" s="68" t="s">
        <v>5</v>
      </c>
      <c r="F419" s="68" t="s">
        <v>46</v>
      </c>
      <c r="G419" s="68" t="s">
        <v>1494</v>
      </c>
      <c r="H419" s="68" t="s">
        <v>11</v>
      </c>
      <c r="I419" s="68">
        <v>11909</v>
      </c>
      <c r="J419" s="68" t="s">
        <v>13883</v>
      </c>
      <c r="K419" s="68" t="s">
        <v>47</v>
      </c>
      <c r="L419" s="68" t="s">
        <v>1493</v>
      </c>
      <c r="M419" s="68" t="s">
        <v>1574</v>
      </c>
      <c r="N419" s="68" t="s">
        <v>1708</v>
      </c>
      <c r="O419" s="68" t="s">
        <v>14666</v>
      </c>
      <c r="P419" s="348">
        <v>22005448</v>
      </c>
      <c r="Q419" s="348" t="s">
        <v>15347</v>
      </c>
      <c r="R419" s="348" t="s">
        <v>10494</v>
      </c>
      <c r="S419" s="348">
        <v>22005448</v>
      </c>
      <c r="T419" s="348" t="s">
        <v>15460</v>
      </c>
      <c r="U419" s="348">
        <v>22005213</v>
      </c>
      <c r="V419" s="68"/>
      <c r="W419" s="68"/>
      <c r="X419" s="68" t="s">
        <v>1709</v>
      </c>
      <c r="Y419" s="68"/>
    </row>
    <row r="420" spans="1:25" x14ac:dyDescent="0.25">
      <c r="A420" s="68" t="s">
        <v>1712</v>
      </c>
      <c r="B420" s="68" t="s">
        <v>1711</v>
      </c>
      <c r="C420" s="68" t="s">
        <v>1713</v>
      </c>
      <c r="D420" s="68" t="s">
        <v>1493</v>
      </c>
      <c r="E420" s="68" t="s">
        <v>5</v>
      </c>
      <c r="F420" s="68" t="s">
        <v>46</v>
      </c>
      <c r="G420" s="68" t="s">
        <v>1494</v>
      </c>
      <c r="H420" s="68" t="s">
        <v>11</v>
      </c>
      <c r="I420" s="68">
        <v>11909</v>
      </c>
      <c r="J420" s="68" t="s">
        <v>13883</v>
      </c>
      <c r="K420" s="68" t="s">
        <v>47</v>
      </c>
      <c r="L420" s="68" t="s">
        <v>1493</v>
      </c>
      <c r="M420" s="68" t="s">
        <v>1574</v>
      </c>
      <c r="N420" s="68" t="s">
        <v>1713</v>
      </c>
      <c r="O420" s="68" t="s">
        <v>14666</v>
      </c>
      <c r="P420" s="348">
        <v>27870757</v>
      </c>
      <c r="Q420" s="348" t="s">
        <v>15347</v>
      </c>
      <c r="R420" s="348" t="s">
        <v>11372</v>
      </c>
      <c r="S420" s="348">
        <v>88120340</v>
      </c>
      <c r="T420" s="348" t="s">
        <v>15460</v>
      </c>
      <c r="U420" s="348">
        <v>86384698</v>
      </c>
      <c r="V420" s="68"/>
      <c r="W420" s="68"/>
      <c r="X420" s="68" t="s">
        <v>1714</v>
      </c>
      <c r="Y420" s="68"/>
    </row>
    <row r="421" spans="1:25" x14ac:dyDescent="0.25">
      <c r="A421" s="68" t="s">
        <v>1717</v>
      </c>
      <c r="B421" s="68" t="s">
        <v>1716</v>
      </c>
      <c r="C421" s="68" t="s">
        <v>11178</v>
      </c>
      <c r="D421" s="68" t="s">
        <v>1493</v>
      </c>
      <c r="E421" s="68" t="s">
        <v>5</v>
      </c>
      <c r="F421" s="68" t="s">
        <v>195</v>
      </c>
      <c r="G421" s="68" t="s">
        <v>6</v>
      </c>
      <c r="H421" s="68" t="s">
        <v>5</v>
      </c>
      <c r="I421" s="68">
        <v>60504</v>
      </c>
      <c r="J421" s="68" t="s">
        <v>13937</v>
      </c>
      <c r="K421" s="68" t="s">
        <v>196</v>
      </c>
      <c r="L421" s="68" t="s">
        <v>14048</v>
      </c>
      <c r="M421" s="68" t="s">
        <v>14049</v>
      </c>
      <c r="N421" s="68" t="s">
        <v>11373</v>
      </c>
      <c r="O421" s="68" t="s">
        <v>14666</v>
      </c>
      <c r="P421" s="348">
        <v>27438454</v>
      </c>
      <c r="Q421" s="348">
        <v>22153224</v>
      </c>
      <c r="R421" s="348" t="s">
        <v>11380</v>
      </c>
      <c r="S421" s="348">
        <v>27438454</v>
      </c>
      <c r="T421" s="348" t="s">
        <v>15460</v>
      </c>
      <c r="U421" s="348">
        <v>22005213</v>
      </c>
      <c r="V421" s="68"/>
      <c r="W421" s="68"/>
      <c r="X421" s="68" t="s">
        <v>1718</v>
      </c>
      <c r="Y421" s="68"/>
    </row>
    <row r="422" spans="1:25" x14ac:dyDescent="0.25">
      <c r="A422" s="68" t="s">
        <v>1721</v>
      </c>
      <c r="B422" s="68" t="s">
        <v>1720</v>
      </c>
      <c r="C422" s="68" t="s">
        <v>1574</v>
      </c>
      <c r="D422" s="68" t="s">
        <v>1493</v>
      </c>
      <c r="E422" s="68" t="s">
        <v>5</v>
      </c>
      <c r="F422" s="68" t="s">
        <v>46</v>
      </c>
      <c r="G422" s="68" t="s">
        <v>1494</v>
      </c>
      <c r="H422" s="68" t="s">
        <v>11</v>
      </c>
      <c r="I422" s="68">
        <v>11909</v>
      </c>
      <c r="J422" s="68" t="s">
        <v>13883</v>
      </c>
      <c r="K422" s="68" t="s">
        <v>47</v>
      </c>
      <c r="L422" s="68" t="s">
        <v>1493</v>
      </c>
      <c r="M422" s="68" t="s">
        <v>1574</v>
      </c>
      <c r="N422" s="68" t="s">
        <v>1574</v>
      </c>
      <c r="O422" s="68" t="s">
        <v>14666</v>
      </c>
      <c r="P422" s="348">
        <v>89316443</v>
      </c>
      <c r="Q422" s="348" t="s">
        <v>15347</v>
      </c>
      <c r="R422" s="348" t="s">
        <v>13125</v>
      </c>
      <c r="S422" s="348">
        <v>89316443</v>
      </c>
      <c r="T422" s="348" t="s">
        <v>15460</v>
      </c>
      <c r="U422" s="348">
        <v>22005213</v>
      </c>
      <c r="V422" s="68"/>
      <c r="W422" s="68"/>
      <c r="X422" s="68" t="s">
        <v>12798</v>
      </c>
      <c r="Y422" s="68"/>
    </row>
    <row r="423" spans="1:25" x14ac:dyDescent="0.25">
      <c r="A423" s="68" t="s">
        <v>1724</v>
      </c>
      <c r="B423" s="68" t="s">
        <v>1723</v>
      </c>
      <c r="C423" s="68" t="s">
        <v>11179</v>
      </c>
      <c r="D423" s="68" t="s">
        <v>125</v>
      </c>
      <c r="E423" s="68" t="s">
        <v>2</v>
      </c>
      <c r="F423" s="68" t="s">
        <v>49</v>
      </c>
      <c r="G423" s="68" t="s">
        <v>3</v>
      </c>
      <c r="H423" s="68" t="s">
        <v>8</v>
      </c>
      <c r="I423" s="68">
        <v>20207</v>
      </c>
      <c r="J423" s="68" t="s">
        <v>13898</v>
      </c>
      <c r="K423" s="68" t="s">
        <v>126</v>
      </c>
      <c r="L423" s="68" t="s">
        <v>127</v>
      </c>
      <c r="M423" s="68" t="s">
        <v>352</v>
      </c>
      <c r="N423" s="68" t="s">
        <v>11375</v>
      </c>
      <c r="O423" s="68" t="s">
        <v>14666</v>
      </c>
      <c r="P423" s="348">
        <v>24471046</v>
      </c>
      <c r="Q423" s="348" t="s">
        <v>15347</v>
      </c>
      <c r="R423" s="348" t="s">
        <v>10508</v>
      </c>
      <c r="S423" s="348">
        <v>88807689</v>
      </c>
      <c r="T423" s="348" t="s">
        <v>15461</v>
      </c>
      <c r="U423" s="348">
        <v>24456978</v>
      </c>
      <c r="V423" s="68"/>
      <c r="W423" s="68"/>
      <c r="X423" s="68" t="s">
        <v>1725</v>
      </c>
      <c r="Y423" s="68"/>
    </row>
    <row r="424" spans="1:25" x14ac:dyDescent="0.25">
      <c r="A424" s="68" t="s">
        <v>1727</v>
      </c>
      <c r="B424" s="68" t="s">
        <v>1089</v>
      </c>
      <c r="C424" s="68" t="s">
        <v>1728</v>
      </c>
      <c r="D424" s="68" t="s">
        <v>1493</v>
      </c>
      <c r="E424" s="68" t="s">
        <v>5</v>
      </c>
      <c r="F424" s="68" t="s">
        <v>46</v>
      </c>
      <c r="G424" s="68" t="s">
        <v>1494</v>
      </c>
      <c r="H424" s="68" t="s">
        <v>11</v>
      </c>
      <c r="I424" s="68">
        <v>11909</v>
      </c>
      <c r="J424" s="68" t="s">
        <v>13883</v>
      </c>
      <c r="K424" s="68" t="s">
        <v>47</v>
      </c>
      <c r="L424" s="68" t="s">
        <v>1493</v>
      </c>
      <c r="M424" s="68" t="s">
        <v>1574</v>
      </c>
      <c r="N424" s="68" t="s">
        <v>1728</v>
      </c>
      <c r="O424" s="68" t="s">
        <v>14666</v>
      </c>
      <c r="P424" s="348">
        <v>88130362</v>
      </c>
      <c r="Q424" s="348" t="s">
        <v>15347</v>
      </c>
      <c r="R424" s="348" t="s">
        <v>15462</v>
      </c>
      <c r="S424" s="348">
        <v>88130362</v>
      </c>
      <c r="T424" s="348" t="s">
        <v>15460</v>
      </c>
      <c r="U424" s="348">
        <v>22005213</v>
      </c>
      <c r="V424" s="68"/>
      <c r="W424" s="68"/>
      <c r="X424" s="68" t="s">
        <v>9838</v>
      </c>
      <c r="Y424" s="68"/>
    </row>
    <row r="425" spans="1:25" x14ac:dyDescent="0.25">
      <c r="A425" s="68" t="s">
        <v>1730</v>
      </c>
      <c r="B425" s="68" t="s">
        <v>1729</v>
      </c>
      <c r="C425" s="68" t="s">
        <v>1731</v>
      </c>
      <c r="D425" s="68" t="s">
        <v>1493</v>
      </c>
      <c r="E425" s="68" t="s">
        <v>5</v>
      </c>
      <c r="F425" s="68" t="s">
        <v>195</v>
      </c>
      <c r="G425" s="68" t="s">
        <v>6</v>
      </c>
      <c r="H425" s="68" t="s">
        <v>5</v>
      </c>
      <c r="I425" s="68">
        <v>60504</v>
      </c>
      <c r="J425" s="68" t="s">
        <v>13937</v>
      </c>
      <c r="K425" s="68" t="s">
        <v>196</v>
      </c>
      <c r="L425" s="68" t="s">
        <v>14048</v>
      </c>
      <c r="M425" s="68" t="s">
        <v>14049</v>
      </c>
      <c r="N425" s="68" t="s">
        <v>1731</v>
      </c>
      <c r="O425" s="68" t="s">
        <v>14666</v>
      </c>
      <c r="P425" s="348">
        <v>27870311</v>
      </c>
      <c r="Q425" s="348" t="s">
        <v>15347</v>
      </c>
      <c r="R425" s="348" t="s">
        <v>15463</v>
      </c>
      <c r="S425" s="348">
        <v>86629752</v>
      </c>
      <c r="T425" s="348" t="s">
        <v>15460</v>
      </c>
      <c r="U425" s="348">
        <v>22005213</v>
      </c>
      <c r="V425" s="68"/>
      <c r="W425" s="68"/>
      <c r="X425" s="68" t="s">
        <v>1732</v>
      </c>
      <c r="Y425" s="68"/>
    </row>
    <row r="426" spans="1:25" x14ac:dyDescent="0.25">
      <c r="A426" s="68" t="s">
        <v>1735</v>
      </c>
      <c r="B426" s="68" t="s">
        <v>1734</v>
      </c>
      <c r="C426" s="68" t="s">
        <v>1736</v>
      </c>
      <c r="D426" s="68" t="s">
        <v>1493</v>
      </c>
      <c r="E426" s="68" t="s">
        <v>5</v>
      </c>
      <c r="F426" s="68" t="s">
        <v>195</v>
      </c>
      <c r="G426" s="68" t="s">
        <v>7</v>
      </c>
      <c r="H426" s="68" t="s">
        <v>3</v>
      </c>
      <c r="I426" s="68">
        <v>60602</v>
      </c>
      <c r="J426" s="68" t="s">
        <v>15335</v>
      </c>
      <c r="K426" s="68" t="s">
        <v>196</v>
      </c>
      <c r="L426" s="68" t="s">
        <v>14074</v>
      </c>
      <c r="M426" s="68" t="s">
        <v>1560</v>
      </c>
      <c r="N426" s="68" t="s">
        <v>1736</v>
      </c>
      <c r="O426" s="68" t="s">
        <v>14666</v>
      </c>
      <c r="P426" s="348" t="s">
        <v>15347</v>
      </c>
      <c r="Q426" s="348" t="s">
        <v>15347</v>
      </c>
      <c r="R426" s="348" t="s">
        <v>13456</v>
      </c>
      <c r="S426" s="348">
        <v>70648413</v>
      </c>
      <c r="T426" s="348" t="s">
        <v>15460</v>
      </c>
      <c r="U426" s="348">
        <v>22005213</v>
      </c>
      <c r="V426" s="68"/>
      <c r="W426" s="68"/>
      <c r="X426" s="68" t="s">
        <v>13126</v>
      </c>
      <c r="Y426" s="68"/>
    </row>
    <row r="427" spans="1:25" x14ac:dyDescent="0.25">
      <c r="A427" s="68" t="s">
        <v>1739</v>
      </c>
      <c r="B427" s="68" t="s">
        <v>1738</v>
      </c>
      <c r="C427" s="68" t="s">
        <v>1740</v>
      </c>
      <c r="D427" s="68" t="s">
        <v>1493</v>
      </c>
      <c r="E427" s="68" t="s">
        <v>5</v>
      </c>
      <c r="F427" s="68" t="s">
        <v>46</v>
      </c>
      <c r="G427" s="68" t="s">
        <v>1494</v>
      </c>
      <c r="H427" s="68" t="s">
        <v>11</v>
      </c>
      <c r="I427" s="68">
        <v>11909</v>
      </c>
      <c r="J427" s="68" t="s">
        <v>13883</v>
      </c>
      <c r="K427" s="68" t="s">
        <v>47</v>
      </c>
      <c r="L427" s="68" t="s">
        <v>1493</v>
      </c>
      <c r="M427" s="68" t="s">
        <v>1574</v>
      </c>
      <c r="N427" s="68" t="s">
        <v>1740</v>
      </c>
      <c r="O427" s="68" t="s">
        <v>14666</v>
      </c>
      <c r="P427" s="348">
        <v>27870575</v>
      </c>
      <c r="Q427" s="348" t="s">
        <v>15347</v>
      </c>
      <c r="R427" s="348" t="s">
        <v>16418</v>
      </c>
      <c r="S427" s="348">
        <v>27870575</v>
      </c>
      <c r="T427" s="348" t="s">
        <v>15460</v>
      </c>
      <c r="U427" s="348">
        <v>86384698</v>
      </c>
      <c r="V427" s="68"/>
      <c r="W427" s="68"/>
      <c r="X427" s="68" t="s">
        <v>8993</v>
      </c>
      <c r="Y427" s="68"/>
    </row>
    <row r="428" spans="1:25" x14ac:dyDescent="0.25">
      <c r="A428" s="68" t="s">
        <v>1742</v>
      </c>
      <c r="B428" s="68" t="s">
        <v>1741</v>
      </c>
      <c r="C428" s="68" t="s">
        <v>1743</v>
      </c>
      <c r="D428" s="68" t="s">
        <v>1493</v>
      </c>
      <c r="E428" s="68" t="s">
        <v>5</v>
      </c>
      <c r="F428" s="68" t="s">
        <v>46</v>
      </c>
      <c r="G428" s="68" t="s">
        <v>1494</v>
      </c>
      <c r="H428" s="68" t="s">
        <v>2</v>
      </c>
      <c r="I428" s="68">
        <v>11901</v>
      </c>
      <c r="J428" s="68" t="s">
        <v>15300</v>
      </c>
      <c r="K428" s="68" t="s">
        <v>47</v>
      </c>
      <c r="L428" s="68" t="s">
        <v>1493</v>
      </c>
      <c r="M428" s="68" t="s">
        <v>15450</v>
      </c>
      <c r="N428" s="68" t="s">
        <v>1743</v>
      </c>
      <c r="O428" s="68" t="s">
        <v>14666</v>
      </c>
      <c r="P428" s="348">
        <v>61475699</v>
      </c>
      <c r="Q428" s="348" t="s">
        <v>15347</v>
      </c>
      <c r="R428" s="348" t="s">
        <v>1744</v>
      </c>
      <c r="S428" s="348">
        <v>61475699</v>
      </c>
      <c r="T428" s="348" t="s">
        <v>15460</v>
      </c>
      <c r="U428" s="348">
        <v>86384698</v>
      </c>
      <c r="V428" s="68"/>
      <c r="W428" s="68"/>
      <c r="X428" s="68"/>
      <c r="Y428" s="68"/>
    </row>
    <row r="429" spans="1:25" x14ac:dyDescent="0.25">
      <c r="A429" s="68" t="s">
        <v>1746</v>
      </c>
      <c r="B429" s="68" t="s">
        <v>1745</v>
      </c>
      <c r="C429" s="68" t="s">
        <v>1747</v>
      </c>
      <c r="D429" s="68" t="s">
        <v>1493</v>
      </c>
      <c r="E429" s="68" t="s">
        <v>5</v>
      </c>
      <c r="F429" s="68" t="s">
        <v>46</v>
      </c>
      <c r="G429" s="68" t="s">
        <v>1494</v>
      </c>
      <c r="H429" s="68" t="s">
        <v>2</v>
      </c>
      <c r="I429" s="68">
        <v>11901</v>
      </c>
      <c r="J429" s="68" t="s">
        <v>15300</v>
      </c>
      <c r="K429" s="68" t="s">
        <v>47</v>
      </c>
      <c r="L429" s="68" t="s">
        <v>1493</v>
      </c>
      <c r="M429" s="68" t="s">
        <v>15450</v>
      </c>
      <c r="N429" s="68" t="s">
        <v>1747</v>
      </c>
      <c r="O429" s="68" t="s">
        <v>14666</v>
      </c>
      <c r="P429" s="348">
        <v>70189882</v>
      </c>
      <c r="Q429" s="348" t="s">
        <v>15347</v>
      </c>
      <c r="R429" s="348" t="s">
        <v>13451</v>
      </c>
      <c r="S429" s="348">
        <v>87926480</v>
      </c>
      <c r="T429" s="348" t="s">
        <v>15460</v>
      </c>
      <c r="U429" s="348">
        <v>22005213</v>
      </c>
      <c r="V429" s="68"/>
      <c r="W429" s="68"/>
      <c r="X429" s="68" t="s">
        <v>1748</v>
      </c>
      <c r="Y429" s="68"/>
    </row>
    <row r="430" spans="1:25" x14ac:dyDescent="0.25">
      <c r="A430" s="68" t="s">
        <v>1751</v>
      </c>
      <c r="B430" s="68" t="s">
        <v>1750</v>
      </c>
      <c r="C430" s="68" t="s">
        <v>255</v>
      </c>
      <c r="D430" s="68" t="s">
        <v>1493</v>
      </c>
      <c r="E430" s="68" t="s">
        <v>5</v>
      </c>
      <c r="F430" s="68" t="s">
        <v>46</v>
      </c>
      <c r="G430" s="68" t="s">
        <v>1494</v>
      </c>
      <c r="H430" s="68" t="s">
        <v>11</v>
      </c>
      <c r="I430" s="68">
        <v>11909</v>
      </c>
      <c r="J430" s="68" t="s">
        <v>13883</v>
      </c>
      <c r="K430" s="68" t="s">
        <v>47</v>
      </c>
      <c r="L430" s="68" t="s">
        <v>1493</v>
      </c>
      <c r="M430" s="68" t="s">
        <v>1574</v>
      </c>
      <c r="N430" s="68" t="s">
        <v>255</v>
      </c>
      <c r="O430" s="68" t="s">
        <v>14666</v>
      </c>
      <c r="P430" s="348">
        <v>87337080</v>
      </c>
      <c r="Q430" s="348" t="s">
        <v>15347</v>
      </c>
      <c r="R430" s="348" t="s">
        <v>16419</v>
      </c>
      <c r="S430" s="348">
        <v>87337080</v>
      </c>
      <c r="T430" s="348" t="s">
        <v>15460</v>
      </c>
      <c r="U430" s="348">
        <v>22005213</v>
      </c>
      <c r="V430" s="68"/>
      <c r="W430" s="68"/>
      <c r="X430" s="68"/>
      <c r="Y430" s="68"/>
    </row>
    <row r="431" spans="1:25" x14ac:dyDescent="0.25">
      <c r="A431" s="68" t="s">
        <v>1753</v>
      </c>
      <c r="B431" s="68" t="s">
        <v>1752</v>
      </c>
      <c r="C431" s="68" t="s">
        <v>1754</v>
      </c>
      <c r="D431" s="68" t="s">
        <v>1493</v>
      </c>
      <c r="E431" s="68" t="s">
        <v>5</v>
      </c>
      <c r="F431" s="68" t="s">
        <v>46</v>
      </c>
      <c r="G431" s="68" t="s">
        <v>1494</v>
      </c>
      <c r="H431" s="68" t="s">
        <v>11</v>
      </c>
      <c r="I431" s="68">
        <v>11909</v>
      </c>
      <c r="J431" s="68" t="s">
        <v>13883</v>
      </c>
      <c r="K431" s="68" t="s">
        <v>47</v>
      </c>
      <c r="L431" s="68" t="s">
        <v>1493</v>
      </c>
      <c r="M431" s="68" t="s">
        <v>1574</v>
      </c>
      <c r="N431" s="68" t="s">
        <v>1754</v>
      </c>
      <c r="O431" s="68" t="s">
        <v>14666</v>
      </c>
      <c r="P431" s="348">
        <v>86011925</v>
      </c>
      <c r="Q431" s="348" t="s">
        <v>15347</v>
      </c>
      <c r="R431" s="348" t="s">
        <v>14755</v>
      </c>
      <c r="S431" s="348">
        <v>86011925</v>
      </c>
      <c r="T431" s="348" t="s">
        <v>15460</v>
      </c>
      <c r="U431" s="348">
        <v>86384698</v>
      </c>
      <c r="V431" s="68"/>
      <c r="W431" s="68"/>
      <c r="X431" s="68"/>
      <c r="Y431" s="68"/>
    </row>
    <row r="432" spans="1:25" x14ac:dyDescent="0.25">
      <c r="A432" s="68" t="s">
        <v>1756</v>
      </c>
      <c r="B432" s="68" t="s">
        <v>1755</v>
      </c>
      <c r="C432" s="68" t="s">
        <v>427</v>
      </c>
      <c r="D432" s="68" t="s">
        <v>1493</v>
      </c>
      <c r="E432" s="68" t="s">
        <v>5</v>
      </c>
      <c r="F432" s="68" t="s">
        <v>46</v>
      </c>
      <c r="G432" s="68" t="s">
        <v>1494</v>
      </c>
      <c r="H432" s="68" t="s">
        <v>11</v>
      </c>
      <c r="I432" s="68">
        <v>11909</v>
      </c>
      <c r="J432" s="68" t="s">
        <v>13883</v>
      </c>
      <c r="K432" s="68" t="s">
        <v>47</v>
      </c>
      <c r="L432" s="68" t="s">
        <v>1493</v>
      </c>
      <c r="M432" s="68" t="s">
        <v>1574</v>
      </c>
      <c r="N432" s="68" t="s">
        <v>427</v>
      </c>
      <c r="O432" s="68" t="s">
        <v>14666</v>
      </c>
      <c r="P432" s="348">
        <v>22005460</v>
      </c>
      <c r="Q432" s="348" t="s">
        <v>15347</v>
      </c>
      <c r="R432" s="348" t="s">
        <v>15464</v>
      </c>
      <c r="S432" s="348">
        <v>22005460</v>
      </c>
      <c r="T432" s="348" t="s">
        <v>15460</v>
      </c>
      <c r="U432" s="348">
        <v>22205213</v>
      </c>
      <c r="V432" s="68"/>
      <c r="W432" s="68"/>
      <c r="X432" s="68" t="s">
        <v>13127</v>
      </c>
      <c r="Y432" s="68"/>
    </row>
    <row r="433" spans="1:25" x14ac:dyDescent="0.25">
      <c r="A433" s="68" t="s">
        <v>1758</v>
      </c>
      <c r="B433" s="68" t="s">
        <v>1757</v>
      </c>
      <c r="C433" s="68" t="s">
        <v>1759</v>
      </c>
      <c r="D433" s="68" t="s">
        <v>1493</v>
      </c>
      <c r="E433" s="68" t="s">
        <v>5</v>
      </c>
      <c r="F433" s="68" t="s">
        <v>46</v>
      </c>
      <c r="G433" s="68" t="s">
        <v>1494</v>
      </c>
      <c r="H433" s="68" t="s">
        <v>2</v>
      </c>
      <c r="I433" s="68">
        <v>11901</v>
      </c>
      <c r="J433" s="68" t="s">
        <v>15300</v>
      </c>
      <c r="K433" s="68" t="s">
        <v>47</v>
      </c>
      <c r="L433" s="68" t="s">
        <v>1493</v>
      </c>
      <c r="M433" s="68" t="s">
        <v>15450</v>
      </c>
      <c r="N433" s="68" t="s">
        <v>11376</v>
      </c>
      <c r="O433" s="68" t="s">
        <v>14666</v>
      </c>
      <c r="P433" s="348">
        <v>71976347</v>
      </c>
      <c r="Q433" s="348" t="s">
        <v>15347</v>
      </c>
      <c r="R433" s="348" t="s">
        <v>13128</v>
      </c>
      <c r="S433" s="348">
        <v>71976347</v>
      </c>
      <c r="T433" s="348" t="s">
        <v>15460</v>
      </c>
      <c r="U433" s="348">
        <v>22005213</v>
      </c>
      <c r="V433" s="68"/>
      <c r="W433" s="68"/>
      <c r="X433" s="68" t="s">
        <v>9512</v>
      </c>
      <c r="Y433" s="68"/>
    </row>
    <row r="434" spans="1:25" x14ac:dyDescent="0.25">
      <c r="A434" s="68" t="s">
        <v>1761</v>
      </c>
      <c r="B434" s="68" t="s">
        <v>1760</v>
      </c>
      <c r="C434" s="68" t="s">
        <v>1762</v>
      </c>
      <c r="D434" s="68" t="s">
        <v>1493</v>
      </c>
      <c r="E434" s="68" t="s">
        <v>5</v>
      </c>
      <c r="F434" s="68" t="s">
        <v>46</v>
      </c>
      <c r="G434" s="68" t="s">
        <v>1494</v>
      </c>
      <c r="H434" s="68" t="s">
        <v>2</v>
      </c>
      <c r="I434" s="68">
        <v>11901</v>
      </c>
      <c r="J434" s="68" t="s">
        <v>15300</v>
      </c>
      <c r="K434" s="68" t="s">
        <v>47</v>
      </c>
      <c r="L434" s="68" t="s">
        <v>1493</v>
      </c>
      <c r="M434" s="68" t="s">
        <v>15450</v>
      </c>
      <c r="N434" s="68" t="s">
        <v>1762</v>
      </c>
      <c r="O434" s="68" t="s">
        <v>14666</v>
      </c>
      <c r="P434" s="348">
        <v>22005434</v>
      </c>
      <c r="Q434" s="348" t="s">
        <v>15347</v>
      </c>
      <c r="R434" s="348" t="s">
        <v>16420</v>
      </c>
      <c r="S434" s="348">
        <v>22005434</v>
      </c>
      <c r="T434" s="348" t="s">
        <v>15460</v>
      </c>
      <c r="U434" s="348">
        <v>22005213</v>
      </c>
      <c r="V434" s="68"/>
      <c r="W434" s="68"/>
      <c r="X434" s="68" t="s">
        <v>16421</v>
      </c>
      <c r="Y434" s="68"/>
    </row>
    <row r="435" spans="1:25" x14ac:dyDescent="0.25">
      <c r="A435" s="68" t="s">
        <v>1764</v>
      </c>
      <c r="B435" s="68" t="s">
        <v>1763</v>
      </c>
      <c r="C435" s="68" t="s">
        <v>186</v>
      </c>
      <c r="D435" s="68" t="s">
        <v>1493</v>
      </c>
      <c r="E435" s="68" t="s">
        <v>5</v>
      </c>
      <c r="F435" s="68" t="s">
        <v>195</v>
      </c>
      <c r="G435" s="68" t="s">
        <v>6</v>
      </c>
      <c r="H435" s="68" t="s">
        <v>5</v>
      </c>
      <c r="I435" s="68">
        <v>60504</v>
      </c>
      <c r="J435" s="68" t="s">
        <v>13937</v>
      </c>
      <c r="K435" s="68" t="s">
        <v>196</v>
      </c>
      <c r="L435" s="68" t="s">
        <v>14048</v>
      </c>
      <c r="M435" s="68" t="s">
        <v>14049</v>
      </c>
      <c r="N435" s="68" t="s">
        <v>186</v>
      </c>
      <c r="O435" s="68" t="s">
        <v>14666</v>
      </c>
      <c r="P435" s="348">
        <v>21008717</v>
      </c>
      <c r="Q435" s="348" t="s">
        <v>15347</v>
      </c>
      <c r="R435" s="348" t="s">
        <v>12412</v>
      </c>
      <c r="S435" s="348">
        <v>60326074</v>
      </c>
      <c r="T435" s="348" t="s">
        <v>15460</v>
      </c>
      <c r="U435" s="348">
        <v>22005213</v>
      </c>
      <c r="V435" s="68"/>
      <c r="W435" s="68"/>
      <c r="X435" s="68"/>
      <c r="Y435" s="68"/>
    </row>
    <row r="436" spans="1:25" x14ac:dyDescent="0.25">
      <c r="A436" s="68" t="s">
        <v>1766</v>
      </c>
      <c r="B436" s="68" t="s">
        <v>1765</v>
      </c>
      <c r="C436" s="68" t="s">
        <v>1767</v>
      </c>
      <c r="D436" s="68" t="s">
        <v>1493</v>
      </c>
      <c r="E436" s="68" t="s">
        <v>5</v>
      </c>
      <c r="F436" s="68" t="s">
        <v>195</v>
      </c>
      <c r="G436" s="68" t="s">
        <v>7</v>
      </c>
      <c r="H436" s="68" t="s">
        <v>3</v>
      </c>
      <c r="I436" s="68">
        <v>60602</v>
      </c>
      <c r="J436" s="68" t="s">
        <v>15335</v>
      </c>
      <c r="K436" s="68" t="s">
        <v>196</v>
      </c>
      <c r="L436" s="68" t="s">
        <v>14074</v>
      </c>
      <c r="M436" s="68" t="s">
        <v>1560</v>
      </c>
      <c r="N436" s="68" t="s">
        <v>1767</v>
      </c>
      <c r="O436" s="68" t="s">
        <v>14666</v>
      </c>
      <c r="P436" s="348">
        <v>25612356</v>
      </c>
      <c r="Q436" s="348">
        <v>22005213</v>
      </c>
      <c r="R436" s="348" t="s">
        <v>14084</v>
      </c>
      <c r="S436" s="348">
        <v>84959840</v>
      </c>
      <c r="T436" s="348" t="s">
        <v>15460</v>
      </c>
      <c r="U436" s="348">
        <v>86384698</v>
      </c>
      <c r="V436" s="68"/>
      <c r="W436" s="68"/>
      <c r="X436" s="68" t="s">
        <v>10935</v>
      </c>
      <c r="Y436" s="68"/>
    </row>
    <row r="437" spans="1:25" x14ac:dyDescent="0.25">
      <c r="A437" s="68" t="s">
        <v>1769</v>
      </c>
      <c r="B437" s="68" t="s">
        <v>1768</v>
      </c>
      <c r="C437" s="68" t="s">
        <v>1770</v>
      </c>
      <c r="D437" s="68" t="s">
        <v>1493</v>
      </c>
      <c r="E437" s="68" t="s">
        <v>5</v>
      </c>
      <c r="F437" s="68" t="s">
        <v>46</v>
      </c>
      <c r="G437" s="68" t="s">
        <v>1494</v>
      </c>
      <c r="H437" s="68" t="s">
        <v>11</v>
      </c>
      <c r="I437" s="68">
        <v>11909</v>
      </c>
      <c r="J437" s="68" t="s">
        <v>13883</v>
      </c>
      <c r="K437" s="68" t="s">
        <v>47</v>
      </c>
      <c r="L437" s="68" t="s">
        <v>1493</v>
      </c>
      <c r="M437" s="68" t="s">
        <v>1574</v>
      </c>
      <c r="N437" s="68" t="s">
        <v>1770</v>
      </c>
      <c r="O437" s="68" t="s">
        <v>14666</v>
      </c>
      <c r="P437" s="348">
        <v>62231712</v>
      </c>
      <c r="Q437" s="348" t="s">
        <v>15347</v>
      </c>
      <c r="R437" s="348" t="s">
        <v>15466</v>
      </c>
      <c r="S437" s="348">
        <v>62231712</v>
      </c>
      <c r="T437" s="348" t="s">
        <v>15460</v>
      </c>
      <c r="U437" s="348">
        <v>22005213</v>
      </c>
      <c r="V437" s="68"/>
      <c r="W437" s="68"/>
      <c r="X437" s="68"/>
      <c r="Y437" s="68"/>
    </row>
    <row r="438" spans="1:25" x14ac:dyDescent="0.25">
      <c r="A438" s="68" t="s">
        <v>1772</v>
      </c>
      <c r="B438" s="68" t="s">
        <v>1771</v>
      </c>
      <c r="C438" s="68" t="s">
        <v>1773</v>
      </c>
      <c r="D438" s="68" t="s">
        <v>1493</v>
      </c>
      <c r="E438" s="68" t="s">
        <v>5</v>
      </c>
      <c r="F438" s="68" t="s">
        <v>195</v>
      </c>
      <c r="G438" s="68" t="s">
        <v>6</v>
      </c>
      <c r="H438" s="68" t="s">
        <v>5</v>
      </c>
      <c r="I438" s="68">
        <v>60504</v>
      </c>
      <c r="J438" s="68" t="s">
        <v>13937</v>
      </c>
      <c r="K438" s="68" t="s">
        <v>196</v>
      </c>
      <c r="L438" s="68" t="s">
        <v>14048</v>
      </c>
      <c r="M438" s="68" t="s">
        <v>14049</v>
      </c>
      <c r="N438" s="68" t="s">
        <v>1773</v>
      </c>
      <c r="O438" s="68" t="s">
        <v>14666</v>
      </c>
      <c r="P438" s="348">
        <v>27870355</v>
      </c>
      <c r="Q438" s="348" t="s">
        <v>15347</v>
      </c>
      <c r="R438" s="348" t="s">
        <v>15467</v>
      </c>
      <c r="S438" s="348">
        <v>27870355</v>
      </c>
      <c r="T438" s="348" t="s">
        <v>15460</v>
      </c>
      <c r="U438" s="348">
        <v>22005213</v>
      </c>
      <c r="V438" s="68"/>
      <c r="W438" s="68"/>
      <c r="X438" s="68" t="s">
        <v>1774</v>
      </c>
      <c r="Y438" s="68"/>
    </row>
    <row r="439" spans="1:25" x14ac:dyDescent="0.25">
      <c r="A439" s="68" t="s">
        <v>1777</v>
      </c>
      <c r="B439" s="68" t="s">
        <v>1776</v>
      </c>
      <c r="C439" s="68" t="s">
        <v>1778</v>
      </c>
      <c r="D439" s="68" t="s">
        <v>1493</v>
      </c>
      <c r="E439" s="68" t="s">
        <v>5</v>
      </c>
      <c r="F439" s="68" t="s">
        <v>46</v>
      </c>
      <c r="G439" s="68" t="s">
        <v>1494</v>
      </c>
      <c r="H439" s="68" t="s">
        <v>11</v>
      </c>
      <c r="I439" s="68">
        <v>11909</v>
      </c>
      <c r="J439" s="68" t="s">
        <v>13883</v>
      </c>
      <c r="K439" s="68" t="s">
        <v>47</v>
      </c>
      <c r="L439" s="68" t="s">
        <v>1493</v>
      </c>
      <c r="M439" s="68" t="s">
        <v>1574</v>
      </c>
      <c r="N439" s="68" t="s">
        <v>1778</v>
      </c>
      <c r="O439" s="68" t="s">
        <v>14666</v>
      </c>
      <c r="P439" s="348">
        <v>87633590</v>
      </c>
      <c r="Q439" s="348" t="s">
        <v>15347</v>
      </c>
      <c r="R439" s="348" t="s">
        <v>15468</v>
      </c>
      <c r="S439" s="348">
        <v>87633590</v>
      </c>
      <c r="T439" s="348" t="s">
        <v>15460</v>
      </c>
      <c r="U439" s="348">
        <v>22005213</v>
      </c>
      <c r="V439" s="68"/>
      <c r="W439" s="68"/>
      <c r="X439" s="68"/>
      <c r="Y439" s="68"/>
    </row>
    <row r="440" spans="1:25" x14ac:dyDescent="0.25">
      <c r="A440" s="68" t="s">
        <v>1780</v>
      </c>
      <c r="B440" s="68" t="s">
        <v>1779</v>
      </c>
      <c r="C440" s="68" t="s">
        <v>1781</v>
      </c>
      <c r="D440" s="68" t="s">
        <v>1493</v>
      </c>
      <c r="E440" s="68" t="s">
        <v>5</v>
      </c>
      <c r="F440" s="68" t="s">
        <v>195</v>
      </c>
      <c r="G440" s="68" t="s">
        <v>7</v>
      </c>
      <c r="H440" s="68" t="s">
        <v>3</v>
      </c>
      <c r="I440" s="68">
        <v>60602</v>
      </c>
      <c r="J440" s="68" t="s">
        <v>15335</v>
      </c>
      <c r="K440" s="68" t="s">
        <v>196</v>
      </c>
      <c r="L440" s="68" t="s">
        <v>14074</v>
      </c>
      <c r="M440" s="68" t="s">
        <v>1560</v>
      </c>
      <c r="N440" s="68" t="s">
        <v>1781</v>
      </c>
      <c r="O440" s="68" t="s">
        <v>14666</v>
      </c>
      <c r="P440" s="348">
        <v>72215047</v>
      </c>
      <c r="Q440" s="348">
        <v>22002515</v>
      </c>
      <c r="R440" s="348" t="s">
        <v>16422</v>
      </c>
      <c r="S440" s="348">
        <v>22002515</v>
      </c>
      <c r="T440" s="348" t="s">
        <v>15460</v>
      </c>
      <c r="U440" s="348">
        <v>22005213</v>
      </c>
      <c r="V440" s="68"/>
      <c r="W440" s="68"/>
      <c r="X440" s="68"/>
      <c r="Y440" s="68"/>
    </row>
    <row r="441" spans="1:25" x14ac:dyDescent="0.25">
      <c r="A441" s="68" t="s">
        <v>1783</v>
      </c>
      <c r="B441" s="68" t="s">
        <v>1782</v>
      </c>
      <c r="C441" s="68" t="s">
        <v>1784</v>
      </c>
      <c r="D441" s="68" t="s">
        <v>1493</v>
      </c>
      <c r="E441" s="68" t="s">
        <v>5</v>
      </c>
      <c r="F441" s="68" t="s">
        <v>46</v>
      </c>
      <c r="G441" s="68" t="s">
        <v>1494</v>
      </c>
      <c r="H441" s="68" t="s">
        <v>11</v>
      </c>
      <c r="I441" s="68">
        <v>11909</v>
      </c>
      <c r="J441" s="68" t="s">
        <v>13883</v>
      </c>
      <c r="K441" s="68" t="s">
        <v>47</v>
      </c>
      <c r="L441" s="68" t="s">
        <v>1493</v>
      </c>
      <c r="M441" s="68" t="s">
        <v>1574</v>
      </c>
      <c r="N441" s="68" t="s">
        <v>11378</v>
      </c>
      <c r="O441" s="68" t="s">
        <v>14666</v>
      </c>
      <c r="P441" s="348">
        <v>84651473</v>
      </c>
      <c r="Q441" s="348" t="s">
        <v>15347</v>
      </c>
      <c r="R441" s="348" t="s">
        <v>15469</v>
      </c>
      <c r="S441" s="348">
        <v>84651473</v>
      </c>
      <c r="T441" s="348" t="s">
        <v>15460</v>
      </c>
      <c r="U441" s="348">
        <v>22005213</v>
      </c>
      <c r="V441" s="68"/>
      <c r="W441" s="68"/>
      <c r="X441" s="68"/>
      <c r="Y441" s="68"/>
    </row>
    <row r="442" spans="1:25" x14ac:dyDescent="0.25">
      <c r="A442" s="68" t="s">
        <v>1786</v>
      </c>
      <c r="B442" s="68" t="s">
        <v>1785</v>
      </c>
      <c r="C442" s="68" t="s">
        <v>666</v>
      </c>
      <c r="D442" s="68" t="s">
        <v>1493</v>
      </c>
      <c r="E442" s="68" t="s">
        <v>4</v>
      </c>
      <c r="F442" s="68" t="s">
        <v>46</v>
      </c>
      <c r="G442" s="68" t="s">
        <v>1494</v>
      </c>
      <c r="H442" s="68" t="s">
        <v>4</v>
      </c>
      <c r="I442" s="68">
        <v>11903</v>
      </c>
      <c r="J442" s="68" t="s">
        <v>13875</v>
      </c>
      <c r="K442" s="68" t="s">
        <v>47</v>
      </c>
      <c r="L442" s="68" t="s">
        <v>1493</v>
      </c>
      <c r="M442" s="68" t="s">
        <v>1642</v>
      </c>
      <c r="N442" s="68" t="s">
        <v>666</v>
      </c>
      <c r="O442" s="68" t="s">
        <v>14666</v>
      </c>
      <c r="P442" s="348">
        <v>27711734</v>
      </c>
      <c r="Q442" s="348" t="s">
        <v>15347</v>
      </c>
      <c r="R442" s="348" t="s">
        <v>1787</v>
      </c>
      <c r="S442" s="348">
        <v>27711734</v>
      </c>
      <c r="T442" s="348" t="s">
        <v>15458</v>
      </c>
      <c r="U442" s="348">
        <v>27725128</v>
      </c>
      <c r="V442" s="68"/>
      <c r="W442" s="68"/>
      <c r="X442" s="68" t="s">
        <v>1077</v>
      </c>
      <c r="Y442" s="68"/>
    </row>
    <row r="443" spans="1:25" x14ac:dyDescent="0.25">
      <c r="A443" s="68" t="s">
        <v>1789</v>
      </c>
      <c r="B443" s="68" t="s">
        <v>1788</v>
      </c>
      <c r="C443" s="68" t="s">
        <v>349</v>
      </c>
      <c r="D443" s="68" t="s">
        <v>1493</v>
      </c>
      <c r="E443" s="68" t="s">
        <v>4</v>
      </c>
      <c r="F443" s="68" t="s">
        <v>46</v>
      </c>
      <c r="G443" s="68" t="s">
        <v>1494</v>
      </c>
      <c r="H443" s="68" t="s">
        <v>4</v>
      </c>
      <c r="I443" s="68">
        <v>11903</v>
      </c>
      <c r="J443" s="68" t="s">
        <v>13875</v>
      </c>
      <c r="K443" s="68" t="s">
        <v>47</v>
      </c>
      <c r="L443" s="68" t="s">
        <v>1493</v>
      </c>
      <c r="M443" s="68" t="s">
        <v>1642</v>
      </c>
      <c r="N443" s="68" t="s">
        <v>349</v>
      </c>
      <c r="O443" s="68" t="s">
        <v>14666</v>
      </c>
      <c r="P443" s="348">
        <v>27715340</v>
      </c>
      <c r="Q443" s="348" t="s">
        <v>15347</v>
      </c>
      <c r="R443" s="348" t="s">
        <v>13124</v>
      </c>
      <c r="S443" s="348">
        <v>85580987</v>
      </c>
      <c r="T443" s="348" t="s">
        <v>15458</v>
      </c>
      <c r="U443" s="348">
        <v>87793572</v>
      </c>
      <c r="V443" s="68"/>
      <c r="W443" s="68"/>
      <c r="X443" s="68" t="s">
        <v>1082</v>
      </c>
      <c r="Y443" s="68"/>
    </row>
    <row r="444" spans="1:25" x14ac:dyDescent="0.25">
      <c r="A444" s="68" t="s">
        <v>1791</v>
      </c>
      <c r="B444" s="68" t="s">
        <v>1790</v>
      </c>
      <c r="C444" s="68" t="s">
        <v>11180</v>
      </c>
      <c r="D444" s="68" t="s">
        <v>1493</v>
      </c>
      <c r="E444" s="68" t="s">
        <v>6</v>
      </c>
      <c r="F444" s="68" t="s">
        <v>46</v>
      </c>
      <c r="G444" s="68" t="s">
        <v>1494</v>
      </c>
      <c r="H444" s="68" t="s">
        <v>5</v>
      </c>
      <c r="I444" s="68">
        <v>11904</v>
      </c>
      <c r="J444" s="68" t="s">
        <v>13877</v>
      </c>
      <c r="K444" s="68" t="s">
        <v>47</v>
      </c>
      <c r="L444" s="68" t="s">
        <v>1493</v>
      </c>
      <c r="M444" s="68" t="s">
        <v>1611</v>
      </c>
      <c r="N444" s="68" t="s">
        <v>11180</v>
      </c>
      <c r="O444" s="68" t="s">
        <v>14666</v>
      </c>
      <c r="P444" s="348">
        <v>44016443</v>
      </c>
      <c r="Q444" s="348" t="s">
        <v>15347</v>
      </c>
      <c r="R444" s="348" t="s">
        <v>13129</v>
      </c>
      <c r="S444" s="348">
        <v>85459592</v>
      </c>
      <c r="T444" s="348" t="s">
        <v>15470</v>
      </c>
      <c r="U444" s="348">
        <v>27725171</v>
      </c>
      <c r="V444" s="68"/>
      <c r="W444" s="68"/>
      <c r="X444" s="68" t="s">
        <v>9117</v>
      </c>
      <c r="Y444" s="68"/>
    </row>
    <row r="445" spans="1:25" x14ac:dyDescent="0.25">
      <c r="A445" s="68" t="s">
        <v>1794</v>
      </c>
      <c r="B445" s="68" t="s">
        <v>1793</v>
      </c>
      <c r="C445" s="68" t="s">
        <v>1795</v>
      </c>
      <c r="D445" s="68" t="s">
        <v>1493</v>
      </c>
      <c r="E445" s="68" t="s">
        <v>6</v>
      </c>
      <c r="F445" s="68" t="s">
        <v>46</v>
      </c>
      <c r="G445" s="68" t="s">
        <v>1494</v>
      </c>
      <c r="H445" s="68" t="s">
        <v>5</v>
      </c>
      <c r="I445" s="68">
        <v>11904</v>
      </c>
      <c r="J445" s="68" t="s">
        <v>13877</v>
      </c>
      <c r="K445" s="68" t="s">
        <v>47</v>
      </c>
      <c r="L445" s="68" t="s">
        <v>1493</v>
      </c>
      <c r="M445" s="68" t="s">
        <v>1611</v>
      </c>
      <c r="N445" s="68" t="s">
        <v>1795</v>
      </c>
      <c r="O445" s="68" t="s">
        <v>14666</v>
      </c>
      <c r="P445" s="348">
        <v>27725938</v>
      </c>
      <c r="Q445" s="348" t="s">
        <v>15347</v>
      </c>
      <c r="R445" s="348" t="s">
        <v>13130</v>
      </c>
      <c r="S445" s="348">
        <v>87457717</v>
      </c>
      <c r="T445" s="348" t="s">
        <v>15470</v>
      </c>
      <c r="U445" s="348">
        <v>84938811</v>
      </c>
      <c r="V445" s="68"/>
      <c r="W445" s="68"/>
      <c r="X445" s="68" t="s">
        <v>1796</v>
      </c>
      <c r="Y445" s="68"/>
    </row>
    <row r="446" spans="1:25" x14ac:dyDescent="0.25">
      <c r="A446" s="68" t="s">
        <v>1798</v>
      </c>
      <c r="B446" s="68" t="s">
        <v>1797</v>
      </c>
      <c r="C446" s="68" t="s">
        <v>1799</v>
      </c>
      <c r="D446" s="68" t="s">
        <v>1493</v>
      </c>
      <c r="E446" s="68" t="s">
        <v>4</v>
      </c>
      <c r="F446" s="68" t="s">
        <v>46</v>
      </c>
      <c r="G446" s="68" t="s">
        <v>1494</v>
      </c>
      <c r="H446" s="68" t="s">
        <v>4</v>
      </c>
      <c r="I446" s="68">
        <v>11903</v>
      </c>
      <c r="J446" s="68" t="s">
        <v>13875</v>
      </c>
      <c r="K446" s="68" t="s">
        <v>47</v>
      </c>
      <c r="L446" s="68" t="s">
        <v>1493</v>
      </c>
      <c r="M446" s="68" t="s">
        <v>1642</v>
      </c>
      <c r="N446" s="68" t="s">
        <v>1642</v>
      </c>
      <c r="O446" s="68" t="s">
        <v>14666</v>
      </c>
      <c r="P446" s="348">
        <v>27710912</v>
      </c>
      <c r="Q446" s="348">
        <v>27724602</v>
      </c>
      <c r="R446" s="348" t="s">
        <v>15471</v>
      </c>
      <c r="S446" s="348">
        <v>27710912</v>
      </c>
      <c r="T446" s="348" t="s">
        <v>15458</v>
      </c>
      <c r="U446" s="348">
        <v>27725128</v>
      </c>
      <c r="V446" s="68"/>
      <c r="W446" s="68"/>
      <c r="X446" s="68" t="s">
        <v>1086</v>
      </c>
      <c r="Y446" s="68"/>
    </row>
    <row r="447" spans="1:25" x14ac:dyDescent="0.25">
      <c r="A447" s="68" t="s">
        <v>1802</v>
      </c>
      <c r="B447" s="68" t="s">
        <v>1801</v>
      </c>
      <c r="C447" s="68" t="s">
        <v>1803</v>
      </c>
      <c r="D447" s="68" t="s">
        <v>1493</v>
      </c>
      <c r="E447" s="68" t="s">
        <v>6</v>
      </c>
      <c r="F447" s="68" t="s">
        <v>46</v>
      </c>
      <c r="G447" s="68" t="s">
        <v>1494</v>
      </c>
      <c r="H447" s="68" t="s">
        <v>3</v>
      </c>
      <c r="I447" s="68">
        <v>11902</v>
      </c>
      <c r="J447" s="68" t="s">
        <v>15301</v>
      </c>
      <c r="K447" s="68" t="s">
        <v>47</v>
      </c>
      <c r="L447" s="68" t="s">
        <v>1493</v>
      </c>
      <c r="M447" s="68" t="s">
        <v>15472</v>
      </c>
      <c r="N447" s="68" t="s">
        <v>11379</v>
      </c>
      <c r="O447" s="68" t="s">
        <v>14666</v>
      </c>
      <c r="P447" s="348">
        <v>27382456</v>
      </c>
      <c r="Q447" s="348" t="s">
        <v>15347</v>
      </c>
      <c r="R447" s="348" t="s">
        <v>2127</v>
      </c>
      <c r="S447" s="348">
        <v>27382456</v>
      </c>
      <c r="T447" s="348" t="s">
        <v>15470</v>
      </c>
      <c r="U447" s="348">
        <v>27725171</v>
      </c>
      <c r="V447" s="68"/>
      <c r="W447" s="68"/>
      <c r="X447" s="68" t="s">
        <v>1804</v>
      </c>
      <c r="Y447" s="68"/>
    </row>
    <row r="448" spans="1:25" x14ac:dyDescent="0.25">
      <c r="A448" s="68" t="s">
        <v>1807</v>
      </c>
      <c r="B448" s="69" t="s">
        <v>1806</v>
      </c>
      <c r="C448" s="68" t="s">
        <v>1808</v>
      </c>
      <c r="D448" s="68" t="s">
        <v>1493</v>
      </c>
      <c r="E448" s="68" t="s">
        <v>6</v>
      </c>
      <c r="F448" s="68" t="s">
        <v>46</v>
      </c>
      <c r="G448" s="68" t="s">
        <v>1494</v>
      </c>
      <c r="H448" s="68" t="s">
        <v>5</v>
      </c>
      <c r="I448" s="68">
        <v>11904</v>
      </c>
      <c r="J448" s="68" t="s">
        <v>13877</v>
      </c>
      <c r="K448" s="68" t="s">
        <v>47</v>
      </c>
      <c r="L448" s="68" t="s">
        <v>1493</v>
      </c>
      <c r="M448" s="68" t="s">
        <v>1611</v>
      </c>
      <c r="N448" s="68" t="s">
        <v>1808</v>
      </c>
      <c r="O448" s="68" t="s">
        <v>14666</v>
      </c>
      <c r="P448" s="348">
        <v>44047021</v>
      </c>
      <c r="Q448" s="348" t="s">
        <v>15347</v>
      </c>
      <c r="R448" s="348" t="s">
        <v>15473</v>
      </c>
      <c r="S448" s="348">
        <v>83163560</v>
      </c>
      <c r="T448" s="348" t="s">
        <v>15470</v>
      </c>
      <c r="U448" s="348">
        <v>27725171</v>
      </c>
      <c r="V448" s="68"/>
      <c r="W448" s="68"/>
      <c r="X448" s="68" t="s">
        <v>1809</v>
      </c>
      <c r="Y448" s="68"/>
    </row>
    <row r="449" spans="1:25" x14ac:dyDescent="0.25">
      <c r="A449" s="68" t="s">
        <v>1812</v>
      </c>
      <c r="B449" s="68" t="s">
        <v>1811</v>
      </c>
      <c r="C449" s="68" t="s">
        <v>1813</v>
      </c>
      <c r="D449" s="68" t="s">
        <v>1493</v>
      </c>
      <c r="E449" s="68" t="s">
        <v>6</v>
      </c>
      <c r="F449" s="68" t="s">
        <v>46</v>
      </c>
      <c r="G449" s="68" t="s">
        <v>1494</v>
      </c>
      <c r="H449" s="68" t="s">
        <v>3</v>
      </c>
      <c r="I449" s="68">
        <v>11902</v>
      </c>
      <c r="J449" s="68" t="s">
        <v>15301</v>
      </c>
      <c r="K449" s="68" t="s">
        <v>47</v>
      </c>
      <c r="L449" s="68" t="s">
        <v>1493</v>
      </c>
      <c r="M449" s="68" t="s">
        <v>15472</v>
      </c>
      <c r="N449" s="68" t="s">
        <v>1813</v>
      </c>
      <c r="O449" s="68" t="s">
        <v>14666</v>
      </c>
      <c r="P449" s="348">
        <v>27382408</v>
      </c>
      <c r="Q449" s="348" t="s">
        <v>15347</v>
      </c>
      <c r="R449" s="348" t="s">
        <v>16420</v>
      </c>
      <c r="S449" s="348">
        <v>27382430</v>
      </c>
      <c r="T449" s="348" t="s">
        <v>15470</v>
      </c>
      <c r="U449" s="348">
        <v>27725171</v>
      </c>
      <c r="V449" s="68"/>
      <c r="W449" s="68"/>
      <c r="X449" s="68" t="s">
        <v>1814</v>
      </c>
      <c r="Y449" s="68"/>
    </row>
    <row r="450" spans="1:25" x14ac:dyDescent="0.25">
      <c r="A450" s="68" t="s">
        <v>1817</v>
      </c>
      <c r="B450" s="68" t="s">
        <v>1816</v>
      </c>
      <c r="C450" s="68" t="s">
        <v>1818</v>
      </c>
      <c r="D450" s="68" t="s">
        <v>1493</v>
      </c>
      <c r="E450" s="68" t="s">
        <v>6</v>
      </c>
      <c r="F450" s="68" t="s">
        <v>46</v>
      </c>
      <c r="G450" s="68" t="s">
        <v>1494</v>
      </c>
      <c r="H450" s="68" t="s">
        <v>3</v>
      </c>
      <c r="I450" s="68">
        <v>11902</v>
      </c>
      <c r="J450" s="68" t="s">
        <v>15301</v>
      </c>
      <c r="K450" s="68" t="s">
        <v>47</v>
      </c>
      <c r="L450" s="68" t="s">
        <v>1493</v>
      </c>
      <c r="M450" s="68" t="s">
        <v>15472</v>
      </c>
      <c r="N450" s="68" t="s">
        <v>1818</v>
      </c>
      <c r="O450" s="68" t="s">
        <v>14666</v>
      </c>
      <c r="P450" s="348">
        <v>27382567</v>
      </c>
      <c r="Q450" s="348">
        <v>88864232</v>
      </c>
      <c r="R450" s="348" t="s">
        <v>15475</v>
      </c>
      <c r="S450" s="348">
        <v>27382567</v>
      </c>
      <c r="T450" s="348" t="s">
        <v>15470</v>
      </c>
      <c r="U450" s="348">
        <v>27725171</v>
      </c>
      <c r="V450" s="68"/>
      <c r="W450" s="68"/>
      <c r="X450" s="68" t="s">
        <v>1819</v>
      </c>
      <c r="Y450" s="68"/>
    </row>
    <row r="451" spans="1:25" x14ac:dyDescent="0.25">
      <c r="A451" s="68" t="s">
        <v>1821</v>
      </c>
      <c r="B451" s="68" t="s">
        <v>1820</v>
      </c>
      <c r="C451" s="68" t="s">
        <v>1822</v>
      </c>
      <c r="D451" s="68" t="s">
        <v>1493</v>
      </c>
      <c r="E451" s="68" t="s">
        <v>4</v>
      </c>
      <c r="F451" s="68" t="s">
        <v>46</v>
      </c>
      <c r="G451" s="68" t="s">
        <v>1494</v>
      </c>
      <c r="H451" s="68" t="s">
        <v>4</v>
      </c>
      <c r="I451" s="68">
        <v>11903</v>
      </c>
      <c r="J451" s="68" t="s">
        <v>13875</v>
      </c>
      <c r="K451" s="68" t="s">
        <v>47</v>
      </c>
      <c r="L451" s="68" t="s">
        <v>1493</v>
      </c>
      <c r="M451" s="68" t="s">
        <v>1642</v>
      </c>
      <c r="N451" s="68" t="s">
        <v>1822</v>
      </c>
      <c r="O451" s="68" t="s">
        <v>14666</v>
      </c>
      <c r="P451" s="348">
        <v>27720591</v>
      </c>
      <c r="Q451" s="348" t="s">
        <v>15347</v>
      </c>
      <c r="R451" s="348" t="s">
        <v>14763</v>
      </c>
      <c r="S451" s="348">
        <v>83588433</v>
      </c>
      <c r="T451" s="348" t="s">
        <v>15458</v>
      </c>
      <c r="U451" s="348">
        <v>27725128</v>
      </c>
      <c r="V451" s="68"/>
      <c r="W451" s="68"/>
      <c r="X451" s="68" t="s">
        <v>763</v>
      </c>
      <c r="Y451" s="68"/>
    </row>
    <row r="452" spans="1:25" x14ac:dyDescent="0.25">
      <c r="A452" s="68" t="s">
        <v>1825</v>
      </c>
      <c r="B452" s="68" t="s">
        <v>1824</v>
      </c>
      <c r="C452" s="68" t="s">
        <v>11181</v>
      </c>
      <c r="D452" s="68" t="s">
        <v>1493</v>
      </c>
      <c r="E452" s="68" t="s">
        <v>4</v>
      </c>
      <c r="F452" s="68" t="s">
        <v>46</v>
      </c>
      <c r="G452" s="68" t="s">
        <v>1494</v>
      </c>
      <c r="H452" s="68" t="s">
        <v>4</v>
      </c>
      <c r="I452" s="68">
        <v>11903</v>
      </c>
      <c r="J452" s="68" t="s">
        <v>13875</v>
      </c>
      <c r="K452" s="68" t="s">
        <v>47</v>
      </c>
      <c r="L452" s="68" t="s">
        <v>1493</v>
      </c>
      <c r="M452" s="68" t="s">
        <v>1642</v>
      </c>
      <c r="N452" s="68" t="s">
        <v>1826</v>
      </c>
      <c r="O452" s="68" t="s">
        <v>14666</v>
      </c>
      <c r="P452" s="348">
        <v>27712556</v>
      </c>
      <c r="Q452" s="348" t="s">
        <v>15347</v>
      </c>
      <c r="R452" s="348" t="s">
        <v>1967</v>
      </c>
      <c r="S452" s="348">
        <v>27712556</v>
      </c>
      <c r="T452" s="348" t="s">
        <v>15458</v>
      </c>
      <c r="U452" s="348">
        <v>27725128</v>
      </c>
      <c r="V452" s="68" t="s">
        <v>15261</v>
      </c>
      <c r="W452" s="68"/>
      <c r="X452" s="68" t="s">
        <v>1100</v>
      </c>
      <c r="Y452" s="68"/>
    </row>
    <row r="453" spans="1:25" x14ac:dyDescent="0.25">
      <c r="A453" s="68" t="s">
        <v>1828</v>
      </c>
      <c r="B453" s="68" t="s">
        <v>1827</v>
      </c>
      <c r="C453" s="68" t="s">
        <v>15476</v>
      </c>
      <c r="D453" s="68" t="s">
        <v>1493</v>
      </c>
      <c r="E453" s="68" t="s">
        <v>4</v>
      </c>
      <c r="F453" s="68" t="s">
        <v>46</v>
      </c>
      <c r="G453" s="68" t="s">
        <v>1494</v>
      </c>
      <c r="H453" s="68" t="s">
        <v>4</v>
      </c>
      <c r="I453" s="68">
        <v>11903</v>
      </c>
      <c r="J453" s="68" t="s">
        <v>13875</v>
      </c>
      <c r="K453" s="68" t="s">
        <v>47</v>
      </c>
      <c r="L453" s="68" t="s">
        <v>1493</v>
      </c>
      <c r="M453" s="68" t="s">
        <v>1642</v>
      </c>
      <c r="N453" s="68" t="s">
        <v>301</v>
      </c>
      <c r="O453" s="68" t="s">
        <v>14666</v>
      </c>
      <c r="P453" s="348">
        <v>27710364</v>
      </c>
      <c r="Q453" s="348">
        <v>27715223</v>
      </c>
      <c r="R453" s="348" t="s">
        <v>10496</v>
      </c>
      <c r="S453" s="348">
        <v>27715223</v>
      </c>
      <c r="T453" s="348" t="s">
        <v>15458</v>
      </c>
      <c r="U453" s="348">
        <v>27725128</v>
      </c>
      <c r="V453" s="68"/>
      <c r="W453" s="68"/>
      <c r="X453" s="68" t="s">
        <v>1094</v>
      </c>
      <c r="Y453" s="68"/>
    </row>
    <row r="454" spans="1:25" x14ac:dyDescent="0.25">
      <c r="A454" s="68" t="s">
        <v>1830</v>
      </c>
      <c r="B454" s="68" t="s">
        <v>1829</v>
      </c>
      <c r="C454" s="68" t="s">
        <v>1831</v>
      </c>
      <c r="D454" s="68" t="s">
        <v>1493</v>
      </c>
      <c r="E454" s="68" t="s">
        <v>6</v>
      </c>
      <c r="F454" s="68" t="s">
        <v>46</v>
      </c>
      <c r="G454" s="68" t="s">
        <v>1494</v>
      </c>
      <c r="H454" s="68" t="s">
        <v>3</v>
      </c>
      <c r="I454" s="68">
        <v>11902</v>
      </c>
      <c r="J454" s="68" t="s">
        <v>15301</v>
      </c>
      <c r="K454" s="68" t="s">
        <v>47</v>
      </c>
      <c r="L454" s="68" t="s">
        <v>1493</v>
      </c>
      <c r="M454" s="68" t="s">
        <v>15472</v>
      </c>
      <c r="N454" s="68" t="s">
        <v>1831</v>
      </c>
      <c r="O454" s="68" t="s">
        <v>14666</v>
      </c>
      <c r="P454" s="348">
        <v>27382161</v>
      </c>
      <c r="Q454" s="348" t="s">
        <v>15347</v>
      </c>
      <c r="R454" s="348" t="s">
        <v>15470</v>
      </c>
      <c r="S454" s="348">
        <v>27725171</v>
      </c>
      <c r="T454" s="348" t="s">
        <v>15470</v>
      </c>
      <c r="U454" s="348">
        <v>27713417</v>
      </c>
      <c r="V454" s="68" t="s">
        <v>15261</v>
      </c>
      <c r="W454" s="68"/>
      <c r="X454" s="68" t="s">
        <v>1104</v>
      </c>
      <c r="Y454" s="68"/>
    </row>
    <row r="455" spans="1:25" x14ac:dyDescent="0.25">
      <c r="A455" s="68" t="s">
        <v>1833</v>
      </c>
      <c r="B455" s="68" t="s">
        <v>1832</v>
      </c>
      <c r="C455" s="68" t="s">
        <v>12623</v>
      </c>
      <c r="D455" s="68" t="s">
        <v>1493</v>
      </c>
      <c r="E455" s="68" t="s">
        <v>6</v>
      </c>
      <c r="F455" s="68" t="s">
        <v>46</v>
      </c>
      <c r="G455" s="68" t="s">
        <v>1494</v>
      </c>
      <c r="H455" s="68" t="s">
        <v>5</v>
      </c>
      <c r="I455" s="68">
        <v>11904</v>
      </c>
      <c r="J455" s="68" t="s">
        <v>13877</v>
      </c>
      <c r="K455" s="68" t="s">
        <v>47</v>
      </c>
      <c r="L455" s="68" t="s">
        <v>1493</v>
      </c>
      <c r="M455" s="68" t="s">
        <v>1611</v>
      </c>
      <c r="N455" s="68" t="s">
        <v>285</v>
      </c>
      <c r="O455" s="68" t="s">
        <v>14666</v>
      </c>
      <c r="P455" s="348">
        <v>27720197</v>
      </c>
      <c r="Q455" s="348" t="s">
        <v>15347</v>
      </c>
      <c r="R455" s="348" t="s">
        <v>13310</v>
      </c>
      <c r="S455" s="348">
        <v>27720197</v>
      </c>
      <c r="T455" s="348" t="s">
        <v>15470</v>
      </c>
      <c r="U455" s="348">
        <v>27725171</v>
      </c>
      <c r="V455" s="68" t="s">
        <v>15261</v>
      </c>
      <c r="W455" s="68"/>
      <c r="X455" s="68" t="s">
        <v>1834</v>
      </c>
      <c r="Y455" s="68"/>
    </row>
    <row r="456" spans="1:25" x14ac:dyDescent="0.25">
      <c r="A456" s="68" t="s">
        <v>1836</v>
      </c>
      <c r="B456" s="68" t="s">
        <v>1835</v>
      </c>
      <c r="C456" s="68" t="s">
        <v>633</v>
      </c>
      <c r="D456" s="68" t="s">
        <v>1493</v>
      </c>
      <c r="E456" s="68" t="s">
        <v>6</v>
      </c>
      <c r="F456" s="68" t="s">
        <v>46</v>
      </c>
      <c r="G456" s="68" t="s">
        <v>1494</v>
      </c>
      <c r="H456" s="68" t="s">
        <v>3</v>
      </c>
      <c r="I456" s="68">
        <v>11902</v>
      </c>
      <c r="J456" s="68" t="s">
        <v>15301</v>
      </c>
      <c r="K456" s="68" t="s">
        <v>47</v>
      </c>
      <c r="L456" s="68" t="s">
        <v>1493</v>
      </c>
      <c r="M456" s="68" t="s">
        <v>15472</v>
      </c>
      <c r="N456" s="68" t="s">
        <v>633</v>
      </c>
      <c r="O456" s="68" t="s">
        <v>14666</v>
      </c>
      <c r="P456" s="348">
        <v>27382001</v>
      </c>
      <c r="Q456" s="348" t="s">
        <v>15347</v>
      </c>
      <c r="R456" s="348" t="s">
        <v>14057</v>
      </c>
      <c r="S456" s="348">
        <v>85831948</v>
      </c>
      <c r="T456" s="348" t="s">
        <v>15470</v>
      </c>
      <c r="U456" s="348">
        <v>27725171</v>
      </c>
      <c r="V456" s="68" t="s">
        <v>15261</v>
      </c>
      <c r="W456" s="68"/>
      <c r="X456" s="68" t="s">
        <v>1837</v>
      </c>
      <c r="Y456" s="68"/>
    </row>
    <row r="457" spans="1:25" x14ac:dyDescent="0.25">
      <c r="A457" s="68" t="s">
        <v>1839</v>
      </c>
      <c r="B457" s="68" t="s">
        <v>1208</v>
      </c>
      <c r="C457" s="68" t="s">
        <v>1840</v>
      </c>
      <c r="D457" s="68" t="s">
        <v>1493</v>
      </c>
      <c r="E457" s="68" t="s">
        <v>6</v>
      </c>
      <c r="F457" s="68" t="s">
        <v>46</v>
      </c>
      <c r="G457" s="68" t="s">
        <v>1494</v>
      </c>
      <c r="H457" s="68" t="s">
        <v>5</v>
      </c>
      <c r="I457" s="68">
        <v>11904</v>
      </c>
      <c r="J457" s="68" t="s">
        <v>13877</v>
      </c>
      <c r="K457" s="68" t="s">
        <v>47</v>
      </c>
      <c r="L457" s="68" t="s">
        <v>1493</v>
      </c>
      <c r="M457" s="68" t="s">
        <v>1611</v>
      </c>
      <c r="N457" s="68" t="s">
        <v>1840</v>
      </c>
      <c r="O457" s="68" t="s">
        <v>14666</v>
      </c>
      <c r="P457" s="348">
        <v>27705669</v>
      </c>
      <c r="Q457" s="348" t="s">
        <v>15347</v>
      </c>
      <c r="R457" s="348" t="s">
        <v>14746</v>
      </c>
      <c r="S457" s="348">
        <v>27705669</v>
      </c>
      <c r="T457" s="348" t="s">
        <v>15470</v>
      </c>
      <c r="U457" s="348">
        <v>27725171</v>
      </c>
      <c r="V457" s="68"/>
      <c r="W457" s="68"/>
      <c r="X457" s="68" t="s">
        <v>1841</v>
      </c>
      <c r="Y457" s="68"/>
    </row>
    <row r="458" spans="1:25" x14ac:dyDescent="0.25">
      <c r="A458" s="68" t="s">
        <v>1843</v>
      </c>
      <c r="B458" s="68" t="s">
        <v>1385</v>
      </c>
      <c r="C458" s="68" t="s">
        <v>1844</v>
      </c>
      <c r="D458" s="68" t="s">
        <v>1493</v>
      </c>
      <c r="E458" s="68" t="s">
        <v>6</v>
      </c>
      <c r="F458" s="68" t="s">
        <v>46</v>
      </c>
      <c r="G458" s="68" t="s">
        <v>1494</v>
      </c>
      <c r="H458" s="68" t="s">
        <v>3</v>
      </c>
      <c r="I458" s="68">
        <v>11902</v>
      </c>
      <c r="J458" s="68" t="s">
        <v>15301</v>
      </c>
      <c r="K458" s="68" t="s">
        <v>47</v>
      </c>
      <c r="L458" s="68" t="s">
        <v>1493</v>
      </c>
      <c r="M458" s="68" t="s">
        <v>15472</v>
      </c>
      <c r="N458" s="68" t="s">
        <v>1844</v>
      </c>
      <c r="O458" s="68" t="s">
        <v>14666</v>
      </c>
      <c r="P458" s="348">
        <v>27382249</v>
      </c>
      <c r="Q458" s="348" t="s">
        <v>15347</v>
      </c>
      <c r="R458" s="348" t="s">
        <v>10493</v>
      </c>
      <c r="S458" s="348">
        <v>27382249</v>
      </c>
      <c r="T458" s="348" t="s">
        <v>15470</v>
      </c>
      <c r="U458" s="348">
        <v>27725171</v>
      </c>
      <c r="V458" s="68"/>
      <c r="W458" s="68"/>
      <c r="X458" s="68" t="s">
        <v>1845</v>
      </c>
      <c r="Y458" s="68"/>
    </row>
    <row r="459" spans="1:25" x14ac:dyDescent="0.25">
      <c r="A459" s="68" t="s">
        <v>1847</v>
      </c>
      <c r="B459" s="68" t="s">
        <v>1846</v>
      </c>
      <c r="C459" s="68" t="s">
        <v>1848</v>
      </c>
      <c r="D459" s="68" t="s">
        <v>1493</v>
      </c>
      <c r="E459" s="68" t="s">
        <v>6</v>
      </c>
      <c r="F459" s="68" t="s">
        <v>46</v>
      </c>
      <c r="G459" s="68" t="s">
        <v>1494</v>
      </c>
      <c r="H459" s="68" t="s">
        <v>5</v>
      </c>
      <c r="I459" s="68">
        <v>11904</v>
      </c>
      <c r="J459" s="68" t="s">
        <v>13877</v>
      </c>
      <c r="K459" s="68" t="s">
        <v>47</v>
      </c>
      <c r="L459" s="68" t="s">
        <v>1493</v>
      </c>
      <c r="M459" s="68" t="s">
        <v>1611</v>
      </c>
      <c r="N459" s="68" t="s">
        <v>1848</v>
      </c>
      <c r="O459" s="68" t="s">
        <v>14666</v>
      </c>
      <c r="P459" s="348">
        <v>44016460</v>
      </c>
      <c r="Q459" s="348" t="s">
        <v>15347</v>
      </c>
      <c r="R459" s="348" t="s">
        <v>15477</v>
      </c>
      <c r="S459" s="348">
        <v>27425391</v>
      </c>
      <c r="T459" s="348" t="s">
        <v>15470</v>
      </c>
      <c r="U459" s="348">
        <v>27725171</v>
      </c>
      <c r="V459" s="68"/>
      <c r="W459" s="68"/>
      <c r="X459" s="68" t="s">
        <v>1849</v>
      </c>
      <c r="Y459" s="68"/>
    </row>
    <row r="460" spans="1:25" x14ac:dyDescent="0.25">
      <c r="A460" s="68" t="s">
        <v>1852</v>
      </c>
      <c r="B460" s="68" t="s">
        <v>1851</v>
      </c>
      <c r="C460" s="68" t="s">
        <v>1853</v>
      </c>
      <c r="D460" s="68" t="s">
        <v>1493</v>
      </c>
      <c r="E460" s="68" t="s">
        <v>6</v>
      </c>
      <c r="F460" s="68" t="s">
        <v>46</v>
      </c>
      <c r="G460" s="68" t="s">
        <v>1494</v>
      </c>
      <c r="H460" s="68" t="s">
        <v>5</v>
      </c>
      <c r="I460" s="68">
        <v>11904</v>
      </c>
      <c r="J460" s="68" t="s">
        <v>13877</v>
      </c>
      <c r="K460" s="68" t="s">
        <v>47</v>
      </c>
      <c r="L460" s="68" t="s">
        <v>1493</v>
      </c>
      <c r="M460" s="68" t="s">
        <v>1611</v>
      </c>
      <c r="N460" s="68" t="s">
        <v>1611</v>
      </c>
      <c r="O460" s="68" t="s">
        <v>14666</v>
      </c>
      <c r="P460" s="348">
        <v>27711246</v>
      </c>
      <c r="Q460" s="348" t="s">
        <v>15347</v>
      </c>
      <c r="R460" s="348" t="s">
        <v>15478</v>
      </c>
      <c r="S460" s="348">
        <v>88558381</v>
      </c>
      <c r="T460" s="348" t="s">
        <v>15470</v>
      </c>
      <c r="U460" s="348">
        <v>27725171</v>
      </c>
      <c r="V460" s="68"/>
      <c r="W460" s="68"/>
      <c r="X460" s="68" t="s">
        <v>1107</v>
      </c>
      <c r="Y460" s="68"/>
    </row>
    <row r="461" spans="1:25" x14ac:dyDescent="0.25">
      <c r="A461" s="68" t="s">
        <v>1855</v>
      </c>
      <c r="B461" s="68" t="s">
        <v>1854</v>
      </c>
      <c r="C461" s="68" t="s">
        <v>1856</v>
      </c>
      <c r="D461" s="68" t="s">
        <v>1493</v>
      </c>
      <c r="E461" s="68" t="s">
        <v>6</v>
      </c>
      <c r="F461" s="68" t="s">
        <v>46</v>
      </c>
      <c r="G461" s="68" t="s">
        <v>1494</v>
      </c>
      <c r="H461" s="68" t="s">
        <v>5</v>
      </c>
      <c r="I461" s="68">
        <v>11904</v>
      </c>
      <c r="J461" s="68" t="s">
        <v>13877</v>
      </c>
      <c r="K461" s="68" t="s">
        <v>47</v>
      </c>
      <c r="L461" s="68" t="s">
        <v>1493</v>
      </c>
      <c r="M461" s="68" t="s">
        <v>1611</v>
      </c>
      <c r="N461" s="68" t="s">
        <v>101</v>
      </c>
      <c r="O461" s="68" t="s">
        <v>14666</v>
      </c>
      <c r="P461" s="348">
        <v>27425281</v>
      </c>
      <c r="Q461" s="348">
        <v>72019675</v>
      </c>
      <c r="R461" s="348" t="s">
        <v>1857</v>
      </c>
      <c r="S461" s="348">
        <v>88650562</v>
      </c>
      <c r="T461" s="348" t="s">
        <v>15470</v>
      </c>
      <c r="U461" s="348">
        <v>27725171</v>
      </c>
      <c r="V461" s="68"/>
      <c r="W461" s="68"/>
      <c r="X461" s="68" t="s">
        <v>9257</v>
      </c>
      <c r="Y461" s="68"/>
    </row>
    <row r="462" spans="1:25" x14ac:dyDescent="0.25">
      <c r="A462" s="68" t="s">
        <v>1860</v>
      </c>
      <c r="B462" s="68" t="s">
        <v>1859</v>
      </c>
      <c r="C462" s="68" t="s">
        <v>1861</v>
      </c>
      <c r="D462" s="68" t="s">
        <v>1493</v>
      </c>
      <c r="E462" s="68" t="s">
        <v>6</v>
      </c>
      <c r="F462" s="68" t="s">
        <v>46</v>
      </c>
      <c r="G462" s="68" t="s">
        <v>1494</v>
      </c>
      <c r="H462" s="68" t="s">
        <v>5</v>
      </c>
      <c r="I462" s="68">
        <v>11904</v>
      </c>
      <c r="J462" s="68" t="s">
        <v>13877</v>
      </c>
      <c r="K462" s="68" t="s">
        <v>47</v>
      </c>
      <c r="L462" s="68" t="s">
        <v>1493</v>
      </c>
      <c r="M462" s="68" t="s">
        <v>1611</v>
      </c>
      <c r="N462" s="68" t="s">
        <v>1861</v>
      </c>
      <c r="O462" s="68" t="s">
        <v>14666</v>
      </c>
      <c r="P462" s="348">
        <v>27705678</v>
      </c>
      <c r="Q462" s="348">
        <v>44016426</v>
      </c>
      <c r="R462" s="348" t="s">
        <v>14055</v>
      </c>
      <c r="S462" s="348">
        <v>86992166</v>
      </c>
      <c r="T462" s="348" t="s">
        <v>15470</v>
      </c>
      <c r="U462" s="348">
        <v>27725171</v>
      </c>
      <c r="V462" s="68"/>
      <c r="W462" s="68"/>
      <c r="X462" s="68" t="s">
        <v>1862</v>
      </c>
      <c r="Y462" s="68"/>
    </row>
    <row r="463" spans="1:25" x14ac:dyDescent="0.25">
      <c r="A463" s="68" t="s">
        <v>1864</v>
      </c>
      <c r="B463" s="68" t="s">
        <v>1863</v>
      </c>
      <c r="C463" s="68" t="s">
        <v>47</v>
      </c>
      <c r="D463" s="68" t="s">
        <v>1493</v>
      </c>
      <c r="E463" s="68" t="s">
        <v>6</v>
      </c>
      <c r="F463" s="68" t="s">
        <v>46</v>
      </c>
      <c r="G463" s="68" t="s">
        <v>1494</v>
      </c>
      <c r="H463" s="68" t="s">
        <v>5</v>
      </c>
      <c r="I463" s="68">
        <v>11904</v>
      </c>
      <c r="J463" s="68" t="s">
        <v>13877</v>
      </c>
      <c r="K463" s="68" t="s">
        <v>47</v>
      </c>
      <c r="L463" s="68" t="s">
        <v>1493</v>
      </c>
      <c r="M463" s="68" t="s">
        <v>1611</v>
      </c>
      <c r="N463" s="68" t="s">
        <v>47</v>
      </c>
      <c r="O463" s="68" t="s">
        <v>14666</v>
      </c>
      <c r="P463" s="348">
        <v>44016465</v>
      </c>
      <c r="Q463" s="348" t="s">
        <v>15347</v>
      </c>
      <c r="R463" s="348" t="s">
        <v>12670</v>
      </c>
      <c r="S463" s="348">
        <v>85196253</v>
      </c>
      <c r="T463" s="348" t="s">
        <v>15470</v>
      </c>
      <c r="U463" s="348">
        <v>27725171</v>
      </c>
      <c r="V463" s="68"/>
      <c r="W463" s="68"/>
      <c r="X463" s="68" t="s">
        <v>1865</v>
      </c>
      <c r="Y463" s="68"/>
    </row>
    <row r="464" spans="1:25" x14ac:dyDescent="0.25">
      <c r="A464" s="68" t="s">
        <v>1867</v>
      </c>
      <c r="B464" s="68" t="s">
        <v>1866</v>
      </c>
      <c r="C464" s="68" t="s">
        <v>12622</v>
      </c>
      <c r="D464" s="68" t="s">
        <v>1493</v>
      </c>
      <c r="E464" s="68" t="s">
        <v>6</v>
      </c>
      <c r="F464" s="68" t="s">
        <v>46</v>
      </c>
      <c r="G464" s="68" t="s">
        <v>1494</v>
      </c>
      <c r="H464" s="68" t="s">
        <v>5</v>
      </c>
      <c r="I464" s="68">
        <v>11904</v>
      </c>
      <c r="J464" s="68" t="s">
        <v>13877</v>
      </c>
      <c r="K464" s="68" t="s">
        <v>47</v>
      </c>
      <c r="L464" s="68" t="s">
        <v>1493</v>
      </c>
      <c r="M464" s="68" t="s">
        <v>1611</v>
      </c>
      <c r="N464" s="68" t="s">
        <v>12622</v>
      </c>
      <c r="O464" s="68" t="s">
        <v>14666</v>
      </c>
      <c r="P464" s="348">
        <v>27425122</v>
      </c>
      <c r="Q464" s="348" t="s">
        <v>15347</v>
      </c>
      <c r="R464" s="348" t="s">
        <v>14728</v>
      </c>
      <c r="S464" s="348">
        <v>83933630</v>
      </c>
      <c r="T464" s="348" t="s">
        <v>15470</v>
      </c>
      <c r="U464" s="348">
        <v>27725171</v>
      </c>
      <c r="V464" s="68"/>
      <c r="W464" s="68"/>
      <c r="X464" s="68" t="s">
        <v>13131</v>
      </c>
      <c r="Y464" s="68"/>
    </row>
    <row r="465" spans="1:25" x14ac:dyDescent="0.25">
      <c r="A465" s="68" t="s">
        <v>1869</v>
      </c>
      <c r="B465" s="68" t="s">
        <v>1868</v>
      </c>
      <c r="C465" s="68" t="s">
        <v>1870</v>
      </c>
      <c r="D465" s="68" t="s">
        <v>1493</v>
      </c>
      <c r="E465" s="68" t="s">
        <v>6</v>
      </c>
      <c r="F465" s="68" t="s">
        <v>46</v>
      </c>
      <c r="G465" s="68" t="s">
        <v>1494</v>
      </c>
      <c r="H465" s="68" t="s">
        <v>5</v>
      </c>
      <c r="I465" s="68">
        <v>11904</v>
      </c>
      <c r="J465" s="68" t="s">
        <v>13877</v>
      </c>
      <c r="K465" s="68" t="s">
        <v>47</v>
      </c>
      <c r="L465" s="68" t="s">
        <v>1493</v>
      </c>
      <c r="M465" s="68" t="s">
        <v>1611</v>
      </c>
      <c r="N465" s="68" t="s">
        <v>1870</v>
      </c>
      <c r="O465" s="68" t="s">
        <v>14666</v>
      </c>
      <c r="P465" s="348">
        <v>27721624</v>
      </c>
      <c r="Q465" s="348" t="s">
        <v>15347</v>
      </c>
      <c r="R465" s="348" t="s">
        <v>16423</v>
      </c>
      <c r="S465" s="348">
        <v>70507285</v>
      </c>
      <c r="T465" s="348" t="s">
        <v>15470</v>
      </c>
      <c r="U465" s="348">
        <v>27725171</v>
      </c>
      <c r="V465" s="68"/>
      <c r="W465" s="68"/>
      <c r="X465" s="68" t="s">
        <v>5776</v>
      </c>
      <c r="Y465" s="68"/>
    </row>
    <row r="466" spans="1:25" x14ac:dyDescent="0.25">
      <c r="A466" s="68" t="s">
        <v>1873</v>
      </c>
      <c r="B466" s="68" t="s">
        <v>1872</v>
      </c>
      <c r="C466" s="68" t="s">
        <v>871</v>
      </c>
      <c r="D466" s="68" t="s">
        <v>1493</v>
      </c>
      <c r="E466" s="68" t="s">
        <v>6</v>
      </c>
      <c r="F466" s="68" t="s">
        <v>46</v>
      </c>
      <c r="G466" s="68" t="s">
        <v>1494</v>
      </c>
      <c r="H466" s="68" t="s">
        <v>3</v>
      </c>
      <c r="I466" s="68">
        <v>11902</v>
      </c>
      <c r="J466" s="68" t="s">
        <v>15301</v>
      </c>
      <c r="K466" s="68" t="s">
        <v>47</v>
      </c>
      <c r="L466" s="68" t="s">
        <v>1493</v>
      </c>
      <c r="M466" s="68" t="s">
        <v>15472</v>
      </c>
      <c r="N466" s="68" t="s">
        <v>871</v>
      </c>
      <c r="O466" s="68" t="s">
        <v>14666</v>
      </c>
      <c r="P466" s="348">
        <v>27381607</v>
      </c>
      <c r="Q466" s="348" t="s">
        <v>15347</v>
      </c>
      <c r="R466" s="348" t="s">
        <v>16065</v>
      </c>
      <c r="S466" s="348">
        <v>84760821</v>
      </c>
      <c r="T466" s="348" t="s">
        <v>15470</v>
      </c>
      <c r="U466" s="348">
        <v>27725171</v>
      </c>
      <c r="V466" s="68"/>
      <c r="W466" s="68"/>
      <c r="X466" s="68" t="s">
        <v>10740</v>
      </c>
      <c r="Y466" s="68"/>
    </row>
    <row r="467" spans="1:25" x14ac:dyDescent="0.25">
      <c r="A467" s="68" t="s">
        <v>1876</v>
      </c>
      <c r="B467" s="68" t="s">
        <v>1875</v>
      </c>
      <c r="C467" s="68" t="s">
        <v>617</v>
      </c>
      <c r="D467" s="68" t="s">
        <v>1493</v>
      </c>
      <c r="E467" s="68" t="s">
        <v>6</v>
      </c>
      <c r="F467" s="68" t="s">
        <v>46</v>
      </c>
      <c r="G467" s="68" t="s">
        <v>1494</v>
      </c>
      <c r="H467" s="68" t="s">
        <v>5</v>
      </c>
      <c r="I467" s="68">
        <v>11904</v>
      </c>
      <c r="J467" s="68" t="s">
        <v>13877</v>
      </c>
      <c r="K467" s="68" t="s">
        <v>47</v>
      </c>
      <c r="L467" s="68" t="s">
        <v>1493</v>
      </c>
      <c r="M467" s="68" t="s">
        <v>1611</v>
      </c>
      <c r="N467" s="68" t="s">
        <v>617</v>
      </c>
      <c r="O467" s="68" t="s">
        <v>14666</v>
      </c>
      <c r="P467" s="348">
        <v>72019665</v>
      </c>
      <c r="Q467" s="348" t="s">
        <v>15347</v>
      </c>
      <c r="R467" s="348" t="s">
        <v>14761</v>
      </c>
      <c r="S467" s="348">
        <v>83142570</v>
      </c>
      <c r="T467" s="348" t="s">
        <v>15470</v>
      </c>
      <c r="U467" s="348">
        <v>27725171</v>
      </c>
      <c r="V467" s="68"/>
      <c r="W467" s="68"/>
      <c r="X467" s="68" t="s">
        <v>8706</v>
      </c>
      <c r="Y467" s="68"/>
    </row>
    <row r="468" spans="1:25" x14ac:dyDescent="0.25">
      <c r="A468" s="68" t="s">
        <v>1880</v>
      </c>
      <c r="B468" s="68" t="s">
        <v>1879</v>
      </c>
      <c r="C468" s="68" t="s">
        <v>1881</v>
      </c>
      <c r="D468" s="68" t="s">
        <v>1493</v>
      </c>
      <c r="E468" s="68" t="s">
        <v>11</v>
      </c>
      <c r="F468" s="68" t="s">
        <v>46</v>
      </c>
      <c r="G468" s="68" t="s">
        <v>1494</v>
      </c>
      <c r="H468" s="68" t="s">
        <v>6</v>
      </c>
      <c r="I468" s="68">
        <v>11905</v>
      </c>
      <c r="J468" s="68" t="s">
        <v>13878</v>
      </c>
      <c r="K468" s="68" t="s">
        <v>47</v>
      </c>
      <c r="L468" s="68" t="s">
        <v>1493</v>
      </c>
      <c r="M468" s="68" t="s">
        <v>845</v>
      </c>
      <c r="N468" s="68" t="s">
        <v>1881</v>
      </c>
      <c r="O468" s="68" t="s">
        <v>14666</v>
      </c>
      <c r="P468" s="348">
        <v>71219436</v>
      </c>
      <c r="Q468" s="348" t="s">
        <v>15347</v>
      </c>
      <c r="R468" s="348" t="s">
        <v>12406</v>
      </c>
      <c r="S468" s="348">
        <v>88734408</v>
      </c>
      <c r="T468" s="348" t="s">
        <v>15480</v>
      </c>
      <c r="U468" s="348">
        <v>27725147</v>
      </c>
      <c r="V468" s="68"/>
      <c r="W468" s="68"/>
      <c r="X468" s="68" t="s">
        <v>1882</v>
      </c>
      <c r="Y468" s="68"/>
    </row>
    <row r="469" spans="1:25" x14ac:dyDescent="0.25">
      <c r="A469" s="68" t="s">
        <v>1884</v>
      </c>
      <c r="B469" s="68" t="s">
        <v>443</v>
      </c>
      <c r="C469" s="68" t="s">
        <v>285</v>
      </c>
      <c r="D469" s="68" t="s">
        <v>1493</v>
      </c>
      <c r="E469" s="68" t="s">
        <v>7</v>
      </c>
      <c r="F469" s="68" t="s">
        <v>46</v>
      </c>
      <c r="G469" s="68" t="s">
        <v>1494</v>
      </c>
      <c r="H469" s="68" t="s">
        <v>10</v>
      </c>
      <c r="I469" s="68">
        <v>11908</v>
      </c>
      <c r="J469" s="68" t="s">
        <v>13882</v>
      </c>
      <c r="K469" s="68" t="s">
        <v>47</v>
      </c>
      <c r="L469" s="68" t="s">
        <v>1493</v>
      </c>
      <c r="M469" s="68" t="s">
        <v>14037</v>
      </c>
      <c r="N469" s="68" t="s">
        <v>285</v>
      </c>
      <c r="O469" s="68" t="s">
        <v>14666</v>
      </c>
      <c r="P469" s="348">
        <v>22018912</v>
      </c>
      <c r="Q469" s="348" t="s">
        <v>15347</v>
      </c>
      <c r="R469" s="348" t="s">
        <v>15474</v>
      </c>
      <c r="S469" s="348">
        <v>22018912</v>
      </c>
      <c r="T469" s="348" t="s">
        <v>15481</v>
      </c>
      <c r="U469" s="348">
        <v>27311405</v>
      </c>
      <c r="V469" s="68"/>
      <c r="W469" s="68"/>
      <c r="X469" s="68" t="s">
        <v>1885</v>
      </c>
      <c r="Y469" s="68"/>
    </row>
    <row r="470" spans="1:25" x14ac:dyDescent="0.25">
      <c r="A470" s="68" t="s">
        <v>1888</v>
      </c>
      <c r="B470" s="68" t="s">
        <v>1887</v>
      </c>
      <c r="C470" s="68" t="s">
        <v>540</v>
      </c>
      <c r="D470" s="68" t="s">
        <v>1493</v>
      </c>
      <c r="E470" s="68" t="s">
        <v>11</v>
      </c>
      <c r="F470" s="68" t="s">
        <v>46</v>
      </c>
      <c r="G470" s="68" t="s">
        <v>1494</v>
      </c>
      <c r="H470" s="68" t="s">
        <v>6</v>
      </c>
      <c r="I470" s="68">
        <v>11905</v>
      </c>
      <c r="J470" s="68" t="s">
        <v>13878</v>
      </c>
      <c r="K470" s="68" t="s">
        <v>47</v>
      </c>
      <c r="L470" s="68" t="s">
        <v>1493</v>
      </c>
      <c r="M470" s="68" t="s">
        <v>845</v>
      </c>
      <c r="N470" s="68" t="s">
        <v>540</v>
      </c>
      <c r="O470" s="68" t="s">
        <v>14666</v>
      </c>
      <c r="P470" s="348">
        <v>71219442</v>
      </c>
      <c r="Q470" s="348" t="s">
        <v>15347</v>
      </c>
      <c r="R470" s="348" t="s">
        <v>14735</v>
      </c>
      <c r="S470" s="348">
        <v>83162758</v>
      </c>
      <c r="T470" s="348" t="s">
        <v>15480</v>
      </c>
      <c r="U470" s="348">
        <v>27725147</v>
      </c>
      <c r="V470" s="68"/>
      <c r="W470" s="68"/>
      <c r="X470" s="68" t="s">
        <v>1890</v>
      </c>
      <c r="Y470" s="68"/>
    </row>
    <row r="471" spans="1:25" x14ac:dyDescent="0.25">
      <c r="A471" s="68" t="s">
        <v>1893</v>
      </c>
      <c r="B471" s="68" t="s">
        <v>1892</v>
      </c>
      <c r="C471" s="68" t="s">
        <v>11182</v>
      </c>
      <c r="D471" s="68" t="s">
        <v>1493</v>
      </c>
      <c r="E471" s="68" t="s">
        <v>7</v>
      </c>
      <c r="F471" s="68" t="s">
        <v>46</v>
      </c>
      <c r="G471" s="68" t="s">
        <v>1494</v>
      </c>
      <c r="H471" s="68" t="s">
        <v>10</v>
      </c>
      <c r="I471" s="68">
        <v>11908</v>
      </c>
      <c r="J471" s="68" t="s">
        <v>13882</v>
      </c>
      <c r="K471" s="68" t="s">
        <v>47</v>
      </c>
      <c r="L471" s="68" t="s">
        <v>1493</v>
      </c>
      <c r="M471" s="68" t="s">
        <v>14037</v>
      </c>
      <c r="N471" s="68" t="s">
        <v>11182</v>
      </c>
      <c r="O471" s="68" t="s">
        <v>14666</v>
      </c>
      <c r="P471" s="348" t="s">
        <v>15347</v>
      </c>
      <c r="Q471" s="348" t="s">
        <v>15347</v>
      </c>
      <c r="R471" s="348" t="s">
        <v>14089</v>
      </c>
      <c r="S471" s="348">
        <v>83037499</v>
      </c>
      <c r="T471" s="348" t="s">
        <v>15481</v>
      </c>
      <c r="U471" s="348">
        <v>27311075</v>
      </c>
      <c r="V471" s="68"/>
      <c r="W471" s="68"/>
      <c r="X471" s="68" t="s">
        <v>1894</v>
      </c>
      <c r="Y471" s="68"/>
    </row>
    <row r="472" spans="1:25" x14ac:dyDescent="0.25">
      <c r="A472" s="68" t="s">
        <v>1896</v>
      </c>
      <c r="B472" s="68" t="s">
        <v>1895</v>
      </c>
      <c r="C472" s="68" t="s">
        <v>1897</v>
      </c>
      <c r="D472" s="68" t="s">
        <v>1493</v>
      </c>
      <c r="E472" s="68" t="s">
        <v>7</v>
      </c>
      <c r="F472" s="68" t="s">
        <v>46</v>
      </c>
      <c r="G472" s="68" t="s">
        <v>1494</v>
      </c>
      <c r="H472" s="68" t="s">
        <v>10</v>
      </c>
      <c r="I472" s="68">
        <v>11908</v>
      </c>
      <c r="J472" s="68" t="s">
        <v>13882</v>
      </c>
      <c r="K472" s="68" t="s">
        <v>47</v>
      </c>
      <c r="L472" s="68" t="s">
        <v>1493</v>
      </c>
      <c r="M472" s="68" t="s">
        <v>14037</v>
      </c>
      <c r="N472" s="68" t="s">
        <v>1898</v>
      </c>
      <c r="O472" s="68" t="s">
        <v>14666</v>
      </c>
      <c r="P472" s="348">
        <v>71216832</v>
      </c>
      <c r="Q472" s="348" t="s">
        <v>15347</v>
      </c>
      <c r="R472" s="348" t="s">
        <v>16424</v>
      </c>
      <c r="S472" s="348">
        <v>86777396</v>
      </c>
      <c r="T472" s="348" t="s">
        <v>15481</v>
      </c>
      <c r="U472" s="348">
        <v>27311075</v>
      </c>
      <c r="V472" s="68"/>
      <c r="W472" s="68"/>
      <c r="X472" s="68" t="s">
        <v>1899</v>
      </c>
      <c r="Y472" s="68"/>
    </row>
    <row r="473" spans="1:25" x14ac:dyDescent="0.25">
      <c r="A473" s="68" t="s">
        <v>1902</v>
      </c>
      <c r="B473" s="68" t="s">
        <v>1901</v>
      </c>
      <c r="C473" s="68" t="s">
        <v>478</v>
      </c>
      <c r="D473" s="68" t="s">
        <v>1493</v>
      </c>
      <c r="E473" s="68" t="s">
        <v>7</v>
      </c>
      <c r="F473" s="68" t="s">
        <v>46</v>
      </c>
      <c r="G473" s="68" t="s">
        <v>1494</v>
      </c>
      <c r="H473" s="68" t="s">
        <v>10</v>
      </c>
      <c r="I473" s="68">
        <v>11908</v>
      </c>
      <c r="J473" s="68" t="s">
        <v>13882</v>
      </c>
      <c r="K473" s="68" t="s">
        <v>47</v>
      </c>
      <c r="L473" s="68" t="s">
        <v>1493</v>
      </c>
      <c r="M473" s="68" t="s">
        <v>14037</v>
      </c>
      <c r="N473" s="68" t="s">
        <v>478</v>
      </c>
      <c r="O473" s="68" t="s">
        <v>14666</v>
      </c>
      <c r="P473" s="348">
        <v>27311412</v>
      </c>
      <c r="Q473" s="348" t="s">
        <v>15347</v>
      </c>
      <c r="R473" s="348" t="s">
        <v>16425</v>
      </c>
      <c r="S473" s="348">
        <v>27311412</v>
      </c>
      <c r="T473" s="348" t="s">
        <v>15481</v>
      </c>
      <c r="U473" s="348">
        <v>27311075</v>
      </c>
      <c r="V473" s="68" t="s">
        <v>15261</v>
      </c>
      <c r="W473" s="68"/>
      <c r="X473" s="68" t="s">
        <v>1110</v>
      </c>
      <c r="Y473" s="68"/>
    </row>
    <row r="474" spans="1:25" x14ac:dyDescent="0.25">
      <c r="A474" s="68" t="s">
        <v>1905</v>
      </c>
      <c r="B474" s="68" t="s">
        <v>1904</v>
      </c>
      <c r="C474" s="68" t="s">
        <v>1906</v>
      </c>
      <c r="D474" s="68" t="s">
        <v>1493</v>
      </c>
      <c r="E474" s="68" t="s">
        <v>11</v>
      </c>
      <c r="F474" s="68" t="s">
        <v>46</v>
      </c>
      <c r="G474" s="68" t="s">
        <v>1494</v>
      </c>
      <c r="H474" s="68" t="s">
        <v>6</v>
      </c>
      <c r="I474" s="68">
        <v>11905</v>
      </c>
      <c r="J474" s="68" t="s">
        <v>13878</v>
      </c>
      <c r="K474" s="68" t="s">
        <v>47</v>
      </c>
      <c r="L474" s="68" t="s">
        <v>1493</v>
      </c>
      <c r="M474" s="68" t="s">
        <v>845</v>
      </c>
      <c r="N474" s="68" t="s">
        <v>1906</v>
      </c>
      <c r="O474" s="68" t="s">
        <v>14666</v>
      </c>
      <c r="P474" s="348">
        <v>85643737</v>
      </c>
      <c r="Q474" s="348" t="s">
        <v>15347</v>
      </c>
      <c r="R474" s="348" t="s">
        <v>16426</v>
      </c>
      <c r="S474" s="348">
        <v>89770213</v>
      </c>
      <c r="T474" s="348" t="s">
        <v>15480</v>
      </c>
      <c r="U474" s="348">
        <v>27725147</v>
      </c>
      <c r="V474" s="68"/>
      <c r="W474" s="68"/>
      <c r="X474" s="68" t="s">
        <v>1907</v>
      </c>
      <c r="Y474" s="68"/>
    </row>
    <row r="475" spans="1:25" x14ac:dyDescent="0.25">
      <c r="A475" s="68" t="s">
        <v>1910</v>
      </c>
      <c r="B475" s="68" t="s">
        <v>1909</v>
      </c>
      <c r="C475" s="68" t="s">
        <v>55</v>
      </c>
      <c r="D475" s="68" t="s">
        <v>1493</v>
      </c>
      <c r="E475" s="68" t="s">
        <v>7</v>
      </c>
      <c r="F475" s="68" t="s">
        <v>46</v>
      </c>
      <c r="G475" s="68" t="s">
        <v>1494</v>
      </c>
      <c r="H475" s="68" t="s">
        <v>10</v>
      </c>
      <c r="I475" s="68">
        <v>11908</v>
      </c>
      <c r="J475" s="68" t="s">
        <v>13882</v>
      </c>
      <c r="K475" s="68" t="s">
        <v>47</v>
      </c>
      <c r="L475" s="68" t="s">
        <v>1493</v>
      </c>
      <c r="M475" s="68" t="s">
        <v>14037</v>
      </c>
      <c r="N475" s="68" t="s">
        <v>11276</v>
      </c>
      <c r="O475" s="68" t="s">
        <v>14666</v>
      </c>
      <c r="P475" s="348">
        <v>27311183</v>
      </c>
      <c r="Q475" s="348">
        <v>27311182</v>
      </c>
      <c r="R475" s="348" t="s">
        <v>10181</v>
      </c>
      <c r="S475" s="348">
        <v>27311183</v>
      </c>
      <c r="T475" s="348" t="s">
        <v>15481</v>
      </c>
      <c r="U475" s="348">
        <v>27311075</v>
      </c>
      <c r="V475" s="68" t="s">
        <v>15261</v>
      </c>
      <c r="W475" s="68"/>
      <c r="X475" s="68" t="s">
        <v>1911</v>
      </c>
      <c r="Y475" s="68"/>
    </row>
    <row r="476" spans="1:25" x14ac:dyDescent="0.25">
      <c r="A476" s="68" t="s">
        <v>1913</v>
      </c>
      <c r="B476" s="68" t="s">
        <v>1912</v>
      </c>
      <c r="C476" s="68" t="s">
        <v>323</v>
      </c>
      <c r="D476" s="68" t="s">
        <v>1493</v>
      </c>
      <c r="E476" s="68" t="s">
        <v>11</v>
      </c>
      <c r="F476" s="68" t="s">
        <v>46</v>
      </c>
      <c r="G476" s="68" t="s">
        <v>1494</v>
      </c>
      <c r="H476" s="68" t="s">
        <v>6</v>
      </c>
      <c r="I476" s="68">
        <v>11905</v>
      </c>
      <c r="J476" s="68" t="s">
        <v>13878</v>
      </c>
      <c r="K476" s="68" t="s">
        <v>47</v>
      </c>
      <c r="L476" s="68" t="s">
        <v>1493</v>
      </c>
      <c r="M476" s="68" t="s">
        <v>845</v>
      </c>
      <c r="N476" s="68" t="s">
        <v>6639</v>
      </c>
      <c r="O476" s="68" t="s">
        <v>14666</v>
      </c>
      <c r="P476" s="348">
        <v>27311078</v>
      </c>
      <c r="Q476" s="348">
        <v>85957397</v>
      </c>
      <c r="R476" s="348" t="s">
        <v>12667</v>
      </c>
      <c r="S476" s="348">
        <v>83098553</v>
      </c>
      <c r="T476" s="348" t="s">
        <v>15480</v>
      </c>
      <c r="U476" s="348">
        <v>27725147</v>
      </c>
      <c r="V476" s="68" t="s">
        <v>15261</v>
      </c>
      <c r="W476" s="68"/>
      <c r="X476" s="68" t="s">
        <v>1914</v>
      </c>
      <c r="Y476" s="68"/>
    </row>
    <row r="477" spans="1:25" x14ac:dyDescent="0.25">
      <c r="A477" s="68" t="s">
        <v>1917</v>
      </c>
      <c r="B477" s="68" t="s">
        <v>1916</v>
      </c>
      <c r="C477" s="68" t="s">
        <v>1918</v>
      </c>
      <c r="D477" s="68" t="s">
        <v>1493</v>
      </c>
      <c r="E477" s="68" t="s">
        <v>11</v>
      </c>
      <c r="F477" s="68" t="s">
        <v>46</v>
      </c>
      <c r="G477" s="68" t="s">
        <v>1494</v>
      </c>
      <c r="H477" s="68" t="s">
        <v>6</v>
      </c>
      <c r="I477" s="68">
        <v>11905</v>
      </c>
      <c r="J477" s="68" t="s">
        <v>13878</v>
      </c>
      <c r="K477" s="68" t="s">
        <v>47</v>
      </c>
      <c r="L477" s="68" t="s">
        <v>1493</v>
      </c>
      <c r="M477" s="68" t="s">
        <v>845</v>
      </c>
      <c r="N477" s="68" t="s">
        <v>1919</v>
      </c>
      <c r="O477" s="68" t="s">
        <v>14666</v>
      </c>
      <c r="P477" s="348">
        <v>71219411</v>
      </c>
      <c r="Q477" s="348" t="s">
        <v>15347</v>
      </c>
      <c r="R477" s="348" t="s">
        <v>13446</v>
      </c>
      <c r="S477" s="348">
        <v>85842143</v>
      </c>
      <c r="T477" s="348" t="s">
        <v>15480</v>
      </c>
      <c r="U477" s="348">
        <v>83471217</v>
      </c>
      <c r="V477" s="68"/>
      <c r="W477" s="68"/>
      <c r="X477" s="68" t="s">
        <v>1920</v>
      </c>
      <c r="Y477" s="68"/>
    </row>
    <row r="478" spans="1:25" x14ac:dyDescent="0.25">
      <c r="A478" s="68" t="s">
        <v>1923</v>
      </c>
      <c r="B478" s="68" t="s">
        <v>1922</v>
      </c>
      <c r="C478" s="68" t="s">
        <v>1924</v>
      </c>
      <c r="D478" s="68" t="s">
        <v>1493</v>
      </c>
      <c r="E478" s="68" t="s">
        <v>7</v>
      </c>
      <c r="F478" s="68" t="s">
        <v>46</v>
      </c>
      <c r="G478" s="68" t="s">
        <v>1494</v>
      </c>
      <c r="H478" s="68" t="s">
        <v>10</v>
      </c>
      <c r="I478" s="68">
        <v>11908</v>
      </c>
      <c r="J478" s="68" t="s">
        <v>13882</v>
      </c>
      <c r="K478" s="68" t="s">
        <v>47</v>
      </c>
      <c r="L478" s="68" t="s">
        <v>1493</v>
      </c>
      <c r="M478" s="68" t="s">
        <v>14037</v>
      </c>
      <c r="N478" s="68" t="s">
        <v>1924</v>
      </c>
      <c r="O478" s="68" t="s">
        <v>14666</v>
      </c>
      <c r="P478" s="348">
        <v>85725605</v>
      </c>
      <c r="Q478" s="348" t="s">
        <v>15347</v>
      </c>
      <c r="R478" s="348" t="s">
        <v>1931</v>
      </c>
      <c r="S478" s="348">
        <v>85725605</v>
      </c>
      <c r="T478" s="348" t="s">
        <v>15481</v>
      </c>
      <c r="U478" s="348">
        <v>87085340</v>
      </c>
      <c r="V478" s="68"/>
      <c r="W478" s="68"/>
      <c r="X478" s="68" t="s">
        <v>1925</v>
      </c>
      <c r="Y478" s="68"/>
    </row>
    <row r="479" spans="1:25" x14ac:dyDescent="0.25">
      <c r="A479" s="68" t="s">
        <v>1926</v>
      </c>
      <c r="B479" s="68" t="s">
        <v>1278</v>
      </c>
      <c r="C479" s="68" t="s">
        <v>798</v>
      </c>
      <c r="D479" s="68" t="s">
        <v>1493</v>
      </c>
      <c r="E479" s="68" t="s">
        <v>11</v>
      </c>
      <c r="F479" s="68" t="s">
        <v>46</v>
      </c>
      <c r="G479" s="68" t="s">
        <v>1494</v>
      </c>
      <c r="H479" s="68" t="s">
        <v>6</v>
      </c>
      <c r="I479" s="68">
        <v>11905</v>
      </c>
      <c r="J479" s="68" t="s">
        <v>13878</v>
      </c>
      <c r="K479" s="68" t="s">
        <v>47</v>
      </c>
      <c r="L479" s="68" t="s">
        <v>1493</v>
      </c>
      <c r="M479" s="68" t="s">
        <v>845</v>
      </c>
      <c r="N479" s="68" t="s">
        <v>798</v>
      </c>
      <c r="O479" s="68" t="s">
        <v>14666</v>
      </c>
      <c r="P479" s="348">
        <v>27311750</v>
      </c>
      <c r="Q479" s="348" t="s">
        <v>15347</v>
      </c>
      <c r="R479" s="348" t="s">
        <v>12541</v>
      </c>
      <c r="S479" s="348">
        <v>83180785</v>
      </c>
      <c r="T479" s="348" t="s">
        <v>15480</v>
      </c>
      <c r="U479" s="348">
        <v>27725147</v>
      </c>
      <c r="V479" s="68"/>
      <c r="W479" s="68"/>
      <c r="X479" s="68" t="s">
        <v>1927</v>
      </c>
      <c r="Y479" s="68"/>
    </row>
    <row r="480" spans="1:25" x14ac:dyDescent="0.25">
      <c r="A480" s="68" t="s">
        <v>1930</v>
      </c>
      <c r="B480" s="68" t="s">
        <v>1929</v>
      </c>
      <c r="C480" s="68" t="s">
        <v>218</v>
      </c>
      <c r="D480" s="68" t="s">
        <v>1493</v>
      </c>
      <c r="E480" s="68" t="s">
        <v>11</v>
      </c>
      <c r="F480" s="68" t="s">
        <v>46</v>
      </c>
      <c r="G480" s="68" t="s">
        <v>1494</v>
      </c>
      <c r="H480" s="68" t="s">
        <v>6</v>
      </c>
      <c r="I480" s="68">
        <v>11905</v>
      </c>
      <c r="J480" s="68" t="s">
        <v>13878</v>
      </c>
      <c r="K480" s="68" t="s">
        <v>47</v>
      </c>
      <c r="L480" s="68" t="s">
        <v>1493</v>
      </c>
      <c r="M480" s="68" t="s">
        <v>845</v>
      </c>
      <c r="N480" s="68" t="s">
        <v>218</v>
      </c>
      <c r="O480" s="68" t="s">
        <v>14666</v>
      </c>
      <c r="P480" s="348">
        <v>27311994</v>
      </c>
      <c r="Q480" s="348" t="s">
        <v>15347</v>
      </c>
      <c r="R480" s="348" t="s">
        <v>16427</v>
      </c>
      <c r="S480" s="348">
        <v>86934803</v>
      </c>
      <c r="T480" s="348" t="s">
        <v>15480</v>
      </c>
      <c r="U480" s="348">
        <v>27725147</v>
      </c>
      <c r="V480" s="68" t="s">
        <v>15261</v>
      </c>
      <c r="W480" s="68"/>
      <c r="X480" s="68" t="s">
        <v>1932</v>
      </c>
      <c r="Y480" s="68"/>
    </row>
    <row r="481" spans="1:25" x14ac:dyDescent="0.25">
      <c r="A481" s="68" t="s">
        <v>1934</v>
      </c>
      <c r="B481" s="68" t="s">
        <v>1933</v>
      </c>
      <c r="C481" s="68" t="s">
        <v>682</v>
      </c>
      <c r="D481" s="68" t="s">
        <v>1493</v>
      </c>
      <c r="E481" s="68" t="s">
        <v>7</v>
      </c>
      <c r="F481" s="68" t="s">
        <v>46</v>
      </c>
      <c r="G481" s="68" t="s">
        <v>1494</v>
      </c>
      <c r="H481" s="68" t="s">
        <v>10</v>
      </c>
      <c r="I481" s="68">
        <v>11908</v>
      </c>
      <c r="J481" s="68" t="s">
        <v>13882</v>
      </c>
      <c r="K481" s="68" t="s">
        <v>47</v>
      </c>
      <c r="L481" s="68" t="s">
        <v>1493</v>
      </c>
      <c r="M481" s="68" t="s">
        <v>14037</v>
      </c>
      <c r="N481" s="68" t="s">
        <v>682</v>
      </c>
      <c r="O481" s="68" t="s">
        <v>14666</v>
      </c>
      <c r="P481" s="348">
        <v>88753185</v>
      </c>
      <c r="Q481" s="348" t="s">
        <v>15347</v>
      </c>
      <c r="R481" s="348" t="s">
        <v>13132</v>
      </c>
      <c r="S481" s="348">
        <v>88573185</v>
      </c>
      <c r="T481" s="348" t="s">
        <v>15481</v>
      </c>
      <c r="U481" s="348">
        <v>27311075</v>
      </c>
      <c r="V481" s="68"/>
      <c r="W481" s="68"/>
      <c r="X481" s="68" t="s">
        <v>1935</v>
      </c>
      <c r="Y481" s="68"/>
    </row>
    <row r="482" spans="1:25" x14ac:dyDescent="0.25">
      <c r="A482" s="68" t="s">
        <v>1936</v>
      </c>
      <c r="B482" s="68" t="s">
        <v>382</v>
      </c>
      <c r="C482" s="68" t="s">
        <v>812</v>
      </c>
      <c r="D482" s="68" t="s">
        <v>1493</v>
      </c>
      <c r="E482" s="68" t="s">
        <v>7</v>
      </c>
      <c r="F482" s="68" t="s">
        <v>46</v>
      </c>
      <c r="G482" s="68" t="s">
        <v>1494</v>
      </c>
      <c r="H482" s="68" t="s">
        <v>10</v>
      </c>
      <c r="I482" s="68">
        <v>11908</v>
      </c>
      <c r="J482" s="68" t="s">
        <v>13882</v>
      </c>
      <c r="K482" s="68" t="s">
        <v>47</v>
      </c>
      <c r="L482" s="68" t="s">
        <v>1493</v>
      </c>
      <c r="M482" s="68" t="s">
        <v>14037</v>
      </c>
      <c r="N482" s="68" t="s">
        <v>812</v>
      </c>
      <c r="O482" s="68" t="s">
        <v>14666</v>
      </c>
      <c r="P482" s="348">
        <v>86884545</v>
      </c>
      <c r="Q482" s="348">
        <v>83179491</v>
      </c>
      <c r="R482" s="348" t="s">
        <v>1937</v>
      </c>
      <c r="S482" s="348">
        <v>83179491</v>
      </c>
      <c r="T482" s="348" t="s">
        <v>15481</v>
      </c>
      <c r="U482" s="348">
        <v>27311075</v>
      </c>
      <c r="V482" s="68"/>
      <c r="W482" s="68"/>
      <c r="X482" s="68" t="s">
        <v>1938</v>
      </c>
      <c r="Y482" s="68"/>
    </row>
    <row r="483" spans="1:25" x14ac:dyDescent="0.25">
      <c r="A483" s="68" t="s">
        <v>1939</v>
      </c>
      <c r="B483" s="68" t="s">
        <v>806</v>
      </c>
      <c r="C483" s="68" t="s">
        <v>1940</v>
      </c>
      <c r="D483" s="68" t="s">
        <v>1493</v>
      </c>
      <c r="E483" s="68" t="s">
        <v>7</v>
      </c>
      <c r="F483" s="68" t="s">
        <v>46</v>
      </c>
      <c r="G483" s="68" t="s">
        <v>1494</v>
      </c>
      <c r="H483" s="68" t="s">
        <v>10</v>
      </c>
      <c r="I483" s="68">
        <v>11908</v>
      </c>
      <c r="J483" s="68" t="s">
        <v>13882</v>
      </c>
      <c r="K483" s="68" t="s">
        <v>47</v>
      </c>
      <c r="L483" s="68" t="s">
        <v>1493</v>
      </c>
      <c r="M483" s="68" t="s">
        <v>14037</v>
      </c>
      <c r="N483" s="68" t="s">
        <v>1940</v>
      </c>
      <c r="O483" s="68" t="s">
        <v>14666</v>
      </c>
      <c r="P483" s="348">
        <v>27311909</v>
      </c>
      <c r="Q483" s="348" t="s">
        <v>15347</v>
      </c>
      <c r="R483" s="348" t="s">
        <v>11381</v>
      </c>
      <c r="S483" s="348">
        <v>83136521</v>
      </c>
      <c r="T483" s="348" t="s">
        <v>15481</v>
      </c>
      <c r="U483" s="348">
        <v>27311075</v>
      </c>
      <c r="V483" s="68"/>
      <c r="W483" s="68"/>
      <c r="X483" s="68" t="s">
        <v>1941</v>
      </c>
      <c r="Y483" s="68"/>
    </row>
    <row r="484" spans="1:25" x14ac:dyDescent="0.25">
      <c r="A484" s="68" t="s">
        <v>1943</v>
      </c>
      <c r="B484" s="68" t="s">
        <v>857</v>
      </c>
      <c r="C484" s="68" t="s">
        <v>3826</v>
      </c>
      <c r="D484" s="68" t="s">
        <v>1493</v>
      </c>
      <c r="E484" s="68" t="s">
        <v>7</v>
      </c>
      <c r="F484" s="68" t="s">
        <v>46</v>
      </c>
      <c r="G484" s="68" t="s">
        <v>1494</v>
      </c>
      <c r="H484" s="68" t="s">
        <v>10</v>
      </c>
      <c r="I484" s="68">
        <v>11908</v>
      </c>
      <c r="J484" s="68" t="s">
        <v>13882</v>
      </c>
      <c r="K484" s="68" t="s">
        <v>47</v>
      </c>
      <c r="L484" s="68" t="s">
        <v>1493</v>
      </c>
      <c r="M484" s="68" t="s">
        <v>14037</v>
      </c>
      <c r="N484" s="68" t="s">
        <v>3826</v>
      </c>
      <c r="O484" s="68" t="s">
        <v>14666</v>
      </c>
      <c r="P484" s="348" t="s">
        <v>15347</v>
      </c>
      <c r="Q484" s="348" t="s">
        <v>15347</v>
      </c>
      <c r="R484" s="348" t="s">
        <v>2062</v>
      </c>
      <c r="S484" s="348">
        <v>86337235</v>
      </c>
      <c r="T484" s="348" t="s">
        <v>15481</v>
      </c>
      <c r="U484" s="348">
        <v>87085340</v>
      </c>
      <c r="V484" s="68"/>
      <c r="W484" s="68"/>
      <c r="X484" s="68" t="s">
        <v>1944</v>
      </c>
      <c r="Y484" s="68"/>
    </row>
    <row r="485" spans="1:25" x14ac:dyDescent="0.25">
      <c r="A485" s="68" t="s">
        <v>1946</v>
      </c>
      <c r="B485" s="68" t="s">
        <v>1945</v>
      </c>
      <c r="C485" s="68" t="s">
        <v>450</v>
      </c>
      <c r="D485" s="68" t="s">
        <v>1493</v>
      </c>
      <c r="E485" s="68" t="s">
        <v>11</v>
      </c>
      <c r="F485" s="68" t="s">
        <v>46</v>
      </c>
      <c r="G485" s="68" t="s">
        <v>1494</v>
      </c>
      <c r="H485" s="68" t="s">
        <v>6</v>
      </c>
      <c r="I485" s="68">
        <v>11905</v>
      </c>
      <c r="J485" s="68" t="s">
        <v>13878</v>
      </c>
      <c r="K485" s="68" t="s">
        <v>47</v>
      </c>
      <c r="L485" s="68" t="s">
        <v>1493</v>
      </c>
      <c r="M485" s="68" t="s">
        <v>845</v>
      </c>
      <c r="N485" s="68" t="s">
        <v>450</v>
      </c>
      <c r="O485" s="68" t="s">
        <v>14666</v>
      </c>
      <c r="P485" s="348">
        <v>87206777</v>
      </c>
      <c r="Q485" s="348" t="s">
        <v>15347</v>
      </c>
      <c r="R485" s="348" t="s">
        <v>16428</v>
      </c>
      <c r="S485" s="348">
        <v>87206777</v>
      </c>
      <c r="T485" s="348" t="s">
        <v>15480</v>
      </c>
      <c r="U485" s="348">
        <v>27725147</v>
      </c>
      <c r="V485" s="68"/>
      <c r="W485" s="68"/>
      <c r="X485" s="68" t="s">
        <v>1947</v>
      </c>
      <c r="Y485" s="68"/>
    </row>
    <row r="486" spans="1:25" x14ac:dyDescent="0.25">
      <c r="A486" s="68" t="s">
        <v>1949</v>
      </c>
      <c r="B486" s="68" t="s">
        <v>1287</v>
      </c>
      <c r="C486" s="68" t="s">
        <v>570</v>
      </c>
      <c r="D486" s="68" t="s">
        <v>1493</v>
      </c>
      <c r="E486" s="68" t="s">
        <v>11</v>
      </c>
      <c r="F486" s="68" t="s">
        <v>46</v>
      </c>
      <c r="G486" s="68" t="s">
        <v>1494</v>
      </c>
      <c r="H486" s="68" t="s">
        <v>6</v>
      </c>
      <c r="I486" s="68">
        <v>11905</v>
      </c>
      <c r="J486" s="68" t="s">
        <v>13878</v>
      </c>
      <c r="K486" s="68" t="s">
        <v>47</v>
      </c>
      <c r="L486" s="68" t="s">
        <v>1493</v>
      </c>
      <c r="M486" s="68" t="s">
        <v>845</v>
      </c>
      <c r="N486" s="68" t="s">
        <v>570</v>
      </c>
      <c r="O486" s="68" t="s">
        <v>14666</v>
      </c>
      <c r="P486" s="348">
        <v>71219464</v>
      </c>
      <c r="Q486" s="348" t="s">
        <v>15347</v>
      </c>
      <c r="R486" s="348" t="s">
        <v>12673</v>
      </c>
      <c r="S486" s="348">
        <v>87131728</v>
      </c>
      <c r="T486" s="348" t="s">
        <v>15480</v>
      </c>
      <c r="U486" s="348">
        <v>27725147</v>
      </c>
      <c r="V486" s="68"/>
      <c r="W486" s="68"/>
      <c r="X486" s="68" t="s">
        <v>1950</v>
      </c>
      <c r="Y486" s="68"/>
    </row>
    <row r="487" spans="1:25" x14ac:dyDescent="0.25">
      <c r="A487" s="68" t="s">
        <v>1952</v>
      </c>
      <c r="B487" s="68" t="s">
        <v>1951</v>
      </c>
      <c r="C487" s="68" t="s">
        <v>845</v>
      </c>
      <c r="D487" s="68" t="s">
        <v>1493</v>
      </c>
      <c r="E487" s="68" t="s">
        <v>11</v>
      </c>
      <c r="F487" s="68" t="s">
        <v>46</v>
      </c>
      <c r="G487" s="68" t="s">
        <v>1494</v>
      </c>
      <c r="H487" s="68" t="s">
        <v>6</v>
      </c>
      <c r="I487" s="68">
        <v>11905</v>
      </c>
      <c r="J487" s="68" t="s">
        <v>13878</v>
      </c>
      <c r="K487" s="68" t="s">
        <v>47</v>
      </c>
      <c r="L487" s="68" t="s">
        <v>1493</v>
      </c>
      <c r="M487" s="68" t="s">
        <v>845</v>
      </c>
      <c r="N487" s="68" t="s">
        <v>845</v>
      </c>
      <c r="O487" s="68" t="s">
        <v>14666</v>
      </c>
      <c r="P487" s="348">
        <v>27311529</v>
      </c>
      <c r="Q487" s="348" t="s">
        <v>15347</v>
      </c>
      <c r="R487" s="348" t="s">
        <v>12007</v>
      </c>
      <c r="S487" s="348">
        <v>88201899</v>
      </c>
      <c r="T487" s="348" t="s">
        <v>15480</v>
      </c>
      <c r="U487" s="348">
        <v>27725147</v>
      </c>
      <c r="V487" s="68" t="s">
        <v>15261</v>
      </c>
      <c r="W487" s="68"/>
      <c r="X487" s="68" t="s">
        <v>1953</v>
      </c>
      <c r="Y487" s="68"/>
    </row>
    <row r="488" spans="1:25" x14ac:dyDescent="0.25">
      <c r="A488" s="68" t="s">
        <v>1954</v>
      </c>
      <c r="B488" s="68" t="s">
        <v>1232</v>
      </c>
      <c r="C488" s="68" t="s">
        <v>97</v>
      </c>
      <c r="D488" s="68" t="s">
        <v>1493</v>
      </c>
      <c r="E488" s="68" t="s">
        <v>11</v>
      </c>
      <c r="F488" s="68" t="s">
        <v>46</v>
      </c>
      <c r="G488" s="68" t="s">
        <v>1494</v>
      </c>
      <c r="H488" s="68" t="s">
        <v>6</v>
      </c>
      <c r="I488" s="68">
        <v>11905</v>
      </c>
      <c r="J488" s="68" t="s">
        <v>13878</v>
      </c>
      <c r="K488" s="68" t="s">
        <v>47</v>
      </c>
      <c r="L488" s="68" t="s">
        <v>1493</v>
      </c>
      <c r="M488" s="68" t="s">
        <v>845</v>
      </c>
      <c r="N488" s="68" t="s">
        <v>97</v>
      </c>
      <c r="O488" s="68" t="s">
        <v>14666</v>
      </c>
      <c r="P488" s="348">
        <v>22005383</v>
      </c>
      <c r="Q488" s="348">
        <v>88831573</v>
      </c>
      <c r="R488" s="348" t="s">
        <v>13134</v>
      </c>
      <c r="S488" s="348">
        <v>88831573</v>
      </c>
      <c r="T488" s="348" t="s">
        <v>15480</v>
      </c>
      <c r="U488" s="348">
        <v>27725147</v>
      </c>
      <c r="V488" s="68"/>
      <c r="W488" s="68"/>
      <c r="X488" s="68" t="s">
        <v>1955</v>
      </c>
      <c r="Y488" s="68"/>
    </row>
    <row r="489" spans="1:25" x14ac:dyDescent="0.25">
      <c r="A489" s="68" t="s">
        <v>1956</v>
      </c>
      <c r="B489" s="68" t="s">
        <v>1193</v>
      </c>
      <c r="C489" s="68" t="s">
        <v>1957</v>
      </c>
      <c r="D489" s="68" t="s">
        <v>1493</v>
      </c>
      <c r="E489" s="68" t="s">
        <v>7</v>
      </c>
      <c r="F489" s="68" t="s">
        <v>46</v>
      </c>
      <c r="G489" s="68" t="s">
        <v>1494</v>
      </c>
      <c r="H489" s="68" t="s">
        <v>10</v>
      </c>
      <c r="I489" s="68">
        <v>11908</v>
      </c>
      <c r="J489" s="68" t="s">
        <v>13882</v>
      </c>
      <c r="K489" s="68" t="s">
        <v>47</v>
      </c>
      <c r="L489" s="68" t="s">
        <v>1493</v>
      </c>
      <c r="M489" s="68" t="s">
        <v>14037</v>
      </c>
      <c r="N489" s="68" t="s">
        <v>1957</v>
      </c>
      <c r="O489" s="68" t="s">
        <v>14666</v>
      </c>
      <c r="P489" s="348">
        <v>44016516</v>
      </c>
      <c r="Q489" s="348" t="s">
        <v>15347</v>
      </c>
      <c r="R489" s="348" t="s">
        <v>12665</v>
      </c>
      <c r="S489" s="348">
        <v>70121985</v>
      </c>
      <c r="T489" s="348" t="s">
        <v>15481</v>
      </c>
      <c r="U489" s="348">
        <v>27310175</v>
      </c>
      <c r="V489" s="68"/>
      <c r="W489" s="68"/>
      <c r="X489" s="68" t="s">
        <v>1958</v>
      </c>
      <c r="Y489" s="68"/>
    </row>
    <row r="490" spans="1:25" x14ac:dyDescent="0.25">
      <c r="A490" s="68" t="s">
        <v>1959</v>
      </c>
      <c r="B490" s="68" t="s">
        <v>1198</v>
      </c>
      <c r="C490" s="68" t="s">
        <v>929</v>
      </c>
      <c r="D490" s="68" t="s">
        <v>1493</v>
      </c>
      <c r="E490" s="68" t="s">
        <v>11</v>
      </c>
      <c r="F490" s="68" t="s">
        <v>46</v>
      </c>
      <c r="G490" s="68" t="s">
        <v>1494</v>
      </c>
      <c r="H490" s="68" t="s">
        <v>6</v>
      </c>
      <c r="I490" s="68">
        <v>11905</v>
      </c>
      <c r="J490" s="68" t="s">
        <v>13878</v>
      </c>
      <c r="K490" s="68" t="s">
        <v>47</v>
      </c>
      <c r="L490" s="68" t="s">
        <v>1493</v>
      </c>
      <c r="M490" s="68" t="s">
        <v>845</v>
      </c>
      <c r="N490" s="68" t="s">
        <v>929</v>
      </c>
      <c r="O490" s="68" t="s">
        <v>14666</v>
      </c>
      <c r="P490" s="348">
        <v>83518685</v>
      </c>
      <c r="Q490" s="348" t="s">
        <v>15347</v>
      </c>
      <c r="R490" s="348" t="s">
        <v>14749</v>
      </c>
      <c r="S490" s="348">
        <v>83518685</v>
      </c>
      <c r="T490" s="348" t="s">
        <v>15480</v>
      </c>
      <c r="U490" s="348">
        <v>27725147</v>
      </c>
      <c r="V490" s="68" t="s">
        <v>15261</v>
      </c>
      <c r="W490" s="68"/>
      <c r="X490" s="68" t="s">
        <v>1960</v>
      </c>
      <c r="Y490" s="68"/>
    </row>
    <row r="491" spans="1:25" x14ac:dyDescent="0.25">
      <c r="A491" s="68" t="s">
        <v>1962</v>
      </c>
      <c r="B491" s="68" t="s">
        <v>1961</v>
      </c>
      <c r="C491" s="68" t="s">
        <v>725</v>
      </c>
      <c r="D491" s="68" t="s">
        <v>1493</v>
      </c>
      <c r="E491" s="68" t="s">
        <v>7</v>
      </c>
      <c r="F491" s="68" t="s">
        <v>46</v>
      </c>
      <c r="G491" s="68" t="s">
        <v>1494</v>
      </c>
      <c r="H491" s="68" t="s">
        <v>10</v>
      </c>
      <c r="I491" s="68">
        <v>11908</v>
      </c>
      <c r="J491" s="68" t="s">
        <v>13882</v>
      </c>
      <c r="K491" s="68" t="s">
        <v>47</v>
      </c>
      <c r="L491" s="68" t="s">
        <v>1493</v>
      </c>
      <c r="M491" s="68" t="s">
        <v>14037</v>
      </c>
      <c r="N491" s="68" t="s">
        <v>725</v>
      </c>
      <c r="O491" s="68" t="s">
        <v>14666</v>
      </c>
      <c r="P491" s="348">
        <v>85092657</v>
      </c>
      <c r="Q491" s="348" t="s">
        <v>15347</v>
      </c>
      <c r="R491" s="348" t="s">
        <v>14066</v>
      </c>
      <c r="S491" s="348">
        <v>88036321</v>
      </c>
      <c r="T491" s="348" t="s">
        <v>15481</v>
      </c>
      <c r="U491" s="348">
        <v>27311405</v>
      </c>
      <c r="V491" s="68"/>
      <c r="W491" s="68"/>
      <c r="X491" s="68" t="s">
        <v>1963</v>
      </c>
      <c r="Y491" s="68"/>
    </row>
    <row r="492" spans="1:25" x14ac:dyDescent="0.25">
      <c r="A492" s="68" t="s">
        <v>1965</v>
      </c>
      <c r="B492" s="68" t="s">
        <v>1103</v>
      </c>
      <c r="C492" s="68" t="s">
        <v>1966</v>
      </c>
      <c r="D492" s="68" t="s">
        <v>1493</v>
      </c>
      <c r="E492" s="68" t="s">
        <v>11</v>
      </c>
      <c r="F492" s="68" t="s">
        <v>46</v>
      </c>
      <c r="G492" s="68" t="s">
        <v>1494</v>
      </c>
      <c r="H492" s="68" t="s">
        <v>6</v>
      </c>
      <c r="I492" s="68">
        <v>11905</v>
      </c>
      <c r="J492" s="68" t="s">
        <v>13878</v>
      </c>
      <c r="K492" s="68" t="s">
        <v>47</v>
      </c>
      <c r="L492" s="68" t="s">
        <v>1493</v>
      </c>
      <c r="M492" s="68" t="s">
        <v>845</v>
      </c>
      <c r="N492" s="68" t="s">
        <v>1966</v>
      </c>
      <c r="O492" s="68" t="s">
        <v>14666</v>
      </c>
      <c r="P492" s="348">
        <v>22005089</v>
      </c>
      <c r="Q492" s="348" t="s">
        <v>15347</v>
      </c>
      <c r="R492" s="348" t="s">
        <v>15482</v>
      </c>
      <c r="S492" s="348">
        <v>89716444</v>
      </c>
      <c r="T492" s="348" t="s">
        <v>15480</v>
      </c>
      <c r="U492" s="348">
        <v>83471217</v>
      </c>
      <c r="V492" s="68"/>
      <c r="W492" s="68"/>
      <c r="X492" s="68" t="s">
        <v>6711</v>
      </c>
      <c r="Y492" s="68"/>
    </row>
    <row r="493" spans="1:25" x14ac:dyDescent="0.25">
      <c r="A493" s="68" t="s">
        <v>1969</v>
      </c>
      <c r="B493" s="68" t="s">
        <v>1118</v>
      </c>
      <c r="C493" s="68" t="s">
        <v>1970</v>
      </c>
      <c r="D493" s="68" t="s">
        <v>1493</v>
      </c>
      <c r="E493" s="68" t="s">
        <v>7</v>
      </c>
      <c r="F493" s="68" t="s">
        <v>46</v>
      </c>
      <c r="G493" s="68" t="s">
        <v>1494</v>
      </c>
      <c r="H493" s="68" t="s">
        <v>10</v>
      </c>
      <c r="I493" s="68">
        <v>11908</v>
      </c>
      <c r="J493" s="68" t="s">
        <v>13882</v>
      </c>
      <c r="K493" s="68" t="s">
        <v>47</v>
      </c>
      <c r="L493" s="68" t="s">
        <v>1493</v>
      </c>
      <c r="M493" s="68" t="s">
        <v>14037</v>
      </c>
      <c r="N493" s="68" t="s">
        <v>1970</v>
      </c>
      <c r="O493" s="68" t="s">
        <v>14666</v>
      </c>
      <c r="P493" s="348">
        <v>44039454</v>
      </c>
      <c r="Q493" s="348" t="s">
        <v>15347</v>
      </c>
      <c r="R493" s="348" t="s">
        <v>11840</v>
      </c>
      <c r="S493" s="348">
        <v>83106648</v>
      </c>
      <c r="T493" s="348" t="s">
        <v>15481</v>
      </c>
      <c r="U493" s="348">
        <v>27311075</v>
      </c>
      <c r="V493" s="68"/>
      <c r="W493" s="68"/>
      <c r="X493" s="68" t="s">
        <v>1971</v>
      </c>
      <c r="Y493" s="68"/>
    </row>
    <row r="494" spans="1:25" x14ac:dyDescent="0.25">
      <c r="A494" s="68" t="s">
        <v>1973</v>
      </c>
      <c r="B494" s="68" t="s">
        <v>1093</v>
      </c>
      <c r="C494" s="68" t="s">
        <v>912</v>
      </c>
      <c r="D494" s="68" t="s">
        <v>1493</v>
      </c>
      <c r="E494" s="68" t="s">
        <v>7</v>
      </c>
      <c r="F494" s="68" t="s">
        <v>46</v>
      </c>
      <c r="G494" s="68" t="s">
        <v>1494</v>
      </c>
      <c r="H494" s="68" t="s">
        <v>10</v>
      </c>
      <c r="I494" s="68">
        <v>11908</v>
      </c>
      <c r="J494" s="68" t="s">
        <v>13882</v>
      </c>
      <c r="K494" s="68" t="s">
        <v>47</v>
      </c>
      <c r="L494" s="68" t="s">
        <v>1493</v>
      </c>
      <c r="M494" s="68" t="s">
        <v>14037</v>
      </c>
      <c r="N494" s="68" t="s">
        <v>912</v>
      </c>
      <c r="O494" s="68" t="s">
        <v>14666</v>
      </c>
      <c r="P494" s="348" t="s">
        <v>15347</v>
      </c>
      <c r="Q494" s="348" t="s">
        <v>15347</v>
      </c>
      <c r="R494" s="348" t="s">
        <v>16429</v>
      </c>
      <c r="S494" s="348">
        <v>84153362</v>
      </c>
      <c r="T494" s="348" t="s">
        <v>15481</v>
      </c>
      <c r="U494" s="348">
        <v>27311075</v>
      </c>
      <c r="V494" s="68"/>
      <c r="W494" s="68"/>
      <c r="X494" s="68" t="s">
        <v>9119</v>
      </c>
      <c r="Y494" s="68"/>
    </row>
    <row r="495" spans="1:25" x14ac:dyDescent="0.25">
      <c r="A495" s="68" t="s">
        <v>1975</v>
      </c>
      <c r="B495" s="68" t="s">
        <v>1974</v>
      </c>
      <c r="C495" s="68" t="s">
        <v>1976</v>
      </c>
      <c r="D495" s="68" t="s">
        <v>1493</v>
      </c>
      <c r="E495" s="68" t="s">
        <v>11</v>
      </c>
      <c r="F495" s="68" t="s">
        <v>46</v>
      </c>
      <c r="G495" s="68" t="s">
        <v>1494</v>
      </c>
      <c r="H495" s="68" t="s">
        <v>6</v>
      </c>
      <c r="I495" s="68">
        <v>11905</v>
      </c>
      <c r="J495" s="68" t="s">
        <v>13878</v>
      </c>
      <c r="K495" s="68" t="s">
        <v>47</v>
      </c>
      <c r="L495" s="68" t="s">
        <v>1493</v>
      </c>
      <c r="M495" s="68" t="s">
        <v>845</v>
      </c>
      <c r="N495" s="68" t="s">
        <v>1976</v>
      </c>
      <c r="O495" s="68" t="s">
        <v>14666</v>
      </c>
      <c r="P495" s="348">
        <v>44047017</v>
      </c>
      <c r="Q495" s="348" t="s">
        <v>15347</v>
      </c>
      <c r="R495" s="348" t="s">
        <v>14768</v>
      </c>
      <c r="S495" s="348">
        <v>86599490</v>
      </c>
      <c r="T495" s="348" t="s">
        <v>15480</v>
      </c>
      <c r="U495" s="348">
        <v>27725147</v>
      </c>
      <c r="V495" s="68"/>
      <c r="W495" s="68"/>
      <c r="X495" s="68" t="s">
        <v>1977</v>
      </c>
      <c r="Y495" s="68"/>
    </row>
    <row r="496" spans="1:25" x14ac:dyDescent="0.25">
      <c r="A496" s="68" t="s">
        <v>1978</v>
      </c>
      <c r="B496" s="68" t="s">
        <v>510</v>
      </c>
      <c r="C496" s="68" t="s">
        <v>410</v>
      </c>
      <c r="D496" s="68" t="s">
        <v>1493</v>
      </c>
      <c r="E496" s="68" t="s">
        <v>11</v>
      </c>
      <c r="F496" s="68" t="s">
        <v>46</v>
      </c>
      <c r="G496" s="68" t="s">
        <v>1494</v>
      </c>
      <c r="H496" s="68" t="s">
        <v>6</v>
      </c>
      <c r="I496" s="68">
        <v>11905</v>
      </c>
      <c r="J496" s="68" t="s">
        <v>13878</v>
      </c>
      <c r="K496" s="68" t="s">
        <v>47</v>
      </c>
      <c r="L496" s="68" t="s">
        <v>1493</v>
      </c>
      <c r="M496" s="68" t="s">
        <v>845</v>
      </c>
      <c r="N496" s="68" t="s">
        <v>8197</v>
      </c>
      <c r="O496" s="68" t="s">
        <v>14666</v>
      </c>
      <c r="P496" s="348">
        <v>85462823</v>
      </c>
      <c r="Q496" s="348">
        <v>87461818</v>
      </c>
      <c r="R496" s="348" t="s">
        <v>14038</v>
      </c>
      <c r="S496" s="348">
        <v>88197330</v>
      </c>
      <c r="T496" s="348" t="s">
        <v>15480</v>
      </c>
      <c r="U496" s="348">
        <v>83471217</v>
      </c>
      <c r="V496" s="68" t="s">
        <v>15261</v>
      </c>
      <c r="W496" s="68"/>
      <c r="X496" s="68" t="s">
        <v>1979</v>
      </c>
      <c r="Y496" s="68"/>
    </row>
    <row r="497" spans="1:25" x14ac:dyDescent="0.25">
      <c r="A497" s="68" t="s">
        <v>1981</v>
      </c>
      <c r="B497" s="68" t="s">
        <v>1980</v>
      </c>
      <c r="C497" s="68" t="s">
        <v>1982</v>
      </c>
      <c r="D497" s="68" t="s">
        <v>1493</v>
      </c>
      <c r="E497" s="68" t="s">
        <v>11</v>
      </c>
      <c r="F497" s="68" t="s">
        <v>46</v>
      </c>
      <c r="G497" s="68" t="s">
        <v>1494</v>
      </c>
      <c r="H497" s="68" t="s">
        <v>6</v>
      </c>
      <c r="I497" s="68">
        <v>11905</v>
      </c>
      <c r="J497" s="68" t="s">
        <v>13878</v>
      </c>
      <c r="K497" s="68" t="s">
        <v>47</v>
      </c>
      <c r="L497" s="68" t="s">
        <v>1493</v>
      </c>
      <c r="M497" s="68" t="s">
        <v>845</v>
      </c>
      <c r="N497" s="68" t="s">
        <v>1982</v>
      </c>
      <c r="O497" s="68" t="s">
        <v>14666</v>
      </c>
      <c r="P497" s="348">
        <v>71219434</v>
      </c>
      <c r="Q497" s="348">
        <v>86591957</v>
      </c>
      <c r="R497" s="348" t="s">
        <v>14779</v>
      </c>
      <c r="S497" s="348">
        <v>86591957</v>
      </c>
      <c r="T497" s="348" t="s">
        <v>15480</v>
      </c>
      <c r="U497" s="348">
        <v>27725147</v>
      </c>
      <c r="V497" s="68"/>
      <c r="W497" s="68"/>
      <c r="X497" s="68" t="s">
        <v>1983</v>
      </c>
      <c r="Y497" s="68"/>
    </row>
    <row r="498" spans="1:25" x14ac:dyDescent="0.25">
      <c r="A498" s="68" t="s">
        <v>1986</v>
      </c>
      <c r="B498" s="68" t="s">
        <v>1985</v>
      </c>
      <c r="C498" s="68" t="s">
        <v>101</v>
      </c>
      <c r="D498" s="68" t="s">
        <v>1493</v>
      </c>
      <c r="E498" s="68" t="s">
        <v>8</v>
      </c>
      <c r="F498" s="68" t="s">
        <v>46</v>
      </c>
      <c r="G498" s="68" t="s">
        <v>1494</v>
      </c>
      <c r="H498" s="68" t="s">
        <v>7</v>
      </c>
      <c r="I498" s="68">
        <v>11906</v>
      </c>
      <c r="J498" s="68" t="s">
        <v>13879</v>
      </c>
      <c r="K498" s="68" t="s">
        <v>47</v>
      </c>
      <c r="L498" s="68" t="s">
        <v>1493</v>
      </c>
      <c r="M498" s="68" t="s">
        <v>1987</v>
      </c>
      <c r="N498" s="68" t="s">
        <v>101</v>
      </c>
      <c r="O498" s="68" t="s">
        <v>14666</v>
      </c>
      <c r="P498" s="348">
        <v>88669141</v>
      </c>
      <c r="Q498" s="348" t="s">
        <v>15347</v>
      </c>
      <c r="R498" s="348" t="s">
        <v>16430</v>
      </c>
      <c r="S498" s="348">
        <v>88470754</v>
      </c>
      <c r="T498" s="348" t="s">
        <v>15483</v>
      </c>
      <c r="U498" s="348">
        <v>27725189</v>
      </c>
      <c r="V498" s="68"/>
      <c r="W498" s="68"/>
      <c r="X498" s="68" t="s">
        <v>7284</v>
      </c>
      <c r="Y498" s="68"/>
    </row>
    <row r="499" spans="1:25" x14ac:dyDescent="0.25">
      <c r="A499" s="68" t="s">
        <v>1988</v>
      </c>
      <c r="B499" s="68" t="s">
        <v>1903</v>
      </c>
      <c r="C499" s="68" t="s">
        <v>12356</v>
      </c>
      <c r="D499" s="68" t="s">
        <v>1493</v>
      </c>
      <c r="E499" s="68" t="s">
        <v>8</v>
      </c>
      <c r="F499" s="68" t="s">
        <v>46</v>
      </c>
      <c r="G499" s="68" t="s">
        <v>1494</v>
      </c>
      <c r="H499" s="68" t="s">
        <v>7</v>
      </c>
      <c r="I499" s="68">
        <v>11906</v>
      </c>
      <c r="J499" s="68" t="s">
        <v>13879</v>
      </c>
      <c r="K499" s="68" t="s">
        <v>47</v>
      </c>
      <c r="L499" s="68" t="s">
        <v>1493</v>
      </c>
      <c r="M499" s="68" t="s">
        <v>1987</v>
      </c>
      <c r="N499" s="68" t="s">
        <v>12356</v>
      </c>
      <c r="O499" s="68" t="s">
        <v>14666</v>
      </c>
      <c r="P499" s="348">
        <v>44047016</v>
      </c>
      <c r="Q499" s="348" t="s">
        <v>15347</v>
      </c>
      <c r="R499" s="348" t="s">
        <v>13650</v>
      </c>
      <c r="S499" s="348">
        <v>87319233</v>
      </c>
      <c r="T499" s="348" t="s">
        <v>15483</v>
      </c>
      <c r="U499" s="348">
        <v>27725189</v>
      </c>
      <c r="V499" s="68"/>
      <c r="W499" s="68"/>
      <c r="X499" s="68" t="s">
        <v>10999</v>
      </c>
      <c r="Y499" s="68"/>
    </row>
    <row r="500" spans="1:25" x14ac:dyDescent="0.25">
      <c r="A500" s="68" t="s">
        <v>1991</v>
      </c>
      <c r="B500" s="68" t="s">
        <v>1990</v>
      </c>
      <c r="C500" s="68" t="s">
        <v>4279</v>
      </c>
      <c r="D500" s="68" t="s">
        <v>1493</v>
      </c>
      <c r="E500" s="68" t="s">
        <v>8</v>
      </c>
      <c r="F500" s="68" t="s">
        <v>46</v>
      </c>
      <c r="G500" s="68" t="s">
        <v>1494</v>
      </c>
      <c r="H500" s="68" t="s">
        <v>7</v>
      </c>
      <c r="I500" s="68">
        <v>11906</v>
      </c>
      <c r="J500" s="68" t="s">
        <v>13879</v>
      </c>
      <c r="K500" s="68" t="s">
        <v>47</v>
      </c>
      <c r="L500" s="68" t="s">
        <v>1493</v>
      </c>
      <c r="M500" s="68" t="s">
        <v>1987</v>
      </c>
      <c r="N500" s="68" t="s">
        <v>11382</v>
      </c>
      <c r="O500" s="68" t="s">
        <v>14666</v>
      </c>
      <c r="P500" s="348">
        <v>27360315</v>
      </c>
      <c r="Q500" s="348" t="s">
        <v>15347</v>
      </c>
      <c r="R500" s="348" t="s">
        <v>10485</v>
      </c>
      <c r="S500" s="348">
        <v>89345096</v>
      </c>
      <c r="T500" s="348" t="s">
        <v>15483</v>
      </c>
      <c r="U500" s="348">
        <v>27725981</v>
      </c>
      <c r="V500" s="68"/>
      <c r="W500" s="68"/>
      <c r="X500" s="68" t="s">
        <v>1992</v>
      </c>
      <c r="Y500" s="68"/>
    </row>
    <row r="501" spans="1:25" x14ac:dyDescent="0.25">
      <c r="A501" s="68" t="s">
        <v>1995</v>
      </c>
      <c r="B501" s="68" t="s">
        <v>1994</v>
      </c>
      <c r="C501" s="68" t="s">
        <v>324</v>
      </c>
      <c r="D501" s="68" t="s">
        <v>1493</v>
      </c>
      <c r="E501" s="68" t="s">
        <v>8</v>
      </c>
      <c r="F501" s="68" t="s">
        <v>46</v>
      </c>
      <c r="G501" s="68" t="s">
        <v>1494</v>
      </c>
      <c r="H501" s="68" t="s">
        <v>7</v>
      </c>
      <c r="I501" s="68">
        <v>11906</v>
      </c>
      <c r="J501" s="68" t="s">
        <v>13879</v>
      </c>
      <c r="K501" s="68" t="s">
        <v>47</v>
      </c>
      <c r="L501" s="68" t="s">
        <v>1493</v>
      </c>
      <c r="M501" s="68" t="s">
        <v>1987</v>
      </c>
      <c r="N501" s="68" t="s">
        <v>324</v>
      </c>
      <c r="O501" s="68" t="s">
        <v>14666</v>
      </c>
      <c r="P501" s="348">
        <v>84618790</v>
      </c>
      <c r="Q501" s="348">
        <v>89890720</v>
      </c>
      <c r="R501" s="348" t="s">
        <v>16431</v>
      </c>
      <c r="S501" s="348">
        <v>85003255</v>
      </c>
      <c r="T501" s="348" t="s">
        <v>15483</v>
      </c>
      <c r="U501" s="348">
        <v>27725189</v>
      </c>
      <c r="V501" s="68" t="s">
        <v>15261</v>
      </c>
      <c r="W501" s="68"/>
      <c r="X501" s="68" t="s">
        <v>1996</v>
      </c>
      <c r="Y501" s="68"/>
    </row>
    <row r="502" spans="1:25" x14ac:dyDescent="0.25">
      <c r="A502" s="68" t="s">
        <v>1999</v>
      </c>
      <c r="B502" s="68" t="s">
        <v>1998</v>
      </c>
      <c r="C502" s="68" t="s">
        <v>2000</v>
      </c>
      <c r="D502" s="68" t="s">
        <v>1493</v>
      </c>
      <c r="E502" s="68" t="s">
        <v>8</v>
      </c>
      <c r="F502" s="68" t="s">
        <v>46</v>
      </c>
      <c r="G502" s="68" t="s">
        <v>1494</v>
      </c>
      <c r="H502" s="68" t="s">
        <v>7</v>
      </c>
      <c r="I502" s="68">
        <v>11906</v>
      </c>
      <c r="J502" s="68" t="s">
        <v>13879</v>
      </c>
      <c r="K502" s="68" t="s">
        <v>47</v>
      </c>
      <c r="L502" s="68" t="s">
        <v>1493</v>
      </c>
      <c r="M502" s="68" t="s">
        <v>1987</v>
      </c>
      <c r="N502" s="68" t="s">
        <v>2000</v>
      </c>
      <c r="O502" s="68" t="s">
        <v>14666</v>
      </c>
      <c r="P502" s="348">
        <v>71216869</v>
      </c>
      <c r="Q502" s="348" t="s">
        <v>15347</v>
      </c>
      <c r="R502" s="348" t="s">
        <v>14033</v>
      </c>
      <c r="S502" s="348">
        <v>71216869</v>
      </c>
      <c r="T502" s="348" t="s">
        <v>15483</v>
      </c>
      <c r="U502" s="348">
        <v>27725189</v>
      </c>
      <c r="V502" s="68"/>
      <c r="W502" s="68"/>
      <c r="X502" s="68" t="s">
        <v>2002</v>
      </c>
      <c r="Y502" s="68"/>
    </row>
    <row r="503" spans="1:25" x14ac:dyDescent="0.25">
      <c r="A503" s="68" t="s">
        <v>2004</v>
      </c>
      <c r="B503" s="68" t="s">
        <v>2003</v>
      </c>
      <c r="C503" s="68" t="s">
        <v>2005</v>
      </c>
      <c r="D503" s="68" t="s">
        <v>1493</v>
      </c>
      <c r="E503" s="68" t="s">
        <v>8</v>
      </c>
      <c r="F503" s="68" t="s">
        <v>46</v>
      </c>
      <c r="G503" s="68" t="s">
        <v>1494</v>
      </c>
      <c r="H503" s="68" t="s">
        <v>7</v>
      </c>
      <c r="I503" s="68">
        <v>11906</v>
      </c>
      <c r="J503" s="68" t="s">
        <v>13879</v>
      </c>
      <c r="K503" s="68" t="s">
        <v>47</v>
      </c>
      <c r="L503" s="68" t="s">
        <v>1493</v>
      </c>
      <c r="M503" s="68" t="s">
        <v>1987</v>
      </c>
      <c r="N503" s="68" t="s">
        <v>2005</v>
      </c>
      <c r="O503" s="68" t="s">
        <v>14666</v>
      </c>
      <c r="P503" s="348">
        <v>71219391</v>
      </c>
      <c r="Q503" s="348" t="s">
        <v>15347</v>
      </c>
      <c r="R503" s="348" t="s">
        <v>14747</v>
      </c>
      <c r="S503" s="348">
        <v>84667494</v>
      </c>
      <c r="T503" s="348" t="s">
        <v>15483</v>
      </c>
      <c r="U503" s="348">
        <v>27725189</v>
      </c>
      <c r="V503" s="68"/>
      <c r="W503" s="68"/>
      <c r="X503" s="68"/>
      <c r="Y503" s="68"/>
    </row>
    <row r="504" spans="1:25" x14ac:dyDescent="0.25">
      <c r="A504" s="68" t="s">
        <v>2007</v>
      </c>
      <c r="B504" s="68" t="s">
        <v>2006</v>
      </c>
      <c r="C504" s="68" t="s">
        <v>2008</v>
      </c>
      <c r="D504" s="68" t="s">
        <v>1493</v>
      </c>
      <c r="E504" s="68" t="s">
        <v>8</v>
      </c>
      <c r="F504" s="68" t="s">
        <v>46</v>
      </c>
      <c r="G504" s="68" t="s">
        <v>1494</v>
      </c>
      <c r="H504" s="68" t="s">
        <v>4</v>
      </c>
      <c r="I504" s="68">
        <v>11903</v>
      </c>
      <c r="J504" s="68" t="s">
        <v>13875</v>
      </c>
      <c r="K504" s="68" t="s">
        <v>47</v>
      </c>
      <c r="L504" s="68" t="s">
        <v>1493</v>
      </c>
      <c r="M504" s="68" t="s">
        <v>1642</v>
      </c>
      <c r="N504" s="68" t="s">
        <v>2008</v>
      </c>
      <c r="O504" s="68" t="s">
        <v>14666</v>
      </c>
      <c r="P504" s="348">
        <v>27371333</v>
      </c>
      <c r="Q504" s="348" t="s">
        <v>15347</v>
      </c>
      <c r="R504" s="348" t="s">
        <v>10498</v>
      </c>
      <c r="S504" s="348">
        <v>83426304</v>
      </c>
      <c r="T504" s="348" t="s">
        <v>15483</v>
      </c>
      <c r="U504" s="348">
        <v>27725189</v>
      </c>
      <c r="V504" s="68"/>
      <c r="W504" s="68"/>
      <c r="X504" s="68" t="s">
        <v>2009</v>
      </c>
      <c r="Y504" s="68"/>
    </row>
    <row r="505" spans="1:25" x14ac:dyDescent="0.25">
      <c r="A505" s="68" t="s">
        <v>2012</v>
      </c>
      <c r="B505" s="68" t="s">
        <v>2011</v>
      </c>
      <c r="C505" s="68" t="s">
        <v>2013</v>
      </c>
      <c r="D505" s="68" t="s">
        <v>1493</v>
      </c>
      <c r="E505" s="68" t="s">
        <v>8</v>
      </c>
      <c r="F505" s="68" t="s">
        <v>46</v>
      </c>
      <c r="G505" s="68" t="s">
        <v>1494</v>
      </c>
      <c r="H505" s="68" t="s">
        <v>7</v>
      </c>
      <c r="I505" s="68">
        <v>11906</v>
      </c>
      <c r="J505" s="68" t="s">
        <v>13879</v>
      </c>
      <c r="K505" s="68" t="s">
        <v>47</v>
      </c>
      <c r="L505" s="68" t="s">
        <v>1493</v>
      </c>
      <c r="M505" s="68" t="s">
        <v>1987</v>
      </c>
      <c r="N505" s="68" t="s">
        <v>2013</v>
      </c>
      <c r="O505" s="68" t="s">
        <v>14666</v>
      </c>
      <c r="P505" s="348">
        <v>27370165</v>
      </c>
      <c r="Q505" s="348" t="s">
        <v>15347</v>
      </c>
      <c r="R505" s="348" t="s">
        <v>16432</v>
      </c>
      <c r="S505" s="348">
        <v>88618764</v>
      </c>
      <c r="T505" s="348" t="s">
        <v>15483</v>
      </c>
      <c r="U505" s="348">
        <v>27725189</v>
      </c>
      <c r="V505" s="68"/>
      <c r="W505" s="68"/>
      <c r="X505" s="68" t="s">
        <v>2014</v>
      </c>
      <c r="Y505" s="68"/>
    </row>
    <row r="506" spans="1:25" x14ac:dyDescent="0.25">
      <c r="A506" s="68" t="s">
        <v>2017</v>
      </c>
      <c r="B506" s="68" t="s">
        <v>2016</v>
      </c>
      <c r="C506" s="68" t="s">
        <v>983</v>
      </c>
      <c r="D506" s="68" t="s">
        <v>1493</v>
      </c>
      <c r="E506" s="68" t="s">
        <v>8</v>
      </c>
      <c r="F506" s="68" t="s">
        <v>46</v>
      </c>
      <c r="G506" s="68" t="s">
        <v>1494</v>
      </c>
      <c r="H506" s="68" t="s">
        <v>7</v>
      </c>
      <c r="I506" s="68">
        <v>11906</v>
      </c>
      <c r="J506" s="68" t="s">
        <v>13879</v>
      </c>
      <c r="K506" s="68" t="s">
        <v>47</v>
      </c>
      <c r="L506" s="68" t="s">
        <v>1493</v>
      </c>
      <c r="M506" s="68" t="s">
        <v>1987</v>
      </c>
      <c r="N506" s="68" t="s">
        <v>983</v>
      </c>
      <c r="O506" s="68" t="s">
        <v>14666</v>
      </c>
      <c r="P506" s="348">
        <v>27371086</v>
      </c>
      <c r="Q506" s="348" t="s">
        <v>15347</v>
      </c>
      <c r="R506" s="348" t="s">
        <v>13223</v>
      </c>
      <c r="S506" s="348">
        <v>88618762</v>
      </c>
      <c r="T506" s="348" t="s">
        <v>15483</v>
      </c>
      <c r="U506" s="348">
        <v>27725189</v>
      </c>
      <c r="V506" s="68"/>
      <c r="W506" s="68"/>
      <c r="X506" s="68" t="s">
        <v>923</v>
      </c>
      <c r="Y506" s="68"/>
    </row>
    <row r="507" spans="1:25" x14ac:dyDescent="0.25">
      <c r="A507" s="68" t="s">
        <v>2020</v>
      </c>
      <c r="B507" s="68" t="s">
        <v>2019</v>
      </c>
      <c r="C507" s="68" t="s">
        <v>11188</v>
      </c>
      <c r="D507" s="68" t="s">
        <v>1493</v>
      </c>
      <c r="E507" s="68" t="s">
        <v>8</v>
      </c>
      <c r="F507" s="68" t="s">
        <v>46</v>
      </c>
      <c r="G507" s="68" t="s">
        <v>1494</v>
      </c>
      <c r="H507" s="68" t="s">
        <v>7</v>
      </c>
      <c r="I507" s="68">
        <v>11906</v>
      </c>
      <c r="J507" s="68" t="s">
        <v>13879</v>
      </c>
      <c r="K507" s="68" t="s">
        <v>47</v>
      </c>
      <c r="L507" s="68" t="s">
        <v>1493</v>
      </c>
      <c r="M507" s="68" t="s">
        <v>1987</v>
      </c>
      <c r="N507" s="68" t="s">
        <v>97</v>
      </c>
      <c r="O507" s="68" t="s">
        <v>14666</v>
      </c>
      <c r="P507" s="348">
        <v>27371214</v>
      </c>
      <c r="Q507" s="348" t="s">
        <v>15347</v>
      </c>
      <c r="R507" s="348" t="s">
        <v>10278</v>
      </c>
      <c r="S507" s="348">
        <v>27371214</v>
      </c>
      <c r="T507" s="348" t="s">
        <v>15483</v>
      </c>
      <c r="U507" s="348">
        <v>27725189</v>
      </c>
      <c r="V507" s="68" t="s">
        <v>15261</v>
      </c>
      <c r="W507" s="68"/>
      <c r="X507" s="68" t="s">
        <v>2021</v>
      </c>
      <c r="Y507" s="68"/>
    </row>
    <row r="508" spans="1:25" x14ac:dyDescent="0.25">
      <c r="A508" s="68" t="s">
        <v>2024</v>
      </c>
      <c r="B508" s="68" t="s">
        <v>2023</v>
      </c>
      <c r="C508" s="68" t="s">
        <v>2025</v>
      </c>
      <c r="D508" s="68" t="s">
        <v>1493</v>
      </c>
      <c r="E508" s="68" t="s">
        <v>8</v>
      </c>
      <c r="F508" s="68" t="s">
        <v>46</v>
      </c>
      <c r="G508" s="68" t="s">
        <v>1494</v>
      </c>
      <c r="H508" s="68" t="s">
        <v>7</v>
      </c>
      <c r="I508" s="68">
        <v>11906</v>
      </c>
      <c r="J508" s="68" t="s">
        <v>13879</v>
      </c>
      <c r="K508" s="68" t="s">
        <v>47</v>
      </c>
      <c r="L508" s="68" t="s">
        <v>1493</v>
      </c>
      <c r="M508" s="68" t="s">
        <v>1987</v>
      </c>
      <c r="N508" s="68" t="s">
        <v>2025</v>
      </c>
      <c r="O508" s="68" t="s">
        <v>14666</v>
      </c>
      <c r="P508" s="348">
        <v>71216881</v>
      </c>
      <c r="Q508" s="348">
        <v>83340627</v>
      </c>
      <c r="R508" s="348" t="s">
        <v>12659</v>
      </c>
      <c r="S508" s="348">
        <v>87082375</v>
      </c>
      <c r="T508" s="348" t="s">
        <v>15483</v>
      </c>
      <c r="U508" s="348">
        <v>27717100</v>
      </c>
      <c r="V508" s="68"/>
      <c r="W508" s="68"/>
      <c r="X508" s="68" t="s">
        <v>9806</v>
      </c>
      <c r="Y508" s="68"/>
    </row>
    <row r="509" spans="1:25" x14ac:dyDescent="0.25">
      <c r="A509" s="68" t="s">
        <v>2027</v>
      </c>
      <c r="B509" s="68" t="s">
        <v>2026</v>
      </c>
      <c r="C509" s="68" t="s">
        <v>2028</v>
      </c>
      <c r="D509" s="68" t="s">
        <v>1493</v>
      </c>
      <c r="E509" s="68" t="s">
        <v>8</v>
      </c>
      <c r="F509" s="68" t="s">
        <v>46</v>
      </c>
      <c r="G509" s="68" t="s">
        <v>1494</v>
      </c>
      <c r="H509" s="68" t="s">
        <v>16</v>
      </c>
      <c r="I509" s="68">
        <v>11912</v>
      </c>
      <c r="J509" s="68" t="s">
        <v>13886</v>
      </c>
      <c r="K509" s="68" t="s">
        <v>47</v>
      </c>
      <c r="L509" s="68" t="s">
        <v>1493</v>
      </c>
      <c r="M509" s="68" t="s">
        <v>140</v>
      </c>
      <c r="N509" s="68" t="s">
        <v>2028</v>
      </c>
      <c r="O509" s="68" t="s">
        <v>14666</v>
      </c>
      <c r="P509" s="348">
        <v>71216879</v>
      </c>
      <c r="Q509" s="348" t="s">
        <v>15347</v>
      </c>
      <c r="R509" s="348" t="s">
        <v>15484</v>
      </c>
      <c r="S509" s="348">
        <v>83212472</v>
      </c>
      <c r="T509" s="348" t="s">
        <v>15483</v>
      </c>
      <c r="U509" s="348">
        <v>27725189</v>
      </c>
      <c r="V509" s="68"/>
      <c r="W509" s="68"/>
      <c r="X509" s="68" t="s">
        <v>2029</v>
      </c>
      <c r="Y509" s="68"/>
    </row>
    <row r="510" spans="1:25" x14ac:dyDescent="0.25">
      <c r="A510" s="68" t="s">
        <v>2032</v>
      </c>
      <c r="B510" s="68" t="s">
        <v>2031</v>
      </c>
      <c r="C510" s="68" t="s">
        <v>299</v>
      </c>
      <c r="D510" s="68" t="s">
        <v>1493</v>
      </c>
      <c r="E510" s="68" t="s">
        <v>8</v>
      </c>
      <c r="F510" s="68" t="s">
        <v>46</v>
      </c>
      <c r="G510" s="68" t="s">
        <v>1494</v>
      </c>
      <c r="H510" s="68" t="s">
        <v>16</v>
      </c>
      <c r="I510" s="68">
        <v>11912</v>
      </c>
      <c r="J510" s="68" t="s">
        <v>13886</v>
      </c>
      <c r="K510" s="68" t="s">
        <v>47</v>
      </c>
      <c r="L510" s="68" t="s">
        <v>1493</v>
      </c>
      <c r="M510" s="68" t="s">
        <v>140</v>
      </c>
      <c r="N510" s="68" t="s">
        <v>299</v>
      </c>
      <c r="O510" s="68" t="s">
        <v>14666</v>
      </c>
      <c r="P510" s="348">
        <v>27370313</v>
      </c>
      <c r="Q510" s="348" t="s">
        <v>15347</v>
      </c>
      <c r="R510" s="348" t="s">
        <v>14078</v>
      </c>
      <c r="S510" s="348">
        <v>89197776</v>
      </c>
      <c r="T510" s="348" t="s">
        <v>15483</v>
      </c>
      <c r="U510" s="348">
        <v>27375189</v>
      </c>
      <c r="V510" s="68"/>
      <c r="W510" s="68"/>
      <c r="X510" s="68" t="s">
        <v>2033</v>
      </c>
      <c r="Y510" s="68"/>
    </row>
    <row r="511" spans="1:25" x14ac:dyDescent="0.25">
      <c r="A511" s="68" t="s">
        <v>2036</v>
      </c>
      <c r="B511" s="68" t="s">
        <v>2035</v>
      </c>
      <c r="C511" s="68" t="s">
        <v>2037</v>
      </c>
      <c r="D511" s="68" t="s">
        <v>1493</v>
      </c>
      <c r="E511" s="68" t="s">
        <v>8</v>
      </c>
      <c r="F511" s="68" t="s">
        <v>46</v>
      </c>
      <c r="G511" s="68" t="s">
        <v>1494</v>
      </c>
      <c r="H511" s="68" t="s">
        <v>4</v>
      </c>
      <c r="I511" s="68">
        <v>11903</v>
      </c>
      <c r="J511" s="68" t="s">
        <v>13875</v>
      </c>
      <c r="K511" s="68" t="s">
        <v>47</v>
      </c>
      <c r="L511" s="68" t="s">
        <v>1493</v>
      </c>
      <c r="M511" s="68" t="s">
        <v>1642</v>
      </c>
      <c r="N511" s="68" t="s">
        <v>2037</v>
      </c>
      <c r="O511" s="68" t="s">
        <v>14666</v>
      </c>
      <c r="P511" s="348">
        <v>87271665</v>
      </c>
      <c r="Q511" s="348" t="s">
        <v>15347</v>
      </c>
      <c r="R511" s="348" t="s">
        <v>14053</v>
      </c>
      <c r="S511" s="348">
        <v>87271665</v>
      </c>
      <c r="T511" s="348" t="s">
        <v>15483</v>
      </c>
      <c r="U511" s="348">
        <v>86133120</v>
      </c>
      <c r="V511" s="68"/>
      <c r="W511" s="68"/>
      <c r="X511" s="68" t="s">
        <v>7720</v>
      </c>
      <c r="Y511" s="68"/>
    </row>
    <row r="512" spans="1:25" x14ac:dyDescent="0.25">
      <c r="A512" s="68" t="s">
        <v>2039</v>
      </c>
      <c r="B512" s="68" t="s">
        <v>2038</v>
      </c>
      <c r="C512" s="68" t="s">
        <v>1381</v>
      </c>
      <c r="D512" s="68" t="s">
        <v>1493</v>
      </c>
      <c r="E512" s="68" t="s">
        <v>8</v>
      </c>
      <c r="F512" s="68" t="s">
        <v>46</v>
      </c>
      <c r="G512" s="68" t="s">
        <v>1494</v>
      </c>
      <c r="H512" s="68" t="s">
        <v>7</v>
      </c>
      <c r="I512" s="68">
        <v>11906</v>
      </c>
      <c r="J512" s="68" t="s">
        <v>13879</v>
      </c>
      <c r="K512" s="68" t="s">
        <v>47</v>
      </c>
      <c r="L512" s="68" t="s">
        <v>1493</v>
      </c>
      <c r="M512" s="68" t="s">
        <v>1987</v>
      </c>
      <c r="N512" s="68" t="s">
        <v>1381</v>
      </c>
      <c r="O512" s="68" t="s">
        <v>14666</v>
      </c>
      <c r="P512" s="348">
        <v>27370104</v>
      </c>
      <c r="Q512" s="348" t="s">
        <v>15347</v>
      </c>
      <c r="R512" s="348" t="s">
        <v>2040</v>
      </c>
      <c r="S512" s="348">
        <v>86183292</v>
      </c>
      <c r="T512" s="348" t="s">
        <v>15483</v>
      </c>
      <c r="U512" s="348">
        <v>27725189</v>
      </c>
      <c r="V512" s="68"/>
      <c r="W512" s="68"/>
      <c r="X512" s="68" t="s">
        <v>2041</v>
      </c>
      <c r="Y512" s="68"/>
    </row>
    <row r="513" spans="1:25" x14ac:dyDescent="0.25">
      <c r="A513" s="68" t="s">
        <v>2044</v>
      </c>
      <c r="B513" s="68" t="s">
        <v>2043</v>
      </c>
      <c r="C513" s="68" t="s">
        <v>2045</v>
      </c>
      <c r="D513" s="68" t="s">
        <v>1493</v>
      </c>
      <c r="E513" s="68" t="s">
        <v>8</v>
      </c>
      <c r="F513" s="68" t="s">
        <v>46</v>
      </c>
      <c r="G513" s="68" t="s">
        <v>1494</v>
      </c>
      <c r="H513" s="68" t="s">
        <v>7</v>
      </c>
      <c r="I513" s="68">
        <v>11906</v>
      </c>
      <c r="J513" s="68" t="s">
        <v>13879</v>
      </c>
      <c r="K513" s="68" t="s">
        <v>47</v>
      </c>
      <c r="L513" s="68" t="s">
        <v>1493</v>
      </c>
      <c r="M513" s="68" t="s">
        <v>1987</v>
      </c>
      <c r="N513" s="68" t="s">
        <v>2045</v>
      </c>
      <c r="O513" s="68" t="s">
        <v>14666</v>
      </c>
      <c r="P513" s="348">
        <v>44039974</v>
      </c>
      <c r="Q513" s="348" t="s">
        <v>15347</v>
      </c>
      <c r="R513" s="348" t="s">
        <v>16433</v>
      </c>
      <c r="S513" s="348">
        <v>85071424</v>
      </c>
      <c r="T513" s="348" t="s">
        <v>15483</v>
      </c>
      <c r="U513" s="348">
        <v>27725189</v>
      </c>
      <c r="V513" s="68"/>
      <c r="W513" s="68"/>
      <c r="X513" s="68" t="s">
        <v>8476</v>
      </c>
      <c r="Y513" s="68"/>
    </row>
    <row r="514" spans="1:25" x14ac:dyDescent="0.25">
      <c r="A514" s="68" t="s">
        <v>2047</v>
      </c>
      <c r="B514" s="68" t="s">
        <v>2046</v>
      </c>
      <c r="C514" s="68" t="s">
        <v>2048</v>
      </c>
      <c r="D514" s="68" t="s">
        <v>1493</v>
      </c>
      <c r="E514" s="68" t="s">
        <v>8</v>
      </c>
      <c r="F514" s="68" t="s">
        <v>46</v>
      </c>
      <c r="G514" s="68" t="s">
        <v>1494</v>
      </c>
      <c r="H514" s="68" t="s">
        <v>4</v>
      </c>
      <c r="I514" s="68">
        <v>11903</v>
      </c>
      <c r="J514" s="68" t="s">
        <v>13875</v>
      </c>
      <c r="K514" s="68" t="s">
        <v>47</v>
      </c>
      <c r="L514" s="68" t="s">
        <v>1493</v>
      </c>
      <c r="M514" s="68" t="s">
        <v>1642</v>
      </c>
      <c r="N514" s="68" t="s">
        <v>2048</v>
      </c>
      <c r="O514" s="68" t="s">
        <v>14666</v>
      </c>
      <c r="P514" s="348">
        <v>27371122</v>
      </c>
      <c r="Q514" s="348">
        <v>83696734</v>
      </c>
      <c r="R514" s="348" t="s">
        <v>13135</v>
      </c>
      <c r="S514" s="348">
        <v>83696734</v>
      </c>
      <c r="T514" s="348" t="s">
        <v>15483</v>
      </c>
      <c r="U514" s="348">
        <v>27725189</v>
      </c>
      <c r="V514" s="68"/>
      <c r="W514" s="68"/>
      <c r="X514" s="68" t="s">
        <v>2049</v>
      </c>
      <c r="Y514" s="68"/>
    </row>
    <row r="515" spans="1:25" x14ac:dyDescent="0.25">
      <c r="A515" s="68" t="s">
        <v>2052</v>
      </c>
      <c r="B515" s="68" t="s">
        <v>2051</v>
      </c>
      <c r="C515" s="68" t="s">
        <v>2053</v>
      </c>
      <c r="D515" s="68" t="s">
        <v>1493</v>
      </c>
      <c r="E515" s="68" t="s">
        <v>8</v>
      </c>
      <c r="F515" s="68" t="s">
        <v>46</v>
      </c>
      <c r="G515" s="68" t="s">
        <v>1494</v>
      </c>
      <c r="H515" s="68" t="s">
        <v>7</v>
      </c>
      <c r="I515" s="68">
        <v>11906</v>
      </c>
      <c r="J515" s="68" t="s">
        <v>13879</v>
      </c>
      <c r="K515" s="68" t="s">
        <v>47</v>
      </c>
      <c r="L515" s="68" t="s">
        <v>1493</v>
      </c>
      <c r="M515" s="68" t="s">
        <v>1987</v>
      </c>
      <c r="N515" s="68" t="s">
        <v>1848</v>
      </c>
      <c r="O515" s="68" t="s">
        <v>14666</v>
      </c>
      <c r="P515" s="348">
        <v>44047010</v>
      </c>
      <c r="Q515" s="348" t="s">
        <v>15347</v>
      </c>
      <c r="R515" s="348" t="s">
        <v>11383</v>
      </c>
      <c r="S515" s="348">
        <v>83217664</v>
      </c>
      <c r="T515" s="348" t="s">
        <v>15483</v>
      </c>
      <c r="U515" s="348">
        <v>27725189</v>
      </c>
      <c r="V515" s="68"/>
      <c r="W515" s="68"/>
      <c r="X515" s="68" t="s">
        <v>8471</v>
      </c>
      <c r="Y515" s="68"/>
    </row>
    <row r="516" spans="1:25" x14ac:dyDescent="0.25">
      <c r="A516" s="68" t="s">
        <v>2055</v>
      </c>
      <c r="B516" s="68" t="s">
        <v>2054</v>
      </c>
      <c r="C516" s="68" t="s">
        <v>10115</v>
      </c>
      <c r="D516" s="68" t="s">
        <v>1493</v>
      </c>
      <c r="E516" s="68" t="s">
        <v>8</v>
      </c>
      <c r="F516" s="68" t="s">
        <v>46</v>
      </c>
      <c r="G516" s="68" t="s">
        <v>1494</v>
      </c>
      <c r="H516" s="68" t="s">
        <v>7</v>
      </c>
      <c r="I516" s="68">
        <v>11906</v>
      </c>
      <c r="J516" s="68" t="s">
        <v>13879</v>
      </c>
      <c r="K516" s="68" t="s">
        <v>47</v>
      </c>
      <c r="L516" s="68" t="s">
        <v>1493</v>
      </c>
      <c r="M516" s="68" t="s">
        <v>1987</v>
      </c>
      <c r="N516" s="68" t="s">
        <v>218</v>
      </c>
      <c r="O516" s="68" t="s">
        <v>14666</v>
      </c>
      <c r="P516" s="348">
        <v>27370182</v>
      </c>
      <c r="Q516" s="348" t="s">
        <v>15347</v>
      </c>
      <c r="R516" s="348" t="s">
        <v>2001</v>
      </c>
      <c r="S516" s="348">
        <v>86224307</v>
      </c>
      <c r="T516" s="348" t="s">
        <v>15483</v>
      </c>
      <c r="U516" s="348">
        <v>27725189</v>
      </c>
      <c r="V516" s="68"/>
      <c r="W516" s="68"/>
      <c r="X516" s="68" t="s">
        <v>1606</v>
      </c>
      <c r="Y516" s="68" t="s">
        <v>1683</v>
      </c>
    </row>
    <row r="517" spans="1:25" x14ac:dyDescent="0.25">
      <c r="A517" s="68" t="s">
        <v>2057</v>
      </c>
      <c r="B517" s="68" t="s">
        <v>2056</v>
      </c>
      <c r="C517" s="68" t="s">
        <v>2058</v>
      </c>
      <c r="D517" s="68" t="s">
        <v>1493</v>
      </c>
      <c r="E517" s="68" t="s">
        <v>8</v>
      </c>
      <c r="F517" s="68" t="s">
        <v>46</v>
      </c>
      <c r="G517" s="68" t="s">
        <v>1494</v>
      </c>
      <c r="H517" s="68" t="s">
        <v>7</v>
      </c>
      <c r="I517" s="68">
        <v>11906</v>
      </c>
      <c r="J517" s="68" t="s">
        <v>13879</v>
      </c>
      <c r="K517" s="68" t="s">
        <v>47</v>
      </c>
      <c r="L517" s="68" t="s">
        <v>1493</v>
      </c>
      <c r="M517" s="68" t="s">
        <v>1987</v>
      </c>
      <c r="N517" s="68" t="s">
        <v>2058</v>
      </c>
      <c r="O517" s="68" t="s">
        <v>14666</v>
      </c>
      <c r="P517" s="348">
        <v>71219358</v>
      </c>
      <c r="Q517" s="348" t="s">
        <v>15347</v>
      </c>
      <c r="R517" s="348" t="s">
        <v>15485</v>
      </c>
      <c r="S517" s="348">
        <v>86644674</v>
      </c>
      <c r="T517" s="348" t="s">
        <v>15483</v>
      </c>
      <c r="U517" s="348">
        <v>86133120</v>
      </c>
      <c r="V517" s="68"/>
      <c r="W517" s="68"/>
      <c r="X517" s="68" t="s">
        <v>2059</v>
      </c>
      <c r="Y517" s="68"/>
    </row>
    <row r="518" spans="1:25" x14ac:dyDescent="0.25">
      <c r="A518" s="68" t="s">
        <v>2061</v>
      </c>
      <c r="B518" s="68" t="s">
        <v>2060</v>
      </c>
      <c r="C518" s="68" t="s">
        <v>1201</v>
      </c>
      <c r="D518" s="68" t="s">
        <v>1493</v>
      </c>
      <c r="E518" s="68" t="s">
        <v>8</v>
      </c>
      <c r="F518" s="68" t="s">
        <v>46</v>
      </c>
      <c r="G518" s="68" t="s">
        <v>1494</v>
      </c>
      <c r="H518" s="68" t="s">
        <v>7</v>
      </c>
      <c r="I518" s="68">
        <v>11906</v>
      </c>
      <c r="J518" s="68" t="s">
        <v>13879</v>
      </c>
      <c r="K518" s="68" t="s">
        <v>47</v>
      </c>
      <c r="L518" s="68" t="s">
        <v>1493</v>
      </c>
      <c r="M518" s="68" t="s">
        <v>1987</v>
      </c>
      <c r="N518" s="68" t="s">
        <v>1201</v>
      </c>
      <c r="O518" s="68" t="s">
        <v>14666</v>
      </c>
      <c r="P518" s="348">
        <v>44047009</v>
      </c>
      <c r="Q518" s="348">
        <v>64247219</v>
      </c>
      <c r="R518" s="348" t="s">
        <v>12671</v>
      </c>
      <c r="S518" s="348">
        <v>64247219</v>
      </c>
      <c r="T518" s="348" t="s">
        <v>15483</v>
      </c>
      <c r="U518" s="348">
        <v>27725189</v>
      </c>
      <c r="V518" s="68"/>
      <c r="W518" s="68"/>
      <c r="X518" s="68" t="s">
        <v>8474</v>
      </c>
      <c r="Y518" s="68"/>
    </row>
    <row r="519" spans="1:25" x14ac:dyDescent="0.25">
      <c r="A519" s="68" t="s">
        <v>2065</v>
      </c>
      <c r="B519" s="68" t="s">
        <v>2064</v>
      </c>
      <c r="C519" s="68" t="s">
        <v>2066</v>
      </c>
      <c r="D519" s="68" t="s">
        <v>1493</v>
      </c>
      <c r="E519" s="68" t="s">
        <v>8</v>
      </c>
      <c r="F519" s="68" t="s">
        <v>46</v>
      </c>
      <c r="G519" s="68" t="s">
        <v>1494</v>
      </c>
      <c r="H519" s="68" t="s">
        <v>7</v>
      </c>
      <c r="I519" s="68">
        <v>11906</v>
      </c>
      <c r="J519" s="68" t="s">
        <v>13879</v>
      </c>
      <c r="K519" s="68" t="s">
        <v>47</v>
      </c>
      <c r="L519" s="68" t="s">
        <v>1493</v>
      </c>
      <c r="M519" s="68" t="s">
        <v>1987</v>
      </c>
      <c r="N519" s="68" t="s">
        <v>2066</v>
      </c>
      <c r="O519" s="68" t="s">
        <v>14666</v>
      </c>
      <c r="P519" s="348" t="s">
        <v>15347</v>
      </c>
      <c r="Q519" s="348" t="s">
        <v>15347</v>
      </c>
      <c r="R519" s="348" t="s">
        <v>16434</v>
      </c>
      <c r="S519" s="348">
        <v>83153241</v>
      </c>
      <c r="T519" s="348" t="s">
        <v>15483</v>
      </c>
      <c r="U519" s="348">
        <v>27725189</v>
      </c>
      <c r="V519" s="68"/>
      <c r="W519" s="68"/>
      <c r="X519" s="68" t="s">
        <v>9809</v>
      </c>
      <c r="Y519" s="68"/>
    </row>
    <row r="520" spans="1:25" x14ac:dyDescent="0.25">
      <c r="A520" s="68" t="s">
        <v>2068</v>
      </c>
      <c r="B520" s="68" t="s">
        <v>2067</v>
      </c>
      <c r="C520" s="68" t="s">
        <v>2069</v>
      </c>
      <c r="D520" s="68" t="s">
        <v>1493</v>
      </c>
      <c r="E520" s="68" t="s">
        <v>8</v>
      </c>
      <c r="F520" s="68" t="s">
        <v>46</v>
      </c>
      <c r="G520" s="68" t="s">
        <v>1494</v>
      </c>
      <c r="H520" s="68" t="s">
        <v>16</v>
      </c>
      <c r="I520" s="68">
        <v>11912</v>
      </c>
      <c r="J520" s="68" t="s">
        <v>13886</v>
      </c>
      <c r="K520" s="68" t="s">
        <v>47</v>
      </c>
      <c r="L520" s="68" t="s">
        <v>1493</v>
      </c>
      <c r="M520" s="68" t="s">
        <v>140</v>
      </c>
      <c r="N520" s="68" t="s">
        <v>666</v>
      </c>
      <c r="O520" s="68" t="s">
        <v>14666</v>
      </c>
      <c r="P520" s="348">
        <v>71219356</v>
      </c>
      <c r="Q520" s="348" t="s">
        <v>15347</v>
      </c>
      <c r="R520" s="348" t="s">
        <v>15486</v>
      </c>
      <c r="S520" s="348">
        <v>71060983</v>
      </c>
      <c r="T520" s="348" t="s">
        <v>15483</v>
      </c>
      <c r="U520" s="348">
        <v>86133120</v>
      </c>
      <c r="V520" s="68"/>
      <c r="W520" s="68"/>
      <c r="X520" s="68" t="s">
        <v>9129</v>
      </c>
      <c r="Y520" s="68"/>
    </row>
    <row r="521" spans="1:25" x14ac:dyDescent="0.25">
      <c r="A521" s="68" t="s">
        <v>2071</v>
      </c>
      <c r="B521" s="68" t="s">
        <v>2070</v>
      </c>
      <c r="C521" s="68" t="s">
        <v>2072</v>
      </c>
      <c r="D521" s="68" t="s">
        <v>1493</v>
      </c>
      <c r="E521" s="68" t="s">
        <v>10</v>
      </c>
      <c r="F521" s="68" t="s">
        <v>46</v>
      </c>
      <c r="G521" s="68" t="s">
        <v>1494</v>
      </c>
      <c r="H521" s="68" t="s">
        <v>8</v>
      </c>
      <c r="I521" s="68">
        <v>11907</v>
      </c>
      <c r="J521" s="68" t="s">
        <v>13881</v>
      </c>
      <c r="K521" s="68" t="s">
        <v>47</v>
      </c>
      <c r="L521" s="68" t="s">
        <v>1493</v>
      </c>
      <c r="M521" s="68" t="s">
        <v>2073</v>
      </c>
      <c r="N521" s="68" t="s">
        <v>2072</v>
      </c>
      <c r="O521" s="68" t="s">
        <v>14666</v>
      </c>
      <c r="P521" s="348">
        <v>27360305</v>
      </c>
      <c r="Q521" s="348" t="s">
        <v>15347</v>
      </c>
      <c r="R521" s="348" t="s">
        <v>11384</v>
      </c>
      <c r="S521" s="348">
        <v>85719074</v>
      </c>
      <c r="T521" s="348" t="s">
        <v>15487</v>
      </c>
      <c r="U521" s="348">
        <v>88302467</v>
      </c>
      <c r="V521" s="68"/>
      <c r="W521" s="68"/>
      <c r="X521" s="68" t="s">
        <v>2074</v>
      </c>
      <c r="Y521" s="68"/>
    </row>
    <row r="522" spans="1:25" x14ac:dyDescent="0.25">
      <c r="A522" s="68" t="s">
        <v>2077</v>
      </c>
      <c r="B522" s="68" t="s">
        <v>2076</v>
      </c>
      <c r="C522" s="68" t="s">
        <v>641</v>
      </c>
      <c r="D522" s="68" t="s">
        <v>1493</v>
      </c>
      <c r="E522" s="68" t="s">
        <v>10</v>
      </c>
      <c r="F522" s="68" t="s">
        <v>46</v>
      </c>
      <c r="G522" s="68" t="s">
        <v>1494</v>
      </c>
      <c r="H522" s="68" t="s">
        <v>8</v>
      </c>
      <c r="I522" s="68">
        <v>11907</v>
      </c>
      <c r="J522" s="68" t="s">
        <v>13881</v>
      </c>
      <c r="K522" s="68" t="s">
        <v>47</v>
      </c>
      <c r="L522" s="68" t="s">
        <v>1493</v>
      </c>
      <c r="M522" s="68" t="s">
        <v>2073</v>
      </c>
      <c r="N522" s="68" t="s">
        <v>641</v>
      </c>
      <c r="O522" s="68" t="s">
        <v>14666</v>
      </c>
      <c r="P522" s="348">
        <v>71219489</v>
      </c>
      <c r="Q522" s="348" t="s">
        <v>15347</v>
      </c>
      <c r="R522" s="348" t="s">
        <v>13453</v>
      </c>
      <c r="S522" s="348">
        <v>85366411</v>
      </c>
      <c r="T522" s="348" t="s">
        <v>15487</v>
      </c>
      <c r="U522" s="348">
        <v>27725140</v>
      </c>
      <c r="V522" s="68"/>
      <c r="W522" s="68"/>
      <c r="X522" s="68" t="s">
        <v>9132</v>
      </c>
      <c r="Y522" s="68"/>
    </row>
    <row r="523" spans="1:25" x14ac:dyDescent="0.25">
      <c r="A523" s="68" t="s">
        <v>2079</v>
      </c>
      <c r="B523" s="68" t="s">
        <v>2078</v>
      </c>
      <c r="C523" s="68" t="s">
        <v>7361</v>
      </c>
      <c r="D523" s="68" t="s">
        <v>1493</v>
      </c>
      <c r="E523" s="68" t="s">
        <v>10</v>
      </c>
      <c r="F523" s="68" t="s">
        <v>46</v>
      </c>
      <c r="G523" s="68" t="s">
        <v>1494</v>
      </c>
      <c r="H523" s="68" t="s">
        <v>16</v>
      </c>
      <c r="I523" s="68">
        <v>11912</v>
      </c>
      <c r="J523" s="68" t="s">
        <v>13886</v>
      </c>
      <c r="K523" s="68" t="s">
        <v>47</v>
      </c>
      <c r="L523" s="68" t="s">
        <v>1493</v>
      </c>
      <c r="M523" s="68" t="s">
        <v>140</v>
      </c>
      <c r="N523" s="68" t="s">
        <v>7361</v>
      </c>
      <c r="O523" s="68" t="s">
        <v>14666</v>
      </c>
      <c r="P523" s="348" t="s">
        <v>15347</v>
      </c>
      <c r="Q523" s="348" t="s">
        <v>15347</v>
      </c>
      <c r="R523" s="348" t="s">
        <v>13531</v>
      </c>
      <c r="S523" s="348">
        <v>83042688</v>
      </c>
      <c r="T523" s="348" t="s">
        <v>15487</v>
      </c>
      <c r="U523" s="348">
        <v>27725140</v>
      </c>
      <c r="V523" s="68"/>
      <c r="W523" s="68"/>
      <c r="X523" s="68" t="s">
        <v>2080</v>
      </c>
      <c r="Y523" s="68"/>
    </row>
    <row r="524" spans="1:25" x14ac:dyDescent="0.25">
      <c r="A524" s="68" t="s">
        <v>2083</v>
      </c>
      <c r="B524" s="68" t="s">
        <v>2082</v>
      </c>
      <c r="C524" s="68" t="s">
        <v>3570</v>
      </c>
      <c r="D524" s="68" t="s">
        <v>1493</v>
      </c>
      <c r="E524" s="68" t="s">
        <v>10</v>
      </c>
      <c r="F524" s="68" t="s">
        <v>46</v>
      </c>
      <c r="G524" s="68" t="s">
        <v>1494</v>
      </c>
      <c r="H524" s="68" t="s">
        <v>8</v>
      </c>
      <c r="I524" s="68">
        <v>11907</v>
      </c>
      <c r="J524" s="68" t="s">
        <v>13881</v>
      </c>
      <c r="K524" s="68" t="s">
        <v>47</v>
      </c>
      <c r="L524" s="68" t="s">
        <v>1493</v>
      </c>
      <c r="M524" s="68" t="s">
        <v>2073</v>
      </c>
      <c r="N524" s="68" t="s">
        <v>3570</v>
      </c>
      <c r="O524" s="68" t="s">
        <v>14666</v>
      </c>
      <c r="P524" s="348">
        <v>44047001</v>
      </c>
      <c r="Q524" s="348" t="s">
        <v>15347</v>
      </c>
      <c r="R524" s="348" t="s">
        <v>9911</v>
      </c>
      <c r="S524" s="348">
        <v>44047001</v>
      </c>
      <c r="T524" s="348" t="s">
        <v>15487</v>
      </c>
      <c r="U524" s="348">
        <v>27725140</v>
      </c>
      <c r="V524" s="68"/>
      <c r="W524" s="68"/>
      <c r="X524" s="68"/>
      <c r="Y524" s="68"/>
    </row>
    <row r="525" spans="1:25" x14ac:dyDescent="0.25">
      <c r="A525" s="68" t="s">
        <v>2085</v>
      </c>
      <c r="B525" s="68" t="s">
        <v>2084</v>
      </c>
      <c r="C525" s="68" t="s">
        <v>2086</v>
      </c>
      <c r="D525" s="68" t="s">
        <v>1493</v>
      </c>
      <c r="E525" s="68" t="s">
        <v>10</v>
      </c>
      <c r="F525" s="68" t="s">
        <v>46</v>
      </c>
      <c r="G525" s="68" t="s">
        <v>1494</v>
      </c>
      <c r="H525" s="68" t="s">
        <v>8</v>
      </c>
      <c r="I525" s="68">
        <v>11907</v>
      </c>
      <c r="J525" s="68" t="s">
        <v>13881</v>
      </c>
      <c r="K525" s="68" t="s">
        <v>47</v>
      </c>
      <c r="L525" s="68" t="s">
        <v>1493</v>
      </c>
      <c r="M525" s="68" t="s">
        <v>2073</v>
      </c>
      <c r="N525" s="68" t="s">
        <v>2086</v>
      </c>
      <c r="O525" s="68" t="s">
        <v>14666</v>
      </c>
      <c r="P525" s="348">
        <v>27360126</v>
      </c>
      <c r="Q525" s="348" t="s">
        <v>15347</v>
      </c>
      <c r="R525" s="348" t="s">
        <v>16435</v>
      </c>
      <c r="S525" s="348">
        <v>71682984</v>
      </c>
      <c r="T525" s="348" t="s">
        <v>15487</v>
      </c>
      <c r="U525" s="348">
        <v>27725140</v>
      </c>
      <c r="V525" s="68"/>
      <c r="W525" s="68"/>
      <c r="X525" s="68" t="s">
        <v>1593</v>
      </c>
      <c r="Y525" s="68"/>
    </row>
    <row r="526" spans="1:25" x14ac:dyDescent="0.25">
      <c r="A526" s="68" t="s">
        <v>2089</v>
      </c>
      <c r="B526" s="68" t="s">
        <v>2088</v>
      </c>
      <c r="C526" s="68" t="s">
        <v>3863</v>
      </c>
      <c r="D526" s="68" t="s">
        <v>1493</v>
      </c>
      <c r="E526" s="68" t="s">
        <v>10</v>
      </c>
      <c r="F526" s="68" t="s">
        <v>46</v>
      </c>
      <c r="G526" s="68" t="s">
        <v>1494</v>
      </c>
      <c r="H526" s="68" t="s">
        <v>8</v>
      </c>
      <c r="I526" s="68">
        <v>11907</v>
      </c>
      <c r="J526" s="68" t="s">
        <v>13881</v>
      </c>
      <c r="K526" s="68" t="s">
        <v>47</v>
      </c>
      <c r="L526" s="68" t="s">
        <v>1493</v>
      </c>
      <c r="M526" s="68" t="s">
        <v>2073</v>
      </c>
      <c r="N526" s="68" t="s">
        <v>3863</v>
      </c>
      <c r="O526" s="68" t="s">
        <v>14666</v>
      </c>
      <c r="P526" s="348">
        <v>44047002</v>
      </c>
      <c r="Q526" s="348">
        <v>88061841</v>
      </c>
      <c r="R526" s="348" t="s">
        <v>14072</v>
      </c>
      <c r="S526" s="348">
        <v>88061841</v>
      </c>
      <c r="T526" s="348" t="s">
        <v>15487</v>
      </c>
      <c r="U526" s="348">
        <v>27725140</v>
      </c>
      <c r="V526" s="68"/>
      <c r="W526" s="68"/>
      <c r="X526" s="68" t="s">
        <v>14073</v>
      </c>
      <c r="Y526" s="68"/>
    </row>
    <row r="527" spans="1:25" x14ac:dyDescent="0.25">
      <c r="A527" s="68" t="s">
        <v>2091</v>
      </c>
      <c r="B527" s="68" t="s">
        <v>2090</v>
      </c>
      <c r="C527" s="68" t="s">
        <v>1187</v>
      </c>
      <c r="D527" s="68" t="s">
        <v>1493</v>
      </c>
      <c r="E527" s="68" t="s">
        <v>10</v>
      </c>
      <c r="F527" s="68" t="s">
        <v>46</v>
      </c>
      <c r="G527" s="68" t="s">
        <v>1494</v>
      </c>
      <c r="H527" s="68" t="s">
        <v>8</v>
      </c>
      <c r="I527" s="68">
        <v>11907</v>
      </c>
      <c r="J527" s="68" t="s">
        <v>13881</v>
      </c>
      <c r="K527" s="68" t="s">
        <v>47</v>
      </c>
      <c r="L527" s="68" t="s">
        <v>1493</v>
      </c>
      <c r="M527" s="68" t="s">
        <v>2073</v>
      </c>
      <c r="N527" s="68" t="s">
        <v>1187</v>
      </c>
      <c r="O527" s="68" t="s">
        <v>14666</v>
      </c>
      <c r="P527" s="348">
        <v>71219432</v>
      </c>
      <c r="Q527" s="348" t="s">
        <v>15347</v>
      </c>
      <c r="R527" s="348" t="s">
        <v>13459</v>
      </c>
      <c r="S527" s="348">
        <v>83475830</v>
      </c>
      <c r="T527" s="348" t="s">
        <v>15487</v>
      </c>
      <c r="U527" s="348">
        <v>27725140</v>
      </c>
      <c r="V527" s="68"/>
      <c r="W527" s="68"/>
      <c r="X527" s="68" t="s">
        <v>2092</v>
      </c>
      <c r="Y527" s="68"/>
    </row>
    <row r="528" spans="1:25" x14ac:dyDescent="0.25">
      <c r="A528" s="68" t="s">
        <v>2094</v>
      </c>
      <c r="B528" s="68" t="s">
        <v>2093</v>
      </c>
      <c r="C528" s="68" t="s">
        <v>1276</v>
      </c>
      <c r="D528" s="68" t="s">
        <v>1493</v>
      </c>
      <c r="E528" s="68" t="s">
        <v>10</v>
      </c>
      <c r="F528" s="68" t="s">
        <v>46</v>
      </c>
      <c r="G528" s="68" t="s">
        <v>1494</v>
      </c>
      <c r="H528" s="68" t="s">
        <v>16</v>
      </c>
      <c r="I528" s="68">
        <v>11912</v>
      </c>
      <c r="J528" s="68" t="s">
        <v>13886</v>
      </c>
      <c r="K528" s="68" t="s">
        <v>47</v>
      </c>
      <c r="L528" s="68" t="s">
        <v>1493</v>
      </c>
      <c r="M528" s="68" t="s">
        <v>140</v>
      </c>
      <c r="N528" s="68" t="s">
        <v>1276</v>
      </c>
      <c r="O528" s="68" t="s">
        <v>14666</v>
      </c>
      <c r="P528" s="348">
        <v>44047008</v>
      </c>
      <c r="Q528" s="348" t="s">
        <v>15347</v>
      </c>
      <c r="R528" s="348" t="s">
        <v>15488</v>
      </c>
      <c r="S528" s="348">
        <v>57122250</v>
      </c>
      <c r="T528" s="348" t="s">
        <v>15487</v>
      </c>
      <c r="U528" s="348">
        <v>27725140</v>
      </c>
      <c r="V528" s="68"/>
      <c r="W528" s="68"/>
      <c r="X528" s="68" t="s">
        <v>14077</v>
      </c>
      <c r="Y528" s="68"/>
    </row>
    <row r="529" spans="1:25" x14ac:dyDescent="0.25">
      <c r="A529" s="68" t="s">
        <v>2096</v>
      </c>
      <c r="B529" s="68" t="s">
        <v>2095</v>
      </c>
      <c r="C529" s="68" t="s">
        <v>11183</v>
      </c>
      <c r="D529" s="68" t="s">
        <v>1493</v>
      </c>
      <c r="E529" s="68" t="s">
        <v>10</v>
      </c>
      <c r="F529" s="68" t="s">
        <v>46</v>
      </c>
      <c r="G529" s="68" t="s">
        <v>1494</v>
      </c>
      <c r="H529" s="68" t="s">
        <v>16</v>
      </c>
      <c r="I529" s="68">
        <v>11912</v>
      </c>
      <c r="J529" s="68" t="s">
        <v>13886</v>
      </c>
      <c r="K529" s="68" t="s">
        <v>47</v>
      </c>
      <c r="L529" s="68" t="s">
        <v>1493</v>
      </c>
      <c r="M529" s="68" t="s">
        <v>140</v>
      </c>
      <c r="N529" s="68" t="s">
        <v>4029</v>
      </c>
      <c r="O529" s="68" t="s">
        <v>14666</v>
      </c>
      <c r="P529" s="348">
        <v>44062498</v>
      </c>
      <c r="Q529" s="348" t="s">
        <v>15347</v>
      </c>
      <c r="R529" s="348" t="s">
        <v>11815</v>
      </c>
      <c r="S529" s="348">
        <v>83118965</v>
      </c>
      <c r="T529" s="348" t="s">
        <v>15487</v>
      </c>
      <c r="U529" s="348">
        <v>27725140</v>
      </c>
      <c r="V529" s="68"/>
      <c r="W529" s="68"/>
      <c r="X529" s="68" t="s">
        <v>2097</v>
      </c>
      <c r="Y529" s="68"/>
    </row>
    <row r="530" spans="1:25" x14ac:dyDescent="0.25">
      <c r="A530" s="68" t="s">
        <v>2099</v>
      </c>
      <c r="B530" s="68" t="s">
        <v>2098</v>
      </c>
      <c r="C530" s="68" t="s">
        <v>2100</v>
      </c>
      <c r="D530" s="68" t="s">
        <v>1493</v>
      </c>
      <c r="E530" s="68" t="s">
        <v>10</v>
      </c>
      <c r="F530" s="68" t="s">
        <v>46</v>
      </c>
      <c r="G530" s="68" t="s">
        <v>1494</v>
      </c>
      <c r="H530" s="68" t="s">
        <v>8</v>
      </c>
      <c r="I530" s="68">
        <v>11907</v>
      </c>
      <c r="J530" s="68" t="s">
        <v>13881</v>
      </c>
      <c r="K530" s="68" t="s">
        <v>47</v>
      </c>
      <c r="L530" s="68" t="s">
        <v>1493</v>
      </c>
      <c r="M530" s="68" t="s">
        <v>2073</v>
      </c>
      <c r="N530" s="68" t="s">
        <v>11385</v>
      </c>
      <c r="O530" s="68" t="s">
        <v>14666</v>
      </c>
      <c r="P530" s="348">
        <v>71219456</v>
      </c>
      <c r="Q530" s="348" t="s">
        <v>15347</v>
      </c>
      <c r="R530" s="348" t="s">
        <v>12414</v>
      </c>
      <c r="S530" s="348">
        <v>89888146</v>
      </c>
      <c r="T530" s="348" t="s">
        <v>15487</v>
      </c>
      <c r="U530" s="348">
        <v>88302467</v>
      </c>
      <c r="V530" s="68"/>
      <c r="W530" s="68"/>
      <c r="X530" s="68"/>
      <c r="Y530" s="68"/>
    </row>
    <row r="531" spans="1:25" x14ac:dyDescent="0.25">
      <c r="A531" s="68" t="s">
        <v>2102</v>
      </c>
      <c r="B531" s="68" t="s">
        <v>2101</v>
      </c>
      <c r="C531" s="68" t="s">
        <v>2103</v>
      </c>
      <c r="D531" s="68" t="s">
        <v>1493</v>
      </c>
      <c r="E531" s="68" t="s">
        <v>10</v>
      </c>
      <c r="F531" s="68" t="s">
        <v>46</v>
      </c>
      <c r="G531" s="68" t="s">
        <v>1494</v>
      </c>
      <c r="H531" s="68" t="s">
        <v>8</v>
      </c>
      <c r="I531" s="68">
        <v>11907</v>
      </c>
      <c r="J531" s="68" t="s">
        <v>13881</v>
      </c>
      <c r="K531" s="68" t="s">
        <v>47</v>
      </c>
      <c r="L531" s="68" t="s">
        <v>1493</v>
      </c>
      <c r="M531" s="68" t="s">
        <v>2073</v>
      </c>
      <c r="N531" s="68" t="s">
        <v>143</v>
      </c>
      <c r="O531" s="68" t="s">
        <v>14666</v>
      </c>
      <c r="P531" s="348">
        <v>27360324</v>
      </c>
      <c r="Q531" s="348">
        <v>44039973</v>
      </c>
      <c r="R531" s="348" t="s">
        <v>15489</v>
      </c>
      <c r="S531" s="348">
        <v>27360324</v>
      </c>
      <c r="T531" s="348" t="s">
        <v>15487</v>
      </c>
      <c r="U531" s="348">
        <v>27725140</v>
      </c>
      <c r="V531" s="68"/>
      <c r="W531" s="68"/>
      <c r="X531" s="68" t="s">
        <v>2104</v>
      </c>
      <c r="Y531" s="68"/>
    </row>
    <row r="532" spans="1:25" x14ac:dyDescent="0.25">
      <c r="A532" s="68" t="s">
        <v>2106</v>
      </c>
      <c r="B532" s="68" t="s">
        <v>2105</v>
      </c>
      <c r="C532" s="68" t="s">
        <v>677</v>
      </c>
      <c r="D532" s="68" t="s">
        <v>1493</v>
      </c>
      <c r="E532" s="68" t="s">
        <v>10</v>
      </c>
      <c r="F532" s="68" t="s">
        <v>46</v>
      </c>
      <c r="G532" s="68" t="s">
        <v>1494</v>
      </c>
      <c r="H532" s="68" t="s">
        <v>16</v>
      </c>
      <c r="I532" s="68">
        <v>11912</v>
      </c>
      <c r="J532" s="68" t="s">
        <v>13886</v>
      </c>
      <c r="K532" s="68" t="s">
        <v>47</v>
      </c>
      <c r="L532" s="68" t="s">
        <v>1493</v>
      </c>
      <c r="M532" s="68" t="s">
        <v>140</v>
      </c>
      <c r="N532" s="68" t="s">
        <v>677</v>
      </c>
      <c r="O532" s="68" t="s">
        <v>14666</v>
      </c>
      <c r="P532" s="348">
        <v>44039972</v>
      </c>
      <c r="Q532" s="348" t="s">
        <v>15347</v>
      </c>
      <c r="R532" s="348" t="s">
        <v>16436</v>
      </c>
      <c r="S532" s="348">
        <v>71480415</v>
      </c>
      <c r="T532" s="348" t="s">
        <v>15487</v>
      </c>
      <c r="U532" s="348">
        <v>27725140</v>
      </c>
      <c r="V532" s="68"/>
      <c r="W532" s="68"/>
      <c r="X532" s="68" t="s">
        <v>8710</v>
      </c>
      <c r="Y532" s="68"/>
    </row>
    <row r="533" spans="1:25" x14ac:dyDescent="0.25">
      <c r="A533" s="68" t="s">
        <v>2108</v>
      </c>
      <c r="B533" s="68" t="s">
        <v>2107</v>
      </c>
      <c r="C533" s="68" t="s">
        <v>2109</v>
      </c>
      <c r="D533" s="68" t="s">
        <v>1493</v>
      </c>
      <c r="E533" s="68" t="s">
        <v>10</v>
      </c>
      <c r="F533" s="68" t="s">
        <v>46</v>
      </c>
      <c r="G533" s="68" t="s">
        <v>1494</v>
      </c>
      <c r="H533" s="68" t="s">
        <v>8</v>
      </c>
      <c r="I533" s="68">
        <v>11907</v>
      </c>
      <c r="J533" s="68" t="s">
        <v>13881</v>
      </c>
      <c r="K533" s="68" t="s">
        <v>47</v>
      </c>
      <c r="L533" s="68" t="s">
        <v>1493</v>
      </c>
      <c r="M533" s="68" t="s">
        <v>2073</v>
      </c>
      <c r="N533" s="68" t="s">
        <v>2109</v>
      </c>
      <c r="O533" s="68" t="s">
        <v>14666</v>
      </c>
      <c r="P533" s="348">
        <v>44039975</v>
      </c>
      <c r="Q533" s="348" t="s">
        <v>15347</v>
      </c>
      <c r="R533" s="348" t="s">
        <v>16437</v>
      </c>
      <c r="S533" s="348">
        <v>85210486</v>
      </c>
      <c r="T533" s="348" t="s">
        <v>15487</v>
      </c>
      <c r="U533" s="348">
        <v>27725140</v>
      </c>
      <c r="V533" s="68"/>
      <c r="W533" s="68"/>
      <c r="X533" s="68" t="s">
        <v>15490</v>
      </c>
      <c r="Y533" s="68"/>
    </row>
    <row r="534" spans="1:25" x14ac:dyDescent="0.25">
      <c r="A534" s="68" t="s">
        <v>2111</v>
      </c>
      <c r="B534" s="68" t="s">
        <v>2110</v>
      </c>
      <c r="C534" s="68" t="s">
        <v>1575</v>
      </c>
      <c r="D534" s="68" t="s">
        <v>1493</v>
      </c>
      <c r="E534" s="68" t="s">
        <v>10</v>
      </c>
      <c r="F534" s="68" t="s">
        <v>46</v>
      </c>
      <c r="G534" s="68" t="s">
        <v>1494</v>
      </c>
      <c r="H534" s="68" t="s">
        <v>8</v>
      </c>
      <c r="I534" s="68">
        <v>11907</v>
      </c>
      <c r="J534" s="68" t="s">
        <v>13881</v>
      </c>
      <c r="K534" s="68" t="s">
        <v>47</v>
      </c>
      <c r="L534" s="68" t="s">
        <v>1493</v>
      </c>
      <c r="M534" s="68" t="s">
        <v>2073</v>
      </c>
      <c r="N534" s="68" t="s">
        <v>1575</v>
      </c>
      <c r="O534" s="68" t="s">
        <v>14666</v>
      </c>
      <c r="P534" s="348">
        <v>27360095</v>
      </c>
      <c r="Q534" s="348" t="s">
        <v>15347</v>
      </c>
      <c r="R534" s="348" t="s">
        <v>10497</v>
      </c>
      <c r="S534" s="348">
        <v>71137230</v>
      </c>
      <c r="T534" s="348" t="s">
        <v>15487</v>
      </c>
      <c r="U534" s="348">
        <v>27725140</v>
      </c>
      <c r="V534" s="68"/>
      <c r="W534" s="68"/>
      <c r="X534" s="68" t="s">
        <v>7711</v>
      </c>
      <c r="Y534" s="68"/>
    </row>
    <row r="535" spans="1:25" x14ac:dyDescent="0.25">
      <c r="A535" s="68" t="s">
        <v>2113</v>
      </c>
      <c r="B535" s="68" t="s">
        <v>2112</v>
      </c>
      <c r="C535" s="68" t="s">
        <v>774</v>
      </c>
      <c r="D535" s="68" t="s">
        <v>1493</v>
      </c>
      <c r="E535" s="68" t="s">
        <v>10</v>
      </c>
      <c r="F535" s="68" t="s">
        <v>46</v>
      </c>
      <c r="G535" s="68" t="s">
        <v>1494</v>
      </c>
      <c r="H535" s="68" t="s">
        <v>8</v>
      </c>
      <c r="I535" s="68">
        <v>11907</v>
      </c>
      <c r="J535" s="68" t="s">
        <v>13881</v>
      </c>
      <c r="K535" s="68" t="s">
        <v>47</v>
      </c>
      <c r="L535" s="68" t="s">
        <v>1493</v>
      </c>
      <c r="M535" s="68" t="s">
        <v>2073</v>
      </c>
      <c r="N535" s="68" t="s">
        <v>774</v>
      </c>
      <c r="O535" s="68" t="s">
        <v>14666</v>
      </c>
      <c r="P535" s="348">
        <v>71219455</v>
      </c>
      <c r="Q535" s="348" t="s">
        <v>15347</v>
      </c>
      <c r="R535" s="348" t="s">
        <v>15404</v>
      </c>
      <c r="S535" s="348">
        <v>85178969</v>
      </c>
      <c r="T535" s="348" t="s">
        <v>15487</v>
      </c>
      <c r="U535" s="348">
        <v>27725140</v>
      </c>
      <c r="V535" s="68"/>
      <c r="W535" s="68"/>
      <c r="X535" s="68" t="s">
        <v>7231</v>
      </c>
      <c r="Y535" s="68"/>
    </row>
    <row r="536" spans="1:25" x14ac:dyDescent="0.25">
      <c r="A536" s="68" t="s">
        <v>2115</v>
      </c>
      <c r="B536" s="68" t="s">
        <v>2114</v>
      </c>
      <c r="C536" s="68" t="s">
        <v>2116</v>
      </c>
      <c r="D536" s="68" t="s">
        <v>1493</v>
      </c>
      <c r="E536" s="68" t="s">
        <v>10</v>
      </c>
      <c r="F536" s="68" t="s">
        <v>46</v>
      </c>
      <c r="G536" s="68" t="s">
        <v>1494</v>
      </c>
      <c r="H536" s="68" t="s">
        <v>8</v>
      </c>
      <c r="I536" s="68">
        <v>11907</v>
      </c>
      <c r="J536" s="68" t="s">
        <v>13881</v>
      </c>
      <c r="K536" s="68" t="s">
        <v>47</v>
      </c>
      <c r="L536" s="68" t="s">
        <v>1493</v>
      </c>
      <c r="M536" s="68" t="s">
        <v>2073</v>
      </c>
      <c r="N536" s="68" t="s">
        <v>2116</v>
      </c>
      <c r="O536" s="68" t="s">
        <v>14666</v>
      </c>
      <c r="P536" s="348">
        <v>44047000</v>
      </c>
      <c r="Q536" s="348" t="s">
        <v>15347</v>
      </c>
      <c r="R536" s="348" t="s">
        <v>15491</v>
      </c>
      <c r="S536" s="348">
        <v>88899264</v>
      </c>
      <c r="T536" s="348" t="s">
        <v>15487</v>
      </c>
      <c r="U536" s="348">
        <v>27725140</v>
      </c>
      <c r="V536" s="68"/>
      <c r="W536" s="68"/>
      <c r="X536" s="68" t="s">
        <v>8708</v>
      </c>
      <c r="Y536" s="68"/>
    </row>
    <row r="537" spans="1:25" x14ac:dyDescent="0.25">
      <c r="A537" s="68" t="s">
        <v>2117</v>
      </c>
      <c r="B537" s="68" t="s">
        <v>1261</v>
      </c>
      <c r="C537" s="68" t="s">
        <v>331</v>
      </c>
      <c r="D537" s="68" t="s">
        <v>1493</v>
      </c>
      <c r="E537" s="68" t="s">
        <v>10</v>
      </c>
      <c r="F537" s="68" t="s">
        <v>46</v>
      </c>
      <c r="G537" s="68" t="s">
        <v>1494</v>
      </c>
      <c r="H537" s="68" t="s">
        <v>16</v>
      </c>
      <c r="I537" s="68">
        <v>11912</v>
      </c>
      <c r="J537" s="68" t="s">
        <v>13886</v>
      </c>
      <c r="K537" s="68" t="s">
        <v>47</v>
      </c>
      <c r="L537" s="68" t="s">
        <v>1493</v>
      </c>
      <c r="M537" s="68" t="s">
        <v>140</v>
      </c>
      <c r="N537" s="68" t="s">
        <v>331</v>
      </c>
      <c r="O537" s="68" t="s">
        <v>14666</v>
      </c>
      <c r="P537" s="348">
        <v>27717962</v>
      </c>
      <c r="Q537" s="348" t="s">
        <v>15347</v>
      </c>
      <c r="R537" s="348" t="s">
        <v>16438</v>
      </c>
      <c r="S537" s="348">
        <v>27717962</v>
      </c>
      <c r="T537" s="348" t="s">
        <v>15487</v>
      </c>
      <c r="U537" s="348">
        <v>27725140</v>
      </c>
      <c r="V537" s="68"/>
      <c r="W537" s="68"/>
      <c r="X537" s="68" t="s">
        <v>2118</v>
      </c>
      <c r="Y537" s="68"/>
    </row>
    <row r="538" spans="1:25" x14ac:dyDescent="0.25">
      <c r="A538" s="68" t="s">
        <v>2120</v>
      </c>
      <c r="B538" s="68" t="s">
        <v>969</v>
      </c>
      <c r="C538" s="68" t="s">
        <v>2121</v>
      </c>
      <c r="D538" s="68" t="s">
        <v>1493</v>
      </c>
      <c r="E538" s="68" t="s">
        <v>10</v>
      </c>
      <c r="F538" s="68" t="s">
        <v>46</v>
      </c>
      <c r="G538" s="68" t="s">
        <v>1494</v>
      </c>
      <c r="H538" s="68" t="s">
        <v>16</v>
      </c>
      <c r="I538" s="68">
        <v>11912</v>
      </c>
      <c r="J538" s="68" t="s">
        <v>13886</v>
      </c>
      <c r="K538" s="68" t="s">
        <v>47</v>
      </c>
      <c r="L538" s="68" t="s">
        <v>1493</v>
      </c>
      <c r="M538" s="68" t="s">
        <v>140</v>
      </c>
      <c r="N538" s="68" t="s">
        <v>2121</v>
      </c>
      <c r="O538" s="68" t="s">
        <v>14666</v>
      </c>
      <c r="P538" s="348">
        <v>71219514</v>
      </c>
      <c r="Q538" s="348">
        <v>89182803</v>
      </c>
      <c r="R538" s="348" t="s">
        <v>1878</v>
      </c>
      <c r="S538" s="348">
        <v>89182803</v>
      </c>
      <c r="T538" s="348" t="s">
        <v>15487</v>
      </c>
      <c r="U538" s="348">
        <v>27725140</v>
      </c>
      <c r="V538" s="68"/>
      <c r="W538" s="68"/>
      <c r="X538" s="68"/>
      <c r="Y538" s="68"/>
    </row>
    <row r="539" spans="1:25" x14ac:dyDescent="0.25">
      <c r="A539" s="68" t="s">
        <v>2123</v>
      </c>
      <c r="B539" s="68" t="s">
        <v>2122</v>
      </c>
      <c r="C539" s="68" t="s">
        <v>2124</v>
      </c>
      <c r="D539" s="68" t="s">
        <v>1493</v>
      </c>
      <c r="E539" s="68" t="s">
        <v>10</v>
      </c>
      <c r="F539" s="68" t="s">
        <v>46</v>
      </c>
      <c r="G539" s="68" t="s">
        <v>1494</v>
      </c>
      <c r="H539" s="68" t="s">
        <v>8</v>
      </c>
      <c r="I539" s="68">
        <v>11907</v>
      </c>
      <c r="J539" s="68" t="s">
        <v>13881</v>
      </c>
      <c r="K539" s="68" t="s">
        <v>47</v>
      </c>
      <c r="L539" s="68" t="s">
        <v>1493</v>
      </c>
      <c r="M539" s="68" t="s">
        <v>2073</v>
      </c>
      <c r="N539" s="68" t="s">
        <v>11387</v>
      </c>
      <c r="O539" s="68" t="s">
        <v>14666</v>
      </c>
      <c r="P539" s="348">
        <v>27360162</v>
      </c>
      <c r="Q539" s="348" t="s">
        <v>15347</v>
      </c>
      <c r="R539" s="348" t="s">
        <v>15459</v>
      </c>
      <c r="S539" s="348">
        <v>27360162</v>
      </c>
      <c r="T539" s="348" t="s">
        <v>15487</v>
      </c>
      <c r="U539" s="348">
        <v>27725140</v>
      </c>
      <c r="V539" s="68"/>
      <c r="W539" s="68"/>
      <c r="X539" s="68" t="s">
        <v>1126</v>
      </c>
      <c r="Y539" s="68"/>
    </row>
    <row r="540" spans="1:25" x14ac:dyDescent="0.25">
      <c r="A540" s="68" t="s">
        <v>2125</v>
      </c>
      <c r="B540" s="68" t="s">
        <v>1026</v>
      </c>
      <c r="C540" s="68" t="s">
        <v>63</v>
      </c>
      <c r="D540" s="68" t="s">
        <v>1493</v>
      </c>
      <c r="E540" s="68" t="s">
        <v>10</v>
      </c>
      <c r="F540" s="68" t="s">
        <v>46</v>
      </c>
      <c r="G540" s="68" t="s">
        <v>1494</v>
      </c>
      <c r="H540" s="68" t="s">
        <v>8</v>
      </c>
      <c r="I540" s="68">
        <v>11907</v>
      </c>
      <c r="J540" s="68" t="s">
        <v>13881</v>
      </c>
      <c r="K540" s="68" t="s">
        <v>47</v>
      </c>
      <c r="L540" s="68" t="s">
        <v>1493</v>
      </c>
      <c r="M540" s="68" t="s">
        <v>2073</v>
      </c>
      <c r="N540" s="68" t="s">
        <v>63</v>
      </c>
      <c r="O540" s="68" t="s">
        <v>14666</v>
      </c>
      <c r="P540" s="348">
        <v>44047004</v>
      </c>
      <c r="Q540" s="348" t="s">
        <v>15347</v>
      </c>
      <c r="R540" s="348" t="s">
        <v>12661</v>
      </c>
      <c r="S540" s="348">
        <v>83676209</v>
      </c>
      <c r="T540" s="348" t="s">
        <v>15487</v>
      </c>
      <c r="U540" s="348">
        <v>27725140</v>
      </c>
      <c r="V540" s="68"/>
      <c r="W540" s="68"/>
      <c r="X540" s="68" t="s">
        <v>10903</v>
      </c>
      <c r="Y540" s="68"/>
    </row>
    <row r="541" spans="1:25" x14ac:dyDescent="0.25">
      <c r="A541" s="68" t="s">
        <v>2126</v>
      </c>
      <c r="B541" s="68" t="s">
        <v>989</v>
      </c>
      <c r="C541" s="68" t="s">
        <v>11184</v>
      </c>
      <c r="D541" s="68" t="s">
        <v>1493</v>
      </c>
      <c r="E541" s="68" t="s">
        <v>10</v>
      </c>
      <c r="F541" s="68" t="s">
        <v>46</v>
      </c>
      <c r="G541" s="68" t="s">
        <v>1494</v>
      </c>
      <c r="H541" s="68" t="s">
        <v>8</v>
      </c>
      <c r="I541" s="68">
        <v>11907</v>
      </c>
      <c r="J541" s="68" t="s">
        <v>13881</v>
      </c>
      <c r="K541" s="68" t="s">
        <v>47</v>
      </c>
      <c r="L541" s="68" t="s">
        <v>1493</v>
      </c>
      <c r="M541" s="68" t="s">
        <v>2073</v>
      </c>
      <c r="N541" s="68" t="s">
        <v>11184</v>
      </c>
      <c r="O541" s="68" t="s">
        <v>14666</v>
      </c>
      <c r="P541" s="348">
        <v>71219431</v>
      </c>
      <c r="Q541" s="348">
        <v>71219431</v>
      </c>
      <c r="R541" s="348" t="s">
        <v>14737</v>
      </c>
      <c r="S541" s="348">
        <v>89981699</v>
      </c>
      <c r="T541" s="348" t="s">
        <v>15487</v>
      </c>
      <c r="U541" s="348">
        <v>88302467</v>
      </c>
      <c r="V541" s="68"/>
      <c r="W541" s="68"/>
      <c r="X541" s="68" t="s">
        <v>2128</v>
      </c>
      <c r="Y541" s="68"/>
    </row>
    <row r="542" spans="1:25" x14ac:dyDescent="0.25">
      <c r="A542" s="68" t="s">
        <v>2130</v>
      </c>
      <c r="B542" s="68" t="s">
        <v>2129</v>
      </c>
      <c r="C542" s="68" t="s">
        <v>69</v>
      </c>
      <c r="D542" s="68" t="s">
        <v>1493</v>
      </c>
      <c r="E542" s="68" t="s">
        <v>10</v>
      </c>
      <c r="F542" s="68" t="s">
        <v>46</v>
      </c>
      <c r="G542" s="68" t="s">
        <v>1494</v>
      </c>
      <c r="H542" s="68" t="s">
        <v>8</v>
      </c>
      <c r="I542" s="68">
        <v>11907</v>
      </c>
      <c r="J542" s="68" t="s">
        <v>13881</v>
      </c>
      <c r="K542" s="68" t="s">
        <v>47</v>
      </c>
      <c r="L542" s="68" t="s">
        <v>1493</v>
      </c>
      <c r="M542" s="68" t="s">
        <v>2073</v>
      </c>
      <c r="N542" s="68" t="s">
        <v>69</v>
      </c>
      <c r="O542" s="68" t="s">
        <v>14666</v>
      </c>
      <c r="P542" s="348">
        <v>44047024</v>
      </c>
      <c r="Q542" s="348" t="s">
        <v>15347</v>
      </c>
      <c r="R542" s="348" t="s">
        <v>14762</v>
      </c>
      <c r="S542" s="348">
        <v>89230987</v>
      </c>
      <c r="T542" s="348" t="s">
        <v>15487</v>
      </c>
      <c r="U542" s="348">
        <v>27725140</v>
      </c>
      <c r="V542" s="68"/>
      <c r="W542" s="68"/>
      <c r="X542" s="68" t="s">
        <v>2131</v>
      </c>
      <c r="Y542" s="68"/>
    </row>
    <row r="543" spans="1:25" x14ac:dyDescent="0.25">
      <c r="A543" s="68" t="s">
        <v>2133</v>
      </c>
      <c r="B543" s="68" t="s">
        <v>2132</v>
      </c>
      <c r="C543" s="68" t="s">
        <v>1453</v>
      </c>
      <c r="D543" s="68" t="s">
        <v>1493</v>
      </c>
      <c r="E543" s="68" t="s">
        <v>10</v>
      </c>
      <c r="F543" s="68" t="s">
        <v>46</v>
      </c>
      <c r="G543" s="68" t="s">
        <v>1494</v>
      </c>
      <c r="H543" s="68" t="s">
        <v>8</v>
      </c>
      <c r="I543" s="68">
        <v>11907</v>
      </c>
      <c r="J543" s="68" t="s">
        <v>13881</v>
      </c>
      <c r="K543" s="68" t="s">
        <v>47</v>
      </c>
      <c r="L543" s="68" t="s">
        <v>1493</v>
      </c>
      <c r="M543" s="68" t="s">
        <v>2073</v>
      </c>
      <c r="N543" s="68" t="s">
        <v>1454</v>
      </c>
      <c r="O543" s="68" t="s">
        <v>14666</v>
      </c>
      <c r="P543" s="348">
        <v>71219454</v>
      </c>
      <c r="Q543" s="348">
        <v>70353491</v>
      </c>
      <c r="R543" s="348" t="s">
        <v>15492</v>
      </c>
      <c r="S543" s="348">
        <v>85748083</v>
      </c>
      <c r="T543" s="348" t="s">
        <v>15487</v>
      </c>
      <c r="U543" s="348">
        <v>88302467</v>
      </c>
      <c r="V543" s="68"/>
      <c r="W543" s="68"/>
      <c r="X543" s="68" t="s">
        <v>2134</v>
      </c>
      <c r="Y543" s="68"/>
    </row>
    <row r="544" spans="1:25" x14ac:dyDescent="0.25">
      <c r="A544" s="68" t="s">
        <v>2136</v>
      </c>
      <c r="B544" s="68" t="s">
        <v>2135</v>
      </c>
      <c r="C544" s="68" t="s">
        <v>1966</v>
      </c>
      <c r="D544" s="68" t="s">
        <v>1493</v>
      </c>
      <c r="E544" s="68" t="s">
        <v>10</v>
      </c>
      <c r="F544" s="68" t="s">
        <v>46</v>
      </c>
      <c r="G544" s="68" t="s">
        <v>1494</v>
      </c>
      <c r="H544" s="68" t="s">
        <v>16</v>
      </c>
      <c r="I544" s="68">
        <v>11912</v>
      </c>
      <c r="J544" s="68" t="s">
        <v>13886</v>
      </c>
      <c r="K544" s="68" t="s">
        <v>47</v>
      </c>
      <c r="L544" s="68" t="s">
        <v>1493</v>
      </c>
      <c r="M544" s="68" t="s">
        <v>140</v>
      </c>
      <c r="N544" s="68" t="s">
        <v>1966</v>
      </c>
      <c r="O544" s="68" t="s">
        <v>14666</v>
      </c>
      <c r="P544" s="348">
        <v>44058441</v>
      </c>
      <c r="Q544" s="348" t="s">
        <v>15347</v>
      </c>
      <c r="R544" s="348" t="s">
        <v>6937</v>
      </c>
      <c r="S544" s="348">
        <v>83091424</v>
      </c>
      <c r="T544" s="348" t="s">
        <v>15487</v>
      </c>
      <c r="U544" s="348">
        <v>27721552</v>
      </c>
      <c r="V544" s="68"/>
      <c r="W544" s="68"/>
      <c r="X544" s="68" t="s">
        <v>10972</v>
      </c>
      <c r="Y544" s="68"/>
    </row>
    <row r="545" spans="1:25" x14ac:dyDescent="0.25">
      <c r="A545" s="68" t="s">
        <v>2138</v>
      </c>
      <c r="B545" s="68" t="s">
        <v>2137</v>
      </c>
      <c r="C545" s="68" t="s">
        <v>2109</v>
      </c>
      <c r="D545" s="68" t="s">
        <v>11185</v>
      </c>
      <c r="E545" s="68" t="s">
        <v>16</v>
      </c>
      <c r="F545" s="68" t="s">
        <v>195</v>
      </c>
      <c r="G545" s="68" t="s">
        <v>4</v>
      </c>
      <c r="H545" s="68" t="s">
        <v>2</v>
      </c>
      <c r="I545" s="68">
        <v>60301</v>
      </c>
      <c r="J545" s="68" t="s">
        <v>12897</v>
      </c>
      <c r="K545" s="68" t="s">
        <v>196</v>
      </c>
      <c r="L545" s="68" t="s">
        <v>2066</v>
      </c>
      <c r="M545" s="68" t="s">
        <v>2066</v>
      </c>
      <c r="N545" s="68" t="s">
        <v>2109</v>
      </c>
      <c r="O545" s="68" t="s">
        <v>14666</v>
      </c>
      <c r="P545" s="348">
        <v>22001223</v>
      </c>
      <c r="Q545" s="348">
        <v>86511256</v>
      </c>
      <c r="R545" s="348" t="s">
        <v>14722</v>
      </c>
      <c r="S545" s="348">
        <v>86511256</v>
      </c>
      <c r="T545" s="348" t="s">
        <v>15493</v>
      </c>
      <c r="U545" s="348">
        <v>85988401</v>
      </c>
      <c r="V545" s="68" t="s">
        <v>15261</v>
      </c>
      <c r="W545" s="68"/>
      <c r="X545" s="68" t="s">
        <v>12104</v>
      </c>
      <c r="Y545" s="68"/>
    </row>
    <row r="546" spans="1:25" x14ac:dyDescent="0.25">
      <c r="A546" s="68" t="s">
        <v>2140</v>
      </c>
      <c r="B546" s="68" t="s">
        <v>2139</v>
      </c>
      <c r="C546" s="68" t="s">
        <v>2141</v>
      </c>
      <c r="D546" s="68" t="s">
        <v>11185</v>
      </c>
      <c r="E546" s="68" t="s">
        <v>2</v>
      </c>
      <c r="F546" s="68" t="s">
        <v>195</v>
      </c>
      <c r="G546" s="68" t="s">
        <v>4</v>
      </c>
      <c r="H546" s="68" t="s">
        <v>2</v>
      </c>
      <c r="I546" s="68">
        <v>60301</v>
      </c>
      <c r="J546" s="68" t="s">
        <v>12897</v>
      </c>
      <c r="K546" s="68" t="s">
        <v>196</v>
      </c>
      <c r="L546" s="68" t="s">
        <v>2066</v>
      </c>
      <c r="M546" s="68" t="s">
        <v>2066</v>
      </c>
      <c r="N546" s="68" t="s">
        <v>8197</v>
      </c>
      <c r="O546" s="68" t="s">
        <v>14666</v>
      </c>
      <c r="P546" s="348">
        <v>27301981</v>
      </c>
      <c r="Q546" s="348" t="s">
        <v>15347</v>
      </c>
      <c r="R546" s="348" t="s">
        <v>13137</v>
      </c>
      <c r="S546" s="348">
        <v>27301981</v>
      </c>
      <c r="T546" s="348" t="s">
        <v>16238</v>
      </c>
      <c r="U546" s="348">
        <v>27300722</v>
      </c>
      <c r="V546" s="68"/>
      <c r="W546" s="68"/>
      <c r="X546" s="68" t="s">
        <v>1136</v>
      </c>
      <c r="Y546" s="68"/>
    </row>
    <row r="547" spans="1:25" x14ac:dyDescent="0.25">
      <c r="A547" s="68" t="s">
        <v>2144</v>
      </c>
      <c r="B547" s="68" t="s">
        <v>2143</v>
      </c>
      <c r="C547" s="68" t="s">
        <v>2145</v>
      </c>
      <c r="D547" s="68" t="s">
        <v>11185</v>
      </c>
      <c r="E547" s="68" t="s">
        <v>300</v>
      </c>
      <c r="F547" s="68" t="s">
        <v>195</v>
      </c>
      <c r="G547" s="68" t="s">
        <v>4</v>
      </c>
      <c r="H547" s="68" t="s">
        <v>2</v>
      </c>
      <c r="I547" s="68">
        <v>60301</v>
      </c>
      <c r="J547" s="68" t="s">
        <v>12897</v>
      </c>
      <c r="K547" s="68" t="s">
        <v>196</v>
      </c>
      <c r="L547" s="68" t="s">
        <v>2066</v>
      </c>
      <c r="M547" s="68" t="s">
        <v>2066</v>
      </c>
      <c r="N547" s="68" t="s">
        <v>2145</v>
      </c>
      <c r="O547" s="68" t="s">
        <v>14666</v>
      </c>
      <c r="P547" s="348">
        <v>27301965</v>
      </c>
      <c r="Q547" s="348" t="s">
        <v>15347</v>
      </c>
      <c r="R547" s="348" t="s">
        <v>14054</v>
      </c>
      <c r="S547" s="348">
        <v>89111515</v>
      </c>
      <c r="T547" s="348" t="s">
        <v>15520</v>
      </c>
      <c r="U547" s="348">
        <v>87093141</v>
      </c>
      <c r="V547" s="68" t="s">
        <v>15261</v>
      </c>
      <c r="W547" s="68"/>
      <c r="X547" s="68" t="s">
        <v>2146</v>
      </c>
      <c r="Y547" s="68"/>
    </row>
    <row r="548" spans="1:25" x14ac:dyDescent="0.25">
      <c r="A548" s="68" t="s">
        <v>2149</v>
      </c>
      <c r="B548" s="68" t="s">
        <v>2148</v>
      </c>
      <c r="C548" s="68" t="s">
        <v>1674</v>
      </c>
      <c r="D548" s="68" t="s">
        <v>11185</v>
      </c>
      <c r="E548" s="68" t="s">
        <v>2</v>
      </c>
      <c r="F548" s="68" t="s">
        <v>195</v>
      </c>
      <c r="G548" s="68" t="s">
        <v>4</v>
      </c>
      <c r="H548" s="68" t="s">
        <v>2</v>
      </c>
      <c r="I548" s="68">
        <v>60301</v>
      </c>
      <c r="J548" s="68" t="s">
        <v>12897</v>
      </c>
      <c r="K548" s="68" t="s">
        <v>196</v>
      </c>
      <c r="L548" s="68" t="s">
        <v>2066</v>
      </c>
      <c r="M548" s="68" t="s">
        <v>2066</v>
      </c>
      <c r="N548" s="68" t="s">
        <v>11388</v>
      </c>
      <c r="O548" s="68" t="s">
        <v>14666</v>
      </c>
      <c r="P548" s="348">
        <v>88058960</v>
      </c>
      <c r="Q548" s="348">
        <v>89523983</v>
      </c>
      <c r="R548" s="348" t="s">
        <v>15495</v>
      </c>
      <c r="S548" s="348">
        <v>89523983</v>
      </c>
      <c r="T548" s="348" t="s">
        <v>16238</v>
      </c>
      <c r="U548" s="348">
        <v>27300722</v>
      </c>
      <c r="V548" s="68"/>
      <c r="W548" s="68"/>
      <c r="X548" s="68" t="s">
        <v>2150</v>
      </c>
      <c r="Y548" s="68"/>
    </row>
    <row r="549" spans="1:25" x14ac:dyDescent="0.25">
      <c r="A549" s="68" t="s">
        <v>2152</v>
      </c>
      <c r="B549" s="68" t="s">
        <v>2151</v>
      </c>
      <c r="C549" s="68" t="s">
        <v>2153</v>
      </c>
      <c r="D549" s="68" t="s">
        <v>11185</v>
      </c>
      <c r="E549" s="68" t="s">
        <v>2</v>
      </c>
      <c r="F549" s="68" t="s">
        <v>195</v>
      </c>
      <c r="G549" s="68" t="s">
        <v>4</v>
      </c>
      <c r="H549" s="68" t="s">
        <v>2</v>
      </c>
      <c r="I549" s="68">
        <v>60301</v>
      </c>
      <c r="J549" s="68" t="s">
        <v>12897</v>
      </c>
      <c r="K549" s="68" t="s">
        <v>196</v>
      </c>
      <c r="L549" s="68" t="s">
        <v>2066</v>
      </c>
      <c r="M549" s="68" t="s">
        <v>2066</v>
      </c>
      <c r="N549" s="68" t="s">
        <v>2153</v>
      </c>
      <c r="O549" s="68" t="s">
        <v>14666</v>
      </c>
      <c r="P549" s="348">
        <v>27300410</v>
      </c>
      <c r="Q549" s="348" t="s">
        <v>15347</v>
      </c>
      <c r="R549" s="348" t="s">
        <v>14745</v>
      </c>
      <c r="S549" s="348">
        <v>27300410</v>
      </c>
      <c r="T549" s="348" t="s">
        <v>16238</v>
      </c>
      <c r="U549" s="348">
        <v>27300722</v>
      </c>
      <c r="V549" s="68"/>
      <c r="W549" s="68"/>
      <c r="X549" s="68" t="s">
        <v>1140</v>
      </c>
      <c r="Y549" s="68"/>
    </row>
    <row r="550" spans="1:25" x14ac:dyDescent="0.25">
      <c r="A550" s="68" t="s">
        <v>2156</v>
      </c>
      <c r="B550" s="68" t="s">
        <v>2155</v>
      </c>
      <c r="C550" s="68" t="s">
        <v>1870</v>
      </c>
      <c r="D550" s="68" t="s">
        <v>11185</v>
      </c>
      <c r="E550" s="68" t="s">
        <v>16</v>
      </c>
      <c r="F550" s="68" t="s">
        <v>195</v>
      </c>
      <c r="G550" s="68" t="s">
        <v>4</v>
      </c>
      <c r="H550" s="68" t="s">
        <v>2</v>
      </c>
      <c r="I550" s="68">
        <v>60301</v>
      </c>
      <c r="J550" s="68" t="s">
        <v>12897</v>
      </c>
      <c r="K550" s="68" t="s">
        <v>196</v>
      </c>
      <c r="L550" s="68" t="s">
        <v>2066</v>
      </c>
      <c r="M550" s="68" t="s">
        <v>2066</v>
      </c>
      <c r="N550" s="68" t="s">
        <v>1870</v>
      </c>
      <c r="O550" s="68" t="s">
        <v>14666</v>
      </c>
      <c r="P550" s="348">
        <v>22007586</v>
      </c>
      <c r="Q550" s="348">
        <v>89874772</v>
      </c>
      <c r="R550" s="348" t="s">
        <v>14744</v>
      </c>
      <c r="S550" s="348">
        <v>89874772</v>
      </c>
      <c r="T550" s="348" t="s">
        <v>15493</v>
      </c>
      <c r="U550" s="348">
        <v>27300159</v>
      </c>
      <c r="V550" s="68"/>
      <c r="W550" s="68"/>
      <c r="X550" s="68" t="s">
        <v>12800</v>
      </c>
      <c r="Y550" s="68"/>
    </row>
    <row r="551" spans="1:25" x14ac:dyDescent="0.25">
      <c r="A551" s="68" t="s">
        <v>2158</v>
      </c>
      <c r="B551" s="68" t="s">
        <v>2157</v>
      </c>
      <c r="C551" s="68" t="s">
        <v>2159</v>
      </c>
      <c r="D551" s="68" t="s">
        <v>11185</v>
      </c>
      <c r="E551" s="68" t="s">
        <v>16</v>
      </c>
      <c r="F551" s="68" t="s">
        <v>195</v>
      </c>
      <c r="G551" s="68" t="s">
        <v>4</v>
      </c>
      <c r="H551" s="68" t="s">
        <v>2</v>
      </c>
      <c r="I551" s="68">
        <v>60301</v>
      </c>
      <c r="J551" s="68" t="s">
        <v>12897</v>
      </c>
      <c r="K551" s="68" t="s">
        <v>196</v>
      </c>
      <c r="L551" s="68" t="s">
        <v>2066</v>
      </c>
      <c r="M551" s="68" t="s">
        <v>2066</v>
      </c>
      <c r="N551" s="68" t="s">
        <v>2159</v>
      </c>
      <c r="O551" s="68" t="s">
        <v>14666</v>
      </c>
      <c r="P551" s="348">
        <v>89015543</v>
      </c>
      <c r="Q551" s="348" t="s">
        <v>15347</v>
      </c>
      <c r="R551" s="348" t="s">
        <v>13454</v>
      </c>
      <c r="S551" s="348">
        <v>86505402</v>
      </c>
      <c r="T551" s="348" t="s">
        <v>15493</v>
      </c>
      <c r="U551" s="348">
        <v>85988401</v>
      </c>
      <c r="V551" s="68"/>
      <c r="W551" s="68"/>
      <c r="X551" s="68"/>
      <c r="Y551" s="68"/>
    </row>
    <row r="552" spans="1:25" x14ac:dyDescent="0.25">
      <c r="A552" s="68" t="s">
        <v>2161</v>
      </c>
      <c r="B552" s="68" t="s">
        <v>2160</v>
      </c>
      <c r="C552" s="68" t="s">
        <v>3352</v>
      </c>
      <c r="D552" s="68" t="s">
        <v>11185</v>
      </c>
      <c r="E552" s="68" t="s">
        <v>12</v>
      </c>
      <c r="F552" s="68" t="s">
        <v>195</v>
      </c>
      <c r="G552" s="68" t="s">
        <v>4</v>
      </c>
      <c r="H552" s="68" t="s">
        <v>2</v>
      </c>
      <c r="I552" s="68">
        <v>60301</v>
      </c>
      <c r="J552" s="68" t="s">
        <v>12897</v>
      </c>
      <c r="K552" s="68" t="s">
        <v>196</v>
      </c>
      <c r="L552" s="68" t="s">
        <v>2066</v>
      </c>
      <c r="M552" s="68" t="s">
        <v>2066</v>
      </c>
      <c r="N552" s="68" t="s">
        <v>3352</v>
      </c>
      <c r="O552" s="68" t="s">
        <v>14666</v>
      </c>
      <c r="P552" s="348">
        <v>22065014</v>
      </c>
      <c r="Q552" s="348">
        <v>21015483</v>
      </c>
      <c r="R552" s="348" t="s">
        <v>12668</v>
      </c>
      <c r="S552" s="348">
        <v>21015483</v>
      </c>
      <c r="T552" s="348" t="s">
        <v>16439</v>
      </c>
      <c r="U552" s="348">
        <v>63327475</v>
      </c>
      <c r="V552" s="68"/>
      <c r="W552" s="68"/>
      <c r="X552" s="68" t="s">
        <v>2162</v>
      </c>
      <c r="Y552" s="68"/>
    </row>
    <row r="553" spans="1:25" x14ac:dyDescent="0.25">
      <c r="A553" s="68" t="s">
        <v>2164</v>
      </c>
      <c r="B553" s="68" t="s">
        <v>2163</v>
      </c>
      <c r="C553" s="68" t="s">
        <v>3863</v>
      </c>
      <c r="D553" s="68" t="s">
        <v>11185</v>
      </c>
      <c r="E553" s="68" t="s">
        <v>2</v>
      </c>
      <c r="F553" s="68" t="s">
        <v>195</v>
      </c>
      <c r="G553" s="68" t="s">
        <v>4</v>
      </c>
      <c r="H553" s="68" t="s">
        <v>2</v>
      </c>
      <c r="I553" s="68">
        <v>60301</v>
      </c>
      <c r="J553" s="68" t="s">
        <v>12897</v>
      </c>
      <c r="K553" s="68" t="s">
        <v>196</v>
      </c>
      <c r="L553" s="68" t="s">
        <v>2066</v>
      </c>
      <c r="M553" s="68" t="s">
        <v>2066</v>
      </c>
      <c r="N553" s="68" t="s">
        <v>3863</v>
      </c>
      <c r="O553" s="68" t="s">
        <v>14666</v>
      </c>
      <c r="P553" s="348">
        <v>27300722</v>
      </c>
      <c r="Q553" s="348">
        <v>88422346</v>
      </c>
      <c r="R553" s="348" t="s">
        <v>15497</v>
      </c>
      <c r="S553" s="348">
        <v>22002666</v>
      </c>
      <c r="T553" s="348" t="s">
        <v>16238</v>
      </c>
      <c r="U553" s="348">
        <v>27300722</v>
      </c>
      <c r="V553" s="68" t="s">
        <v>15261</v>
      </c>
      <c r="W553" s="68"/>
      <c r="X553" s="68" t="s">
        <v>2165</v>
      </c>
      <c r="Y553" s="68"/>
    </row>
    <row r="554" spans="1:25" x14ac:dyDescent="0.25">
      <c r="A554" s="68" t="s">
        <v>2168</v>
      </c>
      <c r="B554" s="68" t="s">
        <v>2167</v>
      </c>
      <c r="C554" s="68" t="s">
        <v>2169</v>
      </c>
      <c r="D554" s="68" t="s">
        <v>11185</v>
      </c>
      <c r="E554" s="68" t="s">
        <v>16</v>
      </c>
      <c r="F554" s="68" t="s">
        <v>195</v>
      </c>
      <c r="G554" s="68" t="s">
        <v>4</v>
      </c>
      <c r="H554" s="68" t="s">
        <v>2</v>
      </c>
      <c r="I554" s="68">
        <v>60301</v>
      </c>
      <c r="J554" s="68" t="s">
        <v>12897</v>
      </c>
      <c r="K554" s="68" t="s">
        <v>196</v>
      </c>
      <c r="L554" s="68" t="s">
        <v>2066</v>
      </c>
      <c r="M554" s="68" t="s">
        <v>2066</v>
      </c>
      <c r="N554" s="68" t="s">
        <v>11389</v>
      </c>
      <c r="O554" s="68" t="s">
        <v>14666</v>
      </c>
      <c r="P554" s="348">
        <v>84668451</v>
      </c>
      <c r="Q554" s="348" t="s">
        <v>15347</v>
      </c>
      <c r="R554" s="348" t="s">
        <v>14769</v>
      </c>
      <c r="S554" s="348">
        <v>84668451</v>
      </c>
      <c r="T554" s="348" t="s">
        <v>15493</v>
      </c>
      <c r="U554" s="348">
        <v>85988401</v>
      </c>
      <c r="V554" s="68"/>
      <c r="W554" s="68"/>
      <c r="X554" s="68" t="s">
        <v>2170</v>
      </c>
      <c r="Y554" s="68"/>
    </row>
    <row r="555" spans="1:25" x14ac:dyDescent="0.25">
      <c r="A555" s="68" t="s">
        <v>2172</v>
      </c>
      <c r="B555" s="68" t="s">
        <v>2171</v>
      </c>
      <c r="C555" s="68" t="s">
        <v>1987</v>
      </c>
      <c r="D555" s="68" t="s">
        <v>11185</v>
      </c>
      <c r="E555" s="68" t="s">
        <v>2</v>
      </c>
      <c r="F555" s="68" t="s">
        <v>195</v>
      </c>
      <c r="G555" s="68" t="s">
        <v>4</v>
      </c>
      <c r="H555" s="68" t="s">
        <v>2</v>
      </c>
      <c r="I555" s="68">
        <v>60301</v>
      </c>
      <c r="J555" s="68" t="s">
        <v>12897</v>
      </c>
      <c r="K555" s="68" t="s">
        <v>196</v>
      </c>
      <c r="L555" s="68" t="s">
        <v>2066</v>
      </c>
      <c r="M555" s="68" t="s">
        <v>2066</v>
      </c>
      <c r="N555" s="68" t="s">
        <v>1987</v>
      </c>
      <c r="O555" s="68" t="s">
        <v>14666</v>
      </c>
      <c r="P555" s="348">
        <v>87627971</v>
      </c>
      <c r="Q555" s="348" t="s">
        <v>15347</v>
      </c>
      <c r="R555" s="348" t="s">
        <v>14752</v>
      </c>
      <c r="S555" s="348">
        <v>87627971</v>
      </c>
      <c r="T555" s="348" t="s">
        <v>16238</v>
      </c>
      <c r="U555" s="348">
        <v>27300722</v>
      </c>
      <c r="V555" s="68"/>
      <c r="W555" s="68"/>
      <c r="X555" s="68"/>
      <c r="Y555" s="68"/>
    </row>
    <row r="556" spans="1:25" x14ac:dyDescent="0.25">
      <c r="A556" s="68" t="s">
        <v>2174</v>
      </c>
      <c r="B556" s="68" t="s">
        <v>2173</v>
      </c>
      <c r="C556" s="68" t="s">
        <v>315</v>
      </c>
      <c r="D556" s="68" t="s">
        <v>11185</v>
      </c>
      <c r="E556" s="68" t="s">
        <v>2</v>
      </c>
      <c r="F556" s="68" t="s">
        <v>195</v>
      </c>
      <c r="G556" s="68" t="s">
        <v>4</v>
      </c>
      <c r="H556" s="68" t="s">
        <v>2</v>
      </c>
      <c r="I556" s="68">
        <v>60301</v>
      </c>
      <c r="J556" s="68" t="s">
        <v>12897</v>
      </c>
      <c r="K556" s="68" t="s">
        <v>196</v>
      </c>
      <c r="L556" s="68" t="s">
        <v>2066</v>
      </c>
      <c r="M556" s="68" t="s">
        <v>2066</v>
      </c>
      <c r="N556" s="68" t="s">
        <v>315</v>
      </c>
      <c r="O556" s="68" t="s">
        <v>14666</v>
      </c>
      <c r="P556" s="348">
        <v>27300895</v>
      </c>
      <c r="Q556" s="348" t="s">
        <v>15347</v>
      </c>
      <c r="R556" s="348" t="s">
        <v>15885</v>
      </c>
      <c r="S556" s="348">
        <v>27300895</v>
      </c>
      <c r="T556" s="348" t="s">
        <v>16238</v>
      </c>
      <c r="U556" s="348">
        <v>27300722</v>
      </c>
      <c r="V556" s="68"/>
      <c r="W556" s="68"/>
      <c r="X556" s="68" t="s">
        <v>720</v>
      </c>
      <c r="Y556" s="68" t="s">
        <v>1484</v>
      </c>
    </row>
    <row r="557" spans="1:25" x14ac:dyDescent="0.25">
      <c r="A557" s="68" t="s">
        <v>2176</v>
      </c>
      <c r="B557" s="68" t="s">
        <v>2175</v>
      </c>
      <c r="C557" s="68" t="s">
        <v>2177</v>
      </c>
      <c r="D557" s="68" t="s">
        <v>11185</v>
      </c>
      <c r="E557" s="68" t="s">
        <v>300</v>
      </c>
      <c r="F557" s="68" t="s">
        <v>195</v>
      </c>
      <c r="G557" s="68" t="s">
        <v>4</v>
      </c>
      <c r="H557" s="68" t="s">
        <v>4</v>
      </c>
      <c r="I557" s="68">
        <v>60303</v>
      </c>
      <c r="J557" s="68" t="s">
        <v>12978</v>
      </c>
      <c r="K557" s="68" t="s">
        <v>196</v>
      </c>
      <c r="L557" s="68" t="s">
        <v>2066</v>
      </c>
      <c r="M557" s="68" t="s">
        <v>2178</v>
      </c>
      <c r="N557" s="68" t="s">
        <v>2177</v>
      </c>
      <c r="O557" s="68" t="s">
        <v>14666</v>
      </c>
      <c r="P557" s="348">
        <v>85316355</v>
      </c>
      <c r="Q557" s="348">
        <v>27300159</v>
      </c>
      <c r="R557" s="348" t="s">
        <v>15498</v>
      </c>
      <c r="S557" s="348">
        <v>85316355</v>
      </c>
      <c r="T557" s="348" t="s">
        <v>15520</v>
      </c>
      <c r="U557" s="348">
        <v>27305078</v>
      </c>
      <c r="V557" s="68"/>
      <c r="W557" s="68"/>
      <c r="X557" s="68"/>
      <c r="Y557" s="68"/>
    </row>
    <row r="558" spans="1:25" x14ac:dyDescent="0.25">
      <c r="A558" s="68" t="s">
        <v>2180</v>
      </c>
      <c r="B558" s="68" t="s">
        <v>2179</v>
      </c>
      <c r="C558" s="68" t="s">
        <v>563</v>
      </c>
      <c r="D558" s="68" t="s">
        <v>11185</v>
      </c>
      <c r="E558" s="68" t="s">
        <v>16</v>
      </c>
      <c r="F558" s="68" t="s">
        <v>195</v>
      </c>
      <c r="G558" s="68" t="s">
        <v>4</v>
      </c>
      <c r="H558" s="68" t="s">
        <v>2</v>
      </c>
      <c r="I558" s="68">
        <v>60301</v>
      </c>
      <c r="J558" s="68" t="s">
        <v>12897</v>
      </c>
      <c r="K558" s="68" t="s">
        <v>196</v>
      </c>
      <c r="L558" s="68" t="s">
        <v>2066</v>
      </c>
      <c r="M558" s="68" t="s">
        <v>2066</v>
      </c>
      <c r="N558" s="68" t="s">
        <v>563</v>
      </c>
      <c r="O558" s="68" t="s">
        <v>14666</v>
      </c>
      <c r="P558" s="348">
        <v>86726423</v>
      </c>
      <c r="Q558" s="348" t="s">
        <v>15347</v>
      </c>
      <c r="R558" s="348" t="s">
        <v>14756</v>
      </c>
      <c r="S558" s="348">
        <v>86726423</v>
      </c>
      <c r="T558" s="348" t="s">
        <v>15493</v>
      </c>
      <c r="U558" s="348">
        <v>85988401</v>
      </c>
      <c r="V558" s="68"/>
      <c r="W558" s="68"/>
      <c r="X558" s="68" t="s">
        <v>2181</v>
      </c>
      <c r="Y558" s="68"/>
    </row>
    <row r="559" spans="1:25" x14ac:dyDescent="0.25">
      <c r="A559" s="68" t="s">
        <v>2183</v>
      </c>
      <c r="B559" s="68" t="s">
        <v>2182</v>
      </c>
      <c r="C559" s="68" t="s">
        <v>14047</v>
      </c>
      <c r="D559" s="68" t="s">
        <v>11185</v>
      </c>
      <c r="E559" s="68" t="s">
        <v>16</v>
      </c>
      <c r="F559" s="68" t="s">
        <v>195</v>
      </c>
      <c r="G559" s="68" t="s">
        <v>4</v>
      </c>
      <c r="H559" s="68" t="s">
        <v>2</v>
      </c>
      <c r="I559" s="68">
        <v>60301</v>
      </c>
      <c r="J559" s="68" t="s">
        <v>12897</v>
      </c>
      <c r="K559" s="68" t="s">
        <v>196</v>
      </c>
      <c r="L559" s="68" t="s">
        <v>2066</v>
      </c>
      <c r="M559" s="68" t="s">
        <v>2066</v>
      </c>
      <c r="N559" s="68" t="s">
        <v>11390</v>
      </c>
      <c r="O559" s="68" t="s">
        <v>14666</v>
      </c>
      <c r="P559" s="348">
        <v>85087629</v>
      </c>
      <c r="Q559" s="348" t="s">
        <v>15347</v>
      </c>
      <c r="R559" s="348" t="s">
        <v>15499</v>
      </c>
      <c r="S559" s="348">
        <v>85087629</v>
      </c>
      <c r="T559" s="348" t="s">
        <v>15493</v>
      </c>
      <c r="U559" s="348">
        <v>85988401</v>
      </c>
      <c r="V559" s="68" t="s">
        <v>15261</v>
      </c>
      <c r="W559" s="68"/>
      <c r="X559" s="68" t="s">
        <v>2184</v>
      </c>
      <c r="Y559" s="68"/>
    </row>
    <row r="560" spans="1:25" x14ac:dyDescent="0.25">
      <c r="A560" s="68" t="s">
        <v>2187</v>
      </c>
      <c r="B560" s="68" t="s">
        <v>2186</v>
      </c>
      <c r="C560" s="68" t="s">
        <v>478</v>
      </c>
      <c r="D560" s="68" t="s">
        <v>11185</v>
      </c>
      <c r="E560" s="68" t="s">
        <v>12</v>
      </c>
      <c r="F560" s="68" t="s">
        <v>195</v>
      </c>
      <c r="G560" s="68" t="s">
        <v>4</v>
      </c>
      <c r="H560" s="68" t="s">
        <v>2</v>
      </c>
      <c r="I560" s="68">
        <v>60301</v>
      </c>
      <c r="J560" s="68" t="s">
        <v>12897</v>
      </c>
      <c r="K560" s="68" t="s">
        <v>196</v>
      </c>
      <c r="L560" s="68" t="s">
        <v>2066</v>
      </c>
      <c r="M560" s="68" t="s">
        <v>2066</v>
      </c>
      <c r="N560" s="68" t="s">
        <v>478</v>
      </c>
      <c r="O560" s="68" t="s">
        <v>14666</v>
      </c>
      <c r="P560" s="348">
        <v>25140777</v>
      </c>
      <c r="Q560" s="348">
        <v>86992174</v>
      </c>
      <c r="R560" s="348" t="s">
        <v>14757</v>
      </c>
      <c r="S560" s="348">
        <v>86992174</v>
      </c>
      <c r="T560" s="348" t="s">
        <v>16439</v>
      </c>
      <c r="U560" s="348">
        <v>63327475</v>
      </c>
      <c r="V560" s="68"/>
      <c r="W560" s="68"/>
      <c r="X560" s="68" t="s">
        <v>11082</v>
      </c>
      <c r="Y560" s="68"/>
    </row>
    <row r="561" spans="1:25" x14ac:dyDescent="0.25">
      <c r="A561" s="68" t="s">
        <v>2189</v>
      </c>
      <c r="B561" s="68" t="s">
        <v>2188</v>
      </c>
      <c r="C561" s="68" t="s">
        <v>317</v>
      </c>
      <c r="D561" s="68" t="s">
        <v>11185</v>
      </c>
      <c r="E561" s="68" t="s">
        <v>12</v>
      </c>
      <c r="F561" s="68" t="s">
        <v>195</v>
      </c>
      <c r="G561" s="68" t="s">
        <v>4</v>
      </c>
      <c r="H561" s="68" t="s">
        <v>2</v>
      </c>
      <c r="I561" s="68">
        <v>60301</v>
      </c>
      <c r="J561" s="68" t="s">
        <v>12897</v>
      </c>
      <c r="K561" s="68" t="s">
        <v>196</v>
      </c>
      <c r="L561" s="68" t="s">
        <v>2066</v>
      </c>
      <c r="M561" s="68" t="s">
        <v>2066</v>
      </c>
      <c r="N561" s="68" t="s">
        <v>317</v>
      </c>
      <c r="O561" s="68" t="s">
        <v>14666</v>
      </c>
      <c r="P561" s="348">
        <v>89988299</v>
      </c>
      <c r="Q561" s="348" t="s">
        <v>15347</v>
      </c>
      <c r="R561" s="348" t="s">
        <v>10183</v>
      </c>
      <c r="S561" s="348">
        <v>89988299</v>
      </c>
      <c r="T561" s="348" t="s">
        <v>16439</v>
      </c>
      <c r="U561" s="348">
        <v>63327475</v>
      </c>
      <c r="V561" s="68"/>
      <c r="W561" s="68"/>
      <c r="X561" s="68" t="s">
        <v>2742</v>
      </c>
      <c r="Y561" s="68"/>
    </row>
    <row r="562" spans="1:25" x14ac:dyDescent="0.25">
      <c r="A562" s="68" t="s">
        <v>2191</v>
      </c>
      <c r="B562" s="68" t="s">
        <v>2190</v>
      </c>
      <c r="C562" s="68" t="s">
        <v>12357</v>
      </c>
      <c r="D562" s="68" t="s">
        <v>11185</v>
      </c>
      <c r="E562" s="68" t="s">
        <v>16</v>
      </c>
      <c r="F562" s="68" t="s">
        <v>195</v>
      </c>
      <c r="G562" s="68" t="s">
        <v>4</v>
      </c>
      <c r="H562" s="68" t="s">
        <v>2</v>
      </c>
      <c r="I562" s="68">
        <v>60301</v>
      </c>
      <c r="J562" s="68" t="s">
        <v>12897</v>
      </c>
      <c r="K562" s="68" t="s">
        <v>196</v>
      </c>
      <c r="L562" s="68" t="s">
        <v>2066</v>
      </c>
      <c r="M562" s="68" t="s">
        <v>2066</v>
      </c>
      <c r="N562" s="68" t="s">
        <v>14085</v>
      </c>
      <c r="O562" s="68" t="s">
        <v>14666</v>
      </c>
      <c r="P562" s="348" t="s">
        <v>15347</v>
      </c>
      <c r="Q562" s="348" t="s">
        <v>15347</v>
      </c>
      <c r="R562" s="348" t="s">
        <v>11391</v>
      </c>
      <c r="S562" s="348">
        <v>87918701</v>
      </c>
      <c r="T562" s="348" t="s">
        <v>15493</v>
      </c>
      <c r="U562" s="348">
        <v>27300159</v>
      </c>
      <c r="V562" s="68"/>
      <c r="W562" s="68"/>
      <c r="X562" s="68" t="s">
        <v>12413</v>
      </c>
      <c r="Y562" s="68"/>
    </row>
    <row r="563" spans="1:25" x14ac:dyDescent="0.25">
      <c r="A563" s="68" t="s">
        <v>2193</v>
      </c>
      <c r="B563" s="68" t="s">
        <v>2192</v>
      </c>
      <c r="C563" s="68" t="s">
        <v>911</v>
      </c>
      <c r="D563" s="68" t="s">
        <v>11185</v>
      </c>
      <c r="E563" s="68" t="s">
        <v>2</v>
      </c>
      <c r="F563" s="68" t="s">
        <v>195</v>
      </c>
      <c r="G563" s="68" t="s">
        <v>4</v>
      </c>
      <c r="H563" s="68" t="s">
        <v>2</v>
      </c>
      <c r="I563" s="68">
        <v>60301</v>
      </c>
      <c r="J563" s="68" t="s">
        <v>12897</v>
      </c>
      <c r="K563" s="68" t="s">
        <v>196</v>
      </c>
      <c r="L563" s="68" t="s">
        <v>2066</v>
      </c>
      <c r="M563" s="68" t="s">
        <v>2066</v>
      </c>
      <c r="N563" s="68" t="s">
        <v>255</v>
      </c>
      <c r="O563" s="68" t="s">
        <v>14666</v>
      </c>
      <c r="P563" s="348">
        <v>27302673</v>
      </c>
      <c r="Q563" s="348" t="s">
        <v>15347</v>
      </c>
      <c r="R563" s="348" t="s">
        <v>12410</v>
      </c>
      <c r="S563" s="348">
        <v>27302673</v>
      </c>
      <c r="T563" s="348" t="s">
        <v>16238</v>
      </c>
      <c r="U563" s="348">
        <v>27300722</v>
      </c>
      <c r="V563" s="68"/>
      <c r="W563" s="68"/>
      <c r="X563" s="68" t="s">
        <v>5953</v>
      </c>
      <c r="Y563" s="68"/>
    </row>
    <row r="564" spans="1:25" x14ac:dyDescent="0.25">
      <c r="A564" s="68" t="s">
        <v>2195</v>
      </c>
      <c r="B564" s="68" t="s">
        <v>2194</v>
      </c>
      <c r="C564" s="68" t="s">
        <v>2196</v>
      </c>
      <c r="D564" s="68" t="s">
        <v>11185</v>
      </c>
      <c r="E564" s="68" t="s">
        <v>300</v>
      </c>
      <c r="F564" s="68" t="s">
        <v>195</v>
      </c>
      <c r="G564" s="68" t="s">
        <v>4</v>
      </c>
      <c r="H564" s="68" t="s">
        <v>2</v>
      </c>
      <c r="I564" s="68">
        <v>60301</v>
      </c>
      <c r="J564" s="68" t="s">
        <v>12897</v>
      </c>
      <c r="K564" s="68" t="s">
        <v>196</v>
      </c>
      <c r="L564" s="68" t="s">
        <v>2066</v>
      </c>
      <c r="M564" s="68" t="s">
        <v>2066</v>
      </c>
      <c r="N564" s="68" t="s">
        <v>2196</v>
      </c>
      <c r="O564" s="68" t="s">
        <v>14666</v>
      </c>
      <c r="P564" s="348">
        <v>86299286</v>
      </c>
      <c r="Q564" s="348" t="s">
        <v>15347</v>
      </c>
      <c r="R564" s="348" t="s">
        <v>16440</v>
      </c>
      <c r="S564" s="348">
        <v>83626207</v>
      </c>
      <c r="T564" s="348" t="s">
        <v>15520</v>
      </c>
      <c r="U564" s="348">
        <v>87093141</v>
      </c>
      <c r="V564" s="68"/>
      <c r="W564" s="68"/>
      <c r="X564" s="68" t="s">
        <v>8537</v>
      </c>
      <c r="Y564" s="68"/>
    </row>
    <row r="565" spans="1:25" x14ac:dyDescent="0.25">
      <c r="A565" s="68" t="s">
        <v>2198</v>
      </c>
      <c r="B565" s="68" t="s">
        <v>2197</v>
      </c>
      <c r="C565" s="68" t="s">
        <v>1970</v>
      </c>
      <c r="D565" s="68" t="s">
        <v>11185</v>
      </c>
      <c r="E565" s="68" t="s">
        <v>300</v>
      </c>
      <c r="F565" s="68" t="s">
        <v>195</v>
      </c>
      <c r="G565" s="68" t="s">
        <v>4</v>
      </c>
      <c r="H565" s="68" t="s">
        <v>2</v>
      </c>
      <c r="I565" s="68">
        <v>60301</v>
      </c>
      <c r="J565" s="68" t="s">
        <v>12897</v>
      </c>
      <c r="K565" s="68" t="s">
        <v>196</v>
      </c>
      <c r="L565" s="68" t="s">
        <v>2066</v>
      </c>
      <c r="M565" s="68" t="s">
        <v>2066</v>
      </c>
      <c r="N565" s="68" t="s">
        <v>1970</v>
      </c>
      <c r="O565" s="68" t="s">
        <v>14666</v>
      </c>
      <c r="P565" s="348">
        <v>27302434</v>
      </c>
      <c r="Q565" s="348">
        <v>88549815</v>
      </c>
      <c r="R565" s="348" t="s">
        <v>14772</v>
      </c>
      <c r="S565" s="348">
        <v>88549815</v>
      </c>
      <c r="T565" s="348" t="s">
        <v>15520</v>
      </c>
      <c r="U565" s="348">
        <v>87093141</v>
      </c>
      <c r="V565" s="68" t="s">
        <v>15261</v>
      </c>
      <c r="W565" s="68"/>
      <c r="X565" s="68" t="s">
        <v>2199</v>
      </c>
      <c r="Y565" s="68"/>
    </row>
    <row r="566" spans="1:25" x14ac:dyDescent="0.25">
      <c r="A566" s="68" t="s">
        <v>2201</v>
      </c>
      <c r="B566" s="68" t="s">
        <v>2200</v>
      </c>
      <c r="C566" s="68" t="s">
        <v>774</v>
      </c>
      <c r="D566" s="68" t="s">
        <v>125</v>
      </c>
      <c r="E566" s="68" t="s">
        <v>8</v>
      </c>
      <c r="F566" s="68" t="s">
        <v>49</v>
      </c>
      <c r="G566" s="68" t="s">
        <v>15</v>
      </c>
      <c r="H566" s="68" t="s">
        <v>5</v>
      </c>
      <c r="I566" s="68">
        <v>21104</v>
      </c>
      <c r="J566" s="68" t="s">
        <v>13022</v>
      </c>
      <c r="K566" s="68" t="s">
        <v>126</v>
      </c>
      <c r="L566" s="68" t="s">
        <v>2202</v>
      </c>
      <c r="M566" s="68" t="s">
        <v>774</v>
      </c>
      <c r="N566" s="68" t="s">
        <v>774</v>
      </c>
      <c r="O566" s="68" t="s">
        <v>14666</v>
      </c>
      <c r="P566" s="348">
        <v>24631713</v>
      </c>
      <c r="Q566" s="348">
        <v>24633572</v>
      </c>
      <c r="R566" s="348" t="s">
        <v>14112</v>
      </c>
      <c r="S566" s="348">
        <v>24631713</v>
      </c>
      <c r="T566" s="348" t="s">
        <v>15500</v>
      </c>
      <c r="U566" s="348">
        <v>24633545</v>
      </c>
      <c r="V566" s="68"/>
      <c r="W566" s="68"/>
      <c r="X566" s="68" t="s">
        <v>9019</v>
      </c>
      <c r="Y566" s="68"/>
    </row>
    <row r="567" spans="1:25" x14ac:dyDescent="0.25">
      <c r="A567" s="68" t="s">
        <v>2205</v>
      </c>
      <c r="B567" s="68" t="s">
        <v>2204</v>
      </c>
      <c r="C567" s="68" t="s">
        <v>2206</v>
      </c>
      <c r="D567" s="68" t="s">
        <v>11185</v>
      </c>
      <c r="E567" s="68" t="s">
        <v>16</v>
      </c>
      <c r="F567" s="68" t="s">
        <v>195</v>
      </c>
      <c r="G567" s="68" t="s">
        <v>4</v>
      </c>
      <c r="H567" s="68" t="s">
        <v>2</v>
      </c>
      <c r="I567" s="68">
        <v>60301</v>
      </c>
      <c r="J567" s="68" t="s">
        <v>12897</v>
      </c>
      <c r="K567" s="68" t="s">
        <v>196</v>
      </c>
      <c r="L567" s="68" t="s">
        <v>2066</v>
      </c>
      <c r="M567" s="68" t="s">
        <v>2066</v>
      </c>
      <c r="N567" s="68" t="s">
        <v>2206</v>
      </c>
      <c r="O567" s="68" t="s">
        <v>14666</v>
      </c>
      <c r="P567" s="348">
        <v>22002769</v>
      </c>
      <c r="Q567" s="348">
        <v>63089301</v>
      </c>
      <c r="R567" s="348" t="s">
        <v>13445</v>
      </c>
      <c r="S567" s="348">
        <v>63089301</v>
      </c>
      <c r="T567" s="348" t="s">
        <v>15493</v>
      </c>
      <c r="U567" s="348">
        <v>27300159</v>
      </c>
      <c r="V567" s="68" t="s">
        <v>15261</v>
      </c>
      <c r="W567" s="68"/>
      <c r="X567" s="68" t="s">
        <v>6236</v>
      </c>
      <c r="Y567" s="68"/>
    </row>
    <row r="568" spans="1:25" x14ac:dyDescent="0.25">
      <c r="A568" s="68" t="s">
        <v>2208</v>
      </c>
      <c r="B568" s="68" t="s">
        <v>2207</v>
      </c>
      <c r="C568" s="68" t="s">
        <v>14063</v>
      </c>
      <c r="D568" s="68" t="s">
        <v>11185</v>
      </c>
      <c r="E568" s="68" t="s">
        <v>2</v>
      </c>
      <c r="F568" s="68" t="s">
        <v>195</v>
      </c>
      <c r="G568" s="68" t="s">
        <v>4</v>
      </c>
      <c r="H568" s="68" t="s">
        <v>2</v>
      </c>
      <c r="I568" s="68">
        <v>60301</v>
      </c>
      <c r="J568" s="68" t="s">
        <v>12897</v>
      </c>
      <c r="K568" s="68" t="s">
        <v>196</v>
      </c>
      <c r="L568" s="68" t="s">
        <v>2066</v>
      </c>
      <c r="M568" s="68" t="s">
        <v>2066</v>
      </c>
      <c r="N568" s="68" t="s">
        <v>1617</v>
      </c>
      <c r="O568" s="68" t="s">
        <v>14666</v>
      </c>
      <c r="P568" s="348">
        <v>22001035</v>
      </c>
      <c r="Q568" s="348">
        <v>27300722</v>
      </c>
      <c r="R568" s="348" t="s">
        <v>14742</v>
      </c>
      <c r="S568" s="348">
        <v>85653156</v>
      </c>
      <c r="T568" s="348" t="s">
        <v>16238</v>
      </c>
      <c r="U568" s="348">
        <v>27300722</v>
      </c>
      <c r="V568" s="68"/>
      <c r="W568" s="68"/>
      <c r="X568" s="68" t="s">
        <v>2209</v>
      </c>
      <c r="Y568" s="68"/>
    </row>
    <row r="569" spans="1:25" x14ac:dyDescent="0.25">
      <c r="A569" s="68" t="s">
        <v>2212</v>
      </c>
      <c r="B569" s="68" t="s">
        <v>2211</v>
      </c>
      <c r="C569" s="68" t="s">
        <v>299</v>
      </c>
      <c r="D569" s="68" t="s">
        <v>11185</v>
      </c>
      <c r="E569" s="68" t="s">
        <v>2</v>
      </c>
      <c r="F569" s="68" t="s">
        <v>195</v>
      </c>
      <c r="G569" s="68" t="s">
        <v>4</v>
      </c>
      <c r="H569" s="68" t="s">
        <v>2</v>
      </c>
      <c r="I569" s="68">
        <v>60301</v>
      </c>
      <c r="J569" s="68" t="s">
        <v>12897</v>
      </c>
      <c r="K569" s="68" t="s">
        <v>196</v>
      </c>
      <c r="L569" s="68" t="s">
        <v>2066</v>
      </c>
      <c r="M569" s="68" t="s">
        <v>2066</v>
      </c>
      <c r="N569" s="68" t="s">
        <v>299</v>
      </c>
      <c r="O569" s="68" t="s">
        <v>14666</v>
      </c>
      <c r="P569" s="348">
        <v>27302903</v>
      </c>
      <c r="Q569" s="348">
        <v>22253612</v>
      </c>
      <c r="R569" s="348" t="s">
        <v>12672</v>
      </c>
      <c r="S569" s="348">
        <v>64593405</v>
      </c>
      <c r="T569" s="348" t="s">
        <v>16238</v>
      </c>
      <c r="U569" s="348">
        <v>27300722</v>
      </c>
      <c r="V569" s="68" t="s">
        <v>15261</v>
      </c>
      <c r="W569" s="68"/>
      <c r="X569" s="68" t="s">
        <v>2213</v>
      </c>
      <c r="Y569" s="68"/>
    </row>
    <row r="570" spans="1:25" x14ac:dyDescent="0.25">
      <c r="A570" s="68" t="s">
        <v>2216</v>
      </c>
      <c r="B570" s="68" t="s">
        <v>2215</v>
      </c>
      <c r="C570" s="68" t="s">
        <v>1387</v>
      </c>
      <c r="D570" s="68" t="s">
        <v>11185</v>
      </c>
      <c r="E570" s="68" t="s">
        <v>2</v>
      </c>
      <c r="F570" s="68" t="s">
        <v>195</v>
      </c>
      <c r="G570" s="68" t="s">
        <v>4</v>
      </c>
      <c r="H570" s="68" t="s">
        <v>2</v>
      </c>
      <c r="I570" s="68">
        <v>60301</v>
      </c>
      <c r="J570" s="68" t="s">
        <v>12897</v>
      </c>
      <c r="K570" s="68" t="s">
        <v>196</v>
      </c>
      <c r="L570" s="68" t="s">
        <v>2066</v>
      </c>
      <c r="M570" s="68" t="s">
        <v>2066</v>
      </c>
      <c r="N570" s="68" t="s">
        <v>11392</v>
      </c>
      <c r="O570" s="68" t="s">
        <v>14666</v>
      </c>
      <c r="P570" s="348">
        <v>27300025</v>
      </c>
      <c r="Q570" s="348">
        <v>87046017</v>
      </c>
      <c r="R570" s="348" t="s">
        <v>13349</v>
      </c>
      <c r="S570" s="348">
        <v>87046017</v>
      </c>
      <c r="T570" s="348" t="s">
        <v>16238</v>
      </c>
      <c r="U570" s="348">
        <v>27300722</v>
      </c>
      <c r="V570" s="68" t="s">
        <v>15261</v>
      </c>
      <c r="W570" s="68"/>
      <c r="X570" s="68" t="s">
        <v>1142</v>
      </c>
      <c r="Y570" s="68" t="s">
        <v>374</v>
      </c>
    </row>
    <row r="571" spans="1:25" x14ac:dyDescent="0.25">
      <c r="A571" s="68" t="s">
        <v>2218</v>
      </c>
      <c r="B571" s="68" t="s">
        <v>2217</v>
      </c>
      <c r="C571" s="68" t="s">
        <v>2219</v>
      </c>
      <c r="D571" s="68" t="s">
        <v>11185</v>
      </c>
      <c r="E571" s="68" t="s">
        <v>16</v>
      </c>
      <c r="F571" s="68" t="s">
        <v>195</v>
      </c>
      <c r="G571" s="68" t="s">
        <v>4</v>
      </c>
      <c r="H571" s="68" t="s">
        <v>2</v>
      </c>
      <c r="I571" s="68">
        <v>60301</v>
      </c>
      <c r="J571" s="68" t="s">
        <v>12897</v>
      </c>
      <c r="K571" s="68" t="s">
        <v>196</v>
      </c>
      <c r="L571" s="68" t="s">
        <v>2066</v>
      </c>
      <c r="M571" s="68" t="s">
        <v>2066</v>
      </c>
      <c r="N571" s="68" t="s">
        <v>11393</v>
      </c>
      <c r="O571" s="68" t="s">
        <v>14666</v>
      </c>
      <c r="P571" s="348">
        <v>87161897</v>
      </c>
      <c r="Q571" s="348" t="s">
        <v>15347</v>
      </c>
      <c r="R571" s="348" t="s">
        <v>13449</v>
      </c>
      <c r="S571" s="348">
        <v>87161897</v>
      </c>
      <c r="T571" s="348" t="s">
        <v>15493</v>
      </c>
      <c r="U571" s="348">
        <v>27300159</v>
      </c>
      <c r="V571" s="68"/>
      <c r="W571" s="68"/>
      <c r="X571" s="68"/>
      <c r="Y571" s="68"/>
    </row>
    <row r="572" spans="1:25" x14ac:dyDescent="0.25">
      <c r="A572" s="68" t="s">
        <v>2221</v>
      </c>
      <c r="B572" s="68" t="s">
        <v>2220</v>
      </c>
      <c r="C572" s="68" t="s">
        <v>2222</v>
      </c>
      <c r="D572" s="68" t="s">
        <v>11185</v>
      </c>
      <c r="E572" s="68" t="s">
        <v>3</v>
      </c>
      <c r="F572" s="68" t="s">
        <v>195</v>
      </c>
      <c r="G572" s="68" t="s">
        <v>4</v>
      </c>
      <c r="H572" s="68" t="s">
        <v>3</v>
      </c>
      <c r="I572" s="68">
        <v>60302</v>
      </c>
      <c r="J572" s="68" t="s">
        <v>13854</v>
      </c>
      <c r="K572" s="68" t="s">
        <v>196</v>
      </c>
      <c r="L572" s="68" t="s">
        <v>2066</v>
      </c>
      <c r="M572" s="68" t="s">
        <v>14039</v>
      </c>
      <c r="N572" s="68" t="s">
        <v>2222</v>
      </c>
      <c r="O572" s="68" t="s">
        <v>14666</v>
      </c>
      <c r="P572" s="348">
        <v>22002185</v>
      </c>
      <c r="Q572" s="348">
        <v>27300159</v>
      </c>
      <c r="R572" s="348" t="s">
        <v>14732</v>
      </c>
      <c r="S572" s="348">
        <v>22002185</v>
      </c>
      <c r="T572" s="348" t="s">
        <v>15501</v>
      </c>
      <c r="U572" s="348">
        <v>27300654</v>
      </c>
      <c r="V572" s="68" t="s">
        <v>15261</v>
      </c>
      <c r="W572" s="68"/>
      <c r="X572" s="68" t="s">
        <v>2223</v>
      </c>
      <c r="Y572" s="68"/>
    </row>
    <row r="573" spans="1:25" x14ac:dyDescent="0.25">
      <c r="A573" s="68" t="s">
        <v>2225</v>
      </c>
      <c r="B573" s="68" t="s">
        <v>2224</v>
      </c>
      <c r="C573" s="68" t="s">
        <v>1687</v>
      </c>
      <c r="D573" s="68" t="s">
        <v>11185</v>
      </c>
      <c r="E573" s="68" t="s">
        <v>3</v>
      </c>
      <c r="F573" s="68" t="s">
        <v>195</v>
      </c>
      <c r="G573" s="68" t="s">
        <v>4</v>
      </c>
      <c r="H573" s="68" t="s">
        <v>3</v>
      </c>
      <c r="I573" s="68">
        <v>60302</v>
      </c>
      <c r="J573" s="68" t="s">
        <v>13854</v>
      </c>
      <c r="K573" s="68" t="s">
        <v>196</v>
      </c>
      <c r="L573" s="68" t="s">
        <v>2066</v>
      </c>
      <c r="M573" s="68" t="s">
        <v>14039</v>
      </c>
      <c r="N573" s="68" t="s">
        <v>1687</v>
      </c>
      <c r="O573" s="68" t="s">
        <v>14666</v>
      </c>
      <c r="P573" s="348">
        <v>27421227</v>
      </c>
      <c r="Q573" s="348">
        <v>88421227</v>
      </c>
      <c r="R573" s="348" t="s">
        <v>14740</v>
      </c>
      <c r="S573" s="348">
        <v>27421227</v>
      </c>
      <c r="T573" s="348" t="s">
        <v>15501</v>
      </c>
      <c r="U573" s="348">
        <v>27300654</v>
      </c>
      <c r="V573" s="68"/>
      <c r="W573" s="68"/>
      <c r="X573" s="68" t="s">
        <v>2226</v>
      </c>
      <c r="Y573" s="68"/>
    </row>
    <row r="574" spans="1:25" x14ac:dyDescent="0.25">
      <c r="A574" s="68" t="s">
        <v>2228</v>
      </c>
      <c r="B574" s="68" t="s">
        <v>2227</v>
      </c>
      <c r="C574" s="68" t="s">
        <v>2229</v>
      </c>
      <c r="D574" s="68" t="s">
        <v>11185</v>
      </c>
      <c r="E574" s="68" t="s">
        <v>3</v>
      </c>
      <c r="F574" s="68" t="s">
        <v>195</v>
      </c>
      <c r="G574" s="68" t="s">
        <v>4</v>
      </c>
      <c r="H574" s="68" t="s">
        <v>11</v>
      </c>
      <c r="I574" s="68">
        <v>60309</v>
      </c>
      <c r="J574" s="68" t="s">
        <v>13091</v>
      </c>
      <c r="K574" s="68" t="s">
        <v>196</v>
      </c>
      <c r="L574" s="68" t="s">
        <v>2066</v>
      </c>
      <c r="M574" s="68" t="s">
        <v>14040</v>
      </c>
      <c r="N574" s="68" t="s">
        <v>2229</v>
      </c>
      <c r="O574" s="68" t="s">
        <v>14666</v>
      </c>
      <c r="P574" s="348">
        <v>22001100</v>
      </c>
      <c r="Q574" s="348">
        <v>87825458</v>
      </c>
      <c r="R574" s="348" t="s">
        <v>12662</v>
      </c>
      <c r="S574" s="348">
        <v>22001100</v>
      </c>
      <c r="T574" s="348" t="s">
        <v>15501</v>
      </c>
      <c r="U574" s="348">
        <v>27300654</v>
      </c>
      <c r="V574" s="68"/>
      <c r="W574" s="68"/>
      <c r="X574" s="68" t="s">
        <v>12799</v>
      </c>
      <c r="Y574" s="68"/>
    </row>
    <row r="575" spans="1:25" x14ac:dyDescent="0.25">
      <c r="A575" s="68" t="s">
        <v>2231</v>
      </c>
      <c r="B575" s="68" t="s">
        <v>2230</v>
      </c>
      <c r="C575" s="68" t="s">
        <v>2232</v>
      </c>
      <c r="D575" s="68" t="s">
        <v>11185</v>
      </c>
      <c r="E575" s="68" t="s">
        <v>3</v>
      </c>
      <c r="F575" s="68" t="s">
        <v>195</v>
      </c>
      <c r="G575" s="68" t="s">
        <v>4</v>
      </c>
      <c r="H575" s="68" t="s">
        <v>11</v>
      </c>
      <c r="I575" s="68">
        <v>60309</v>
      </c>
      <c r="J575" s="68" t="s">
        <v>13091</v>
      </c>
      <c r="K575" s="68" t="s">
        <v>196</v>
      </c>
      <c r="L575" s="68" t="s">
        <v>2066</v>
      </c>
      <c r="M575" s="68" t="s">
        <v>14040</v>
      </c>
      <c r="N575" s="68" t="s">
        <v>2232</v>
      </c>
      <c r="O575" s="68" t="s">
        <v>14666</v>
      </c>
      <c r="P575" s="348">
        <v>83098038</v>
      </c>
      <c r="Q575" s="348">
        <v>27300654</v>
      </c>
      <c r="R575" s="348" t="s">
        <v>13447</v>
      </c>
      <c r="S575" s="348">
        <v>83098038</v>
      </c>
      <c r="T575" s="348" t="s">
        <v>15501</v>
      </c>
      <c r="U575" s="348">
        <v>27300654</v>
      </c>
      <c r="V575" s="68" t="s">
        <v>15261</v>
      </c>
      <c r="W575" s="68"/>
      <c r="X575" s="68" t="s">
        <v>2233</v>
      </c>
      <c r="Y575" s="68"/>
    </row>
    <row r="576" spans="1:25" x14ac:dyDescent="0.25">
      <c r="A576" s="68" t="s">
        <v>2235</v>
      </c>
      <c r="B576" s="68" t="s">
        <v>2234</v>
      </c>
      <c r="C576" s="68" t="s">
        <v>181</v>
      </c>
      <c r="D576" s="68" t="s">
        <v>11185</v>
      </c>
      <c r="E576" s="68" t="s">
        <v>3</v>
      </c>
      <c r="F576" s="68" t="s">
        <v>195</v>
      </c>
      <c r="G576" s="68" t="s">
        <v>4</v>
      </c>
      <c r="H576" s="68" t="s">
        <v>11</v>
      </c>
      <c r="I576" s="68">
        <v>60309</v>
      </c>
      <c r="J576" s="68" t="s">
        <v>13091</v>
      </c>
      <c r="K576" s="68" t="s">
        <v>196</v>
      </c>
      <c r="L576" s="68" t="s">
        <v>2066</v>
      </c>
      <c r="M576" s="68" t="s">
        <v>14040</v>
      </c>
      <c r="N576" s="68" t="s">
        <v>181</v>
      </c>
      <c r="O576" s="68" t="s">
        <v>14666</v>
      </c>
      <c r="P576" s="348">
        <v>27301974</v>
      </c>
      <c r="Q576" s="348">
        <v>27302974</v>
      </c>
      <c r="R576" s="348" t="s">
        <v>12514</v>
      </c>
      <c r="S576" s="348">
        <v>27301974</v>
      </c>
      <c r="T576" s="348" t="s">
        <v>15501</v>
      </c>
      <c r="U576" s="348">
        <v>27300654</v>
      </c>
      <c r="V576" s="68" t="s">
        <v>15261</v>
      </c>
      <c r="W576" s="68"/>
      <c r="X576" s="68" t="s">
        <v>1838</v>
      </c>
      <c r="Y576" s="68"/>
    </row>
    <row r="577" spans="1:25" x14ac:dyDescent="0.25">
      <c r="A577" s="68" t="s">
        <v>2237</v>
      </c>
      <c r="B577" s="68" t="s">
        <v>2236</v>
      </c>
      <c r="C577" s="68" t="s">
        <v>11188</v>
      </c>
      <c r="D577" s="68" t="s">
        <v>11185</v>
      </c>
      <c r="E577" s="68" t="s">
        <v>3</v>
      </c>
      <c r="F577" s="68" t="s">
        <v>195</v>
      </c>
      <c r="G577" s="68" t="s">
        <v>4</v>
      </c>
      <c r="H577" s="68" t="s">
        <v>3</v>
      </c>
      <c r="I577" s="68">
        <v>60302</v>
      </c>
      <c r="J577" s="68" t="s">
        <v>13854</v>
      </c>
      <c r="K577" s="68" t="s">
        <v>196</v>
      </c>
      <c r="L577" s="68" t="s">
        <v>2066</v>
      </c>
      <c r="M577" s="68" t="s">
        <v>14039</v>
      </c>
      <c r="N577" s="68" t="s">
        <v>14076</v>
      </c>
      <c r="O577" s="68" t="s">
        <v>14666</v>
      </c>
      <c r="P577" s="348">
        <v>22001391</v>
      </c>
      <c r="Q577" s="348">
        <v>83417790</v>
      </c>
      <c r="R577" s="348" t="s">
        <v>12663</v>
      </c>
      <c r="S577" s="348">
        <v>83417790</v>
      </c>
      <c r="T577" s="348" t="s">
        <v>15501</v>
      </c>
      <c r="U577" s="348">
        <v>84641001</v>
      </c>
      <c r="V577" s="68"/>
      <c r="W577" s="68"/>
      <c r="X577" s="68" t="s">
        <v>9140</v>
      </c>
      <c r="Y577" s="68"/>
    </row>
    <row r="578" spans="1:25" x14ac:dyDescent="0.25">
      <c r="A578" s="68" t="s">
        <v>2239</v>
      </c>
      <c r="B578" s="68" t="s">
        <v>2238</v>
      </c>
      <c r="C578" s="68" t="s">
        <v>14039</v>
      </c>
      <c r="D578" s="68" t="s">
        <v>11185</v>
      </c>
      <c r="E578" s="68" t="s">
        <v>3</v>
      </c>
      <c r="F578" s="68" t="s">
        <v>195</v>
      </c>
      <c r="G578" s="68" t="s">
        <v>4</v>
      </c>
      <c r="H578" s="68" t="s">
        <v>3</v>
      </c>
      <c r="I578" s="68">
        <v>60302</v>
      </c>
      <c r="J578" s="68" t="s">
        <v>13854</v>
      </c>
      <c r="K578" s="68" t="s">
        <v>196</v>
      </c>
      <c r="L578" s="68" t="s">
        <v>2066</v>
      </c>
      <c r="M578" s="68" t="s">
        <v>14039</v>
      </c>
      <c r="N578" s="68" t="s">
        <v>14039</v>
      </c>
      <c r="O578" s="68" t="s">
        <v>14666</v>
      </c>
      <c r="P578" s="348">
        <v>27421020</v>
      </c>
      <c r="Q578" s="348">
        <v>88494241</v>
      </c>
      <c r="R578" s="348" t="s">
        <v>14764</v>
      </c>
      <c r="S578" s="348">
        <v>27421020</v>
      </c>
      <c r="T578" s="348" t="s">
        <v>15501</v>
      </c>
      <c r="U578" s="348">
        <v>27300654</v>
      </c>
      <c r="V578" s="68" t="s">
        <v>15261</v>
      </c>
      <c r="W578" s="68"/>
      <c r="X578" s="68" t="s">
        <v>1148</v>
      </c>
      <c r="Y578" s="68"/>
    </row>
    <row r="579" spans="1:25" x14ac:dyDescent="0.25">
      <c r="A579" s="68" t="s">
        <v>2241</v>
      </c>
      <c r="B579" s="68" t="s">
        <v>2240</v>
      </c>
      <c r="C579" s="68" t="s">
        <v>218</v>
      </c>
      <c r="D579" s="68" t="s">
        <v>11185</v>
      </c>
      <c r="E579" s="68" t="s">
        <v>3</v>
      </c>
      <c r="F579" s="68" t="s">
        <v>195</v>
      </c>
      <c r="G579" s="68" t="s">
        <v>4</v>
      </c>
      <c r="H579" s="68" t="s">
        <v>11</v>
      </c>
      <c r="I579" s="68">
        <v>60309</v>
      </c>
      <c r="J579" s="68" t="s">
        <v>13091</v>
      </c>
      <c r="K579" s="68" t="s">
        <v>196</v>
      </c>
      <c r="L579" s="68" t="s">
        <v>2066</v>
      </c>
      <c r="M579" s="68" t="s">
        <v>14040</v>
      </c>
      <c r="N579" s="68" t="s">
        <v>218</v>
      </c>
      <c r="O579" s="68" t="s">
        <v>14666</v>
      </c>
      <c r="P579" s="348">
        <v>22001279</v>
      </c>
      <c r="Q579" s="348">
        <v>83195399</v>
      </c>
      <c r="R579" s="348" t="s">
        <v>10574</v>
      </c>
      <c r="S579" s="348">
        <v>83195399</v>
      </c>
      <c r="T579" s="348" t="s">
        <v>15501</v>
      </c>
      <c r="U579" s="348">
        <v>27300654</v>
      </c>
      <c r="V579" s="68"/>
      <c r="W579" s="68"/>
      <c r="X579" s="68" t="s">
        <v>2242</v>
      </c>
      <c r="Y579" s="68"/>
    </row>
    <row r="580" spans="1:25" x14ac:dyDescent="0.25">
      <c r="A580" s="68" t="s">
        <v>2244</v>
      </c>
      <c r="B580" s="68" t="s">
        <v>2243</v>
      </c>
      <c r="C580" s="68" t="s">
        <v>2245</v>
      </c>
      <c r="D580" s="68" t="s">
        <v>11185</v>
      </c>
      <c r="E580" s="68" t="s">
        <v>3</v>
      </c>
      <c r="F580" s="68" t="s">
        <v>195</v>
      </c>
      <c r="G580" s="68" t="s">
        <v>4</v>
      </c>
      <c r="H580" s="68" t="s">
        <v>3</v>
      </c>
      <c r="I580" s="68">
        <v>60302</v>
      </c>
      <c r="J580" s="68" t="s">
        <v>13854</v>
      </c>
      <c r="K580" s="68" t="s">
        <v>196</v>
      </c>
      <c r="L580" s="68" t="s">
        <v>2066</v>
      </c>
      <c r="M580" s="68" t="s">
        <v>14039</v>
      </c>
      <c r="N580" s="68" t="s">
        <v>11394</v>
      </c>
      <c r="O580" s="68" t="s">
        <v>14666</v>
      </c>
      <c r="P580" s="348">
        <v>27300654</v>
      </c>
      <c r="Q580" s="348">
        <v>22002891</v>
      </c>
      <c r="R580" s="348" t="s">
        <v>15041</v>
      </c>
      <c r="S580" s="348">
        <v>84796353</v>
      </c>
      <c r="T580" s="348" t="s">
        <v>15501</v>
      </c>
      <c r="U580" s="348">
        <v>27300654</v>
      </c>
      <c r="V580" s="68" t="s">
        <v>15261</v>
      </c>
      <c r="W580" s="68"/>
      <c r="X580" s="68" t="s">
        <v>2246</v>
      </c>
      <c r="Y580" s="68"/>
    </row>
    <row r="581" spans="1:25" x14ac:dyDescent="0.25">
      <c r="A581" s="68" t="s">
        <v>2249</v>
      </c>
      <c r="B581" s="68" t="s">
        <v>2248</v>
      </c>
      <c r="C581" s="68" t="s">
        <v>2000</v>
      </c>
      <c r="D581" s="68" t="s">
        <v>11185</v>
      </c>
      <c r="E581" s="68" t="s">
        <v>3</v>
      </c>
      <c r="F581" s="68" t="s">
        <v>195</v>
      </c>
      <c r="G581" s="68" t="s">
        <v>4</v>
      </c>
      <c r="H581" s="68" t="s">
        <v>11</v>
      </c>
      <c r="I581" s="68">
        <v>60309</v>
      </c>
      <c r="J581" s="68" t="s">
        <v>13091</v>
      </c>
      <c r="K581" s="68" t="s">
        <v>196</v>
      </c>
      <c r="L581" s="68" t="s">
        <v>2066</v>
      </c>
      <c r="M581" s="68" t="s">
        <v>14040</v>
      </c>
      <c r="N581" s="68" t="s">
        <v>2000</v>
      </c>
      <c r="O581" s="68" t="s">
        <v>14666</v>
      </c>
      <c r="P581" s="348">
        <v>85965976</v>
      </c>
      <c r="Q581" s="348">
        <v>85965976</v>
      </c>
      <c r="R581" s="348" t="s">
        <v>15502</v>
      </c>
      <c r="S581" s="348">
        <v>85965976</v>
      </c>
      <c r="T581" s="348" t="s">
        <v>15501</v>
      </c>
      <c r="U581" s="348">
        <v>27300654</v>
      </c>
      <c r="V581" s="68" t="s">
        <v>15261</v>
      </c>
      <c r="W581" s="68"/>
      <c r="X581" s="68" t="s">
        <v>2250</v>
      </c>
      <c r="Y581" s="68"/>
    </row>
    <row r="582" spans="1:25" x14ac:dyDescent="0.25">
      <c r="A582" s="68" t="s">
        <v>2253</v>
      </c>
      <c r="B582" s="68" t="s">
        <v>2252</v>
      </c>
      <c r="C582" s="68" t="s">
        <v>612</v>
      </c>
      <c r="D582" s="68" t="s">
        <v>11185</v>
      </c>
      <c r="E582" s="68" t="s">
        <v>3</v>
      </c>
      <c r="F582" s="68" t="s">
        <v>195</v>
      </c>
      <c r="G582" s="68" t="s">
        <v>4</v>
      </c>
      <c r="H582" s="68" t="s">
        <v>11</v>
      </c>
      <c r="I582" s="68">
        <v>60309</v>
      </c>
      <c r="J582" s="68" t="s">
        <v>13091</v>
      </c>
      <c r="K582" s="68" t="s">
        <v>196</v>
      </c>
      <c r="L582" s="68" t="s">
        <v>2066</v>
      </c>
      <c r="M582" s="68" t="s">
        <v>14040</v>
      </c>
      <c r="N582" s="68" t="s">
        <v>612</v>
      </c>
      <c r="O582" s="68" t="s">
        <v>14666</v>
      </c>
      <c r="P582" s="348">
        <v>22001719</v>
      </c>
      <c r="Q582" s="348" t="s">
        <v>15347</v>
      </c>
      <c r="R582" s="348" t="s">
        <v>12409</v>
      </c>
      <c r="S582" s="348">
        <v>22001719</v>
      </c>
      <c r="T582" s="348" t="s">
        <v>15501</v>
      </c>
      <c r="U582" s="348">
        <v>27300654</v>
      </c>
      <c r="V582" s="68"/>
      <c r="W582" s="68"/>
      <c r="X582" s="68" t="s">
        <v>9744</v>
      </c>
      <c r="Y582" s="68"/>
    </row>
    <row r="583" spans="1:25" x14ac:dyDescent="0.25">
      <c r="A583" s="68" t="s">
        <v>2255</v>
      </c>
      <c r="B583" s="68" t="s">
        <v>2254</v>
      </c>
      <c r="C583" s="68" t="s">
        <v>352</v>
      </c>
      <c r="D583" s="68" t="s">
        <v>299</v>
      </c>
      <c r="E583" s="68" t="s">
        <v>12</v>
      </c>
      <c r="F583" s="68" t="s">
        <v>49</v>
      </c>
      <c r="G583" s="68" t="s">
        <v>300</v>
      </c>
      <c r="H583" s="68" t="s">
        <v>4</v>
      </c>
      <c r="I583" s="68">
        <v>21403</v>
      </c>
      <c r="J583" s="68" t="s">
        <v>13041</v>
      </c>
      <c r="K583" s="68" t="s">
        <v>126</v>
      </c>
      <c r="L583" s="68" t="s">
        <v>301</v>
      </c>
      <c r="M583" s="68" t="s">
        <v>14120</v>
      </c>
      <c r="N583" s="68" t="s">
        <v>352</v>
      </c>
      <c r="O583" s="68" t="s">
        <v>14666</v>
      </c>
      <c r="P583" s="348">
        <v>41051061</v>
      </c>
      <c r="Q583" s="348">
        <v>84945043</v>
      </c>
      <c r="R583" s="348" t="s">
        <v>14130</v>
      </c>
      <c r="S583" s="348">
        <v>84945043</v>
      </c>
      <c r="T583" s="348" t="s">
        <v>12489</v>
      </c>
      <c r="U583" s="348">
        <v>61610021</v>
      </c>
      <c r="V583" s="68"/>
      <c r="W583" s="68"/>
      <c r="X583" s="68" t="s">
        <v>9032</v>
      </c>
      <c r="Y583" s="68"/>
    </row>
    <row r="584" spans="1:25" x14ac:dyDescent="0.25">
      <c r="A584" s="68" t="s">
        <v>2257</v>
      </c>
      <c r="B584" s="68" t="s">
        <v>2256</v>
      </c>
      <c r="C584" s="68" t="s">
        <v>2258</v>
      </c>
      <c r="D584" s="68" t="s">
        <v>11185</v>
      </c>
      <c r="E584" s="68" t="s">
        <v>3</v>
      </c>
      <c r="F584" s="68" t="s">
        <v>195</v>
      </c>
      <c r="G584" s="68" t="s">
        <v>4</v>
      </c>
      <c r="H584" s="68" t="s">
        <v>3</v>
      </c>
      <c r="I584" s="68">
        <v>60302</v>
      </c>
      <c r="J584" s="68" t="s">
        <v>13854</v>
      </c>
      <c r="K584" s="68" t="s">
        <v>196</v>
      </c>
      <c r="L584" s="68" t="s">
        <v>2066</v>
      </c>
      <c r="M584" s="68" t="s">
        <v>14039</v>
      </c>
      <c r="N584" s="68" t="s">
        <v>2258</v>
      </c>
      <c r="O584" s="68" t="s">
        <v>14666</v>
      </c>
      <c r="P584" s="348">
        <v>22001018</v>
      </c>
      <c r="Q584" s="348" t="s">
        <v>15347</v>
      </c>
      <c r="R584" s="348" t="s">
        <v>14125</v>
      </c>
      <c r="S584" s="348">
        <v>84808192</v>
      </c>
      <c r="T584" s="348" t="s">
        <v>15501</v>
      </c>
      <c r="U584" s="348">
        <v>27300654</v>
      </c>
      <c r="V584" s="68"/>
      <c r="W584" s="68"/>
      <c r="X584" s="68" t="s">
        <v>2259</v>
      </c>
      <c r="Y584" s="68"/>
    </row>
    <row r="585" spans="1:25" x14ac:dyDescent="0.25">
      <c r="A585" s="68" t="s">
        <v>2262</v>
      </c>
      <c r="B585" s="68" t="s">
        <v>2261</v>
      </c>
      <c r="C585" s="68" t="s">
        <v>1542</v>
      </c>
      <c r="D585" s="68" t="s">
        <v>11185</v>
      </c>
      <c r="E585" s="68" t="s">
        <v>3</v>
      </c>
      <c r="F585" s="68" t="s">
        <v>195</v>
      </c>
      <c r="G585" s="68" t="s">
        <v>4</v>
      </c>
      <c r="H585" s="68" t="s">
        <v>11</v>
      </c>
      <c r="I585" s="68">
        <v>60309</v>
      </c>
      <c r="J585" s="68" t="s">
        <v>13091</v>
      </c>
      <c r="K585" s="68" t="s">
        <v>196</v>
      </c>
      <c r="L585" s="68" t="s">
        <v>2066</v>
      </c>
      <c r="M585" s="68" t="s">
        <v>14040</v>
      </c>
      <c r="N585" s="68" t="s">
        <v>1542</v>
      </c>
      <c r="O585" s="68" t="s">
        <v>14666</v>
      </c>
      <c r="P585" s="348">
        <v>83219892</v>
      </c>
      <c r="Q585" s="348">
        <v>27300654</v>
      </c>
      <c r="R585" s="348" t="s">
        <v>15503</v>
      </c>
      <c r="S585" s="348">
        <v>83219892</v>
      </c>
      <c r="T585" s="348" t="s">
        <v>15501</v>
      </c>
      <c r="U585" s="348">
        <v>27300654</v>
      </c>
      <c r="V585" s="68" t="s">
        <v>15261</v>
      </c>
      <c r="W585" s="68"/>
      <c r="X585" s="68" t="s">
        <v>2263</v>
      </c>
      <c r="Y585" s="68"/>
    </row>
    <row r="586" spans="1:25" x14ac:dyDescent="0.25">
      <c r="A586" s="68" t="s">
        <v>2265</v>
      </c>
      <c r="B586" s="68" t="s">
        <v>2264</v>
      </c>
      <c r="C586" s="68" t="s">
        <v>2266</v>
      </c>
      <c r="D586" s="68" t="s">
        <v>2232</v>
      </c>
      <c r="E586" s="68" t="s">
        <v>2</v>
      </c>
      <c r="F586" s="68" t="s">
        <v>316</v>
      </c>
      <c r="G586" s="68" t="s">
        <v>7</v>
      </c>
      <c r="H586" s="68" t="s">
        <v>2</v>
      </c>
      <c r="I586" s="68">
        <v>50601</v>
      </c>
      <c r="J586" s="68" t="s">
        <v>12911</v>
      </c>
      <c r="K586" s="68" t="s">
        <v>317</v>
      </c>
      <c r="L586" s="68" t="s">
        <v>2232</v>
      </c>
      <c r="M586" s="68" t="s">
        <v>2232</v>
      </c>
      <c r="N586" s="68" t="s">
        <v>1070</v>
      </c>
      <c r="O586" s="68" t="s">
        <v>14666</v>
      </c>
      <c r="P586" s="348">
        <v>26686310</v>
      </c>
      <c r="Q586" s="348">
        <v>26696085</v>
      </c>
      <c r="R586" s="348" t="s">
        <v>15504</v>
      </c>
      <c r="S586" s="348">
        <v>87653645</v>
      </c>
      <c r="T586" s="348" t="s">
        <v>15505</v>
      </c>
      <c r="U586" s="348">
        <v>29962611</v>
      </c>
      <c r="V586" s="68"/>
      <c r="W586" s="68"/>
      <c r="X586" s="68" t="s">
        <v>12481</v>
      </c>
      <c r="Y586" s="68"/>
    </row>
    <row r="587" spans="1:25" x14ac:dyDescent="0.25">
      <c r="A587" s="68" t="s">
        <v>2268</v>
      </c>
      <c r="B587" s="68" t="s">
        <v>2267</v>
      </c>
      <c r="C587" s="68" t="s">
        <v>101</v>
      </c>
      <c r="D587" s="68" t="s">
        <v>11185</v>
      </c>
      <c r="E587" s="68" t="s">
        <v>3</v>
      </c>
      <c r="F587" s="68" t="s">
        <v>195</v>
      </c>
      <c r="G587" s="68" t="s">
        <v>4</v>
      </c>
      <c r="H587" s="68" t="s">
        <v>3</v>
      </c>
      <c r="I587" s="68">
        <v>60302</v>
      </c>
      <c r="J587" s="68" t="s">
        <v>13854</v>
      </c>
      <c r="K587" s="68" t="s">
        <v>196</v>
      </c>
      <c r="L587" s="68" t="s">
        <v>2066</v>
      </c>
      <c r="M587" s="68" t="s">
        <v>14039</v>
      </c>
      <c r="N587" s="68" t="s">
        <v>11395</v>
      </c>
      <c r="O587" s="68" t="s">
        <v>14666</v>
      </c>
      <c r="P587" s="348">
        <v>27421386</v>
      </c>
      <c r="Q587" s="348">
        <v>88989035</v>
      </c>
      <c r="R587" s="348" t="s">
        <v>14064</v>
      </c>
      <c r="S587" s="348">
        <v>88989035</v>
      </c>
      <c r="T587" s="348" t="s">
        <v>15501</v>
      </c>
      <c r="U587" s="348">
        <v>27300654</v>
      </c>
      <c r="V587" s="68" t="s">
        <v>15261</v>
      </c>
      <c r="W587" s="68"/>
      <c r="X587" s="68" t="s">
        <v>2269</v>
      </c>
      <c r="Y587" s="68"/>
    </row>
    <row r="588" spans="1:25" x14ac:dyDescent="0.25">
      <c r="A588" s="68" t="s">
        <v>2272</v>
      </c>
      <c r="B588" s="68" t="s">
        <v>2271</v>
      </c>
      <c r="C588" s="68" t="s">
        <v>2273</v>
      </c>
      <c r="D588" s="68" t="s">
        <v>11185</v>
      </c>
      <c r="E588" s="68" t="s">
        <v>3</v>
      </c>
      <c r="F588" s="68" t="s">
        <v>195</v>
      </c>
      <c r="G588" s="68" t="s">
        <v>4</v>
      </c>
      <c r="H588" s="68" t="s">
        <v>3</v>
      </c>
      <c r="I588" s="68">
        <v>60302</v>
      </c>
      <c r="J588" s="68" t="s">
        <v>13854</v>
      </c>
      <c r="K588" s="68" t="s">
        <v>196</v>
      </c>
      <c r="L588" s="68" t="s">
        <v>2066</v>
      </c>
      <c r="M588" s="68" t="s">
        <v>14039</v>
      </c>
      <c r="N588" s="68" t="s">
        <v>2273</v>
      </c>
      <c r="O588" s="68" t="s">
        <v>14666</v>
      </c>
      <c r="P588" s="348">
        <v>22001235</v>
      </c>
      <c r="Q588" s="348">
        <v>83254568</v>
      </c>
      <c r="R588" s="348" t="s">
        <v>15506</v>
      </c>
      <c r="S588" s="348">
        <v>83254568</v>
      </c>
      <c r="T588" s="348" t="s">
        <v>15501</v>
      </c>
      <c r="U588" s="348">
        <v>27300654</v>
      </c>
      <c r="V588" s="68"/>
      <c r="W588" s="68"/>
      <c r="X588" s="68" t="s">
        <v>3983</v>
      </c>
      <c r="Y588" s="68"/>
    </row>
    <row r="589" spans="1:25" x14ac:dyDescent="0.25">
      <c r="A589" s="68" t="s">
        <v>2275</v>
      </c>
      <c r="B589" s="68" t="s">
        <v>2274</v>
      </c>
      <c r="C589" s="68" t="s">
        <v>2276</v>
      </c>
      <c r="D589" s="68" t="s">
        <v>11185</v>
      </c>
      <c r="E589" s="68" t="s">
        <v>15</v>
      </c>
      <c r="F589" s="68" t="s">
        <v>195</v>
      </c>
      <c r="G589" s="68" t="s">
        <v>4</v>
      </c>
      <c r="H589" s="68" t="s">
        <v>5</v>
      </c>
      <c r="I589" s="68">
        <v>60304</v>
      </c>
      <c r="J589" s="68" t="s">
        <v>13033</v>
      </c>
      <c r="K589" s="68" t="s">
        <v>196</v>
      </c>
      <c r="L589" s="68" t="s">
        <v>2066</v>
      </c>
      <c r="M589" s="68" t="s">
        <v>2277</v>
      </c>
      <c r="N589" s="68" t="s">
        <v>2276</v>
      </c>
      <c r="O589" s="68" t="s">
        <v>14666</v>
      </c>
      <c r="P589" s="348">
        <v>85365849</v>
      </c>
      <c r="Q589" s="348">
        <v>85365849</v>
      </c>
      <c r="R589" s="348" t="s">
        <v>10279</v>
      </c>
      <c r="S589" s="348">
        <v>85365849</v>
      </c>
      <c r="T589" s="348" t="s">
        <v>15507</v>
      </c>
      <c r="U589" s="348">
        <v>22001511</v>
      </c>
      <c r="V589" s="68"/>
      <c r="W589" s="68"/>
      <c r="X589" s="68" t="s">
        <v>2278</v>
      </c>
      <c r="Y589" s="68"/>
    </row>
    <row r="590" spans="1:25" x14ac:dyDescent="0.25">
      <c r="A590" s="68" t="s">
        <v>2281</v>
      </c>
      <c r="B590" s="68" t="s">
        <v>2280</v>
      </c>
      <c r="C590" s="68" t="s">
        <v>14037</v>
      </c>
      <c r="D590" s="68" t="s">
        <v>11185</v>
      </c>
      <c r="E590" s="68" t="s">
        <v>15</v>
      </c>
      <c r="F590" s="68" t="s">
        <v>195</v>
      </c>
      <c r="G590" s="68" t="s">
        <v>4</v>
      </c>
      <c r="H590" s="68" t="s">
        <v>5</v>
      </c>
      <c r="I590" s="68">
        <v>60304</v>
      </c>
      <c r="J590" s="68" t="s">
        <v>13033</v>
      </c>
      <c r="K590" s="68" t="s">
        <v>196</v>
      </c>
      <c r="L590" s="68" t="s">
        <v>2066</v>
      </c>
      <c r="M590" s="68" t="s">
        <v>2277</v>
      </c>
      <c r="N590" s="68" t="s">
        <v>14037</v>
      </c>
      <c r="O590" s="68" t="s">
        <v>14666</v>
      </c>
      <c r="P590" s="348">
        <v>87365132</v>
      </c>
      <c r="Q590" s="348" t="s">
        <v>15347</v>
      </c>
      <c r="R590" s="348" t="s">
        <v>16441</v>
      </c>
      <c r="S590" s="348">
        <v>87365132</v>
      </c>
      <c r="T590" s="348" t="s">
        <v>15507</v>
      </c>
      <c r="U590" s="348">
        <v>22001511</v>
      </c>
      <c r="V590" s="68"/>
      <c r="W590" s="68"/>
      <c r="X590" s="68"/>
      <c r="Y590" s="68"/>
    </row>
    <row r="591" spans="1:25" x14ac:dyDescent="0.25">
      <c r="A591" s="68" t="s">
        <v>2283</v>
      </c>
      <c r="B591" s="68" t="s">
        <v>2282</v>
      </c>
      <c r="C591" s="68" t="s">
        <v>14075</v>
      </c>
      <c r="D591" s="68" t="s">
        <v>11185</v>
      </c>
      <c r="E591" s="68" t="s">
        <v>4</v>
      </c>
      <c r="F591" s="68" t="s">
        <v>195</v>
      </c>
      <c r="G591" s="68" t="s">
        <v>4</v>
      </c>
      <c r="H591" s="68" t="s">
        <v>8</v>
      </c>
      <c r="I591" s="68">
        <v>60307</v>
      </c>
      <c r="J591" s="68" t="s">
        <v>13970</v>
      </c>
      <c r="K591" s="68" t="s">
        <v>196</v>
      </c>
      <c r="L591" s="68" t="s">
        <v>2066</v>
      </c>
      <c r="M591" s="68" t="s">
        <v>14058</v>
      </c>
      <c r="N591" s="68" t="s">
        <v>14075</v>
      </c>
      <c r="O591" s="68" t="s">
        <v>14666</v>
      </c>
      <c r="P591" s="348">
        <v>27300744</v>
      </c>
      <c r="Q591" s="348">
        <v>83112231</v>
      </c>
      <c r="R591" s="348" t="s">
        <v>15508</v>
      </c>
      <c r="S591" s="348">
        <v>83112231</v>
      </c>
      <c r="T591" s="348" t="s">
        <v>15496</v>
      </c>
      <c r="U591" s="348">
        <v>27300744</v>
      </c>
      <c r="V591" s="68"/>
      <c r="W591" s="68"/>
      <c r="X591" s="68" t="s">
        <v>2284</v>
      </c>
      <c r="Y591" s="68"/>
    </row>
    <row r="592" spans="1:25" x14ac:dyDescent="0.25">
      <c r="A592" s="68" t="s">
        <v>2287</v>
      </c>
      <c r="B592" s="68" t="s">
        <v>2286</v>
      </c>
      <c r="C592" s="68" t="s">
        <v>331</v>
      </c>
      <c r="D592" s="68" t="s">
        <v>11185</v>
      </c>
      <c r="E592" s="68" t="s">
        <v>17</v>
      </c>
      <c r="F592" s="68" t="s">
        <v>195</v>
      </c>
      <c r="G592" s="68" t="s">
        <v>4</v>
      </c>
      <c r="H592" s="68" t="s">
        <v>4</v>
      </c>
      <c r="I592" s="68">
        <v>60303</v>
      </c>
      <c r="J592" s="68" t="s">
        <v>12978</v>
      </c>
      <c r="K592" s="68" t="s">
        <v>196</v>
      </c>
      <c r="L592" s="68" t="s">
        <v>2066</v>
      </c>
      <c r="M592" s="68" t="s">
        <v>2178</v>
      </c>
      <c r="N592" s="68" t="s">
        <v>331</v>
      </c>
      <c r="O592" s="68" t="s">
        <v>14666</v>
      </c>
      <c r="P592" s="348">
        <v>27304702</v>
      </c>
      <c r="Q592" s="348">
        <v>83082857</v>
      </c>
      <c r="R592" s="348" t="s">
        <v>14759</v>
      </c>
      <c r="S592" s="348">
        <v>83082857</v>
      </c>
      <c r="T592" s="348" t="s">
        <v>15509</v>
      </c>
      <c r="U592" s="348">
        <v>89435252</v>
      </c>
      <c r="V592" s="68"/>
      <c r="W592" s="68"/>
      <c r="X592" s="68" t="s">
        <v>2288</v>
      </c>
      <c r="Y592" s="68"/>
    </row>
    <row r="593" spans="1:25" x14ac:dyDescent="0.25">
      <c r="A593" s="68" t="s">
        <v>2291</v>
      </c>
      <c r="B593" s="68" t="s">
        <v>2290</v>
      </c>
      <c r="C593" s="68" t="s">
        <v>608</v>
      </c>
      <c r="D593" s="68" t="s">
        <v>11185</v>
      </c>
      <c r="E593" s="68" t="s">
        <v>15</v>
      </c>
      <c r="F593" s="68" t="s">
        <v>195</v>
      </c>
      <c r="G593" s="68" t="s">
        <v>4</v>
      </c>
      <c r="H593" s="68" t="s">
        <v>5</v>
      </c>
      <c r="I593" s="68">
        <v>60304</v>
      </c>
      <c r="J593" s="68" t="s">
        <v>13033</v>
      </c>
      <c r="K593" s="68" t="s">
        <v>196</v>
      </c>
      <c r="L593" s="68" t="s">
        <v>2066</v>
      </c>
      <c r="M593" s="68" t="s">
        <v>2277</v>
      </c>
      <c r="N593" s="68" t="s">
        <v>608</v>
      </c>
      <c r="O593" s="68" t="s">
        <v>14666</v>
      </c>
      <c r="P593" s="348">
        <v>88051329</v>
      </c>
      <c r="Q593" s="348">
        <v>22065432</v>
      </c>
      <c r="R593" s="348" t="s">
        <v>16442</v>
      </c>
      <c r="S593" s="348">
        <v>84208799</v>
      </c>
      <c r="T593" s="348" t="s">
        <v>15507</v>
      </c>
      <c r="U593" s="348">
        <v>22001511</v>
      </c>
      <c r="V593" s="68"/>
      <c r="W593" s="68"/>
      <c r="X593" s="68" t="s">
        <v>2292</v>
      </c>
      <c r="Y593" s="68"/>
    </row>
    <row r="594" spans="1:25" x14ac:dyDescent="0.25">
      <c r="A594" s="68" t="s">
        <v>2295</v>
      </c>
      <c r="B594" s="68" t="s">
        <v>2294</v>
      </c>
      <c r="C594" s="68" t="s">
        <v>14083</v>
      </c>
      <c r="D594" s="68" t="s">
        <v>11185</v>
      </c>
      <c r="E594" s="68" t="s">
        <v>17</v>
      </c>
      <c r="F594" s="68" t="s">
        <v>195</v>
      </c>
      <c r="G594" s="68" t="s">
        <v>4</v>
      </c>
      <c r="H594" s="68" t="s">
        <v>4</v>
      </c>
      <c r="I594" s="68">
        <v>60303</v>
      </c>
      <c r="J594" s="68" t="s">
        <v>12978</v>
      </c>
      <c r="K594" s="68" t="s">
        <v>196</v>
      </c>
      <c r="L594" s="68" t="s">
        <v>2066</v>
      </c>
      <c r="M594" s="68" t="s">
        <v>2178</v>
      </c>
      <c r="N594" s="68" t="s">
        <v>14083</v>
      </c>
      <c r="O594" s="68" t="s">
        <v>14666</v>
      </c>
      <c r="P594" s="348">
        <v>27304636</v>
      </c>
      <c r="Q594" s="348">
        <v>85496382</v>
      </c>
      <c r="R594" s="348" t="s">
        <v>13461</v>
      </c>
      <c r="S594" s="348">
        <v>85496382</v>
      </c>
      <c r="T594" s="348" t="s">
        <v>15509</v>
      </c>
      <c r="U594" s="348">
        <v>89435252</v>
      </c>
      <c r="V594" s="68"/>
      <c r="W594" s="68"/>
      <c r="X594" s="68" t="s">
        <v>2296</v>
      </c>
      <c r="Y594" s="68"/>
    </row>
    <row r="595" spans="1:25" x14ac:dyDescent="0.25">
      <c r="A595" s="68" t="s">
        <v>2299</v>
      </c>
      <c r="B595" s="68" t="s">
        <v>2298</v>
      </c>
      <c r="C595" s="68" t="s">
        <v>1079</v>
      </c>
      <c r="D595" s="68" t="s">
        <v>11185</v>
      </c>
      <c r="E595" s="68" t="s">
        <v>15</v>
      </c>
      <c r="F595" s="68" t="s">
        <v>195</v>
      </c>
      <c r="G595" s="68" t="s">
        <v>4</v>
      </c>
      <c r="H595" s="68" t="s">
        <v>5</v>
      </c>
      <c r="I595" s="68">
        <v>60304</v>
      </c>
      <c r="J595" s="68" t="s">
        <v>13033</v>
      </c>
      <c r="K595" s="68" t="s">
        <v>196</v>
      </c>
      <c r="L595" s="68" t="s">
        <v>2066</v>
      </c>
      <c r="M595" s="68" t="s">
        <v>2277</v>
      </c>
      <c r="N595" s="68" t="s">
        <v>1079</v>
      </c>
      <c r="O595" s="68" t="s">
        <v>14666</v>
      </c>
      <c r="P595" s="348">
        <v>85764226</v>
      </c>
      <c r="Q595" s="348">
        <v>22001511</v>
      </c>
      <c r="R595" s="348" t="s">
        <v>16443</v>
      </c>
      <c r="S595" s="348">
        <v>85764226</v>
      </c>
      <c r="T595" s="348" t="s">
        <v>15507</v>
      </c>
      <c r="U595" s="348">
        <v>22001511</v>
      </c>
      <c r="V595" s="68"/>
      <c r="W595" s="68"/>
      <c r="X595" s="68" t="s">
        <v>2300</v>
      </c>
      <c r="Y595" s="68"/>
    </row>
    <row r="596" spans="1:25" x14ac:dyDescent="0.25">
      <c r="A596" s="68" t="s">
        <v>2303</v>
      </c>
      <c r="B596" s="68" t="s">
        <v>2302</v>
      </c>
      <c r="C596" s="68" t="s">
        <v>10280</v>
      </c>
      <c r="D596" s="68" t="s">
        <v>11185</v>
      </c>
      <c r="E596" s="68" t="s">
        <v>15</v>
      </c>
      <c r="F596" s="68" t="s">
        <v>195</v>
      </c>
      <c r="G596" s="68" t="s">
        <v>4</v>
      </c>
      <c r="H596" s="68" t="s">
        <v>5</v>
      </c>
      <c r="I596" s="68">
        <v>60304</v>
      </c>
      <c r="J596" s="68" t="s">
        <v>13033</v>
      </c>
      <c r="K596" s="68" t="s">
        <v>196</v>
      </c>
      <c r="L596" s="68" t="s">
        <v>2066</v>
      </c>
      <c r="M596" s="68" t="s">
        <v>2277</v>
      </c>
      <c r="N596" s="68" t="s">
        <v>2277</v>
      </c>
      <c r="O596" s="68" t="s">
        <v>14666</v>
      </c>
      <c r="P596" s="348">
        <v>27302464</v>
      </c>
      <c r="Q596" s="348">
        <v>85414149</v>
      </c>
      <c r="R596" s="348" t="s">
        <v>11396</v>
      </c>
      <c r="S596" s="348">
        <v>85414149</v>
      </c>
      <c r="T596" s="348" t="s">
        <v>15507</v>
      </c>
      <c r="U596" s="348">
        <v>22001511</v>
      </c>
      <c r="V596" s="68"/>
      <c r="W596" s="68"/>
      <c r="X596" s="68" t="s">
        <v>2304</v>
      </c>
      <c r="Y596" s="68"/>
    </row>
    <row r="597" spans="1:25" x14ac:dyDescent="0.25">
      <c r="A597" s="68" t="s">
        <v>2307</v>
      </c>
      <c r="B597" s="68" t="s">
        <v>2306</v>
      </c>
      <c r="C597" s="68" t="s">
        <v>2308</v>
      </c>
      <c r="D597" s="68" t="s">
        <v>11185</v>
      </c>
      <c r="E597" s="68" t="s">
        <v>17</v>
      </c>
      <c r="F597" s="68" t="s">
        <v>195</v>
      </c>
      <c r="G597" s="68" t="s">
        <v>4</v>
      </c>
      <c r="H597" s="68" t="s">
        <v>4</v>
      </c>
      <c r="I597" s="68">
        <v>60303</v>
      </c>
      <c r="J597" s="68" t="s">
        <v>12978</v>
      </c>
      <c r="K597" s="68" t="s">
        <v>196</v>
      </c>
      <c r="L597" s="68" t="s">
        <v>2066</v>
      </c>
      <c r="M597" s="68" t="s">
        <v>2178</v>
      </c>
      <c r="N597" s="68" t="s">
        <v>2308</v>
      </c>
      <c r="O597" s="68" t="s">
        <v>14666</v>
      </c>
      <c r="P597" s="348">
        <v>88333544</v>
      </c>
      <c r="Q597" s="348" t="s">
        <v>15347</v>
      </c>
      <c r="R597" s="348" t="s">
        <v>16444</v>
      </c>
      <c r="S597" s="348">
        <v>87711397</v>
      </c>
      <c r="T597" s="348" t="s">
        <v>15509</v>
      </c>
      <c r="U597" s="348">
        <v>89435252</v>
      </c>
      <c r="V597" s="68"/>
      <c r="W597" s="68"/>
      <c r="X597" s="68"/>
      <c r="Y597" s="68"/>
    </row>
    <row r="598" spans="1:25" x14ac:dyDescent="0.25">
      <c r="A598" s="68" t="s">
        <v>2310</v>
      </c>
      <c r="B598" s="68" t="s">
        <v>2309</v>
      </c>
      <c r="C598" s="68" t="s">
        <v>14058</v>
      </c>
      <c r="D598" s="68" t="s">
        <v>11185</v>
      </c>
      <c r="E598" s="68" t="s">
        <v>4</v>
      </c>
      <c r="F598" s="68" t="s">
        <v>195</v>
      </c>
      <c r="G598" s="68" t="s">
        <v>4</v>
      </c>
      <c r="H598" s="68" t="s">
        <v>8</v>
      </c>
      <c r="I598" s="68">
        <v>60307</v>
      </c>
      <c r="J598" s="68" t="s">
        <v>13970</v>
      </c>
      <c r="K598" s="68" t="s">
        <v>196</v>
      </c>
      <c r="L598" s="68" t="s">
        <v>2066</v>
      </c>
      <c r="M598" s="68" t="s">
        <v>14058</v>
      </c>
      <c r="N598" s="68" t="s">
        <v>14058</v>
      </c>
      <c r="O598" s="68" t="s">
        <v>14666</v>
      </c>
      <c r="P598" s="348">
        <v>25610325</v>
      </c>
      <c r="Q598" s="348">
        <v>89342221</v>
      </c>
      <c r="R598" s="348" t="s">
        <v>15510</v>
      </c>
      <c r="S598" s="348">
        <v>89342221</v>
      </c>
      <c r="T598" s="348" t="s">
        <v>15496</v>
      </c>
      <c r="U598" s="348">
        <v>27300744</v>
      </c>
      <c r="V598" s="68" t="s">
        <v>15261</v>
      </c>
      <c r="W598" s="68"/>
      <c r="X598" s="68" t="s">
        <v>2311</v>
      </c>
      <c r="Y598" s="68"/>
    </row>
    <row r="599" spans="1:25" x14ac:dyDescent="0.25">
      <c r="A599" s="68" t="s">
        <v>2314</v>
      </c>
      <c r="B599" s="68" t="s">
        <v>2313</v>
      </c>
      <c r="C599" s="68" t="s">
        <v>14059</v>
      </c>
      <c r="D599" s="68" t="s">
        <v>11185</v>
      </c>
      <c r="E599" s="68" t="s">
        <v>15</v>
      </c>
      <c r="F599" s="68" t="s">
        <v>195</v>
      </c>
      <c r="G599" s="68" t="s">
        <v>4</v>
      </c>
      <c r="H599" s="68" t="s">
        <v>5</v>
      </c>
      <c r="I599" s="68">
        <v>60304</v>
      </c>
      <c r="J599" s="68" t="s">
        <v>13033</v>
      </c>
      <c r="K599" s="68" t="s">
        <v>196</v>
      </c>
      <c r="L599" s="68" t="s">
        <v>2066</v>
      </c>
      <c r="M599" s="68" t="s">
        <v>2277</v>
      </c>
      <c r="N599" s="68" t="s">
        <v>14060</v>
      </c>
      <c r="O599" s="68" t="s">
        <v>14666</v>
      </c>
      <c r="P599" s="348">
        <v>83314502</v>
      </c>
      <c r="Q599" s="348">
        <v>22007943</v>
      </c>
      <c r="R599" s="348" t="s">
        <v>13138</v>
      </c>
      <c r="S599" s="348">
        <v>88136667</v>
      </c>
      <c r="T599" s="348" t="s">
        <v>15507</v>
      </c>
      <c r="U599" s="348">
        <v>22001511</v>
      </c>
      <c r="V599" s="68"/>
      <c r="W599" s="68"/>
      <c r="X599" s="68" t="s">
        <v>2315</v>
      </c>
      <c r="Y599" s="68"/>
    </row>
    <row r="600" spans="1:25" x14ac:dyDescent="0.25">
      <c r="A600" s="68" t="s">
        <v>2318</v>
      </c>
      <c r="B600" s="68" t="s">
        <v>2317</v>
      </c>
      <c r="C600" s="68" t="s">
        <v>2319</v>
      </c>
      <c r="D600" s="68" t="s">
        <v>11185</v>
      </c>
      <c r="E600" s="68" t="s">
        <v>4</v>
      </c>
      <c r="F600" s="68" t="s">
        <v>195</v>
      </c>
      <c r="G600" s="68" t="s">
        <v>4</v>
      </c>
      <c r="H600" s="68" t="s">
        <v>8</v>
      </c>
      <c r="I600" s="68">
        <v>60307</v>
      </c>
      <c r="J600" s="68" t="s">
        <v>13970</v>
      </c>
      <c r="K600" s="68" t="s">
        <v>196</v>
      </c>
      <c r="L600" s="68" t="s">
        <v>2066</v>
      </c>
      <c r="M600" s="68" t="s">
        <v>14058</v>
      </c>
      <c r="N600" s="68" t="s">
        <v>2319</v>
      </c>
      <c r="O600" s="68" t="s">
        <v>14666</v>
      </c>
      <c r="P600" s="348">
        <v>84299287</v>
      </c>
      <c r="Q600" s="348" t="s">
        <v>15347</v>
      </c>
      <c r="R600" s="348" t="s">
        <v>14775</v>
      </c>
      <c r="S600" s="348">
        <v>84299287</v>
      </c>
      <c r="T600" s="348" t="s">
        <v>15496</v>
      </c>
      <c r="U600" s="348">
        <v>27300744</v>
      </c>
      <c r="V600" s="68"/>
      <c r="W600" s="68"/>
      <c r="X600" s="68" t="s">
        <v>7701</v>
      </c>
      <c r="Y600" s="68"/>
    </row>
    <row r="601" spans="1:25" x14ac:dyDescent="0.25">
      <c r="A601" s="68" t="s">
        <v>2322</v>
      </c>
      <c r="B601" s="68" t="s">
        <v>2321</v>
      </c>
      <c r="C601" s="68" t="s">
        <v>2323</v>
      </c>
      <c r="D601" s="68" t="s">
        <v>11185</v>
      </c>
      <c r="E601" s="68" t="s">
        <v>15</v>
      </c>
      <c r="F601" s="68" t="s">
        <v>195</v>
      </c>
      <c r="G601" s="68" t="s">
        <v>4</v>
      </c>
      <c r="H601" s="68" t="s">
        <v>8</v>
      </c>
      <c r="I601" s="68">
        <v>60307</v>
      </c>
      <c r="J601" s="68" t="s">
        <v>13970</v>
      </c>
      <c r="K601" s="68" t="s">
        <v>196</v>
      </c>
      <c r="L601" s="68" t="s">
        <v>2066</v>
      </c>
      <c r="M601" s="68" t="s">
        <v>14058</v>
      </c>
      <c r="N601" s="68" t="s">
        <v>2323</v>
      </c>
      <c r="O601" s="68" t="s">
        <v>14666</v>
      </c>
      <c r="P601" s="348">
        <v>83475842</v>
      </c>
      <c r="Q601" s="348">
        <v>83475842</v>
      </c>
      <c r="R601" s="348" t="s">
        <v>16445</v>
      </c>
      <c r="S601" s="348">
        <v>83475842</v>
      </c>
      <c r="T601" s="348" t="s">
        <v>15507</v>
      </c>
      <c r="U601" s="348">
        <v>22001511</v>
      </c>
      <c r="V601" s="68"/>
      <c r="W601" s="68"/>
      <c r="X601" s="68" t="s">
        <v>9640</v>
      </c>
      <c r="Y601" s="68"/>
    </row>
    <row r="602" spans="1:25" x14ac:dyDescent="0.25">
      <c r="A602" s="68" t="s">
        <v>2325</v>
      </c>
      <c r="B602" s="68" t="s">
        <v>2324</v>
      </c>
      <c r="C602" s="68" t="s">
        <v>2326</v>
      </c>
      <c r="D602" s="68" t="s">
        <v>11185</v>
      </c>
      <c r="E602" s="68" t="s">
        <v>15</v>
      </c>
      <c r="F602" s="68" t="s">
        <v>195</v>
      </c>
      <c r="G602" s="68" t="s">
        <v>4</v>
      </c>
      <c r="H602" s="68" t="s">
        <v>5</v>
      </c>
      <c r="I602" s="68">
        <v>60304</v>
      </c>
      <c r="J602" s="68" t="s">
        <v>13033</v>
      </c>
      <c r="K602" s="68" t="s">
        <v>196</v>
      </c>
      <c r="L602" s="68" t="s">
        <v>2066</v>
      </c>
      <c r="M602" s="68" t="s">
        <v>2277</v>
      </c>
      <c r="N602" s="68" t="s">
        <v>11397</v>
      </c>
      <c r="O602" s="68" t="s">
        <v>14666</v>
      </c>
      <c r="P602" s="348">
        <v>87153590</v>
      </c>
      <c r="Q602" s="348" t="s">
        <v>15347</v>
      </c>
      <c r="R602" s="348" t="s">
        <v>15511</v>
      </c>
      <c r="S602" s="348">
        <v>64447455</v>
      </c>
      <c r="T602" s="348" t="s">
        <v>15507</v>
      </c>
      <c r="U602" s="348">
        <v>22001511</v>
      </c>
      <c r="V602" s="68"/>
      <c r="W602" s="68"/>
      <c r="X602" s="68" t="s">
        <v>10172</v>
      </c>
      <c r="Y602" s="68"/>
    </row>
    <row r="603" spans="1:25" x14ac:dyDescent="0.25">
      <c r="A603" s="68" t="s">
        <v>2328</v>
      </c>
      <c r="B603" s="68" t="s">
        <v>2327</v>
      </c>
      <c r="C603" s="68" t="s">
        <v>2329</v>
      </c>
      <c r="D603" s="68" t="s">
        <v>11185</v>
      </c>
      <c r="E603" s="68" t="s">
        <v>15</v>
      </c>
      <c r="F603" s="68" t="s">
        <v>195</v>
      </c>
      <c r="G603" s="68" t="s">
        <v>4</v>
      </c>
      <c r="H603" s="68" t="s">
        <v>5</v>
      </c>
      <c r="I603" s="68">
        <v>60304</v>
      </c>
      <c r="J603" s="68" t="s">
        <v>13033</v>
      </c>
      <c r="K603" s="68" t="s">
        <v>196</v>
      </c>
      <c r="L603" s="68" t="s">
        <v>2066</v>
      </c>
      <c r="M603" s="68" t="s">
        <v>2277</v>
      </c>
      <c r="N603" s="68" t="s">
        <v>2329</v>
      </c>
      <c r="O603" s="68" t="s">
        <v>14666</v>
      </c>
      <c r="P603" s="348">
        <v>22001325</v>
      </c>
      <c r="Q603" s="348">
        <v>87223426</v>
      </c>
      <c r="R603" s="348" t="s">
        <v>14719</v>
      </c>
      <c r="S603" s="348">
        <v>22001325</v>
      </c>
      <c r="T603" s="348" t="s">
        <v>15507</v>
      </c>
      <c r="U603" s="348">
        <v>22001511</v>
      </c>
      <c r="V603" s="68"/>
      <c r="W603" s="68"/>
      <c r="X603" s="68" t="s">
        <v>9424</v>
      </c>
      <c r="Y603" s="68"/>
    </row>
    <row r="604" spans="1:25" x14ac:dyDescent="0.25">
      <c r="A604" s="68" t="s">
        <v>2331</v>
      </c>
      <c r="B604" s="68" t="s">
        <v>2330</v>
      </c>
      <c r="C604" s="68" t="s">
        <v>1680</v>
      </c>
      <c r="D604" s="68" t="s">
        <v>11185</v>
      </c>
      <c r="E604" s="68" t="s">
        <v>15</v>
      </c>
      <c r="F604" s="68" t="s">
        <v>195</v>
      </c>
      <c r="G604" s="68" t="s">
        <v>4</v>
      </c>
      <c r="H604" s="68" t="s">
        <v>5</v>
      </c>
      <c r="I604" s="68">
        <v>60304</v>
      </c>
      <c r="J604" s="68" t="s">
        <v>13033</v>
      </c>
      <c r="K604" s="68" t="s">
        <v>196</v>
      </c>
      <c r="L604" s="68" t="s">
        <v>2066</v>
      </c>
      <c r="M604" s="68" t="s">
        <v>2277</v>
      </c>
      <c r="N604" s="68" t="s">
        <v>1680</v>
      </c>
      <c r="O604" s="68" t="s">
        <v>14666</v>
      </c>
      <c r="P604" s="348">
        <v>60646704</v>
      </c>
      <c r="Q604" s="348" t="s">
        <v>15347</v>
      </c>
      <c r="R604" s="348" t="s">
        <v>16446</v>
      </c>
      <c r="S604" s="348">
        <v>60646704</v>
      </c>
      <c r="T604" s="348" t="s">
        <v>15507</v>
      </c>
      <c r="U604" s="348">
        <v>22001511</v>
      </c>
      <c r="V604" s="68"/>
      <c r="W604" s="68"/>
      <c r="X604" s="68" t="s">
        <v>4938</v>
      </c>
      <c r="Y604" s="68"/>
    </row>
    <row r="605" spans="1:25" x14ac:dyDescent="0.25">
      <c r="A605" s="68" t="s">
        <v>2334</v>
      </c>
      <c r="B605" s="68" t="s">
        <v>2333</v>
      </c>
      <c r="C605" s="68" t="s">
        <v>2335</v>
      </c>
      <c r="D605" s="68" t="s">
        <v>11185</v>
      </c>
      <c r="E605" s="68" t="s">
        <v>15</v>
      </c>
      <c r="F605" s="68" t="s">
        <v>195</v>
      </c>
      <c r="G605" s="68" t="s">
        <v>4</v>
      </c>
      <c r="H605" s="68" t="s">
        <v>5</v>
      </c>
      <c r="I605" s="68">
        <v>60304</v>
      </c>
      <c r="J605" s="68" t="s">
        <v>13033</v>
      </c>
      <c r="K605" s="68" t="s">
        <v>196</v>
      </c>
      <c r="L605" s="68" t="s">
        <v>2066</v>
      </c>
      <c r="M605" s="68" t="s">
        <v>2277</v>
      </c>
      <c r="N605" s="68" t="s">
        <v>11398</v>
      </c>
      <c r="O605" s="68" t="s">
        <v>14666</v>
      </c>
      <c r="P605" s="348">
        <v>85373494</v>
      </c>
      <c r="Q605" s="348">
        <v>27300744</v>
      </c>
      <c r="R605" s="348" t="s">
        <v>11401</v>
      </c>
      <c r="S605" s="348">
        <v>87971684</v>
      </c>
      <c r="T605" s="348" t="s">
        <v>15507</v>
      </c>
      <c r="U605" s="348">
        <v>22001511</v>
      </c>
      <c r="V605" s="68"/>
      <c r="W605" s="68"/>
      <c r="X605" s="68" t="s">
        <v>2336</v>
      </c>
      <c r="Y605" s="68"/>
    </row>
    <row r="606" spans="1:25" x14ac:dyDescent="0.25">
      <c r="A606" s="68" t="s">
        <v>2339</v>
      </c>
      <c r="B606" s="68" t="s">
        <v>2338</v>
      </c>
      <c r="C606" s="68" t="s">
        <v>4029</v>
      </c>
      <c r="D606" s="68" t="s">
        <v>11185</v>
      </c>
      <c r="E606" s="68" t="s">
        <v>4</v>
      </c>
      <c r="F606" s="68" t="s">
        <v>195</v>
      </c>
      <c r="G606" s="68" t="s">
        <v>4</v>
      </c>
      <c r="H606" s="68" t="s">
        <v>8</v>
      </c>
      <c r="I606" s="68">
        <v>60307</v>
      </c>
      <c r="J606" s="68" t="s">
        <v>13970</v>
      </c>
      <c r="K606" s="68" t="s">
        <v>196</v>
      </c>
      <c r="L606" s="68" t="s">
        <v>2066</v>
      </c>
      <c r="M606" s="68" t="s">
        <v>14058</v>
      </c>
      <c r="N606" s="68" t="s">
        <v>4029</v>
      </c>
      <c r="O606" s="68" t="s">
        <v>14666</v>
      </c>
      <c r="P606" s="348">
        <v>22064282</v>
      </c>
      <c r="Q606" s="348">
        <v>27300744</v>
      </c>
      <c r="R606" s="348" t="s">
        <v>16447</v>
      </c>
      <c r="S606" s="348">
        <v>85532952</v>
      </c>
      <c r="T606" s="348" t="s">
        <v>15496</v>
      </c>
      <c r="U606" s="348">
        <v>27300744</v>
      </c>
      <c r="V606" s="68"/>
      <c r="W606" s="68"/>
      <c r="X606" s="68" t="s">
        <v>10635</v>
      </c>
      <c r="Y606" s="68"/>
    </row>
    <row r="607" spans="1:25" x14ac:dyDescent="0.25">
      <c r="A607" s="68" t="s">
        <v>2341</v>
      </c>
      <c r="B607" s="69" t="s">
        <v>2340</v>
      </c>
      <c r="C607" s="68" t="s">
        <v>633</v>
      </c>
      <c r="D607" s="68" t="s">
        <v>11185</v>
      </c>
      <c r="E607" s="68" t="s">
        <v>15</v>
      </c>
      <c r="F607" s="68" t="s">
        <v>195</v>
      </c>
      <c r="G607" s="68" t="s">
        <v>4</v>
      </c>
      <c r="H607" s="68" t="s">
        <v>5</v>
      </c>
      <c r="I607" s="68">
        <v>60304</v>
      </c>
      <c r="J607" s="68" t="s">
        <v>13033</v>
      </c>
      <c r="K607" s="68" t="s">
        <v>196</v>
      </c>
      <c r="L607" s="68" t="s">
        <v>2066</v>
      </c>
      <c r="M607" s="68" t="s">
        <v>2277</v>
      </c>
      <c r="N607" s="68" t="s">
        <v>633</v>
      </c>
      <c r="O607" s="68" t="s">
        <v>14666</v>
      </c>
      <c r="P607" s="348">
        <v>87745261</v>
      </c>
      <c r="Q607" s="348" t="s">
        <v>15347</v>
      </c>
      <c r="R607" s="348" t="s">
        <v>14734</v>
      </c>
      <c r="S607" s="348">
        <v>87745261</v>
      </c>
      <c r="T607" s="348" t="s">
        <v>15507</v>
      </c>
      <c r="U607" s="348">
        <v>22001511</v>
      </c>
      <c r="V607" s="68"/>
      <c r="W607" s="68"/>
      <c r="X607" s="68"/>
      <c r="Y607" s="68"/>
    </row>
    <row r="608" spans="1:25" x14ac:dyDescent="0.25">
      <c r="A608" s="68" t="s">
        <v>2343</v>
      </c>
      <c r="B608" s="68" t="s">
        <v>2342</v>
      </c>
      <c r="C608" s="68" t="s">
        <v>2344</v>
      </c>
      <c r="D608" s="68" t="s">
        <v>11185</v>
      </c>
      <c r="E608" s="68" t="s">
        <v>4</v>
      </c>
      <c r="F608" s="68" t="s">
        <v>195</v>
      </c>
      <c r="G608" s="68" t="s">
        <v>4</v>
      </c>
      <c r="H608" s="68" t="s">
        <v>8</v>
      </c>
      <c r="I608" s="68">
        <v>60307</v>
      </c>
      <c r="J608" s="68" t="s">
        <v>13970</v>
      </c>
      <c r="K608" s="68" t="s">
        <v>196</v>
      </c>
      <c r="L608" s="68" t="s">
        <v>2066</v>
      </c>
      <c r="M608" s="68" t="s">
        <v>14058</v>
      </c>
      <c r="N608" s="68" t="s">
        <v>2344</v>
      </c>
      <c r="O608" s="68" t="s">
        <v>14666</v>
      </c>
      <c r="P608" s="348">
        <v>22001069</v>
      </c>
      <c r="Q608" s="348">
        <v>27300744</v>
      </c>
      <c r="R608" s="348" t="s">
        <v>13460</v>
      </c>
      <c r="S608" s="348">
        <v>22001069</v>
      </c>
      <c r="T608" s="348" t="s">
        <v>15496</v>
      </c>
      <c r="U608" s="348">
        <v>27300744</v>
      </c>
      <c r="V608" s="68"/>
      <c r="W608" s="68"/>
      <c r="X608" s="68" t="s">
        <v>11096</v>
      </c>
      <c r="Y608" s="68"/>
    </row>
    <row r="609" spans="1:25" x14ac:dyDescent="0.25">
      <c r="A609" s="68" t="s">
        <v>2346</v>
      </c>
      <c r="B609" s="68" t="s">
        <v>2345</v>
      </c>
      <c r="C609" s="68" t="s">
        <v>976</v>
      </c>
      <c r="D609" s="68" t="s">
        <v>11185</v>
      </c>
      <c r="E609" s="68" t="s">
        <v>17</v>
      </c>
      <c r="F609" s="68" t="s">
        <v>195</v>
      </c>
      <c r="G609" s="68" t="s">
        <v>4</v>
      </c>
      <c r="H609" s="68" t="s">
        <v>4</v>
      </c>
      <c r="I609" s="68">
        <v>60303</v>
      </c>
      <c r="J609" s="68" t="s">
        <v>12978</v>
      </c>
      <c r="K609" s="68" t="s">
        <v>196</v>
      </c>
      <c r="L609" s="68" t="s">
        <v>2066</v>
      </c>
      <c r="M609" s="68" t="s">
        <v>2178</v>
      </c>
      <c r="N609" s="68" t="s">
        <v>14067</v>
      </c>
      <c r="O609" s="68" t="s">
        <v>14666</v>
      </c>
      <c r="P609" s="348">
        <v>87406937</v>
      </c>
      <c r="Q609" s="348" t="s">
        <v>15347</v>
      </c>
      <c r="R609" s="348" t="s">
        <v>15513</v>
      </c>
      <c r="S609" s="348">
        <v>87406937</v>
      </c>
      <c r="T609" s="348" t="s">
        <v>15509</v>
      </c>
      <c r="U609" s="348">
        <v>89435252</v>
      </c>
      <c r="V609" s="68"/>
      <c r="W609" s="68"/>
      <c r="X609" s="68" t="s">
        <v>10095</v>
      </c>
      <c r="Y609" s="68"/>
    </row>
    <row r="610" spans="1:25" x14ac:dyDescent="0.25">
      <c r="A610" s="68" t="s">
        <v>2347</v>
      </c>
      <c r="B610" s="68" t="s">
        <v>1643</v>
      </c>
      <c r="C610" s="68" t="s">
        <v>2348</v>
      </c>
      <c r="D610" s="68" t="s">
        <v>11185</v>
      </c>
      <c r="E610" s="68" t="s">
        <v>15</v>
      </c>
      <c r="F610" s="68" t="s">
        <v>195</v>
      </c>
      <c r="G610" s="68" t="s">
        <v>4</v>
      </c>
      <c r="H610" s="68" t="s">
        <v>5</v>
      </c>
      <c r="I610" s="68">
        <v>60304</v>
      </c>
      <c r="J610" s="68" t="s">
        <v>13033</v>
      </c>
      <c r="K610" s="68" t="s">
        <v>196</v>
      </c>
      <c r="L610" s="68" t="s">
        <v>2066</v>
      </c>
      <c r="M610" s="68" t="s">
        <v>2277</v>
      </c>
      <c r="N610" s="68" t="s">
        <v>2348</v>
      </c>
      <c r="O610" s="68" t="s">
        <v>14666</v>
      </c>
      <c r="P610" s="348">
        <v>85670915</v>
      </c>
      <c r="Q610" s="348">
        <v>85670915</v>
      </c>
      <c r="R610" s="348" t="s">
        <v>10501</v>
      </c>
      <c r="S610" s="348" t="s">
        <v>15347</v>
      </c>
      <c r="T610" s="348" t="s">
        <v>15507</v>
      </c>
      <c r="U610" s="348">
        <v>22001511</v>
      </c>
      <c r="V610" s="68"/>
      <c r="W610" s="68"/>
      <c r="X610" s="68" t="s">
        <v>9272</v>
      </c>
      <c r="Y610" s="68"/>
    </row>
    <row r="611" spans="1:25" x14ac:dyDescent="0.25">
      <c r="A611" s="68" t="s">
        <v>2349</v>
      </c>
      <c r="B611" s="68" t="s">
        <v>1627</v>
      </c>
      <c r="C611" s="68" t="s">
        <v>1976</v>
      </c>
      <c r="D611" s="68" t="s">
        <v>11185</v>
      </c>
      <c r="E611" s="68" t="s">
        <v>15</v>
      </c>
      <c r="F611" s="68" t="s">
        <v>195</v>
      </c>
      <c r="G611" s="68" t="s">
        <v>4</v>
      </c>
      <c r="H611" s="68" t="s">
        <v>8</v>
      </c>
      <c r="I611" s="68">
        <v>60307</v>
      </c>
      <c r="J611" s="68" t="s">
        <v>13970</v>
      </c>
      <c r="K611" s="68" t="s">
        <v>196</v>
      </c>
      <c r="L611" s="68" t="s">
        <v>2066</v>
      </c>
      <c r="M611" s="68" t="s">
        <v>14058</v>
      </c>
      <c r="N611" s="68" t="s">
        <v>1976</v>
      </c>
      <c r="O611" s="68" t="s">
        <v>14666</v>
      </c>
      <c r="P611" s="348">
        <v>83653073</v>
      </c>
      <c r="Q611" s="348" t="s">
        <v>15347</v>
      </c>
      <c r="R611" s="348" t="s">
        <v>13457</v>
      </c>
      <c r="S611" s="348">
        <v>83653072</v>
      </c>
      <c r="T611" s="348" t="s">
        <v>15507</v>
      </c>
      <c r="U611" s="348">
        <v>83892838</v>
      </c>
      <c r="V611" s="68"/>
      <c r="W611" s="68"/>
      <c r="X611" s="68"/>
      <c r="Y611" s="68"/>
    </row>
    <row r="612" spans="1:25" x14ac:dyDescent="0.25">
      <c r="A612" s="68" t="s">
        <v>2350</v>
      </c>
      <c r="B612" s="68" t="s">
        <v>1631</v>
      </c>
      <c r="C612" s="68" t="s">
        <v>2351</v>
      </c>
      <c r="D612" s="68" t="s">
        <v>11185</v>
      </c>
      <c r="E612" s="68" t="s">
        <v>15</v>
      </c>
      <c r="F612" s="68" t="s">
        <v>195</v>
      </c>
      <c r="G612" s="68" t="s">
        <v>4</v>
      </c>
      <c r="H612" s="68" t="s">
        <v>5</v>
      </c>
      <c r="I612" s="68">
        <v>60304</v>
      </c>
      <c r="J612" s="68" t="s">
        <v>13033</v>
      </c>
      <c r="K612" s="68" t="s">
        <v>196</v>
      </c>
      <c r="L612" s="68" t="s">
        <v>2066</v>
      </c>
      <c r="M612" s="68" t="s">
        <v>2277</v>
      </c>
      <c r="N612" s="68" t="s">
        <v>2351</v>
      </c>
      <c r="O612" s="68" t="s">
        <v>14666</v>
      </c>
      <c r="P612" s="348">
        <v>85082685</v>
      </c>
      <c r="Q612" s="348" t="s">
        <v>15347</v>
      </c>
      <c r="R612" s="348" t="s">
        <v>12666</v>
      </c>
      <c r="S612" s="348">
        <v>85082685</v>
      </c>
      <c r="T612" s="348" t="s">
        <v>15507</v>
      </c>
      <c r="U612" s="348">
        <v>83892838</v>
      </c>
      <c r="V612" s="68"/>
      <c r="W612" s="68"/>
      <c r="X612" s="68"/>
      <c r="Y612" s="68"/>
    </row>
    <row r="613" spans="1:25" x14ac:dyDescent="0.25">
      <c r="A613" s="68" t="s">
        <v>2353</v>
      </c>
      <c r="B613" s="68" t="s">
        <v>1636</v>
      </c>
      <c r="C613" s="68" t="s">
        <v>3737</v>
      </c>
      <c r="D613" s="68" t="s">
        <v>11185</v>
      </c>
      <c r="E613" s="68" t="s">
        <v>15</v>
      </c>
      <c r="F613" s="68" t="s">
        <v>195</v>
      </c>
      <c r="G613" s="68" t="s">
        <v>4</v>
      </c>
      <c r="H613" s="68" t="s">
        <v>5</v>
      </c>
      <c r="I613" s="68">
        <v>60304</v>
      </c>
      <c r="J613" s="68" t="s">
        <v>13033</v>
      </c>
      <c r="K613" s="68" t="s">
        <v>196</v>
      </c>
      <c r="L613" s="68" t="s">
        <v>2066</v>
      </c>
      <c r="M613" s="68" t="s">
        <v>2277</v>
      </c>
      <c r="N613" s="68" t="s">
        <v>3737</v>
      </c>
      <c r="O613" s="68" t="s">
        <v>14666</v>
      </c>
      <c r="P613" s="348">
        <v>86098294</v>
      </c>
      <c r="Q613" s="348" t="s">
        <v>15347</v>
      </c>
      <c r="R613" s="348" t="s">
        <v>6925</v>
      </c>
      <c r="S613" s="348">
        <v>86098294</v>
      </c>
      <c r="T613" s="348" t="s">
        <v>15507</v>
      </c>
      <c r="U613" s="348">
        <v>22001511</v>
      </c>
      <c r="V613" s="68"/>
      <c r="W613" s="68"/>
      <c r="X613" s="68"/>
      <c r="Y613" s="68"/>
    </row>
    <row r="614" spans="1:25" x14ac:dyDescent="0.25">
      <c r="A614" s="68" t="s">
        <v>2355</v>
      </c>
      <c r="B614" s="68" t="s">
        <v>1662</v>
      </c>
      <c r="C614" s="68" t="s">
        <v>1357</v>
      </c>
      <c r="D614" s="68" t="s">
        <v>11185</v>
      </c>
      <c r="E614" s="68" t="s">
        <v>15</v>
      </c>
      <c r="F614" s="68" t="s">
        <v>195</v>
      </c>
      <c r="G614" s="68" t="s">
        <v>4</v>
      </c>
      <c r="H614" s="68" t="s">
        <v>5</v>
      </c>
      <c r="I614" s="68">
        <v>60304</v>
      </c>
      <c r="J614" s="68" t="s">
        <v>13033</v>
      </c>
      <c r="K614" s="68" t="s">
        <v>196</v>
      </c>
      <c r="L614" s="68" t="s">
        <v>2066</v>
      </c>
      <c r="M614" s="68" t="s">
        <v>2277</v>
      </c>
      <c r="N614" s="68" t="s">
        <v>1357</v>
      </c>
      <c r="O614" s="68" t="s">
        <v>14666</v>
      </c>
      <c r="P614" s="348">
        <v>84401457</v>
      </c>
      <c r="Q614" s="348" t="s">
        <v>15347</v>
      </c>
      <c r="R614" s="348" t="s">
        <v>13139</v>
      </c>
      <c r="S614" s="348">
        <v>84401457</v>
      </c>
      <c r="T614" s="348" t="s">
        <v>15507</v>
      </c>
      <c r="U614" s="348">
        <v>22001511</v>
      </c>
      <c r="V614" s="68"/>
      <c r="W614" s="68"/>
      <c r="X614" s="68"/>
      <c r="Y614" s="68"/>
    </row>
    <row r="615" spans="1:25" x14ac:dyDescent="0.25">
      <c r="A615" s="68" t="s">
        <v>2357</v>
      </c>
      <c r="B615" s="68" t="s">
        <v>1682</v>
      </c>
      <c r="C615" s="68" t="s">
        <v>2358</v>
      </c>
      <c r="D615" s="68" t="s">
        <v>11185</v>
      </c>
      <c r="E615" s="68" t="s">
        <v>4</v>
      </c>
      <c r="F615" s="68" t="s">
        <v>195</v>
      </c>
      <c r="G615" s="68" t="s">
        <v>4</v>
      </c>
      <c r="H615" s="68" t="s">
        <v>8</v>
      </c>
      <c r="I615" s="68">
        <v>60307</v>
      </c>
      <c r="J615" s="68" t="s">
        <v>13970</v>
      </c>
      <c r="K615" s="68" t="s">
        <v>196</v>
      </c>
      <c r="L615" s="68" t="s">
        <v>2066</v>
      </c>
      <c r="M615" s="68" t="s">
        <v>14058</v>
      </c>
      <c r="N615" s="68" t="s">
        <v>2358</v>
      </c>
      <c r="O615" s="68" t="s">
        <v>14666</v>
      </c>
      <c r="P615" s="348">
        <v>89778655</v>
      </c>
      <c r="Q615" s="348" t="s">
        <v>15347</v>
      </c>
      <c r="R615" s="348" t="s">
        <v>14774</v>
      </c>
      <c r="S615" s="348">
        <v>89778655</v>
      </c>
      <c r="T615" s="348" t="s">
        <v>15496</v>
      </c>
      <c r="U615" s="348">
        <v>27300744</v>
      </c>
      <c r="V615" s="68"/>
      <c r="W615" s="68"/>
      <c r="X615" s="68" t="s">
        <v>2359</v>
      </c>
      <c r="Y615" s="68"/>
    </row>
    <row r="616" spans="1:25" x14ac:dyDescent="0.25">
      <c r="A616" s="68" t="s">
        <v>2361</v>
      </c>
      <c r="B616" s="68" t="s">
        <v>1654</v>
      </c>
      <c r="C616" s="68" t="s">
        <v>2362</v>
      </c>
      <c r="D616" s="68" t="s">
        <v>11185</v>
      </c>
      <c r="E616" s="68" t="s">
        <v>15</v>
      </c>
      <c r="F616" s="68" t="s">
        <v>195</v>
      </c>
      <c r="G616" s="68" t="s">
        <v>4</v>
      </c>
      <c r="H616" s="68" t="s">
        <v>8</v>
      </c>
      <c r="I616" s="68">
        <v>60307</v>
      </c>
      <c r="J616" s="68" t="s">
        <v>13970</v>
      </c>
      <c r="K616" s="68" t="s">
        <v>196</v>
      </c>
      <c r="L616" s="68" t="s">
        <v>2066</v>
      </c>
      <c r="M616" s="68" t="s">
        <v>14058</v>
      </c>
      <c r="N616" s="68" t="s">
        <v>2362</v>
      </c>
      <c r="O616" s="68" t="s">
        <v>14666</v>
      </c>
      <c r="P616" s="348">
        <v>85717739</v>
      </c>
      <c r="Q616" s="348" t="s">
        <v>15347</v>
      </c>
      <c r="R616" s="348" t="s">
        <v>14776</v>
      </c>
      <c r="S616" s="348">
        <v>85717739</v>
      </c>
      <c r="T616" s="348" t="s">
        <v>15507</v>
      </c>
      <c r="U616" s="348">
        <v>22001511</v>
      </c>
      <c r="V616" s="68"/>
      <c r="W616" s="68"/>
      <c r="X616" s="68"/>
      <c r="Y616" s="68"/>
    </row>
    <row r="617" spans="1:25" x14ac:dyDescent="0.25">
      <c r="A617" s="68" t="s">
        <v>2363</v>
      </c>
      <c r="B617" s="68" t="s">
        <v>1668</v>
      </c>
      <c r="C617" s="68" t="s">
        <v>995</v>
      </c>
      <c r="D617" s="68" t="s">
        <v>11185</v>
      </c>
      <c r="E617" s="68" t="s">
        <v>15</v>
      </c>
      <c r="F617" s="68" t="s">
        <v>195</v>
      </c>
      <c r="G617" s="68" t="s">
        <v>4</v>
      </c>
      <c r="H617" s="68" t="s">
        <v>8</v>
      </c>
      <c r="I617" s="68">
        <v>60307</v>
      </c>
      <c r="J617" s="68" t="s">
        <v>13970</v>
      </c>
      <c r="K617" s="68" t="s">
        <v>196</v>
      </c>
      <c r="L617" s="68" t="s">
        <v>2066</v>
      </c>
      <c r="M617" s="68" t="s">
        <v>14058</v>
      </c>
      <c r="N617" s="68" t="s">
        <v>995</v>
      </c>
      <c r="O617" s="68" t="s">
        <v>14666</v>
      </c>
      <c r="P617" s="348">
        <v>89729281</v>
      </c>
      <c r="Q617" s="348" t="s">
        <v>15347</v>
      </c>
      <c r="R617" s="348" t="s">
        <v>13462</v>
      </c>
      <c r="S617" s="348">
        <v>89729281</v>
      </c>
      <c r="T617" s="348" t="s">
        <v>15507</v>
      </c>
      <c r="U617" s="348">
        <v>83892838</v>
      </c>
      <c r="V617" s="68"/>
      <c r="W617" s="68"/>
      <c r="X617" s="68"/>
      <c r="Y617" s="68"/>
    </row>
    <row r="618" spans="1:25" x14ac:dyDescent="0.25">
      <c r="A618" s="68" t="s">
        <v>2364</v>
      </c>
      <c r="B618" s="68" t="s">
        <v>1689</v>
      </c>
      <c r="C618" s="68" t="s">
        <v>2365</v>
      </c>
      <c r="D618" s="68" t="s">
        <v>11185</v>
      </c>
      <c r="E618" s="68" t="s">
        <v>5</v>
      </c>
      <c r="F618" s="68" t="s">
        <v>195</v>
      </c>
      <c r="G618" s="68" t="s">
        <v>4</v>
      </c>
      <c r="H618" s="68" t="s">
        <v>10</v>
      </c>
      <c r="I618" s="68">
        <v>60308</v>
      </c>
      <c r="J618" s="68" t="s">
        <v>13090</v>
      </c>
      <c r="K618" s="68" t="s">
        <v>196</v>
      </c>
      <c r="L618" s="68" t="s">
        <v>2066</v>
      </c>
      <c r="M618" s="68" t="s">
        <v>2366</v>
      </c>
      <c r="N618" s="68" t="s">
        <v>2365</v>
      </c>
      <c r="O618" s="68" t="s">
        <v>14666</v>
      </c>
      <c r="P618" s="348">
        <v>22001115</v>
      </c>
      <c r="Q618" s="348">
        <v>27300719</v>
      </c>
      <c r="R618" s="348" t="s">
        <v>15514</v>
      </c>
      <c r="S618" s="348">
        <v>22001115</v>
      </c>
      <c r="T618" s="348" t="s">
        <v>15515</v>
      </c>
      <c r="U618" s="348">
        <v>27300719</v>
      </c>
      <c r="V618" s="68" t="s">
        <v>15261</v>
      </c>
      <c r="W618" s="68"/>
      <c r="X618" s="68" t="s">
        <v>2367</v>
      </c>
      <c r="Y618" s="68"/>
    </row>
    <row r="619" spans="1:25" x14ac:dyDescent="0.25">
      <c r="A619" s="68" t="s">
        <v>2369</v>
      </c>
      <c r="B619" s="68" t="s">
        <v>1649</v>
      </c>
      <c r="C619" s="68" t="s">
        <v>2370</v>
      </c>
      <c r="D619" s="68" t="s">
        <v>11185</v>
      </c>
      <c r="E619" s="68" t="s">
        <v>5</v>
      </c>
      <c r="F619" s="68" t="s">
        <v>195</v>
      </c>
      <c r="G619" s="68" t="s">
        <v>4</v>
      </c>
      <c r="H619" s="68" t="s">
        <v>10</v>
      </c>
      <c r="I619" s="68">
        <v>60308</v>
      </c>
      <c r="J619" s="68" t="s">
        <v>13090</v>
      </c>
      <c r="K619" s="68" t="s">
        <v>196</v>
      </c>
      <c r="L619" s="68" t="s">
        <v>2066</v>
      </c>
      <c r="M619" s="68" t="s">
        <v>2366</v>
      </c>
      <c r="N619" s="68" t="s">
        <v>2370</v>
      </c>
      <c r="O619" s="68" t="s">
        <v>14666</v>
      </c>
      <c r="P619" s="348">
        <v>22001114</v>
      </c>
      <c r="Q619" s="348">
        <v>27300719</v>
      </c>
      <c r="R619" s="348" t="s">
        <v>14777</v>
      </c>
      <c r="S619" s="348">
        <v>83030899</v>
      </c>
      <c r="T619" s="348" t="s">
        <v>15515</v>
      </c>
      <c r="U619" s="348">
        <v>87200658</v>
      </c>
      <c r="V619" s="68" t="s">
        <v>15261</v>
      </c>
      <c r="W619" s="68"/>
      <c r="X619" s="68" t="s">
        <v>12105</v>
      </c>
      <c r="Y619" s="68"/>
    </row>
    <row r="620" spans="1:25" x14ac:dyDescent="0.25">
      <c r="A620" s="68" t="s">
        <v>2371</v>
      </c>
      <c r="B620" s="68" t="s">
        <v>1377</v>
      </c>
      <c r="C620" s="68" t="s">
        <v>14045</v>
      </c>
      <c r="D620" s="68" t="s">
        <v>11185</v>
      </c>
      <c r="E620" s="68" t="s">
        <v>5</v>
      </c>
      <c r="F620" s="68" t="s">
        <v>195</v>
      </c>
      <c r="G620" s="68" t="s">
        <v>4</v>
      </c>
      <c r="H620" s="68" t="s">
        <v>10</v>
      </c>
      <c r="I620" s="68">
        <v>60308</v>
      </c>
      <c r="J620" s="68" t="s">
        <v>13090</v>
      </c>
      <c r="K620" s="68" t="s">
        <v>196</v>
      </c>
      <c r="L620" s="68" t="s">
        <v>2066</v>
      </c>
      <c r="M620" s="68" t="s">
        <v>2366</v>
      </c>
      <c r="N620" s="68" t="s">
        <v>11399</v>
      </c>
      <c r="O620" s="68" t="s">
        <v>14666</v>
      </c>
      <c r="P620" s="348">
        <v>22001065</v>
      </c>
      <c r="Q620" s="348" t="s">
        <v>15347</v>
      </c>
      <c r="R620" s="348" t="s">
        <v>14721</v>
      </c>
      <c r="S620" s="348">
        <v>83463254</v>
      </c>
      <c r="T620" s="348" t="s">
        <v>15515</v>
      </c>
      <c r="U620" s="348">
        <v>27300719</v>
      </c>
      <c r="V620" s="68" t="s">
        <v>15261</v>
      </c>
      <c r="W620" s="68"/>
      <c r="X620" s="68" t="s">
        <v>3215</v>
      </c>
      <c r="Y620" s="68"/>
    </row>
    <row r="621" spans="1:25" x14ac:dyDescent="0.25">
      <c r="A621" s="68" t="s">
        <v>2372</v>
      </c>
      <c r="B621" s="68" t="s">
        <v>1658</v>
      </c>
      <c r="C621" s="68" t="s">
        <v>2373</v>
      </c>
      <c r="D621" s="68" t="s">
        <v>11185</v>
      </c>
      <c r="E621" s="68" t="s">
        <v>5</v>
      </c>
      <c r="F621" s="68" t="s">
        <v>195</v>
      </c>
      <c r="G621" s="68" t="s">
        <v>4</v>
      </c>
      <c r="H621" s="68" t="s">
        <v>4</v>
      </c>
      <c r="I621" s="68">
        <v>60303</v>
      </c>
      <c r="J621" s="68" t="s">
        <v>12978</v>
      </c>
      <c r="K621" s="68" t="s">
        <v>196</v>
      </c>
      <c r="L621" s="68" t="s">
        <v>2066</v>
      </c>
      <c r="M621" s="68" t="s">
        <v>2178</v>
      </c>
      <c r="N621" s="68" t="s">
        <v>2373</v>
      </c>
      <c r="O621" s="68" t="s">
        <v>14666</v>
      </c>
      <c r="P621" s="348">
        <v>89601025</v>
      </c>
      <c r="Q621" s="348">
        <v>22001383</v>
      </c>
      <c r="R621" s="348" t="s">
        <v>7191</v>
      </c>
      <c r="S621" s="348">
        <v>89601025</v>
      </c>
      <c r="T621" s="348" t="s">
        <v>15515</v>
      </c>
      <c r="U621" s="348">
        <v>27300719</v>
      </c>
      <c r="V621" s="68" t="s">
        <v>15261</v>
      </c>
      <c r="W621" s="68"/>
      <c r="X621" s="68" t="s">
        <v>12106</v>
      </c>
      <c r="Y621" s="68"/>
    </row>
    <row r="622" spans="1:25" x14ac:dyDescent="0.25">
      <c r="A622" s="68" t="s">
        <v>2375</v>
      </c>
      <c r="B622" s="68" t="s">
        <v>1722</v>
      </c>
      <c r="C622" s="68" t="s">
        <v>14050</v>
      </c>
      <c r="D622" s="68" t="s">
        <v>11185</v>
      </c>
      <c r="E622" s="68" t="s">
        <v>5</v>
      </c>
      <c r="F622" s="68" t="s">
        <v>195</v>
      </c>
      <c r="G622" s="68" t="s">
        <v>4</v>
      </c>
      <c r="H622" s="68" t="s">
        <v>4</v>
      </c>
      <c r="I622" s="68">
        <v>60303</v>
      </c>
      <c r="J622" s="68" t="s">
        <v>12978</v>
      </c>
      <c r="K622" s="68" t="s">
        <v>196</v>
      </c>
      <c r="L622" s="68" t="s">
        <v>2066</v>
      </c>
      <c r="M622" s="68" t="s">
        <v>2178</v>
      </c>
      <c r="N622" s="68" t="s">
        <v>14051</v>
      </c>
      <c r="O622" s="68" t="s">
        <v>14666</v>
      </c>
      <c r="P622" s="348">
        <v>22001108</v>
      </c>
      <c r="Q622" s="348">
        <v>83561015</v>
      </c>
      <c r="R622" s="348" t="s">
        <v>14724</v>
      </c>
      <c r="S622" s="348">
        <v>83561015</v>
      </c>
      <c r="T622" s="348" t="s">
        <v>15515</v>
      </c>
      <c r="U622" s="348">
        <v>27300719</v>
      </c>
      <c r="V622" s="68"/>
      <c r="W622" s="68"/>
      <c r="X622" s="68"/>
      <c r="Y622" s="68"/>
    </row>
    <row r="623" spans="1:25" x14ac:dyDescent="0.25">
      <c r="A623" s="68" t="s">
        <v>2376</v>
      </c>
      <c r="B623" s="68" t="s">
        <v>1733</v>
      </c>
      <c r="C623" s="68" t="s">
        <v>2178</v>
      </c>
      <c r="D623" s="68" t="s">
        <v>11185</v>
      </c>
      <c r="E623" s="68" t="s">
        <v>4</v>
      </c>
      <c r="F623" s="68" t="s">
        <v>195</v>
      </c>
      <c r="G623" s="68" t="s">
        <v>4</v>
      </c>
      <c r="H623" s="68" t="s">
        <v>4</v>
      </c>
      <c r="I623" s="68">
        <v>60303</v>
      </c>
      <c r="J623" s="68" t="s">
        <v>12978</v>
      </c>
      <c r="K623" s="68" t="s">
        <v>196</v>
      </c>
      <c r="L623" s="68" t="s">
        <v>2066</v>
      </c>
      <c r="M623" s="68" t="s">
        <v>2178</v>
      </c>
      <c r="N623" s="68" t="s">
        <v>2178</v>
      </c>
      <c r="O623" s="68" t="s">
        <v>14666</v>
      </c>
      <c r="P623" s="348">
        <v>27428081</v>
      </c>
      <c r="Q623" s="348">
        <v>84875602</v>
      </c>
      <c r="R623" s="348" t="s">
        <v>11928</v>
      </c>
      <c r="S623" s="348">
        <v>27428081</v>
      </c>
      <c r="T623" s="348" t="s">
        <v>15496</v>
      </c>
      <c r="U623" s="348">
        <v>27300744</v>
      </c>
      <c r="V623" s="68" t="s">
        <v>15261</v>
      </c>
      <c r="W623" s="68"/>
      <c r="X623" s="68" t="s">
        <v>2377</v>
      </c>
      <c r="Y623" s="68"/>
    </row>
    <row r="624" spans="1:25" x14ac:dyDescent="0.25">
      <c r="A624" s="68" t="s">
        <v>2378</v>
      </c>
      <c r="B624" s="68" t="s">
        <v>1705</v>
      </c>
      <c r="C624" s="68" t="s">
        <v>2273</v>
      </c>
      <c r="D624" s="68" t="s">
        <v>11185</v>
      </c>
      <c r="E624" s="68" t="s">
        <v>5</v>
      </c>
      <c r="F624" s="68" t="s">
        <v>195</v>
      </c>
      <c r="G624" s="68" t="s">
        <v>4</v>
      </c>
      <c r="H624" s="68" t="s">
        <v>10</v>
      </c>
      <c r="I624" s="68">
        <v>60308</v>
      </c>
      <c r="J624" s="68" t="s">
        <v>13090</v>
      </c>
      <c r="K624" s="68" t="s">
        <v>196</v>
      </c>
      <c r="L624" s="68" t="s">
        <v>2066</v>
      </c>
      <c r="M624" s="68" t="s">
        <v>2366</v>
      </c>
      <c r="N624" s="68" t="s">
        <v>2273</v>
      </c>
      <c r="O624" s="68" t="s">
        <v>14666</v>
      </c>
      <c r="P624" s="348">
        <v>27431095</v>
      </c>
      <c r="Q624" s="348">
        <v>22001116</v>
      </c>
      <c r="R624" s="348" t="s">
        <v>14767</v>
      </c>
      <c r="S624" s="348">
        <v>22001116</v>
      </c>
      <c r="T624" s="348" t="s">
        <v>15515</v>
      </c>
      <c r="U624" s="348">
        <v>27300719</v>
      </c>
      <c r="V624" s="68" t="s">
        <v>15261</v>
      </c>
      <c r="W624" s="68"/>
      <c r="X624" s="68" t="s">
        <v>2379</v>
      </c>
      <c r="Y624" s="68"/>
    </row>
    <row r="625" spans="1:25" x14ac:dyDescent="0.25">
      <c r="A625" s="68" t="s">
        <v>2381</v>
      </c>
      <c r="B625" s="68" t="s">
        <v>1710</v>
      </c>
      <c r="C625" s="68" t="s">
        <v>218</v>
      </c>
      <c r="D625" s="68" t="s">
        <v>11185</v>
      </c>
      <c r="E625" s="68" t="s">
        <v>300</v>
      </c>
      <c r="F625" s="68" t="s">
        <v>195</v>
      </c>
      <c r="G625" s="68" t="s">
        <v>4</v>
      </c>
      <c r="H625" s="68" t="s">
        <v>4</v>
      </c>
      <c r="I625" s="68">
        <v>60303</v>
      </c>
      <c r="J625" s="68" t="s">
        <v>12978</v>
      </c>
      <c r="K625" s="68" t="s">
        <v>196</v>
      </c>
      <c r="L625" s="68" t="s">
        <v>2066</v>
      </c>
      <c r="M625" s="68" t="s">
        <v>2178</v>
      </c>
      <c r="N625" s="68" t="s">
        <v>218</v>
      </c>
      <c r="O625" s="68" t="s">
        <v>14666</v>
      </c>
      <c r="P625" s="348">
        <v>27300159</v>
      </c>
      <c r="Q625" s="348">
        <v>86493685</v>
      </c>
      <c r="R625" s="348" t="s">
        <v>14754</v>
      </c>
      <c r="S625" s="348">
        <v>86493685</v>
      </c>
      <c r="T625" s="348" t="s">
        <v>15520</v>
      </c>
      <c r="U625" s="348">
        <v>27305078</v>
      </c>
      <c r="V625" s="68"/>
      <c r="W625" s="68"/>
      <c r="X625" s="68" t="s">
        <v>2382</v>
      </c>
      <c r="Y625" s="68"/>
    </row>
    <row r="626" spans="1:25" x14ac:dyDescent="0.25">
      <c r="A626" s="68" t="s">
        <v>2384</v>
      </c>
      <c r="B626" s="68" t="s">
        <v>1775</v>
      </c>
      <c r="C626" s="68" t="s">
        <v>2069</v>
      </c>
      <c r="D626" s="68" t="s">
        <v>11185</v>
      </c>
      <c r="E626" s="68" t="s">
        <v>5</v>
      </c>
      <c r="F626" s="68" t="s">
        <v>195</v>
      </c>
      <c r="G626" s="68" t="s">
        <v>4</v>
      </c>
      <c r="H626" s="68" t="s">
        <v>10</v>
      </c>
      <c r="I626" s="68">
        <v>60308</v>
      </c>
      <c r="J626" s="68" t="s">
        <v>13090</v>
      </c>
      <c r="K626" s="68" t="s">
        <v>196</v>
      </c>
      <c r="L626" s="68" t="s">
        <v>2066</v>
      </c>
      <c r="M626" s="68" t="s">
        <v>2366</v>
      </c>
      <c r="N626" s="68" t="s">
        <v>2069</v>
      </c>
      <c r="O626" s="68" t="s">
        <v>14666</v>
      </c>
      <c r="P626" s="348">
        <v>22002165</v>
      </c>
      <c r="Q626" s="348">
        <v>27300719</v>
      </c>
      <c r="R626" s="348" t="s">
        <v>14750</v>
      </c>
      <c r="S626" s="348">
        <v>88444530</v>
      </c>
      <c r="T626" s="348" t="s">
        <v>15515</v>
      </c>
      <c r="U626" s="348">
        <v>27300719</v>
      </c>
      <c r="V626" s="68"/>
      <c r="W626" s="68"/>
      <c r="X626" s="68" t="s">
        <v>8846</v>
      </c>
      <c r="Y626" s="68"/>
    </row>
    <row r="627" spans="1:25" x14ac:dyDescent="0.25">
      <c r="A627" s="68" t="s">
        <v>2385</v>
      </c>
      <c r="B627" s="68" t="s">
        <v>1715</v>
      </c>
      <c r="C627" s="68" t="s">
        <v>2386</v>
      </c>
      <c r="D627" s="68" t="s">
        <v>11185</v>
      </c>
      <c r="E627" s="68" t="s">
        <v>5</v>
      </c>
      <c r="F627" s="68" t="s">
        <v>195</v>
      </c>
      <c r="G627" s="68" t="s">
        <v>4</v>
      </c>
      <c r="H627" s="68" t="s">
        <v>10</v>
      </c>
      <c r="I627" s="68">
        <v>60308</v>
      </c>
      <c r="J627" s="68" t="s">
        <v>13090</v>
      </c>
      <c r="K627" s="68" t="s">
        <v>196</v>
      </c>
      <c r="L627" s="68" t="s">
        <v>2066</v>
      </c>
      <c r="M627" s="68" t="s">
        <v>2366</v>
      </c>
      <c r="N627" s="68" t="s">
        <v>478</v>
      </c>
      <c r="O627" s="68" t="s">
        <v>14666</v>
      </c>
      <c r="P627" s="348">
        <v>27431098</v>
      </c>
      <c r="Q627" s="348" t="s">
        <v>15347</v>
      </c>
      <c r="R627" s="348" t="s">
        <v>15516</v>
      </c>
      <c r="S627" s="348">
        <v>22001116</v>
      </c>
      <c r="T627" s="348" t="s">
        <v>15515</v>
      </c>
      <c r="U627" s="348">
        <v>27300719</v>
      </c>
      <c r="V627" s="68" t="s">
        <v>15261</v>
      </c>
      <c r="W627" s="68"/>
      <c r="X627" s="68" t="s">
        <v>2387</v>
      </c>
      <c r="Y627" s="68"/>
    </row>
    <row r="628" spans="1:25" x14ac:dyDescent="0.25">
      <c r="A628" s="68" t="s">
        <v>2389</v>
      </c>
      <c r="B628" s="68" t="s">
        <v>1823</v>
      </c>
      <c r="C628" s="68" t="s">
        <v>233</v>
      </c>
      <c r="D628" s="68" t="s">
        <v>11185</v>
      </c>
      <c r="E628" s="68" t="s">
        <v>300</v>
      </c>
      <c r="F628" s="68" t="s">
        <v>195</v>
      </c>
      <c r="G628" s="68" t="s">
        <v>4</v>
      </c>
      <c r="H628" s="68" t="s">
        <v>4</v>
      </c>
      <c r="I628" s="68">
        <v>60303</v>
      </c>
      <c r="J628" s="68" t="s">
        <v>12978</v>
      </c>
      <c r="K628" s="68" t="s">
        <v>196</v>
      </c>
      <c r="L628" s="68" t="s">
        <v>2066</v>
      </c>
      <c r="M628" s="68" t="s">
        <v>2178</v>
      </c>
      <c r="N628" s="68" t="s">
        <v>233</v>
      </c>
      <c r="O628" s="68" t="s">
        <v>14666</v>
      </c>
      <c r="P628" s="348">
        <v>84635029</v>
      </c>
      <c r="Q628" s="348" t="s">
        <v>15347</v>
      </c>
      <c r="R628" s="348" t="s">
        <v>8258</v>
      </c>
      <c r="S628" s="348">
        <v>84635029</v>
      </c>
      <c r="T628" s="348" t="s">
        <v>16448</v>
      </c>
      <c r="U628" s="348">
        <v>87093141</v>
      </c>
      <c r="V628" s="68"/>
      <c r="W628" s="68"/>
      <c r="X628" s="68" t="s">
        <v>12107</v>
      </c>
      <c r="Y628" s="68"/>
    </row>
    <row r="629" spans="1:25" x14ac:dyDescent="0.25">
      <c r="A629" s="68" t="s">
        <v>2391</v>
      </c>
      <c r="B629" s="68" t="s">
        <v>1805</v>
      </c>
      <c r="C629" s="68" t="s">
        <v>1453</v>
      </c>
      <c r="D629" s="68" t="s">
        <v>11185</v>
      </c>
      <c r="E629" s="68" t="s">
        <v>300</v>
      </c>
      <c r="F629" s="68" t="s">
        <v>195</v>
      </c>
      <c r="G629" s="68" t="s">
        <v>4</v>
      </c>
      <c r="H629" s="68" t="s">
        <v>4</v>
      </c>
      <c r="I629" s="68">
        <v>60303</v>
      </c>
      <c r="J629" s="68" t="s">
        <v>12978</v>
      </c>
      <c r="K629" s="68" t="s">
        <v>196</v>
      </c>
      <c r="L629" s="68" t="s">
        <v>2066</v>
      </c>
      <c r="M629" s="68" t="s">
        <v>2178</v>
      </c>
      <c r="N629" s="68" t="s">
        <v>1453</v>
      </c>
      <c r="O629" s="68" t="s">
        <v>14666</v>
      </c>
      <c r="P629" s="348">
        <v>83487810</v>
      </c>
      <c r="Q629" s="348" t="s">
        <v>15347</v>
      </c>
      <c r="R629" s="348" t="s">
        <v>14730</v>
      </c>
      <c r="S629" s="348">
        <v>83487810</v>
      </c>
      <c r="T629" s="348" t="s">
        <v>16449</v>
      </c>
      <c r="U629" s="348">
        <v>27305078</v>
      </c>
      <c r="V629" s="68"/>
      <c r="W629" s="68"/>
      <c r="X629" s="68" t="s">
        <v>8660</v>
      </c>
      <c r="Y629" s="68"/>
    </row>
    <row r="630" spans="1:25" x14ac:dyDescent="0.25">
      <c r="A630" s="68" t="s">
        <v>2393</v>
      </c>
      <c r="B630" s="68" t="s">
        <v>1883</v>
      </c>
      <c r="C630" s="68" t="s">
        <v>2394</v>
      </c>
      <c r="D630" s="68" t="s">
        <v>299</v>
      </c>
      <c r="E630" s="68" t="s">
        <v>10</v>
      </c>
      <c r="F630" s="68" t="s">
        <v>49</v>
      </c>
      <c r="G630" s="68" t="s">
        <v>300</v>
      </c>
      <c r="H630" s="68" t="s">
        <v>5</v>
      </c>
      <c r="I630" s="68">
        <v>21404</v>
      </c>
      <c r="J630" s="68" t="s">
        <v>13042</v>
      </c>
      <c r="K630" s="68" t="s">
        <v>126</v>
      </c>
      <c r="L630" s="68" t="s">
        <v>301</v>
      </c>
      <c r="M630" s="68" t="s">
        <v>129</v>
      </c>
      <c r="N630" s="68" t="s">
        <v>929</v>
      </c>
      <c r="O630" s="68" t="s">
        <v>14666</v>
      </c>
      <c r="P630" s="348">
        <v>85291661</v>
      </c>
      <c r="Q630" s="348">
        <v>41051038</v>
      </c>
      <c r="R630" s="348" t="s">
        <v>10188</v>
      </c>
      <c r="S630" s="348">
        <v>85291661</v>
      </c>
      <c r="T630" s="348" t="s">
        <v>15517</v>
      </c>
      <c r="U630" s="348">
        <v>24777082</v>
      </c>
      <c r="V630" s="68"/>
      <c r="W630" s="68"/>
      <c r="X630" s="68" t="s">
        <v>10898</v>
      </c>
      <c r="Y630" s="68"/>
    </row>
    <row r="631" spans="1:25" x14ac:dyDescent="0.25">
      <c r="A631" s="68" t="s">
        <v>2396</v>
      </c>
      <c r="B631" s="68" t="s">
        <v>1886</v>
      </c>
      <c r="C631" s="68" t="s">
        <v>2397</v>
      </c>
      <c r="D631" s="68" t="s">
        <v>11185</v>
      </c>
      <c r="E631" s="68" t="s">
        <v>4</v>
      </c>
      <c r="F631" s="68" t="s">
        <v>195</v>
      </c>
      <c r="G631" s="68" t="s">
        <v>4</v>
      </c>
      <c r="H631" s="68" t="s">
        <v>4</v>
      </c>
      <c r="I631" s="68">
        <v>60303</v>
      </c>
      <c r="J631" s="68" t="s">
        <v>12978</v>
      </c>
      <c r="K631" s="68" t="s">
        <v>196</v>
      </c>
      <c r="L631" s="68" t="s">
        <v>2066</v>
      </c>
      <c r="M631" s="68" t="s">
        <v>2178</v>
      </c>
      <c r="N631" s="68" t="s">
        <v>593</v>
      </c>
      <c r="O631" s="68" t="s">
        <v>14666</v>
      </c>
      <c r="P631" s="348">
        <v>85424758</v>
      </c>
      <c r="Q631" s="348" t="s">
        <v>15347</v>
      </c>
      <c r="R631" s="348" t="s">
        <v>14738</v>
      </c>
      <c r="S631" s="348">
        <v>85424758</v>
      </c>
      <c r="T631" s="348" t="s">
        <v>15496</v>
      </c>
      <c r="U631" s="348">
        <v>27300744</v>
      </c>
      <c r="V631" s="68" t="s">
        <v>15261</v>
      </c>
      <c r="W631" s="68"/>
      <c r="X631" s="68" t="s">
        <v>2398</v>
      </c>
      <c r="Y631" s="68"/>
    </row>
    <row r="632" spans="1:25" x14ac:dyDescent="0.25">
      <c r="A632" s="68" t="s">
        <v>2399</v>
      </c>
      <c r="B632" s="68" t="s">
        <v>1891</v>
      </c>
      <c r="C632" s="68" t="s">
        <v>2400</v>
      </c>
      <c r="D632" s="68" t="s">
        <v>11185</v>
      </c>
      <c r="E632" s="68" t="s">
        <v>300</v>
      </c>
      <c r="F632" s="68" t="s">
        <v>195</v>
      </c>
      <c r="G632" s="68" t="s">
        <v>4</v>
      </c>
      <c r="H632" s="68" t="s">
        <v>4</v>
      </c>
      <c r="I632" s="68">
        <v>60303</v>
      </c>
      <c r="J632" s="68" t="s">
        <v>12978</v>
      </c>
      <c r="K632" s="68" t="s">
        <v>196</v>
      </c>
      <c r="L632" s="68" t="s">
        <v>2066</v>
      </c>
      <c r="M632" s="68" t="s">
        <v>2178</v>
      </c>
      <c r="N632" s="68" t="s">
        <v>2400</v>
      </c>
      <c r="O632" s="68" t="s">
        <v>14666</v>
      </c>
      <c r="P632" s="348">
        <v>84385758</v>
      </c>
      <c r="Q632" s="348" t="s">
        <v>15347</v>
      </c>
      <c r="R632" s="348" t="s">
        <v>13450</v>
      </c>
      <c r="S632" s="348">
        <v>84385758</v>
      </c>
      <c r="T632" s="348" t="s">
        <v>15520</v>
      </c>
      <c r="U632" s="348">
        <v>27305078</v>
      </c>
      <c r="V632" s="68"/>
      <c r="W632" s="68"/>
      <c r="X632" s="68" t="s">
        <v>2401</v>
      </c>
      <c r="Y632" s="68"/>
    </row>
    <row r="633" spans="1:25" x14ac:dyDescent="0.25">
      <c r="A633" s="68" t="s">
        <v>2403</v>
      </c>
      <c r="B633" s="68" t="s">
        <v>1915</v>
      </c>
      <c r="C633" s="68" t="s">
        <v>2404</v>
      </c>
      <c r="D633" s="68" t="s">
        <v>11185</v>
      </c>
      <c r="E633" s="68" t="s">
        <v>5</v>
      </c>
      <c r="F633" s="68" t="s">
        <v>195</v>
      </c>
      <c r="G633" s="68" t="s">
        <v>4</v>
      </c>
      <c r="H633" s="68" t="s">
        <v>4</v>
      </c>
      <c r="I633" s="68">
        <v>60303</v>
      </c>
      <c r="J633" s="68" t="s">
        <v>12978</v>
      </c>
      <c r="K633" s="68" t="s">
        <v>196</v>
      </c>
      <c r="L633" s="68" t="s">
        <v>2066</v>
      </c>
      <c r="M633" s="68" t="s">
        <v>2178</v>
      </c>
      <c r="N633" s="68" t="s">
        <v>2404</v>
      </c>
      <c r="O633" s="68" t="s">
        <v>14666</v>
      </c>
      <c r="P633" s="348">
        <v>22001382</v>
      </c>
      <c r="Q633" s="348">
        <v>85185565</v>
      </c>
      <c r="R633" s="348" t="s">
        <v>16450</v>
      </c>
      <c r="S633" s="348">
        <v>85185565</v>
      </c>
      <c r="T633" s="348" t="s">
        <v>15515</v>
      </c>
      <c r="U633" s="348">
        <v>27300719</v>
      </c>
      <c r="V633" s="68"/>
      <c r="W633" s="68"/>
      <c r="X633" s="68" t="s">
        <v>12802</v>
      </c>
      <c r="Y633" s="68"/>
    </row>
    <row r="634" spans="1:25" x14ac:dyDescent="0.25">
      <c r="A634" s="68" t="s">
        <v>2406</v>
      </c>
      <c r="B634" s="68" t="s">
        <v>2405</v>
      </c>
      <c r="C634" s="68" t="s">
        <v>2958</v>
      </c>
      <c r="D634" s="68" t="s">
        <v>11185</v>
      </c>
      <c r="E634" s="68" t="s">
        <v>5</v>
      </c>
      <c r="F634" s="68" t="s">
        <v>195</v>
      </c>
      <c r="G634" s="68" t="s">
        <v>4</v>
      </c>
      <c r="H634" s="68" t="s">
        <v>4</v>
      </c>
      <c r="I634" s="68">
        <v>60303</v>
      </c>
      <c r="J634" s="68" t="s">
        <v>12978</v>
      </c>
      <c r="K634" s="68" t="s">
        <v>196</v>
      </c>
      <c r="L634" s="68" t="s">
        <v>2066</v>
      </c>
      <c r="M634" s="68" t="s">
        <v>2178</v>
      </c>
      <c r="N634" s="68" t="s">
        <v>2958</v>
      </c>
      <c r="O634" s="68" t="s">
        <v>14666</v>
      </c>
      <c r="P634" s="348">
        <v>27300719</v>
      </c>
      <c r="Q634" s="348">
        <v>22001110</v>
      </c>
      <c r="R634" s="348" t="s">
        <v>13326</v>
      </c>
      <c r="S634" s="348">
        <v>22001110</v>
      </c>
      <c r="T634" s="348" t="s">
        <v>15515</v>
      </c>
      <c r="U634" s="348">
        <v>27300719</v>
      </c>
      <c r="V634" s="68"/>
      <c r="W634" s="68"/>
      <c r="X634" s="68"/>
      <c r="Y634" s="68"/>
    </row>
    <row r="635" spans="1:25" x14ac:dyDescent="0.25">
      <c r="A635" s="68" t="s">
        <v>2408</v>
      </c>
      <c r="B635" s="68" t="s">
        <v>2374</v>
      </c>
      <c r="C635" s="68" t="s">
        <v>2409</v>
      </c>
      <c r="D635" s="68" t="s">
        <v>194</v>
      </c>
      <c r="E635" s="68" t="s">
        <v>300</v>
      </c>
      <c r="F635" s="68" t="s">
        <v>195</v>
      </c>
      <c r="G635" s="68" t="s">
        <v>8</v>
      </c>
      <c r="H635" s="68" t="s">
        <v>5</v>
      </c>
      <c r="I635" s="68">
        <v>60704</v>
      </c>
      <c r="J635" s="68" t="s">
        <v>13942</v>
      </c>
      <c r="K635" s="68" t="s">
        <v>196</v>
      </c>
      <c r="L635" s="68" t="s">
        <v>197</v>
      </c>
      <c r="M635" s="68" t="s">
        <v>2410</v>
      </c>
      <c r="N635" s="68" t="s">
        <v>11400</v>
      </c>
      <c r="O635" s="68" t="s">
        <v>14666</v>
      </c>
      <c r="P635" s="348">
        <v>84356762</v>
      </c>
      <c r="Q635" s="348" t="s">
        <v>15347</v>
      </c>
      <c r="R635" s="348" t="s">
        <v>12493</v>
      </c>
      <c r="S635" s="348">
        <v>84356762</v>
      </c>
      <c r="T635" s="348" t="s">
        <v>15518</v>
      </c>
      <c r="U635" s="348">
        <v>84062648</v>
      </c>
      <c r="V635" s="68"/>
      <c r="W635" s="68"/>
      <c r="X635" s="68" t="s">
        <v>2411</v>
      </c>
      <c r="Y635" s="68"/>
    </row>
    <row r="636" spans="1:25" x14ac:dyDescent="0.25">
      <c r="A636" s="68" t="s">
        <v>2412</v>
      </c>
      <c r="B636" s="68" t="s">
        <v>2015</v>
      </c>
      <c r="C636" s="68" t="s">
        <v>285</v>
      </c>
      <c r="D636" s="68" t="s">
        <v>11185</v>
      </c>
      <c r="E636" s="68" t="s">
        <v>4</v>
      </c>
      <c r="F636" s="68" t="s">
        <v>195</v>
      </c>
      <c r="G636" s="68" t="s">
        <v>4</v>
      </c>
      <c r="H636" s="68" t="s">
        <v>4</v>
      </c>
      <c r="I636" s="68">
        <v>60303</v>
      </c>
      <c r="J636" s="68" t="s">
        <v>12978</v>
      </c>
      <c r="K636" s="68" t="s">
        <v>196</v>
      </c>
      <c r="L636" s="68" t="s">
        <v>2066</v>
      </c>
      <c r="M636" s="68" t="s">
        <v>2178</v>
      </c>
      <c r="N636" s="68" t="s">
        <v>285</v>
      </c>
      <c r="O636" s="68" t="s">
        <v>14666</v>
      </c>
      <c r="P636" s="348">
        <v>89514314</v>
      </c>
      <c r="Q636" s="348" t="s">
        <v>15347</v>
      </c>
      <c r="R636" s="348" t="s">
        <v>16451</v>
      </c>
      <c r="S636" s="348">
        <v>89514314</v>
      </c>
      <c r="T636" s="348" t="s">
        <v>15496</v>
      </c>
      <c r="U636" s="348">
        <v>88516576</v>
      </c>
      <c r="V636" s="68"/>
      <c r="W636" s="68"/>
      <c r="X636" s="68" t="s">
        <v>9430</v>
      </c>
      <c r="Y636" s="68"/>
    </row>
    <row r="637" spans="1:25" x14ac:dyDescent="0.25">
      <c r="A637" s="68" t="s">
        <v>2413</v>
      </c>
      <c r="B637" s="68" t="s">
        <v>2010</v>
      </c>
      <c r="C637" s="68" t="s">
        <v>2414</v>
      </c>
      <c r="D637" s="68" t="s">
        <v>11185</v>
      </c>
      <c r="E637" s="68" t="s">
        <v>300</v>
      </c>
      <c r="F637" s="68" t="s">
        <v>195</v>
      </c>
      <c r="G637" s="68" t="s">
        <v>4</v>
      </c>
      <c r="H637" s="68" t="s">
        <v>4</v>
      </c>
      <c r="I637" s="68">
        <v>60303</v>
      </c>
      <c r="J637" s="68" t="s">
        <v>12978</v>
      </c>
      <c r="K637" s="68" t="s">
        <v>196</v>
      </c>
      <c r="L637" s="68" t="s">
        <v>2066</v>
      </c>
      <c r="M637" s="68" t="s">
        <v>2178</v>
      </c>
      <c r="N637" s="68" t="s">
        <v>2414</v>
      </c>
      <c r="O637" s="68" t="s">
        <v>14666</v>
      </c>
      <c r="P637" s="348">
        <v>22065986</v>
      </c>
      <c r="Q637" s="348">
        <v>89216082</v>
      </c>
      <c r="R637" s="348" t="s">
        <v>9913</v>
      </c>
      <c r="S637" s="348">
        <v>89216082</v>
      </c>
      <c r="T637" s="348" t="s">
        <v>15520</v>
      </c>
      <c r="U637" s="348">
        <v>87093141</v>
      </c>
      <c r="V637" s="68"/>
      <c r="W637" s="68"/>
      <c r="X637" s="68" t="s">
        <v>2415</v>
      </c>
      <c r="Y637" s="68"/>
    </row>
    <row r="638" spans="1:25" x14ac:dyDescent="0.25">
      <c r="A638" s="68" t="s">
        <v>2417</v>
      </c>
      <c r="B638" s="68" t="s">
        <v>2034</v>
      </c>
      <c r="C638" s="68" t="s">
        <v>2366</v>
      </c>
      <c r="D638" s="68" t="s">
        <v>11185</v>
      </c>
      <c r="E638" s="68" t="s">
        <v>5</v>
      </c>
      <c r="F638" s="68" t="s">
        <v>195</v>
      </c>
      <c r="G638" s="68" t="s">
        <v>4</v>
      </c>
      <c r="H638" s="68" t="s">
        <v>10</v>
      </c>
      <c r="I638" s="68">
        <v>60308</v>
      </c>
      <c r="J638" s="68" t="s">
        <v>13090</v>
      </c>
      <c r="K638" s="68" t="s">
        <v>196</v>
      </c>
      <c r="L638" s="68" t="s">
        <v>2066</v>
      </c>
      <c r="M638" s="68" t="s">
        <v>2366</v>
      </c>
      <c r="N638" s="68" t="s">
        <v>2366</v>
      </c>
      <c r="O638" s="68" t="s">
        <v>14666</v>
      </c>
      <c r="P638" s="348">
        <v>22001072</v>
      </c>
      <c r="Q638" s="348">
        <v>89959460</v>
      </c>
      <c r="R638" s="348" t="s">
        <v>15519</v>
      </c>
      <c r="S638" s="348">
        <v>89959460</v>
      </c>
      <c r="T638" s="348" t="s">
        <v>15515</v>
      </c>
      <c r="U638" s="348">
        <v>27300719</v>
      </c>
      <c r="V638" s="68"/>
      <c r="W638" s="68"/>
      <c r="X638" s="68" t="s">
        <v>2418</v>
      </c>
      <c r="Y638" s="68"/>
    </row>
    <row r="639" spans="1:25" x14ac:dyDescent="0.25">
      <c r="A639" s="68" t="s">
        <v>2419</v>
      </c>
      <c r="B639" s="68" t="s">
        <v>2042</v>
      </c>
      <c r="C639" s="68" t="s">
        <v>1743</v>
      </c>
      <c r="D639" s="68" t="s">
        <v>11185</v>
      </c>
      <c r="E639" s="68" t="s">
        <v>4</v>
      </c>
      <c r="F639" s="68" t="s">
        <v>195</v>
      </c>
      <c r="G639" s="68" t="s">
        <v>4</v>
      </c>
      <c r="H639" s="68" t="s">
        <v>4</v>
      </c>
      <c r="I639" s="68">
        <v>60303</v>
      </c>
      <c r="J639" s="68" t="s">
        <v>12978</v>
      </c>
      <c r="K639" s="68" t="s">
        <v>196</v>
      </c>
      <c r="L639" s="68" t="s">
        <v>2066</v>
      </c>
      <c r="M639" s="68" t="s">
        <v>2178</v>
      </c>
      <c r="N639" s="68" t="s">
        <v>101</v>
      </c>
      <c r="O639" s="68" t="s">
        <v>14666</v>
      </c>
      <c r="P639" s="348">
        <v>22001902</v>
      </c>
      <c r="Q639" s="348">
        <v>27300744</v>
      </c>
      <c r="R639" s="348" t="s">
        <v>14330</v>
      </c>
      <c r="S639" s="348">
        <v>87663017</v>
      </c>
      <c r="T639" s="348" t="s">
        <v>15496</v>
      </c>
      <c r="U639" s="348">
        <v>88516576</v>
      </c>
      <c r="V639" s="68" t="s">
        <v>15261</v>
      </c>
      <c r="W639" s="68"/>
      <c r="X639" s="68" t="s">
        <v>9427</v>
      </c>
      <c r="Y639" s="68"/>
    </row>
    <row r="640" spans="1:25" x14ac:dyDescent="0.25">
      <c r="A640" s="68" t="s">
        <v>2421</v>
      </c>
      <c r="B640" s="68" t="s">
        <v>2420</v>
      </c>
      <c r="C640" s="68" t="s">
        <v>10386</v>
      </c>
      <c r="D640" s="68" t="s">
        <v>11185</v>
      </c>
      <c r="E640" s="68" t="s">
        <v>4</v>
      </c>
      <c r="F640" s="68" t="s">
        <v>195</v>
      </c>
      <c r="G640" s="68" t="s">
        <v>4</v>
      </c>
      <c r="H640" s="68" t="s">
        <v>4</v>
      </c>
      <c r="I640" s="68">
        <v>60303</v>
      </c>
      <c r="J640" s="68" t="s">
        <v>12978</v>
      </c>
      <c r="K640" s="68" t="s">
        <v>196</v>
      </c>
      <c r="L640" s="68" t="s">
        <v>2066</v>
      </c>
      <c r="M640" s="68" t="s">
        <v>2178</v>
      </c>
      <c r="N640" s="68" t="s">
        <v>10386</v>
      </c>
      <c r="O640" s="68" t="s">
        <v>14666</v>
      </c>
      <c r="P640" s="348">
        <v>27300744</v>
      </c>
      <c r="Q640" s="348">
        <v>22001914</v>
      </c>
      <c r="R640" s="348" t="s">
        <v>13142</v>
      </c>
      <c r="S640" s="348">
        <v>22001914</v>
      </c>
      <c r="T640" s="348" t="s">
        <v>15496</v>
      </c>
      <c r="U640" s="348">
        <v>27300744</v>
      </c>
      <c r="V640" s="68"/>
      <c r="W640" s="68"/>
      <c r="X640" s="68"/>
      <c r="Y640" s="68"/>
    </row>
    <row r="641" spans="1:25" x14ac:dyDescent="0.25">
      <c r="A641" s="68" t="s">
        <v>2423</v>
      </c>
      <c r="B641" s="68" t="s">
        <v>2422</v>
      </c>
      <c r="C641" s="68" t="s">
        <v>2424</v>
      </c>
      <c r="D641" s="68" t="s">
        <v>11185</v>
      </c>
      <c r="E641" s="68" t="s">
        <v>300</v>
      </c>
      <c r="F641" s="68" t="s">
        <v>195</v>
      </c>
      <c r="G641" s="68" t="s">
        <v>4</v>
      </c>
      <c r="H641" s="68" t="s">
        <v>4</v>
      </c>
      <c r="I641" s="68">
        <v>60303</v>
      </c>
      <c r="J641" s="68" t="s">
        <v>12978</v>
      </c>
      <c r="K641" s="68" t="s">
        <v>196</v>
      </c>
      <c r="L641" s="68" t="s">
        <v>2066</v>
      </c>
      <c r="M641" s="68" t="s">
        <v>2178</v>
      </c>
      <c r="N641" s="68" t="s">
        <v>2424</v>
      </c>
      <c r="O641" s="68" t="s">
        <v>14666</v>
      </c>
      <c r="P641" s="348">
        <v>85577748</v>
      </c>
      <c r="Q641" s="348" t="s">
        <v>15347</v>
      </c>
      <c r="R641" s="348" t="s">
        <v>10285</v>
      </c>
      <c r="S641" s="348">
        <v>85577748</v>
      </c>
      <c r="T641" s="348" t="s">
        <v>15520</v>
      </c>
      <c r="U641" s="348">
        <v>27300159</v>
      </c>
      <c r="V641" s="68"/>
      <c r="W641" s="68"/>
      <c r="X641" s="68" t="s">
        <v>11022</v>
      </c>
      <c r="Y641" s="68"/>
    </row>
    <row r="642" spans="1:25" x14ac:dyDescent="0.25">
      <c r="A642" s="68" t="s">
        <v>2426</v>
      </c>
      <c r="B642" s="68" t="s">
        <v>2425</v>
      </c>
      <c r="C642" s="68" t="s">
        <v>6729</v>
      </c>
      <c r="D642" s="68" t="s">
        <v>11185</v>
      </c>
      <c r="E642" s="68" t="s">
        <v>5</v>
      </c>
      <c r="F642" s="68" t="s">
        <v>195</v>
      </c>
      <c r="G642" s="68" t="s">
        <v>4</v>
      </c>
      <c r="H642" s="68" t="s">
        <v>10</v>
      </c>
      <c r="I642" s="68">
        <v>60308</v>
      </c>
      <c r="J642" s="68" t="s">
        <v>13090</v>
      </c>
      <c r="K642" s="68" t="s">
        <v>196</v>
      </c>
      <c r="L642" s="68" t="s">
        <v>2066</v>
      </c>
      <c r="M642" s="68" t="s">
        <v>2366</v>
      </c>
      <c r="N642" s="68" t="s">
        <v>6729</v>
      </c>
      <c r="O642" s="68" t="s">
        <v>14666</v>
      </c>
      <c r="P642" s="348">
        <v>84473989</v>
      </c>
      <c r="Q642" s="348">
        <v>27300719</v>
      </c>
      <c r="R642" s="348" t="s">
        <v>16452</v>
      </c>
      <c r="S642" s="348">
        <v>84473989</v>
      </c>
      <c r="T642" s="348" t="s">
        <v>15515</v>
      </c>
      <c r="U642" s="348">
        <v>27300719</v>
      </c>
      <c r="V642" s="68"/>
      <c r="W642" s="68"/>
      <c r="X642" s="68" t="s">
        <v>2427</v>
      </c>
      <c r="Y642" s="68"/>
    </row>
    <row r="643" spans="1:25" x14ac:dyDescent="0.25">
      <c r="A643" s="68" t="s">
        <v>2430</v>
      </c>
      <c r="B643" s="68" t="s">
        <v>2429</v>
      </c>
      <c r="C643" s="68" t="s">
        <v>324</v>
      </c>
      <c r="D643" s="68" t="s">
        <v>11185</v>
      </c>
      <c r="E643" s="68" t="s">
        <v>6</v>
      </c>
      <c r="F643" s="68" t="s">
        <v>195</v>
      </c>
      <c r="G643" s="68" t="s">
        <v>4</v>
      </c>
      <c r="H643" s="68" t="s">
        <v>6</v>
      </c>
      <c r="I643" s="68">
        <v>60305</v>
      </c>
      <c r="J643" s="68" t="s">
        <v>13072</v>
      </c>
      <c r="K643" s="68" t="s">
        <v>196</v>
      </c>
      <c r="L643" s="68" t="s">
        <v>2066</v>
      </c>
      <c r="M643" s="68" t="s">
        <v>2431</v>
      </c>
      <c r="N643" s="68" t="s">
        <v>324</v>
      </c>
      <c r="O643" s="68" t="s">
        <v>14666</v>
      </c>
      <c r="P643" s="348">
        <v>22001090</v>
      </c>
      <c r="Q643" s="348">
        <v>86333500</v>
      </c>
      <c r="R643" s="348" t="s">
        <v>14731</v>
      </c>
      <c r="S643" s="348">
        <v>22001090</v>
      </c>
      <c r="T643" s="348" t="s">
        <v>10499</v>
      </c>
      <c r="U643" s="348">
        <v>87574825</v>
      </c>
      <c r="V643" s="68"/>
      <c r="W643" s="68"/>
      <c r="X643" s="68" t="s">
        <v>2312</v>
      </c>
      <c r="Y643" s="68"/>
    </row>
    <row r="644" spans="1:25" x14ac:dyDescent="0.25">
      <c r="A644" s="68" t="s">
        <v>2433</v>
      </c>
      <c r="B644" s="68" t="s">
        <v>2432</v>
      </c>
      <c r="C644" s="68" t="s">
        <v>14068</v>
      </c>
      <c r="D644" s="68" t="s">
        <v>11185</v>
      </c>
      <c r="E644" s="68" t="s">
        <v>15</v>
      </c>
      <c r="F644" s="68" t="s">
        <v>195</v>
      </c>
      <c r="G644" s="68" t="s">
        <v>4</v>
      </c>
      <c r="H644" s="68" t="s">
        <v>7</v>
      </c>
      <c r="I644" s="68">
        <v>60306</v>
      </c>
      <c r="J644" s="68" t="s">
        <v>13084</v>
      </c>
      <c r="K644" s="68" t="s">
        <v>196</v>
      </c>
      <c r="L644" s="68" t="s">
        <v>2066</v>
      </c>
      <c r="M644" s="68" t="s">
        <v>2434</v>
      </c>
      <c r="N644" s="68" t="s">
        <v>14069</v>
      </c>
      <c r="O644" s="68" t="s">
        <v>14666</v>
      </c>
      <c r="P644" s="348">
        <v>84369407</v>
      </c>
      <c r="Q644" s="348" t="s">
        <v>15347</v>
      </c>
      <c r="R644" s="348" t="s">
        <v>14751</v>
      </c>
      <c r="S644" s="348">
        <v>88215142</v>
      </c>
      <c r="T644" s="348" t="s">
        <v>15507</v>
      </c>
      <c r="U644" s="348">
        <v>22001511</v>
      </c>
      <c r="V644" s="68"/>
      <c r="W644" s="68"/>
      <c r="X644" s="68" t="s">
        <v>2435</v>
      </c>
      <c r="Y644" s="68"/>
    </row>
    <row r="645" spans="1:25" x14ac:dyDescent="0.25">
      <c r="A645" s="68" t="s">
        <v>2437</v>
      </c>
      <c r="B645" s="68" t="s">
        <v>2436</v>
      </c>
      <c r="C645" s="68" t="s">
        <v>285</v>
      </c>
      <c r="D645" s="68" t="s">
        <v>11185</v>
      </c>
      <c r="E645" s="68" t="s">
        <v>6</v>
      </c>
      <c r="F645" s="68" t="s">
        <v>195</v>
      </c>
      <c r="G645" s="68" t="s">
        <v>4</v>
      </c>
      <c r="H645" s="68" t="s">
        <v>6</v>
      </c>
      <c r="I645" s="68">
        <v>60305</v>
      </c>
      <c r="J645" s="68" t="s">
        <v>13072</v>
      </c>
      <c r="K645" s="68" t="s">
        <v>196</v>
      </c>
      <c r="L645" s="68" t="s">
        <v>2066</v>
      </c>
      <c r="M645" s="68" t="s">
        <v>2431</v>
      </c>
      <c r="N645" s="68" t="s">
        <v>285</v>
      </c>
      <c r="O645" s="68" t="s">
        <v>14666</v>
      </c>
      <c r="P645" s="348">
        <v>85177710</v>
      </c>
      <c r="Q645" s="348">
        <v>22001113</v>
      </c>
      <c r="R645" s="348" t="s">
        <v>2438</v>
      </c>
      <c r="S645" s="348">
        <v>85177710</v>
      </c>
      <c r="T645" s="348" t="s">
        <v>10499</v>
      </c>
      <c r="U645" s="348">
        <v>87574825</v>
      </c>
      <c r="V645" s="68"/>
      <c r="W645" s="68"/>
      <c r="X645" s="68"/>
      <c r="Y645" s="68"/>
    </row>
    <row r="646" spans="1:25" x14ac:dyDescent="0.25">
      <c r="A646" s="68" t="s">
        <v>2440</v>
      </c>
      <c r="B646" s="68" t="s">
        <v>2439</v>
      </c>
      <c r="C646" s="68" t="s">
        <v>14070</v>
      </c>
      <c r="D646" s="68" t="s">
        <v>11185</v>
      </c>
      <c r="E646" s="68" t="s">
        <v>6</v>
      </c>
      <c r="F646" s="68" t="s">
        <v>195</v>
      </c>
      <c r="G646" s="68" t="s">
        <v>4</v>
      </c>
      <c r="H646" s="68" t="s">
        <v>7</v>
      </c>
      <c r="I646" s="68">
        <v>60306</v>
      </c>
      <c r="J646" s="68" t="s">
        <v>13084</v>
      </c>
      <c r="K646" s="68" t="s">
        <v>196</v>
      </c>
      <c r="L646" s="68" t="s">
        <v>2066</v>
      </c>
      <c r="M646" s="68" t="s">
        <v>2434</v>
      </c>
      <c r="N646" s="68" t="s">
        <v>2434</v>
      </c>
      <c r="O646" s="68" t="s">
        <v>14666</v>
      </c>
      <c r="P646" s="348">
        <v>83428986</v>
      </c>
      <c r="Q646" s="348" t="s">
        <v>15347</v>
      </c>
      <c r="R646" s="348" t="s">
        <v>15521</v>
      </c>
      <c r="S646" s="348">
        <v>83428986</v>
      </c>
      <c r="T646" s="348" t="s">
        <v>10499</v>
      </c>
      <c r="U646" s="348">
        <v>87574825</v>
      </c>
      <c r="V646" s="68"/>
      <c r="W646" s="68"/>
      <c r="X646" s="68" t="s">
        <v>2441</v>
      </c>
      <c r="Y646" s="68"/>
    </row>
    <row r="647" spans="1:25" x14ac:dyDescent="0.25">
      <c r="A647" s="68" t="s">
        <v>2444</v>
      </c>
      <c r="B647" s="68" t="s">
        <v>2443</v>
      </c>
      <c r="C647" s="68" t="s">
        <v>2445</v>
      </c>
      <c r="D647" s="68" t="s">
        <v>11185</v>
      </c>
      <c r="E647" s="68" t="s">
        <v>15</v>
      </c>
      <c r="F647" s="68" t="s">
        <v>195</v>
      </c>
      <c r="G647" s="68" t="s">
        <v>4</v>
      </c>
      <c r="H647" s="68" t="s">
        <v>7</v>
      </c>
      <c r="I647" s="68">
        <v>60306</v>
      </c>
      <c r="J647" s="68" t="s">
        <v>13084</v>
      </c>
      <c r="K647" s="68" t="s">
        <v>196</v>
      </c>
      <c r="L647" s="68" t="s">
        <v>2066</v>
      </c>
      <c r="M647" s="68" t="s">
        <v>2434</v>
      </c>
      <c r="N647" s="68" t="s">
        <v>2446</v>
      </c>
      <c r="O647" s="68" t="s">
        <v>14666</v>
      </c>
      <c r="P647" s="348">
        <v>86128037</v>
      </c>
      <c r="Q647" s="348" t="s">
        <v>15347</v>
      </c>
      <c r="R647" s="348" t="s">
        <v>15512</v>
      </c>
      <c r="S647" s="348">
        <v>86128037</v>
      </c>
      <c r="T647" s="348" t="s">
        <v>15507</v>
      </c>
      <c r="U647" s="348">
        <v>22001511</v>
      </c>
      <c r="V647" s="68"/>
      <c r="W647" s="68"/>
      <c r="X647" s="68" t="s">
        <v>9691</v>
      </c>
      <c r="Y647" s="68"/>
    </row>
    <row r="648" spans="1:25" x14ac:dyDescent="0.25">
      <c r="A648" s="68" t="s">
        <v>2450</v>
      </c>
      <c r="B648" s="68" t="s">
        <v>2449</v>
      </c>
      <c r="C648" s="68" t="s">
        <v>1906</v>
      </c>
      <c r="D648" s="68" t="s">
        <v>11185</v>
      </c>
      <c r="E648" s="68" t="s">
        <v>6</v>
      </c>
      <c r="F648" s="68" t="s">
        <v>195</v>
      </c>
      <c r="G648" s="68" t="s">
        <v>4</v>
      </c>
      <c r="H648" s="68" t="s">
        <v>6</v>
      </c>
      <c r="I648" s="68">
        <v>60305</v>
      </c>
      <c r="J648" s="68" t="s">
        <v>13072</v>
      </c>
      <c r="K648" s="68" t="s">
        <v>196</v>
      </c>
      <c r="L648" s="68" t="s">
        <v>2066</v>
      </c>
      <c r="M648" s="68" t="s">
        <v>2431</v>
      </c>
      <c r="N648" s="68" t="s">
        <v>1906</v>
      </c>
      <c r="O648" s="68" t="s">
        <v>14666</v>
      </c>
      <c r="P648" s="348">
        <v>27300748</v>
      </c>
      <c r="Q648" s="348">
        <v>89264772</v>
      </c>
      <c r="R648" s="348" t="s">
        <v>14736</v>
      </c>
      <c r="S648" s="348">
        <v>89264772</v>
      </c>
      <c r="T648" s="348" t="s">
        <v>10499</v>
      </c>
      <c r="U648" s="348">
        <v>87574825</v>
      </c>
      <c r="V648" s="68"/>
      <c r="W648" s="68"/>
      <c r="X648" s="68"/>
      <c r="Y648" s="68"/>
    </row>
    <row r="649" spans="1:25" x14ac:dyDescent="0.25">
      <c r="A649" s="68" t="s">
        <v>2453</v>
      </c>
      <c r="B649" s="68" t="s">
        <v>2452</v>
      </c>
      <c r="C649" s="68" t="s">
        <v>2454</v>
      </c>
      <c r="D649" s="68" t="s">
        <v>11185</v>
      </c>
      <c r="E649" s="68" t="s">
        <v>6</v>
      </c>
      <c r="F649" s="68" t="s">
        <v>195</v>
      </c>
      <c r="G649" s="68" t="s">
        <v>4</v>
      </c>
      <c r="H649" s="68" t="s">
        <v>7</v>
      </c>
      <c r="I649" s="68">
        <v>60306</v>
      </c>
      <c r="J649" s="68" t="s">
        <v>13084</v>
      </c>
      <c r="K649" s="68" t="s">
        <v>196</v>
      </c>
      <c r="L649" s="68" t="s">
        <v>2066</v>
      </c>
      <c r="M649" s="68" t="s">
        <v>2434</v>
      </c>
      <c r="N649" s="68" t="s">
        <v>2454</v>
      </c>
      <c r="O649" s="68" t="s">
        <v>14666</v>
      </c>
      <c r="P649" s="348">
        <v>22001103</v>
      </c>
      <c r="Q649" s="348">
        <v>83379657</v>
      </c>
      <c r="R649" s="348" t="s">
        <v>14062</v>
      </c>
      <c r="S649" s="348">
        <v>83379657</v>
      </c>
      <c r="T649" s="348" t="s">
        <v>10499</v>
      </c>
      <c r="U649" s="348">
        <v>87574825</v>
      </c>
      <c r="V649" s="68"/>
      <c r="W649" s="68"/>
      <c r="X649" s="68" t="s">
        <v>2455</v>
      </c>
      <c r="Y649" s="68"/>
    </row>
    <row r="650" spans="1:25" x14ac:dyDescent="0.25">
      <c r="A650" s="68" t="s">
        <v>2458</v>
      </c>
      <c r="B650" s="68" t="s">
        <v>2457</v>
      </c>
      <c r="C650" s="68" t="s">
        <v>2459</v>
      </c>
      <c r="D650" s="68" t="s">
        <v>11185</v>
      </c>
      <c r="E650" s="68" t="s">
        <v>6</v>
      </c>
      <c r="F650" s="68" t="s">
        <v>195</v>
      </c>
      <c r="G650" s="68" t="s">
        <v>4</v>
      </c>
      <c r="H650" s="68" t="s">
        <v>6</v>
      </c>
      <c r="I650" s="68">
        <v>60305</v>
      </c>
      <c r="J650" s="68" t="s">
        <v>13072</v>
      </c>
      <c r="K650" s="68" t="s">
        <v>196</v>
      </c>
      <c r="L650" s="68" t="s">
        <v>2066</v>
      </c>
      <c r="M650" s="68" t="s">
        <v>2431</v>
      </c>
      <c r="N650" s="68" t="s">
        <v>2459</v>
      </c>
      <c r="O650" s="68" t="s">
        <v>14666</v>
      </c>
      <c r="P650" s="348">
        <v>84057996</v>
      </c>
      <c r="Q650" s="348">
        <v>85115147</v>
      </c>
      <c r="R650" s="348" t="s">
        <v>16453</v>
      </c>
      <c r="S650" s="348">
        <v>84057996</v>
      </c>
      <c r="T650" s="348" t="s">
        <v>10499</v>
      </c>
      <c r="U650" s="348">
        <v>27300748</v>
      </c>
      <c r="V650" s="68"/>
      <c r="W650" s="68"/>
      <c r="X650" s="68" t="s">
        <v>8423</v>
      </c>
      <c r="Y650" s="68"/>
    </row>
    <row r="651" spans="1:25" x14ac:dyDescent="0.25">
      <c r="A651" s="68" t="s">
        <v>2462</v>
      </c>
      <c r="B651" s="68" t="s">
        <v>2461</v>
      </c>
      <c r="C651" s="68" t="s">
        <v>1459</v>
      </c>
      <c r="D651" s="68" t="s">
        <v>11185</v>
      </c>
      <c r="E651" s="68" t="s">
        <v>17</v>
      </c>
      <c r="F651" s="68" t="s">
        <v>195</v>
      </c>
      <c r="G651" s="68" t="s">
        <v>4</v>
      </c>
      <c r="H651" s="68" t="s">
        <v>6</v>
      </c>
      <c r="I651" s="68">
        <v>60305</v>
      </c>
      <c r="J651" s="68" t="s">
        <v>13072</v>
      </c>
      <c r="K651" s="68" t="s">
        <v>196</v>
      </c>
      <c r="L651" s="68" t="s">
        <v>2066</v>
      </c>
      <c r="M651" s="68" t="s">
        <v>2431</v>
      </c>
      <c r="N651" s="68" t="s">
        <v>1459</v>
      </c>
      <c r="O651" s="68" t="s">
        <v>14666</v>
      </c>
      <c r="P651" s="348">
        <v>85428701</v>
      </c>
      <c r="Q651" s="348" t="s">
        <v>15347</v>
      </c>
      <c r="R651" s="348" t="s">
        <v>12407</v>
      </c>
      <c r="S651" s="348">
        <v>85428701</v>
      </c>
      <c r="T651" s="348" t="s">
        <v>15509</v>
      </c>
      <c r="U651" s="348">
        <v>89435252</v>
      </c>
      <c r="V651" s="68"/>
      <c r="W651" s="68"/>
      <c r="X651" s="68"/>
      <c r="Y651" s="68"/>
    </row>
    <row r="652" spans="1:25" x14ac:dyDescent="0.25">
      <c r="A652" s="68" t="s">
        <v>2465</v>
      </c>
      <c r="B652" s="68" t="s">
        <v>2464</v>
      </c>
      <c r="C652" s="68" t="s">
        <v>2466</v>
      </c>
      <c r="D652" s="68" t="s">
        <v>11185</v>
      </c>
      <c r="E652" s="68" t="s">
        <v>6</v>
      </c>
      <c r="F652" s="68" t="s">
        <v>195</v>
      </c>
      <c r="G652" s="68" t="s">
        <v>4</v>
      </c>
      <c r="H652" s="68" t="s">
        <v>7</v>
      </c>
      <c r="I652" s="68">
        <v>60306</v>
      </c>
      <c r="J652" s="68" t="s">
        <v>13084</v>
      </c>
      <c r="K652" s="68" t="s">
        <v>196</v>
      </c>
      <c r="L652" s="68" t="s">
        <v>2066</v>
      </c>
      <c r="M652" s="68" t="s">
        <v>2434</v>
      </c>
      <c r="N652" s="68" t="s">
        <v>2466</v>
      </c>
      <c r="O652" s="68" t="s">
        <v>14666</v>
      </c>
      <c r="P652" s="348">
        <v>86710389</v>
      </c>
      <c r="Q652" s="348">
        <v>84761036</v>
      </c>
      <c r="R652" s="348" t="s">
        <v>14741</v>
      </c>
      <c r="S652" s="348">
        <v>86710389</v>
      </c>
      <c r="T652" s="348" t="s">
        <v>10499</v>
      </c>
      <c r="U652" s="348">
        <v>27300748</v>
      </c>
      <c r="V652" s="68"/>
      <c r="W652" s="68"/>
      <c r="X652" s="68"/>
      <c r="Y652" s="68"/>
    </row>
    <row r="653" spans="1:25" x14ac:dyDescent="0.25">
      <c r="A653" s="68" t="s">
        <v>2468</v>
      </c>
      <c r="B653" s="68" t="s">
        <v>2467</v>
      </c>
      <c r="C653" s="68" t="s">
        <v>2469</v>
      </c>
      <c r="D653" s="68" t="s">
        <v>11185</v>
      </c>
      <c r="E653" s="68" t="s">
        <v>6</v>
      </c>
      <c r="F653" s="68" t="s">
        <v>195</v>
      </c>
      <c r="G653" s="68" t="s">
        <v>4</v>
      </c>
      <c r="H653" s="68" t="s">
        <v>6</v>
      </c>
      <c r="I653" s="68">
        <v>60305</v>
      </c>
      <c r="J653" s="68" t="s">
        <v>13072</v>
      </c>
      <c r="K653" s="68" t="s">
        <v>196</v>
      </c>
      <c r="L653" s="68" t="s">
        <v>2066</v>
      </c>
      <c r="M653" s="68" t="s">
        <v>2431</v>
      </c>
      <c r="N653" s="68" t="s">
        <v>2469</v>
      </c>
      <c r="O653" s="68" t="s">
        <v>14666</v>
      </c>
      <c r="P653" s="348">
        <v>27300748</v>
      </c>
      <c r="Q653" s="348">
        <v>87190301</v>
      </c>
      <c r="R653" s="348" t="s">
        <v>13333</v>
      </c>
      <c r="S653" s="348">
        <v>85319479</v>
      </c>
      <c r="T653" s="348" t="s">
        <v>10499</v>
      </c>
      <c r="U653" s="348">
        <v>87025123</v>
      </c>
      <c r="V653" s="68"/>
      <c r="W653" s="68"/>
      <c r="X653" s="68"/>
      <c r="Y653" s="68"/>
    </row>
    <row r="654" spans="1:25" x14ac:dyDescent="0.25">
      <c r="A654" s="68" t="s">
        <v>2471</v>
      </c>
      <c r="B654" s="68" t="s">
        <v>2470</v>
      </c>
      <c r="C654" s="68" t="s">
        <v>2472</v>
      </c>
      <c r="D654" s="68" t="s">
        <v>11185</v>
      </c>
      <c r="E654" s="68" t="s">
        <v>6</v>
      </c>
      <c r="F654" s="68" t="s">
        <v>195</v>
      </c>
      <c r="G654" s="68" t="s">
        <v>4</v>
      </c>
      <c r="H654" s="68" t="s">
        <v>7</v>
      </c>
      <c r="I654" s="68">
        <v>60306</v>
      </c>
      <c r="J654" s="68" t="s">
        <v>13084</v>
      </c>
      <c r="K654" s="68" t="s">
        <v>196</v>
      </c>
      <c r="L654" s="68" t="s">
        <v>2066</v>
      </c>
      <c r="M654" s="68" t="s">
        <v>2434</v>
      </c>
      <c r="N654" s="68" t="s">
        <v>2472</v>
      </c>
      <c r="O654" s="68" t="s">
        <v>14666</v>
      </c>
      <c r="P654" s="348">
        <v>22001779</v>
      </c>
      <c r="Q654" s="348">
        <v>27300748</v>
      </c>
      <c r="R654" s="348" t="s">
        <v>14753</v>
      </c>
      <c r="S654" s="348">
        <v>83668036</v>
      </c>
      <c r="T654" s="348" t="s">
        <v>10499</v>
      </c>
      <c r="U654" s="348">
        <v>87574825</v>
      </c>
      <c r="V654" s="68"/>
      <c r="W654" s="68"/>
      <c r="X654" s="68"/>
      <c r="Y654" s="68"/>
    </row>
    <row r="655" spans="1:25" x14ac:dyDescent="0.25">
      <c r="A655" s="68" t="s">
        <v>2475</v>
      </c>
      <c r="B655" s="68" t="s">
        <v>2474</v>
      </c>
      <c r="C655" s="68" t="s">
        <v>911</v>
      </c>
      <c r="D655" s="68" t="s">
        <v>11185</v>
      </c>
      <c r="E655" s="68" t="s">
        <v>6</v>
      </c>
      <c r="F655" s="68" t="s">
        <v>195</v>
      </c>
      <c r="G655" s="68" t="s">
        <v>4</v>
      </c>
      <c r="H655" s="68" t="s">
        <v>7</v>
      </c>
      <c r="I655" s="68">
        <v>60306</v>
      </c>
      <c r="J655" s="68" t="s">
        <v>13084</v>
      </c>
      <c r="K655" s="68" t="s">
        <v>196</v>
      </c>
      <c r="L655" s="68" t="s">
        <v>2066</v>
      </c>
      <c r="M655" s="68" t="s">
        <v>2434</v>
      </c>
      <c r="N655" s="68" t="s">
        <v>911</v>
      </c>
      <c r="O655" s="68" t="s">
        <v>14666</v>
      </c>
      <c r="P655" s="348">
        <v>27300748</v>
      </c>
      <c r="Q655" s="348">
        <v>88585369</v>
      </c>
      <c r="R655" s="348" t="s">
        <v>15522</v>
      </c>
      <c r="S655" s="348">
        <v>88585369</v>
      </c>
      <c r="T655" s="348" t="s">
        <v>10499</v>
      </c>
      <c r="U655" s="348">
        <v>87574825</v>
      </c>
      <c r="V655" s="68"/>
      <c r="W655" s="68"/>
      <c r="X655" s="68" t="s">
        <v>10098</v>
      </c>
      <c r="Y655" s="68"/>
    </row>
    <row r="656" spans="1:25" x14ac:dyDescent="0.25">
      <c r="A656" s="68" t="s">
        <v>2478</v>
      </c>
      <c r="B656" s="68" t="s">
        <v>2477</v>
      </c>
      <c r="C656" s="68" t="s">
        <v>2479</v>
      </c>
      <c r="D656" s="68" t="s">
        <v>11185</v>
      </c>
      <c r="E656" s="68" t="s">
        <v>6</v>
      </c>
      <c r="F656" s="68" t="s">
        <v>195</v>
      </c>
      <c r="G656" s="68" t="s">
        <v>4</v>
      </c>
      <c r="H656" s="68" t="s">
        <v>7</v>
      </c>
      <c r="I656" s="68">
        <v>60306</v>
      </c>
      <c r="J656" s="68" t="s">
        <v>13084</v>
      </c>
      <c r="K656" s="68" t="s">
        <v>196</v>
      </c>
      <c r="L656" s="68" t="s">
        <v>2066</v>
      </c>
      <c r="M656" s="68" t="s">
        <v>2434</v>
      </c>
      <c r="N656" s="68" t="s">
        <v>2479</v>
      </c>
      <c r="O656" s="68" t="s">
        <v>14666</v>
      </c>
      <c r="P656" s="348">
        <v>87244855</v>
      </c>
      <c r="Q656" s="348" t="s">
        <v>15347</v>
      </c>
      <c r="R656" s="348" t="s">
        <v>13143</v>
      </c>
      <c r="S656" s="348">
        <v>87244855</v>
      </c>
      <c r="T656" s="348" t="s">
        <v>10499</v>
      </c>
      <c r="U656" s="348">
        <v>87574825</v>
      </c>
      <c r="V656" s="68"/>
      <c r="W656" s="68"/>
      <c r="X656" s="68"/>
      <c r="Y656" s="68"/>
    </row>
    <row r="657" spans="1:25" x14ac:dyDescent="0.25">
      <c r="A657" s="68" t="s">
        <v>2480</v>
      </c>
      <c r="B657" s="68" t="s">
        <v>1203</v>
      </c>
      <c r="C657" s="68" t="s">
        <v>2481</v>
      </c>
      <c r="D657" s="68" t="s">
        <v>11185</v>
      </c>
      <c r="E657" s="68" t="s">
        <v>6</v>
      </c>
      <c r="F657" s="68" t="s">
        <v>195</v>
      </c>
      <c r="G657" s="68" t="s">
        <v>4</v>
      </c>
      <c r="H657" s="68" t="s">
        <v>6</v>
      </c>
      <c r="I657" s="68">
        <v>60305</v>
      </c>
      <c r="J657" s="68" t="s">
        <v>13072</v>
      </c>
      <c r="K657" s="68" t="s">
        <v>196</v>
      </c>
      <c r="L657" s="68" t="s">
        <v>2066</v>
      </c>
      <c r="M657" s="68" t="s">
        <v>2431</v>
      </c>
      <c r="N657" s="68" t="s">
        <v>2481</v>
      </c>
      <c r="O657" s="68" t="s">
        <v>14666</v>
      </c>
      <c r="P657" s="348">
        <v>27300748</v>
      </c>
      <c r="Q657" s="348">
        <v>88690781</v>
      </c>
      <c r="R657" s="348" t="s">
        <v>14771</v>
      </c>
      <c r="S657" s="348">
        <v>88690781</v>
      </c>
      <c r="T657" s="348" t="s">
        <v>10499</v>
      </c>
      <c r="U657" s="348">
        <v>87574825</v>
      </c>
      <c r="V657" s="68"/>
      <c r="W657" s="68"/>
      <c r="X657" s="68"/>
      <c r="Y657" s="68"/>
    </row>
    <row r="658" spans="1:25" x14ac:dyDescent="0.25">
      <c r="A658" s="68" t="s">
        <v>2482</v>
      </c>
      <c r="B658" s="68" t="s">
        <v>1406</v>
      </c>
      <c r="C658" s="68" t="s">
        <v>1243</v>
      </c>
      <c r="D658" s="68" t="s">
        <v>11185</v>
      </c>
      <c r="E658" s="68" t="s">
        <v>6</v>
      </c>
      <c r="F658" s="68" t="s">
        <v>195</v>
      </c>
      <c r="G658" s="68" t="s">
        <v>4</v>
      </c>
      <c r="H658" s="68" t="s">
        <v>6</v>
      </c>
      <c r="I658" s="68">
        <v>60305</v>
      </c>
      <c r="J658" s="68" t="s">
        <v>13072</v>
      </c>
      <c r="K658" s="68" t="s">
        <v>196</v>
      </c>
      <c r="L658" s="68" t="s">
        <v>2066</v>
      </c>
      <c r="M658" s="68" t="s">
        <v>2431</v>
      </c>
      <c r="N658" s="68" t="s">
        <v>1243</v>
      </c>
      <c r="O658" s="68" t="s">
        <v>14666</v>
      </c>
      <c r="P658" s="348">
        <v>27300748</v>
      </c>
      <c r="Q658" s="348">
        <v>27300159</v>
      </c>
      <c r="R658" s="348" t="s">
        <v>14773</v>
      </c>
      <c r="S658" s="348">
        <v>84070662</v>
      </c>
      <c r="T658" s="348" t="s">
        <v>10499</v>
      </c>
      <c r="U658" s="348">
        <v>27300748</v>
      </c>
      <c r="V658" s="68"/>
      <c r="W658" s="68"/>
      <c r="X658" s="68"/>
      <c r="Y658" s="68"/>
    </row>
    <row r="659" spans="1:25" x14ac:dyDescent="0.25">
      <c r="A659" s="68" t="s">
        <v>2484</v>
      </c>
      <c r="B659" s="68" t="s">
        <v>1099</v>
      </c>
      <c r="C659" s="68" t="s">
        <v>2485</v>
      </c>
      <c r="D659" s="68" t="s">
        <v>11185</v>
      </c>
      <c r="E659" s="68" t="s">
        <v>15</v>
      </c>
      <c r="F659" s="68" t="s">
        <v>195</v>
      </c>
      <c r="G659" s="68" t="s">
        <v>4</v>
      </c>
      <c r="H659" s="68" t="s">
        <v>7</v>
      </c>
      <c r="I659" s="68">
        <v>60306</v>
      </c>
      <c r="J659" s="68" t="s">
        <v>13084</v>
      </c>
      <c r="K659" s="68" t="s">
        <v>196</v>
      </c>
      <c r="L659" s="68" t="s">
        <v>2066</v>
      </c>
      <c r="M659" s="68" t="s">
        <v>2434</v>
      </c>
      <c r="N659" s="68" t="s">
        <v>2485</v>
      </c>
      <c r="O659" s="68" t="s">
        <v>14666</v>
      </c>
      <c r="P659" s="348">
        <v>85270883</v>
      </c>
      <c r="Q659" s="348" t="s">
        <v>15347</v>
      </c>
      <c r="R659" s="348" t="s">
        <v>14090</v>
      </c>
      <c r="S659" s="348">
        <v>85270883</v>
      </c>
      <c r="T659" s="348" t="s">
        <v>15507</v>
      </c>
      <c r="U659" s="348">
        <v>22001511</v>
      </c>
      <c r="V659" s="68"/>
      <c r="W659" s="68"/>
      <c r="X659" s="68"/>
      <c r="Y659" s="68"/>
    </row>
    <row r="660" spans="1:25" x14ac:dyDescent="0.25">
      <c r="A660" s="68" t="s">
        <v>2486</v>
      </c>
      <c r="B660" s="68" t="s">
        <v>1207</v>
      </c>
      <c r="C660" s="68" t="s">
        <v>774</v>
      </c>
      <c r="D660" s="68" t="s">
        <v>126</v>
      </c>
      <c r="E660" s="68" t="s">
        <v>2</v>
      </c>
      <c r="F660" s="68" t="s">
        <v>49</v>
      </c>
      <c r="G660" s="68" t="s">
        <v>2</v>
      </c>
      <c r="H660" s="68" t="s">
        <v>2</v>
      </c>
      <c r="I660" s="68">
        <v>20101</v>
      </c>
      <c r="J660" s="68" t="s">
        <v>12887</v>
      </c>
      <c r="K660" s="68" t="s">
        <v>126</v>
      </c>
      <c r="L660" s="68" t="s">
        <v>126</v>
      </c>
      <c r="M660" s="68" t="s">
        <v>126</v>
      </c>
      <c r="N660" s="68" t="s">
        <v>774</v>
      </c>
      <c r="O660" s="68" t="s">
        <v>14666</v>
      </c>
      <c r="P660" s="348">
        <v>24403395</v>
      </c>
      <c r="Q660" s="348">
        <v>24430967</v>
      </c>
      <c r="R660" s="348" t="s">
        <v>15523</v>
      </c>
      <c r="S660" s="348">
        <v>24403395</v>
      </c>
      <c r="T660" s="348" t="s">
        <v>15524</v>
      </c>
      <c r="U660" s="348">
        <v>24433490</v>
      </c>
      <c r="V660" s="68"/>
      <c r="W660" s="68"/>
      <c r="X660" s="68" t="s">
        <v>2487</v>
      </c>
      <c r="Y660" s="68"/>
    </row>
    <row r="661" spans="1:25" x14ac:dyDescent="0.25">
      <c r="A661" s="68" t="s">
        <v>2488</v>
      </c>
      <c r="B661" s="68" t="s">
        <v>1251</v>
      </c>
      <c r="C661" s="68" t="s">
        <v>2489</v>
      </c>
      <c r="D661" s="68" t="s">
        <v>126</v>
      </c>
      <c r="E661" s="68" t="s">
        <v>2</v>
      </c>
      <c r="F661" s="68" t="s">
        <v>49</v>
      </c>
      <c r="G661" s="68" t="s">
        <v>2</v>
      </c>
      <c r="H661" s="68" t="s">
        <v>4</v>
      </c>
      <c r="I661" s="68">
        <v>20103</v>
      </c>
      <c r="J661" s="68" t="s">
        <v>12951</v>
      </c>
      <c r="K661" s="68" t="s">
        <v>126</v>
      </c>
      <c r="L661" s="68" t="s">
        <v>126</v>
      </c>
      <c r="M661" s="68" t="s">
        <v>2490</v>
      </c>
      <c r="N661" s="68" t="s">
        <v>294</v>
      </c>
      <c r="O661" s="68" t="s">
        <v>14666</v>
      </c>
      <c r="P661" s="348">
        <v>24830607</v>
      </c>
      <c r="Q661" s="348">
        <v>24834076</v>
      </c>
      <c r="R661" s="348" t="s">
        <v>15528</v>
      </c>
      <c r="S661" s="348">
        <v>24830607</v>
      </c>
      <c r="T661" s="348" t="s">
        <v>15524</v>
      </c>
      <c r="U661" s="348">
        <v>24433490</v>
      </c>
      <c r="V661" s="68"/>
      <c r="W661" s="68"/>
      <c r="X661" s="68" t="s">
        <v>2491</v>
      </c>
      <c r="Y661" s="68"/>
    </row>
    <row r="662" spans="1:25" x14ac:dyDescent="0.25">
      <c r="A662" s="68" t="s">
        <v>2493</v>
      </c>
      <c r="B662" s="68" t="s">
        <v>1400</v>
      </c>
      <c r="C662" s="68" t="s">
        <v>219</v>
      </c>
      <c r="D662" s="68" t="s">
        <v>126</v>
      </c>
      <c r="E662" s="68" t="s">
        <v>2</v>
      </c>
      <c r="F662" s="68" t="s">
        <v>49</v>
      </c>
      <c r="G662" s="68" t="s">
        <v>2</v>
      </c>
      <c r="H662" s="68" t="s">
        <v>4</v>
      </c>
      <c r="I662" s="68">
        <v>20103</v>
      </c>
      <c r="J662" s="68" t="s">
        <v>12951</v>
      </c>
      <c r="K662" s="68" t="s">
        <v>126</v>
      </c>
      <c r="L662" s="68" t="s">
        <v>126</v>
      </c>
      <c r="M662" s="68" t="s">
        <v>2490</v>
      </c>
      <c r="N662" s="68" t="s">
        <v>219</v>
      </c>
      <c r="O662" s="68" t="s">
        <v>14666</v>
      </c>
      <c r="P662" s="348">
        <v>24830403</v>
      </c>
      <c r="Q662" s="348">
        <v>24830403</v>
      </c>
      <c r="R662" s="348" t="s">
        <v>14801</v>
      </c>
      <c r="S662" s="348">
        <v>24830403</v>
      </c>
      <c r="T662" s="348" t="s">
        <v>15524</v>
      </c>
      <c r="U662" s="348">
        <v>24433490</v>
      </c>
      <c r="V662" s="68"/>
      <c r="W662" s="68"/>
      <c r="X662" s="68" t="s">
        <v>2494</v>
      </c>
      <c r="Y662" s="68"/>
    </row>
    <row r="663" spans="1:25" x14ac:dyDescent="0.25">
      <c r="A663" s="68" t="s">
        <v>2496</v>
      </c>
      <c r="B663" s="68" t="s">
        <v>1282</v>
      </c>
      <c r="C663" s="68" t="s">
        <v>2497</v>
      </c>
      <c r="D663" s="68" t="s">
        <v>126</v>
      </c>
      <c r="E663" s="68" t="s">
        <v>2</v>
      </c>
      <c r="F663" s="68" t="s">
        <v>49</v>
      </c>
      <c r="G663" s="68" t="s">
        <v>2</v>
      </c>
      <c r="H663" s="68" t="s">
        <v>4</v>
      </c>
      <c r="I663" s="68">
        <v>20103</v>
      </c>
      <c r="J663" s="68" t="s">
        <v>12951</v>
      </c>
      <c r="K663" s="68" t="s">
        <v>126</v>
      </c>
      <c r="L663" s="68" t="s">
        <v>126</v>
      </c>
      <c r="M663" s="68" t="s">
        <v>2490</v>
      </c>
      <c r="N663" s="68" t="s">
        <v>2490</v>
      </c>
      <c r="O663" s="68" t="s">
        <v>14666</v>
      </c>
      <c r="P663" s="348">
        <v>24830333</v>
      </c>
      <c r="Q663" s="348">
        <v>24830333</v>
      </c>
      <c r="R663" s="348" t="s">
        <v>14784</v>
      </c>
      <c r="S663" s="348">
        <v>24830333</v>
      </c>
      <c r="T663" s="348" t="s">
        <v>15524</v>
      </c>
      <c r="U663" s="348">
        <v>24302389</v>
      </c>
      <c r="V663" s="68"/>
      <c r="W663" s="68"/>
      <c r="X663" s="68" t="s">
        <v>1176</v>
      </c>
      <c r="Y663" s="68"/>
    </row>
    <row r="664" spans="1:25" x14ac:dyDescent="0.25">
      <c r="A664" s="68" t="s">
        <v>2498</v>
      </c>
      <c r="B664" s="69" t="s">
        <v>1358</v>
      </c>
      <c r="C664" s="68" t="s">
        <v>10118</v>
      </c>
      <c r="D664" s="68" t="s">
        <v>126</v>
      </c>
      <c r="E664" s="68" t="s">
        <v>2</v>
      </c>
      <c r="F664" s="68" t="s">
        <v>49</v>
      </c>
      <c r="G664" s="68" t="s">
        <v>2</v>
      </c>
      <c r="H664" s="68" t="s">
        <v>2</v>
      </c>
      <c r="I664" s="68">
        <v>20101</v>
      </c>
      <c r="J664" s="68" t="s">
        <v>12887</v>
      </c>
      <c r="K664" s="68" t="s">
        <v>126</v>
      </c>
      <c r="L664" s="68" t="s">
        <v>126</v>
      </c>
      <c r="M664" s="68" t="s">
        <v>126</v>
      </c>
      <c r="N664" s="68" t="s">
        <v>2499</v>
      </c>
      <c r="O664" s="68" t="s">
        <v>14666</v>
      </c>
      <c r="P664" s="348">
        <v>24419889</v>
      </c>
      <c r="Q664" s="348">
        <v>24419889</v>
      </c>
      <c r="R664" s="348" t="s">
        <v>15212</v>
      </c>
      <c r="S664" s="348">
        <v>24419889</v>
      </c>
      <c r="T664" s="348" t="s">
        <v>15524</v>
      </c>
      <c r="U664" s="348">
        <v>24433490</v>
      </c>
      <c r="V664" s="68" t="s">
        <v>15261</v>
      </c>
      <c r="W664" s="68"/>
      <c r="X664" s="68" t="s">
        <v>1168</v>
      </c>
      <c r="Y664" s="68" t="s">
        <v>1077</v>
      </c>
    </row>
    <row r="665" spans="1:25" x14ac:dyDescent="0.25">
      <c r="A665" s="68" t="s">
        <v>2500</v>
      </c>
      <c r="B665" s="68" t="s">
        <v>1373</v>
      </c>
      <c r="C665" s="68" t="s">
        <v>2501</v>
      </c>
      <c r="D665" s="68" t="s">
        <v>126</v>
      </c>
      <c r="E665" s="68" t="s">
        <v>2</v>
      </c>
      <c r="F665" s="68" t="s">
        <v>49</v>
      </c>
      <c r="G665" s="68" t="s">
        <v>2</v>
      </c>
      <c r="H665" s="68" t="s">
        <v>2</v>
      </c>
      <c r="I665" s="68">
        <v>20101</v>
      </c>
      <c r="J665" s="68" t="s">
        <v>12887</v>
      </c>
      <c r="K665" s="68" t="s">
        <v>126</v>
      </c>
      <c r="L665" s="68" t="s">
        <v>126</v>
      </c>
      <c r="M665" s="68" t="s">
        <v>126</v>
      </c>
      <c r="N665" s="68" t="s">
        <v>126</v>
      </c>
      <c r="O665" s="68" t="s">
        <v>14666</v>
      </c>
      <c r="P665" s="348">
        <v>24410891</v>
      </c>
      <c r="Q665" s="348">
        <v>24410891</v>
      </c>
      <c r="R665" s="348" t="s">
        <v>11702</v>
      </c>
      <c r="S665" s="348">
        <v>24429252</v>
      </c>
      <c r="T665" s="348" t="s">
        <v>15524</v>
      </c>
      <c r="U665" s="348">
        <v>24433490</v>
      </c>
      <c r="V665" s="68"/>
      <c r="W665" s="68"/>
      <c r="X665" s="68" t="s">
        <v>2502</v>
      </c>
      <c r="Y665" s="68" t="s">
        <v>383</v>
      </c>
    </row>
    <row r="666" spans="1:25" x14ac:dyDescent="0.25">
      <c r="A666" s="68" t="s">
        <v>2503</v>
      </c>
      <c r="B666" s="68" t="s">
        <v>1350</v>
      </c>
      <c r="C666" s="68" t="s">
        <v>2504</v>
      </c>
      <c r="D666" s="68" t="s">
        <v>126</v>
      </c>
      <c r="E666" s="68" t="s">
        <v>2</v>
      </c>
      <c r="F666" s="68" t="s">
        <v>49</v>
      </c>
      <c r="G666" s="68" t="s">
        <v>2</v>
      </c>
      <c r="H666" s="68" t="s">
        <v>2</v>
      </c>
      <c r="I666" s="68">
        <v>20101</v>
      </c>
      <c r="J666" s="68" t="s">
        <v>12887</v>
      </c>
      <c r="K666" s="68" t="s">
        <v>126</v>
      </c>
      <c r="L666" s="68" t="s">
        <v>126</v>
      </c>
      <c r="M666" s="68" t="s">
        <v>126</v>
      </c>
      <c r="N666" s="68" t="s">
        <v>11402</v>
      </c>
      <c r="O666" s="68" t="s">
        <v>14666</v>
      </c>
      <c r="P666" s="348">
        <v>24403946</v>
      </c>
      <c r="Q666" s="348">
        <v>24403655</v>
      </c>
      <c r="R666" s="348" t="s">
        <v>2505</v>
      </c>
      <c r="S666" s="348">
        <v>24403655</v>
      </c>
      <c r="T666" s="348" t="s">
        <v>15524</v>
      </c>
      <c r="U666" s="348">
        <v>24433490</v>
      </c>
      <c r="V666" s="68"/>
      <c r="W666" s="68" t="s">
        <v>15261</v>
      </c>
      <c r="X666" s="68" t="s">
        <v>1172</v>
      </c>
      <c r="Y666" s="68" t="s">
        <v>385</v>
      </c>
    </row>
    <row r="667" spans="1:25" x14ac:dyDescent="0.25">
      <c r="A667" s="68" t="s">
        <v>2506</v>
      </c>
      <c r="B667" s="68" t="s">
        <v>1368</v>
      </c>
      <c r="C667" s="68" t="s">
        <v>2507</v>
      </c>
      <c r="D667" s="68" t="s">
        <v>126</v>
      </c>
      <c r="E667" s="68" t="s">
        <v>2</v>
      </c>
      <c r="F667" s="68" t="s">
        <v>49</v>
      </c>
      <c r="G667" s="68" t="s">
        <v>2</v>
      </c>
      <c r="H667" s="68" t="s">
        <v>2</v>
      </c>
      <c r="I667" s="68">
        <v>20101</v>
      </c>
      <c r="J667" s="68" t="s">
        <v>12887</v>
      </c>
      <c r="K667" s="68" t="s">
        <v>126</v>
      </c>
      <c r="L667" s="68" t="s">
        <v>126</v>
      </c>
      <c r="M667" s="68" t="s">
        <v>126</v>
      </c>
      <c r="N667" s="68" t="s">
        <v>324</v>
      </c>
      <c r="O667" s="68" t="s">
        <v>14666</v>
      </c>
      <c r="P667" s="348">
        <v>24410126</v>
      </c>
      <c r="Q667" s="348">
        <v>24410126</v>
      </c>
      <c r="R667" s="348" t="s">
        <v>15525</v>
      </c>
      <c r="S667" s="348">
        <v>24410126</v>
      </c>
      <c r="T667" s="348" t="s">
        <v>15524</v>
      </c>
      <c r="U667" s="348">
        <v>24433490</v>
      </c>
      <c r="V667" s="68"/>
      <c r="W667" s="68"/>
      <c r="X667" s="68"/>
      <c r="Y667" s="68" t="s">
        <v>388</v>
      </c>
    </row>
    <row r="668" spans="1:25" x14ac:dyDescent="0.25">
      <c r="A668" s="68" t="s">
        <v>2508</v>
      </c>
      <c r="B668" s="68" t="s">
        <v>1336</v>
      </c>
      <c r="C668" s="68" t="s">
        <v>2509</v>
      </c>
      <c r="D668" s="68" t="s">
        <v>126</v>
      </c>
      <c r="E668" s="68" t="s">
        <v>2</v>
      </c>
      <c r="F668" s="68" t="s">
        <v>49</v>
      </c>
      <c r="G668" s="68" t="s">
        <v>2</v>
      </c>
      <c r="H668" s="68" t="s">
        <v>2</v>
      </c>
      <c r="I668" s="68">
        <v>20101</v>
      </c>
      <c r="J668" s="68" t="s">
        <v>12887</v>
      </c>
      <c r="K668" s="68" t="s">
        <v>126</v>
      </c>
      <c r="L668" s="68" t="s">
        <v>126</v>
      </c>
      <c r="M668" s="68" t="s">
        <v>126</v>
      </c>
      <c r="N668" s="68" t="s">
        <v>202</v>
      </c>
      <c r="O668" s="68" t="s">
        <v>14666</v>
      </c>
      <c r="P668" s="348">
        <v>24402005</v>
      </c>
      <c r="Q668" s="348">
        <v>24402757</v>
      </c>
      <c r="R668" s="348" t="s">
        <v>15526</v>
      </c>
      <c r="S668" s="348">
        <v>24402005</v>
      </c>
      <c r="T668" s="348" t="s">
        <v>15524</v>
      </c>
      <c r="U668" s="348">
        <v>24433490</v>
      </c>
      <c r="V668" s="68" t="s">
        <v>15261</v>
      </c>
      <c r="W668" s="68"/>
      <c r="X668" s="68"/>
      <c r="Y668" s="68"/>
    </row>
    <row r="669" spans="1:25" x14ac:dyDescent="0.25">
      <c r="A669" s="68" t="s">
        <v>2510</v>
      </c>
      <c r="B669" s="68" t="s">
        <v>1217</v>
      </c>
      <c r="C669" s="68" t="s">
        <v>2511</v>
      </c>
      <c r="D669" s="68" t="s">
        <v>126</v>
      </c>
      <c r="E669" s="68" t="s">
        <v>3</v>
      </c>
      <c r="F669" s="68" t="s">
        <v>49</v>
      </c>
      <c r="G669" s="68" t="s">
        <v>2</v>
      </c>
      <c r="H669" s="68" t="s">
        <v>11</v>
      </c>
      <c r="I669" s="68">
        <v>20109</v>
      </c>
      <c r="J669" s="68" t="s">
        <v>13890</v>
      </c>
      <c r="K669" s="68" t="s">
        <v>126</v>
      </c>
      <c r="L669" s="68" t="s">
        <v>126</v>
      </c>
      <c r="M669" s="68" t="s">
        <v>2512</v>
      </c>
      <c r="N669" s="68" t="s">
        <v>2323</v>
      </c>
      <c r="O669" s="68" t="s">
        <v>14666</v>
      </c>
      <c r="P669" s="348">
        <v>24430419</v>
      </c>
      <c r="Q669" s="348">
        <v>24307973</v>
      </c>
      <c r="R669" s="348" t="s">
        <v>14795</v>
      </c>
      <c r="S669" s="348">
        <v>24430419</v>
      </c>
      <c r="T669" s="348" t="s">
        <v>15527</v>
      </c>
      <c r="U669" s="348">
        <v>24302389</v>
      </c>
      <c r="V669" s="68"/>
      <c r="W669" s="68"/>
      <c r="X669" s="68" t="s">
        <v>1199</v>
      </c>
      <c r="Y669" s="68"/>
    </row>
    <row r="670" spans="1:25" x14ac:dyDescent="0.25">
      <c r="A670" s="68" t="s">
        <v>2514</v>
      </c>
      <c r="B670" s="68" t="s">
        <v>2513</v>
      </c>
      <c r="C670" s="68" t="s">
        <v>2515</v>
      </c>
      <c r="D670" s="68" t="s">
        <v>126</v>
      </c>
      <c r="E670" s="68" t="s">
        <v>3</v>
      </c>
      <c r="F670" s="68" t="s">
        <v>49</v>
      </c>
      <c r="G670" s="68" t="s">
        <v>2</v>
      </c>
      <c r="H670" s="68" t="s">
        <v>11</v>
      </c>
      <c r="I670" s="68">
        <v>20109</v>
      </c>
      <c r="J670" s="68" t="s">
        <v>13890</v>
      </c>
      <c r="K670" s="68" t="s">
        <v>126</v>
      </c>
      <c r="L670" s="68" t="s">
        <v>126</v>
      </c>
      <c r="M670" s="68" t="s">
        <v>2512</v>
      </c>
      <c r="N670" s="68" t="s">
        <v>2512</v>
      </c>
      <c r="O670" s="68" t="s">
        <v>14666</v>
      </c>
      <c r="P670" s="348">
        <v>24414692</v>
      </c>
      <c r="Q670" s="348">
        <v>24414692</v>
      </c>
      <c r="R670" s="348" t="s">
        <v>16454</v>
      </c>
      <c r="S670" s="348">
        <v>24414692</v>
      </c>
      <c r="T670" s="348" t="s">
        <v>15527</v>
      </c>
      <c r="U670" s="348">
        <v>24302389</v>
      </c>
      <c r="V670" s="68" t="s">
        <v>15261</v>
      </c>
      <c r="W670" s="68"/>
      <c r="X670" s="68" t="s">
        <v>1218</v>
      </c>
      <c r="Y670" s="68" t="s">
        <v>10687</v>
      </c>
    </row>
    <row r="671" spans="1:25" x14ac:dyDescent="0.25">
      <c r="A671" s="68" t="s">
        <v>2516</v>
      </c>
      <c r="B671" s="68" t="s">
        <v>1397</v>
      </c>
      <c r="C671" s="68" t="s">
        <v>2517</v>
      </c>
      <c r="D671" s="68" t="s">
        <v>126</v>
      </c>
      <c r="E671" s="68" t="s">
        <v>3</v>
      </c>
      <c r="F671" s="68" t="s">
        <v>49</v>
      </c>
      <c r="G671" s="68" t="s">
        <v>2</v>
      </c>
      <c r="H671" s="68" t="s">
        <v>12</v>
      </c>
      <c r="I671" s="68">
        <v>20110</v>
      </c>
      <c r="J671" s="68" t="s">
        <v>12960</v>
      </c>
      <c r="K671" s="68" t="s">
        <v>126</v>
      </c>
      <c r="L671" s="68" t="s">
        <v>126</v>
      </c>
      <c r="M671" s="68" t="s">
        <v>63</v>
      </c>
      <c r="N671" s="68" t="s">
        <v>11403</v>
      </c>
      <c r="O671" s="68" t="s">
        <v>14666</v>
      </c>
      <c r="P671" s="348">
        <v>24424300</v>
      </c>
      <c r="Q671" s="348">
        <v>24424300</v>
      </c>
      <c r="R671" s="348" t="s">
        <v>13262</v>
      </c>
      <c r="S671" s="348">
        <v>24424300</v>
      </c>
      <c r="T671" s="348" t="s">
        <v>15527</v>
      </c>
      <c r="U671" s="348">
        <v>24302389</v>
      </c>
      <c r="V671" s="68" t="s">
        <v>15261</v>
      </c>
      <c r="W671" s="68"/>
      <c r="X671" s="68" t="s">
        <v>1221</v>
      </c>
      <c r="Y671" s="68"/>
    </row>
    <row r="672" spans="1:25" x14ac:dyDescent="0.25">
      <c r="A672" s="68" t="s">
        <v>2519</v>
      </c>
      <c r="B672" s="68" t="s">
        <v>2518</v>
      </c>
      <c r="C672" s="68" t="s">
        <v>1623</v>
      </c>
      <c r="D672" s="68" t="s">
        <v>126</v>
      </c>
      <c r="E672" s="68" t="s">
        <v>3</v>
      </c>
      <c r="F672" s="68" t="s">
        <v>49</v>
      </c>
      <c r="G672" s="68" t="s">
        <v>2</v>
      </c>
      <c r="H672" s="68" t="s">
        <v>11</v>
      </c>
      <c r="I672" s="68">
        <v>20109</v>
      </c>
      <c r="J672" s="68" t="s">
        <v>13890</v>
      </c>
      <c r="K672" s="68" t="s">
        <v>126</v>
      </c>
      <c r="L672" s="68" t="s">
        <v>126</v>
      </c>
      <c r="M672" s="68" t="s">
        <v>2512</v>
      </c>
      <c r="N672" s="68" t="s">
        <v>11404</v>
      </c>
      <c r="O672" s="68" t="s">
        <v>14666</v>
      </c>
      <c r="P672" s="348">
        <v>24303674</v>
      </c>
      <c r="Q672" s="348">
        <v>24303674</v>
      </c>
      <c r="R672" s="348" t="s">
        <v>12676</v>
      </c>
      <c r="S672" s="348">
        <v>24303674</v>
      </c>
      <c r="T672" s="348" t="s">
        <v>15527</v>
      </c>
      <c r="U672" s="348">
        <v>20302389</v>
      </c>
      <c r="V672" s="68" t="s">
        <v>15261</v>
      </c>
      <c r="W672" s="68"/>
      <c r="X672" s="68" t="s">
        <v>2520</v>
      </c>
      <c r="Y672" s="68"/>
    </row>
    <row r="673" spans="1:25" x14ac:dyDescent="0.25">
      <c r="A673" s="68" t="s">
        <v>2522</v>
      </c>
      <c r="B673" s="68" t="s">
        <v>2521</v>
      </c>
      <c r="C673" s="68" t="s">
        <v>2523</v>
      </c>
      <c r="D673" s="68" t="s">
        <v>126</v>
      </c>
      <c r="E673" s="68" t="s">
        <v>3</v>
      </c>
      <c r="F673" s="68" t="s">
        <v>49</v>
      </c>
      <c r="G673" s="68" t="s">
        <v>2</v>
      </c>
      <c r="H673" s="68" t="s">
        <v>12</v>
      </c>
      <c r="I673" s="68">
        <v>20110</v>
      </c>
      <c r="J673" s="68" t="s">
        <v>12960</v>
      </c>
      <c r="K673" s="68" t="s">
        <v>126</v>
      </c>
      <c r="L673" s="68" t="s">
        <v>126</v>
      </c>
      <c r="M673" s="68" t="s">
        <v>63</v>
      </c>
      <c r="N673" s="68" t="s">
        <v>63</v>
      </c>
      <c r="O673" s="68" t="s">
        <v>14666</v>
      </c>
      <c r="P673" s="348">
        <v>24301392</v>
      </c>
      <c r="Q673" s="348">
        <v>24301392</v>
      </c>
      <c r="R673" s="348" t="s">
        <v>16455</v>
      </c>
      <c r="S673" s="348">
        <v>24301392</v>
      </c>
      <c r="T673" s="348" t="s">
        <v>15527</v>
      </c>
      <c r="U673" s="348">
        <v>24302389</v>
      </c>
      <c r="V673" s="68"/>
      <c r="W673" s="68"/>
      <c r="X673" s="68"/>
      <c r="Y673" s="68"/>
    </row>
    <row r="674" spans="1:25" x14ac:dyDescent="0.25">
      <c r="A674" s="68" t="s">
        <v>2525</v>
      </c>
      <c r="B674" s="68" t="s">
        <v>2524</v>
      </c>
      <c r="C674" s="68" t="s">
        <v>2141</v>
      </c>
      <c r="D674" s="68" t="s">
        <v>126</v>
      </c>
      <c r="E674" s="68" t="s">
        <v>3</v>
      </c>
      <c r="F674" s="68" t="s">
        <v>49</v>
      </c>
      <c r="G674" s="68" t="s">
        <v>2</v>
      </c>
      <c r="H674" s="68" t="s">
        <v>2</v>
      </c>
      <c r="I674" s="68">
        <v>20101</v>
      </c>
      <c r="J674" s="68" t="s">
        <v>12887</v>
      </c>
      <c r="K674" s="68" t="s">
        <v>126</v>
      </c>
      <c r="L674" s="68" t="s">
        <v>126</v>
      </c>
      <c r="M674" s="68" t="s">
        <v>126</v>
      </c>
      <c r="N674" s="68" t="s">
        <v>478</v>
      </c>
      <c r="O674" s="68" t="s">
        <v>14666</v>
      </c>
      <c r="P674" s="348">
        <v>24411371</v>
      </c>
      <c r="Q674" s="348">
        <v>24411371</v>
      </c>
      <c r="R674" s="348" t="s">
        <v>15529</v>
      </c>
      <c r="S674" s="348">
        <v>24411371</v>
      </c>
      <c r="T674" s="348" t="s">
        <v>15527</v>
      </c>
      <c r="U674" s="348">
        <v>24302389</v>
      </c>
      <c r="V674" s="68"/>
      <c r="W674" s="68"/>
      <c r="X674" s="68" t="s">
        <v>1214</v>
      </c>
      <c r="Y674" s="68" t="s">
        <v>842</v>
      </c>
    </row>
    <row r="675" spans="1:25" x14ac:dyDescent="0.25">
      <c r="A675" s="68" t="s">
        <v>2527</v>
      </c>
      <c r="B675" s="68" t="s">
        <v>2526</v>
      </c>
      <c r="C675" s="68" t="s">
        <v>259</v>
      </c>
      <c r="D675" s="68" t="s">
        <v>126</v>
      </c>
      <c r="E675" s="68" t="s">
        <v>3</v>
      </c>
      <c r="F675" s="68" t="s">
        <v>49</v>
      </c>
      <c r="G675" s="68" t="s">
        <v>2</v>
      </c>
      <c r="H675" s="68" t="s">
        <v>2</v>
      </c>
      <c r="I675" s="68">
        <v>20101</v>
      </c>
      <c r="J675" s="68" t="s">
        <v>12887</v>
      </c>
      <c r="K675" s="68" t="s">
        <v>126</v>
      </c>
      <c r="L675" s="68" t="s">
        <v>126</v>
      </c>
      <c r="M675" s="68" t="s">
        <v>126</v>
      </c>
      <c r="N675" s="68" t="s">
        <v>126</v>
      </c>
      <c r="O675" s="68" t="s">
        <v>14666</v>
      </c>
      <c r="P675" s="348">
        <v>24410791</v>
      </c>
      <c r="Q675" s="348">
        <v>24426657</v>
      </c>
      <c r="R675" s="348" t="s">
        <v>14099</v>
      </c>
      <c r="S675" s="348">
        <v>87039762</v>
      </c>
      <c r="T675" s="348" t="s">
        <v>15527</v>
      </c>
      <c r="U675" s="348">
        <v>61000422</v>
      </c>
      <c r="V675" s="68" t="s">
        <v>15261</v>
      </c>
      <c r="W675" s="68"/>
      <c r="X675" s="68" t="s">
        <v>2528</v>
      </c>
      <c r="Y675" s="68" t="s">
        <v>392</v>
      </c>
    </row>
    <row r="676" spans="1:25" x14ac:dyDescent="0.25">
      <c r="A676" s="68" t="s">
        <v>2530</v>
      </c>
      <c r="B676" s="68" t="s">
        <v>2529</v>
      </c>
      <c r="C676" s="68" t="s">
        <v>2531</v>
      </c>
      <c r="D676" s="68" t="s">
        <v>126</v>
      </c>
      <c r="E676" s="68" t="s">
        <v>3</v>
      </c>
      <c r="F676" s="68" t="s">
        <v>49</v>
      </c>
      <c r="G676" s="68" t="s">
        <v>2</v>
      </c>
      <c r="H676" s="68" t="s">
        <v>11</v>
      </c>
      <c r="I676" s="68">
        <v>20109</v>
      </c>
      <c r="J676" s="68" t="s">
        <v>13890</v>
      </c>
      <c r="K676" s="68" t="s">
        <v>126</v>
      </c>
      <c r="L676" s="68" t="s">
        <v>126</v>
      </c>
      <c r="M676" s="68" t="s">
        <v>2512</v>
      </c>
      <c r="N676" s="68" t="s">
        <v>15530</v>
      </c>
      <c r="O676" s="68" t="s">
        <v>14666</v>
      </c>
      <c r="P676" s="348">
        <v>24427091</v>
      </c>
      <c r="Q676" s="348">
        <v>24427091</v>
      </c>
      <c r="R676" s="348" t="s">
        <v>11405</v>
      </c>
      <c r="S676" s="348">
        <v>24427091</v>
      </c>
      <c r="T676" s="348" t="s">
        <v>15527</v>
      </c>
      <c r="U676" s="348">
        <v>24302389</v>
      </c>
      <c r="V676" s="68"/>
      <c r="W676" s="68"/>
      <c r="X676" s="68" t="s">
        <v>1204</v>
      </c>
      <c r="Y676" s="68"/>
    </row>
    <row r="677" spans="1:25" x14ac:dyDescent="0.25">
      <c r="A677" s="68" t="s">
        <v>2534</v>
      </c>
      <c r="B677" s="68" t="s">
        <v>2533</v>
      </c>
      <c r="C677" s="68" t="s">
        <v>2535</v>
      </c>
      <c r="D677" s="68" t="s">
        <v>126</v>
      </c>
      <c r="E677" s="68" t="s">
        <v>3</v>
      </c>
      <c r="F677" s="68" t="s">
        <v>49</v>
      </c>
      <c r="G677" s="68" t="s">
        <v>2</v>
      </c>
      <c r="H677" s="68" t="s">
        <v>12</v>
      </c>
      <c r="I677" s="68">
        <v>20110</v>
      </c>
      <c r="J677" s="68" t="s">
        <v>12960</v>
      </c>
      <c r="K677" s="68" t="s">
        <v>126</v>
      </c>
      <c r="L677" s="68" t="s">
        <v>126</v>
      </c>
      <c r="M677" s="68" t="s">
        <v>63</v>
      </c>
      <c r="N677" s="68" t="s">
        <v>11406</v>
      </c>
      <c r="O677" s="68" t="s">
        <v>14666</v>
      </c>
      <c r="P677" s="348">
        <v>22691932</v>
      </c>
      <c r="Q677" s="348">
        <v>22691932</v>
      </c>
      <c r="R677" s="348" t="s">
        <v>2536</v>
      </c>
      <c r="S677" s="348">
        <v>22691932</v>
      </c>
      <c r="T677" s="348" t="s">
        <v>15527</v>
      </c>
      <c r="U677" s="348">
        <v>24302389</v>
      </c>
      <c r="V677" s="68"/>
      <c r="W677" s="68"/>
      <c r="X677" s="68" t="s">
        <v>1514</v>
      </c>
      <c r="Y677" s="68"/>
    </row>
    <row r="678" spans="1:25" x14ac:dyDescent="0.25">
      <c r="A678" s="68" t="s">
        <v>2539</v>
      </c>
      <c r="B678" s="68" t="s">
        <v>2538</v>
      </c>
      <c r="C678" s="68" t="s">
        <v>2540</v>
      </c>
      <c r="D678" s="68" t="s">
        <v>126</v>
      </c>
      <c r="E678" s="68" t="s">
        <v>4</v>
      </c>
      <c r="F678" s="68" t="s">
        <v>49</v>
      </c>
      <c r="G678" s="68" t="s">
        <v>2</v>
      </c>
      <c r="H678" s="68" t="s">
        <v>8</v>
      </c>
      <c r="I678" s="68">
        <v>20107</v>
      </c>
      <c r="J678" s="68" t="s">
        <v>12956</v>
      </c>
      <c r="K678" s="68" t="s">
        <v>126</v>
      </c>
      <c r="L678" s="68" t="s">
        <v>126</v>
      </c>
      <c r="M678" s="68" t="s">
        <v>1060</v>
      </c>
      <c r="N678" s="68" t="s">
        <v>101</v>
      </c>
      <c r="O678" s="68" t="s">
        <v>14666</v>
      </c>
      <c r="P678" s="348">
        <v>24495549</v>
      </c>
      <c r="Q678" s="348">
        <v>24495549</v>
      </c>
      <c r="R678" s="348" t="s">
        <v>14095</v>
      </c>
      <c r="S678" s="348">
        <v>24495549</v>
      </c>
      <c r="T678" s="348" t="s">
        <v>15531</v>
      </c>
      <c r="U678" s="348">
        <v>24303339</v>
      </c>
      <c r="V678" s="68" t="s">
        <v>15261</v>
      </c>
      <c r="W678" s="68"/>
      <c r="X678" s="68" t="s">
        <v>2541</v>
      </c>
      <c r="Y678" s="68"/>
    </row>
    <row r="679" spans="1:25" x14ac:dyDescent="0.25">
      <c r="A679" s="68" t="s">
        <v>2543</v>
      </c>
      <c r="B679" s="68" t="s">
        <v>2542</v>
      </c>
      <c r="C679" s="68" t="s">
        <v>2544</v>
      </c>
      <c r="D679" s="68" t="s">
        <v>126</v>
      </c>
      <c r="E679" s="68" t="s">
        <v>4</v>
      </c>
      <c r="F679" s="68" t="s">
        <v>49</v>
      </c>
      <c r="G679" s="68" t="s">
        <v>2</v>
      </c>
      <c r="H679" s="68" t="s">
        <v>7</v>
      </c>
      <c r="I679" s="68">
        <v>20106</v>
      </c>
      <c r="J679" s="68" t="s">
        <v>12954</v>
      </c>
      <c r="K679" s="68" t="s">
        <v>126</v>
      </c>
      <c r="L679" s="68" t="s">
        <v>126</v>
      </c>
      <c r="M679" s="68" t="s">
        <v>352</v>
      </c>
      <c r="N679" s="68" t="s">
        <v>11407</v>
      </c>
      <c r="O679" s="68" t="s">
        <v>14666</v>
      </c>
      <c r="P679" s="348">
        <v>24496153</v>
      </c>
      <c r="Q679" s="348">
        <v>24496153</v>
      </c>
      <c r="R679" s="348" t="s">
        <v>2545</v>
      </c>
      <c r="S679" s="348">
        <v>83966905</v>
      </c>
      <c r="T679" s="348" t="s">
        <v>15531</v>
      </c>
      <c r="U679" s="348">
        <v>24303339</v>
      </c>
      <c r="V679" s="68"/>
      <c r="W679" s="68"/>
      <c r="X679" s="68" t="s">
        <v>2546</v>
      </c>
      <c r="Y679" s="68"/>
    </row>
    <row r="680" spans="1:25" x14ac:dyDescent="0.25">
      <c r="A680" s="68" t="s">
        <v>2548</v>
      </c>
      <c r="B680" s="68" t="s">
        <v>2547</v>
      </c>
      <c r="C680" s="68" t="s">
        <v>10120</v>
      </c>
      <c r="D680" s="68" t="s">
        <v>126</v>
      </c>
      <c r="E680" s="68" t="s">
        <v>4</v>
      </c>
      <c r="F680" s="68" t="s">
        <v>49</v>
      </c>
      <c r="G680" s="68" t="s">
        <v>2</v>
      </c>
      <c r="H680" s="68" t="s">
        <v>8</v>
      </c>
      <c r="I680" s="68">
        <v>20107</v>
      </c>
      <c r="J680" s="68" t="s">
        <v>12956</v>
      </c>
      <c r="K680" s="68" t="s">
        <v>126</v>
      </c>
      <c r="L680" s="68" t="s">
        <v>126</v>
      </c>
      <c r="M680" s="68" t="s">
        <v>1060</v>
      </c>
      <c r="N680" s="68" t="s">
        <v>11408</v>
      </c>
      <c r="O680" s="68" t="s">
        <v>14666</v>
      </c>
      <c r="P680" s="348">
        <v>24495668</v>
      </c>
      <c r="Q680" s="348">
        <v>24495668</v>
      </c>
      <c r="R680" s="348" t="s">
        <v>14786</v>
      </c>
      <c r="S680" s="348">
        <v>24495668</v>
      </c>
      <c r="T680" s="348" t="s">
        <v>15531</v>
      </c>
      <c r="U680" s="348">
        <v>24493339</v>
      </c>
      <c r="V680" s="68"/>
      <c r="W680" s="68"/>
      <c r="X680" s="68" t="s">
        <v>2549</v>
      </c>
      <c r="Y680" s="68"/>
    </row>
    <row r="681" spans="1:25" x14ac:dyDescent="0.25">
      <c r="A681" s="68" t="s">
        <v>2550</v>
      </c>
      <c r="B681" s="68" t="s">
        <v>318</v>
      </c>
      <c r="C681" s="68" t="s">
        <v>2551</v>
      </c>
      <c r="D681" s="68" t="s">
        <v>126</v>
      </c>
      <c r="E681" s="68" t="s">
        <v>4</v>
      </c>
      <c r="F681" s="68" t="s">
        <v>49</v>
      </c>
      <c r="G681" s="68" t="s">
        <v>2</v>
      </c>
      <c r="H681" s="68" t="s">
        <v>7</v>
      </c>
      <c r="I681" s="68">
        <v>20106</v>
      </c>
      <c r="J681" s="68" t="s">
        <v>12954</v>
      </c>
      <c r="K681" s="68" t="s">
        <v>126</v>
      </c>
      <c r="L681" s="68" t="s">
        <v>126</v>
      </c>
      <c r="M681" s="68" t="s">
        <v>352</v>
      </c>
      <c r="N681" s="68" t="s">
        <v>834</v>
      </c>
      <c r="O681" s="68" t="s">
        <v>14666</v>
      </c>
      <c r="P681" s="348">
        <v>24822394</v>
      </c>
      <c r="Q681" s="348">
        <v>24822394</v>
      </c>
      <c r="R681" s="348" t="s">
        <v>2624</v>
      </c>
      <c r="S681" s="348">
        <v>24822394</v>
      </c>
      <c r="T681" s="348" t="s">
        <v>15531</v>
      </c>
      <c r="U681" s="348">
        <v>24303339</v>
      </c>
      <c r="V681" s="68" t="s">
        <v>15261</v>
      </c>
      <c r="W681" s="68"/>
      <c r="X681" s="68" t="s">
        <v>1230</v>
      </c>
      <c r="Y681" s="68"/>
    </row>
    <row r="682" spans="1:25" x14ac:dyDescent="0.25">
      <c r="A682" s="68" t="s">
        <v>2554</v>
      </c>
      <c r="B682" s="68" t="s">
        <v>2553</v>
      </c>
      <c r="C682" s="68" t="s">
        <v>2555</v>
      </c>
      <c r="D682" s="68" t="s">
        <v>126</v>
      </c>
      <c r="E682" s="68" t="s">
        <v>4</v>
      </c>
      <c r="F682" s="68" t="s">
        <v>49</v>
      </c>
      <c r="G682" s="68" t="s">
        <v>2</v>
      </c>
      <c r="H682" s="68" t="s">
        <v>7</v>
      </c>
      <c r="I682" s="68">
        <v>20106</v>
      </c>
      <c r="J682" s="68" t="s">
        <v>12954</v>
      </c>
      <c r="K682" s="68" t="s">
        <v>126</v>
      </c>
      <c r="L682" s="68" t="s">
        <v>126</v>
      </c>
      <c r="M682" s="68" t="s">
        <v>352</v>
      </c>
      <c r="N682" s="68" t="s">
        <v>2431</v>
      </c>
      <c r="O682" s="68" t="s">
        <v>14666</v>
      </c>
      <c r="P682" s="348">
        <v>24403972</v>
      </c>
      <c r="Q682" s="348" t="s">
        <v>15347</v>
      </c>
      <c r="R682" s="348" t="s">
        <v>12422</v>
      </c>
      <c r="S682" s="348">
        <v>71123513</v>
      </c>
      <c r="T682" s="348" t="s">
        <v>15531</v>
      </c>
      <c r="U682" s="348">
        <v>24303339</v>
      </c>
      <c r="V682" s="68"/>
      <c r="W682" s="68"/>
      <c r="X682" s="68" t="s">
        <v>2556</v>
      </c>
      <c r="Y682" s="68"/>
    </row>
    <row r="683" spans="1:25" x14ac:dyDescent="0.25">
      <c r="A683" s="68" t="s">
        <v>2557</v>
      </c>
      <c r="B683" s="68" t="s">
        <v>1382</v>
      </c>
      <c r="C683" s="68" t="s">
        <v>2558</v>
      </c>
      <c r="D683" s="68" t="s">
        <v>126</v>
      </c>
      <c r="E683" s="68" t="s">
        <v>4</v>
      </c>
      <c r="F683" s="68" t="s">
        <v>49</v>
      </c>
      <c r="G683" s="68" t="s">
        <v>2</v>
      </c>
      <c r="H683" s="68" t="s">
        <v>8</v>
      </c>
      <c r="I683" s="68">
        <v>20107</v>
      </c>
      <c r="J683" s="68" t="s">
        <v>12956</v>
      </c>
      <c r="K683" s="68" t="s">
        <v>126</v>
      </c>
      <c r="L683" s="68" t="s">
        <v>126</v>
      </c>
      <c r="M683" s="68" t="s">
        <v>1060</v>
      </c>
      <c r="N683" s="68" t="s">
        <v>911</v>
      </c>
      <c r="O683" s="68" t="s">
        <v>14666</v>
      </c>
      <c r="P683" s="348">
        <v>24496162</v>
      </c>
      <c r="Q683" s="348">
        <v>24496162</v>
      </c>
      <c r="R683" s="348" t="s">
        <v>13144</v>
      </c>
      <c r="S683" s="348">
        <v>24496162</v>
      </c>
      <c r="T683" s="348" t="s">
        <v>15531</v>
      </c>
      <c r="U683" s="348">
        <v>24303339</v>
      </c>
      <c r="V683" s="68"/>
      <c r="W683" s="68"/>
      <c r="X683" s="68" t="s">
        <v>1236</v>
      </c>
      <c r="Y683" s="68"/>
    </row>
    <row r="684" spans="1:25" x14ac:dyDescent="0.25">
      <c r="A684" s="68" t="s">
        <v>2559</v>
      </c>
      <c r="B684" s="68" t="s">
        <v>432</v>
      </c>
      <c r="C684" s="68" t="s">
        <v>2560</v>
      </c>
      <c r="D684" s="68" t="s">
        <v>126</v>
      </c>
      <c r="E684" s="68" t="s">
        <v>4</v>
      </c>
      <c r="F684" s="68" t="s">
        <v>49</v>
      </c>
      <c r="G684" s="68" t="s">
        <v>2</v>
      </c>
      <c r="H684" s="68" t="s">
        <v>7</v>
      </c>
      <c r="I684" s="68">
        <v>20106</v>
      </c>
      <c r="J684" s="68" t="s">
        <v>12954</v>
      </c>
      <c r="K684" s="68" t="s">
        <v>126</v>
      </c>
      <c r="L684" s="68" t="s">
        <v>126</v>
      </c>
      <c r="M684" s="68" t="s">
        <v>352</v>
      </c>
      <c r="N684" s="68" t="s">
        <v>1187</v>
      </c>
      <c r="O684" s="68" t="s">
        <v>14666</v>
      </c>
      <c r="P684" s="348">
        <v>24436595</v>
      </c>
      <c r="Q684" s="348">
        <v>24436595</v>
      </c>
      <c r="R684" s="348" t="s">
        <v>12646</v>
      </c>
      <c r="S684" s="348">
        <v>24436595</v>
      </c>
      <c r="T684" s="348" t="s">
        <v>15531</v>
      </c>
      <c r="U684" s="348">
        <v>24303339</v>
      </c>
      <c r="V684" s="68"/>
      <c r="W684" s="68"/>
      <c r="X684" s="68" t="s">
        <v>2561</v>
      </c>
      <c r="Y684" s="68"/>
    </row>
    <row r="685" spans="1:25" x14ac:dyDescent="0.25">
      <c r="A685" s="68" t="s">
        <v>2562</v>
      </c>
      <c r="B685" s="68" t="s">
        <v>428</v>
      </c>
      <c r="C685" s="68" t="s">
        <v>2563</v>
      </c>
      <c r="D685" s="68" t="s">
        <v>126</v>
      </c>
      <c r="E685" s="68" t="s">
        <v>4</v>
      </c>
      <c r="F685" s="68" t="s">
        <v>49</v>
      </c>
      <c r="G685" s="68" t="s">
        <v>2</v>
      </c>
      <c r="H685" s="68" t="s">
        <v>7</v>
      </c>
      <c r="I685" s="68">
        <v>20106</v>
      </c>
      <c r="J685" s="68" t="s">
        <v>12954</v>
      </c>
      <c r="K685" s="68" t="s">
        <v>126</v>
      </c>
      <c r="L685" s="68" t="s">
        <v>126</v>
      </c>
      <c r="M685" s="68" t="s">
        <v>352</v>
      </c>
      <c r="N685" s="68" t="s">
        <v>2563</v>
      </c>
      <c r="O685" s="68" t="s">
        <v>14666</v>
      </c>
      <c r="P685" s="348">
        <v>70738818</v>
      </c>
      <c r="Q685" s="348" t="s">
        <v>15347</v>
      </c>
      <c r="R685" s="348" t="s">
        <v>14787</v>
      </c>
      <c r="S685" s="348">
        <v>70738818</v>
      </c>
      <c r="T685" s="348" t="s">
        <v>15531</v>
      </c>
      <c r="U685" s="348">
        <v>24303339</v>
      </c>
      <c r="V685" s="68"/>
      <c r="W685" s="68"/>
      <c r="X685" s="68" t="s">
        <v>2564</v>
      </c>
      <c r="Y685" s="68"/>
    </row>
    <row r="686" spans="1:25" x14ac:dyDescent="0.25">
      <c r="A686" s="68" t="s">
        <v>2565</v>
      </c>
      <c r="B686" s="68" t="s">
        <v>734</v>
      </c>
      <c r="C686" s="68" t="s">
        <v>2566</v>
      </c>
      <c r="D686" s="68" t="s">
        <v>126</v>
      </c>
      <c r="E686" s="68" t="s">
        <v>4</v>
      </c>
      <c r="F686" s="68" t="s">
        <v>49</v>
      </c>
      <c r="G686" s="68" t="s">
        <v>2</v>
      </c>
      <c r="H686" s="68" t="s">
        <v>7</v>
      </c>
      <c r="I686" s="68">
        <v>20106</v>
      </c>
      <c r="J686" s="68" t="s">
        <v>12954</v>
      </c>
      <c r="K686" s="68" t="s">
        <v>126</v>
      </c>
      <c r="L686" s="68" t="s">
        <v>126</v>
      </c>
      <c r="M686" s="68" t="s">
        <v>352</v>
      </c>
      <c r="N686" s="68" t="s">
        <v>2566</v>
      </c>
      <c r="O686" s="68" t="s">
        <v>14666</v>
      </c>
      <c r="P686" s="348">
        <v>24312116</v>
      </c>
      <c r="Q686" s="348" t="s">
        <v>15347</v>
      </c>
      <c r="R686" s="348" t="s">
        <v>13468</v>
      </c>
      <c r="S686" s="348">
        <v>86056011</v>
      </c>
      <c r="T686" s="348" t="s">
        <v>15531</v>
      </c>
      <c r="U686" s="348">
        <v>24303339</v>
      </c>
      <c r="V686" s="68"/>
      <c r="W686" s="68"/>
      <c r="X686" s="68" t="s">
        <v>1233</v>
      </c>
      <c r="Y686" s="68"/>
    </row>
    <row r="687" spans="1:25" x14ac:dyDescent="0.25">
      <c r="A687" s="68" t="s">
        <v>2567</v>
      </c>
      <c r="B687" s="68" t="s">
        <v>889</v>
      </c>
      <c r="C687" s="68" t="s">
        <v>2568</v>
      </c>
      <c r="D687" s="68" t="s">
        <v>126</v>
      </c>
      <c r="E687" s="68" t="s">
        <v>4</v>
      </c>
      <c r="F687" s="68" t="s">
        <v>49</v>
      </c>
      <c r="G687" s="68" t="s">
        <v>2</v>
      </c>
      <c r="H687" s="68" t="s">
        <v>7</v>
      </c>
      <c r="I687" s="68">
        <v>20106</v>
      </c>
      <c r="J687" s="68" t="s">
        <v>12954</v>
      </c>
      <c r="K687" s="68" t="s">
        <v>126</v>
      </c>
      <c r="L687" s="68" t="s">
        <v>126</v>
      </c>
      <c r="M687" s="68" t="s">
        <v>352</v>
      </c>
      <c r="N687" s="68" t="s">
        <v>11410</v>
      </c>
      <c r="O687" s="68" t="s">
        <v>14666</v>
      </c>
      <c r="P687" s="348">
        <v>24431722</v>
      </c>
      <c r="Q687" s="348">
        <v>24431722</v>
      </c>
      <c r="R687" s="348" t="s">
        <v>9915</v>
      </c>
      <c r="S687" s="348">
        <v>24431722</v>
      </c>
      <c r="T687" s="348" t="s">
        <v>15531</v>
      </c>
      <c r="U687" s="348">
        <v>24303339</v>
      </c>
      <c r="V687" s="68" t="s">
        <v>15261</v>
      </c>
      <c r="W687" s="68"/>
      <c r="X687" s="68" t="s">
        <v>2154</v>
      </c>
      <c r="Y687" s="68"/>
    </row>
    <row r="688" spans="1:25" x14ac:dyDescent="0.25">
      <c r="A688" s="68" t="s">
        <v>2569</v>
      </c>
      <c r="B688" s="68" t="s">
        <v>953</v>
      </c>
      <c r="C688" s="68" t="s">
        <v>2229</v>
      </c>
      <c r="D688" s="68" t="s">
        <v>126</v>
      </c>
      <c r="E688" s="68" t="s">
        <v>4</v>
      </c>
      <c r="F688" s="68" t="s">
        <v>49</v>
      </c>
      <c r="G688" s="68" t="s">
        <v>2</v>
      </c>
      <c r="H688" s="68" t="s">
        <v>3</v>
      </c>
      <c r="I688" s="68">
        <v>20102</v>
      </c>
      <c r="J688" s="68" t="s">
        <v>13832</v>
      </c>
      <c r="K688" s="68" t="s">
        <v>126</v>
      </c>
      <c r="L688" s="68" t="s">
        <v>126</v>
      </c>
      <c r="M688" s="68" t="s">
        <v>47</v>
      </c>
      <c r="N688" s="68" t="s">
        <v>285</v>
      </c>
      <c r="O688" s="68" t="s">
        <v>14666</v>
      </c>
      <c r="P688" s="348">
        <v>24303389</v>
      </c>
      <c r="Q688" s="348" t="s">
        <v>15347</v>
      </c>
      <c r="R688" s="348" t="s">
        <v>2570</v>
      </c>
      <c r="S688" s="348">
        <v>24403389</v>
      </c>
      <c r="T688" s="348" t="s">
        <v>15531</v>
      </c>
      <c r="U688" s="348">
        <v>24303339</v>
      </c>
      <c r="V688" s="68"/>
      <c r="W688" s="68"/>
      <c r="X688" s="68" t="s">
        <v>1226</v>
      </c>
      <c r="Y688" s="68"/>
    </row>
    <row r="689" spans="1:25" x14ac:dyDescent="0.25">
      <c r="A689" s="68" t="s">
        <v>2572</v>
      </c>
      <c r="B689" s="68" t="s">
        <v>931</v>
      </c>
      <c r="C689" s="68" t="s">
        <v>2573</v>
      </c>
      <c r="D689" s="68" t="s">
        <v>126</v>
      </c>
      <c r="E689" s="68" t="s">
        <v>4</v>
      </c>
      <c r="F689" s="68" t="s">
        <v>49</v>
      </c>
      <c r="G689" s="68" t="s">
        <v>2</v>
      </c>
      <c r="H689" s="68" t="s">
        <v>7</v>
      </c>
      <c r="I689" s="68">
        <v>20106</v>
      </c>
      <c r="J689" s="68" t="s">
        <v>12954</v>
      </c>
      <c r="K689" s="68" t="s">
        <v>126</v>
      </c>
      <c r="L689" s="68" t="s">
        <v>126</v>
      </c>
      <c r="M689" s="68" t="s">
        <v>352</v>
      </c>
      <c r="N689" s="68" t="s">
        <v>352</v>
      </c>
      <c r="O689" s="68" t="s">
        <v>14666</v>
      </c>
      <c r="P689" s="348">
        <v>24495118</v>
      </c>
      <c r="Q689" s="348">
        <v>24495118</v>
      </c>
      <c r="R689" s="348" t="s">
        <v>9996</v>
      </c>
      <c r="S689" s="348">
        <v>89353720</v>
      </c>
      <c r="T689" s="348" t="s">
        <v>15531</v>
      </c>
      <c r="U689" s="348">
        <v>24303339</v>
      </c>
      <c r="V689" s="68"/>
      <c r="W689" s="68"/>
      <c r="X689" s="68" t="s">
        <v>1241</v>
      </c>
      <c r="Y689" s="68" t="s">
        <v>1082</v>
      </c>
    </row>
    <row r="690" spans="1:25" x14ac:dyDescent="0.25">
      <c r="A690" s="68" t="s">
        <v>2574</v>
      </c>
      <c r="B690" s="68" t="s">
        <v>926</v>
      </c>
      <c r="C690" s="68" t="s">
        <v>10127</v>
      </c>
      <c r="D690" s="68" t="s">
        <v>126</v>
      </c>
      <c r="E690" s="68" t="s">
        <v>4</v>
      </c>
      <c r="F690" s="68" t="s">
        <v>49</v>
      </c>
      <c r="G690" s="68" t="s">
        <v>2</v>
      </c>
      <c r="H690" s="68" t="s">
        <v>8</v>
      </c>
      <c r="I690" s="68">
        <v>20107</v>
      </c>
      <c r="J690" s="68" t="s">
        <v>12956</v>
      </c>
      <c r="K690" s="68" t="s">
        <v>126</v>
      </c>
      <c r="L690" s="68" t="s">
        <v>126</v>
      </c>
      <c r="M690" s="68" t="s">
        <v>1060</v>
      </c>
      <c r="N690" s="68" t="s">
        <v>1060</v>
      </c>
      <c r="O690" s="68" t="s">
        <v>14666</v>
      </c>
      <c r="P690" s="348">
        <v>24496555</v>
      </c>
      <c r="Q690" s="348">
        <v>24496555</v>
      </c>
      <c r="R690" s="348" t="s">
        <v>13433</v>
      </c>
      <c r="S690" s="348">
        <v>22496555</v>
      </c>
      <c r="T690" s="348" t="s">
        <v>15531</v>
      </c>
      <c r="U690" s="348">
        <v>24303339</v>
      </c>
      <c r="V690" s="68" t="s">
        <v>15261</v>
      </c>
      <c r="W690" s="68"/>
      <c r="X690" s="68" t="s">
        <v>1239</v>
      </c>
      <c r="Y690" s="68" t="s">
        <v>2043</v>
      </c>
    </row>
    <row r="691" spans="1:25" x14ac:dyDescent="0.25">
      <c r="A691" s="68" t="s">
        <v>2575</v>
      </c>
      <c r="B691" s="68" t="s">
        <v>919</v>
      </c>
      <c r="C691" s="68" t="s">
        <v>2497</v>
      </c>
      <c r="D691" s="68" t="s">
        <v>126</v>
      </c>
      <c r="E691" s="68" t="s">
        <v>5</v>
      </c>
      <c r="F691" s="68" t="s">
        <v>49</v>
      </c>
      <c r="G691" s="68" t="s">
        <v>2</v>
      </c>
      <c r="H691" s="68" t="s">
        <v>6</v>
      </c>
      <c r="I691" s="68">
        <v>20105</v>
      </c>
      <c r="J691" s="68" t="s">
        <v>13888</v>
      </c>
      <c r="K691" s="68" t="s">
        <v>126</v>
      </c>
      <c r="L691" s="68" t="s">
        <v>126</v>
      </c>
      <c r="M691" s="68" t="s">
        <v>13717</v>
      </c>
      <c r="N691" s="68" t="s">
        <v>2576</v>
      </c>
      <c r="O691" s="68" t="s">
        <v>14666</v>
      </c>
      <c r="P691" s="348">
        <v>24427436</v>
      </c>
      <c r="Q691" s="348">
        <v>24427436</v>
      </c>
      <c r="R691" s="348" t="s">
        <v>15532</v>
      </c>
      <c r="S691" s="348">
        <v>24427436</v>
      </c>
      <c r="T691" s="348" t="s">
        <v>10186</v>
      </c>
      <c r="U691" s="348">
        <v>24302406</v>
      </c>
      <c r="V691" s="68"/>
      <c r="W691" s="68"/>
      <c r="X691" s="68" t="s">
        <v>1256</v>
      </c>
      <c r="Y691" s="68"/>
    </row>
    <row r="692" spans="1:25" x14ac:dyDescent="0.25">
      <c r="A692" s="68" t="s">
        <v>2577</v>
      </c>
      <c r="B692" s="68" t="s">
        <v>1345</v>
      </c>
      <c r="C692" s="68" t="s">
        <v>137</v>
      </c>
      <c r="D692" s="68" t="s">
        <v>126</v>
      </c>
      <c r="E692" s="68" t="s">
        <v>5</v>
      </c>
      <c r="F692" s="68" t="s">
        <v>49</v>
      </c>
      <c r="G692" s="68" t="s">
        <v>2</v>
      </c>
      <c r="H692" s="68" t="s">
        <v>6</v>
      </c>
      <c r="I692" s="68">
        <v>20105</v>
      </c>
      <c r="J692" s="68" t="s">
        <v>13888</v>
      </c>
      <c r="K692" s="68" t="s">
        <v>126</v>
      </c>
      <c r="L692" s="68" t="s">
        <v>126</v>
      </c>
      <c r="M692" s="68" t="s">
        <v>13717</v>
      </c>
      <c r="N692" s="68" t="s">
        <v>2373</v>
      </c>
      <c r="O692" s="68" t="s">
        <v>14666</v>
      </c>
      <c r="P692" s="348">
        <v>24380558</v>
      </c>
      <c r="Q692" s="348">
        <v>24380558</v>
      </c>
      <c r="R692" s="348" t="s">
        <v>15533</v>
      </c>
      <c r="S692" s="348">
        <v>24380558</v>
      </c>
      <c r="T692" s="348" t="s">
        <v>10186</v>
      </c>
      <c r="U692" s="348">
        <v>24302406</v>
      </c>
      <c r="V692" s="68"/>
      <c r="W692" s="68"/>
      <c r="X692" s="68" t="s">
        <v>2578</v>
      </c>
      <c r="Y692" s="68"/>
    </row>
    <row r="693" spans="1:25" x14ac:dyDescent="0.25">
      <c r="A693" s="68" t="s">
        <v>2579</v>
      </c>
      <c r="B693" s="68" t="s">
        <v>908</v>
      </c>
      <c r="C693" s="68" t="s">
        <v>2580</v>
      </c>
      <c r="D693" s="68" t="s">
        <v>126</v>
      </c>
      <c r="E693" s="68" t="s">
        <v>5</v>
      </c>
      <c r="F693" s="68" t="s">
        <v>49</v>
      </c>
      <c r="G693" s="68" t="s">
        <v>2</v>
      </c>
      <c r="H693" s="68" t="s">
        <v>6</v>
      </c>
      <c r="I693" s="68">
        <v>20105</v>
      </c>
      <c r="J693" s="68" t="s">
        <v>13888</v>
      </c>
      <c r="K693" s="68" t="s">
        <v>126</v>
      </c>
      <c r="L693" s="68" t="s">
        <v>126</v>
      </c>
      <c r="M693" s="68" t="s">
        <v>13717</v>
      </c>
      <c r="N693" s="68" t="s">
        <v>11411</v>
      </c>
      <c r="O693" s="68" t="s">
        <v>14666</v>
      </c>
      <c r="P693" s="348">
        <v>24381153</v>
      </c>
      <c r="Q693" s="348">
        <v>24381153</v>
      </c>
      <c r="R693" s="348" t="s">
        <v>16456</v>
      </c>
      <c r="S693" s="348">
        <v>86564285</v>
      </c>
      <c r="T693" s="348" t="s">
        <v>10186</v>
      </c>
      <c r="U693" s="348">
        <v>24302406</v>
      </c>
      <c r="V693" s="68"/>
      <c r="W693" s="68"/>
      <c r="X693" s="68" t="s">
        <v>1279</v>
      </c>
      <c r="Y693" s="68"/>
    </row>
    <row r="694" spans="1:25" x14ac:dyDescent="0.25">
      <c r="A694" s="68" t="s">
        <v>2582</v>
      </c>
      <c r="B694" s="68" t="s">
        <v>936</v>
      </c>
      <c r="C694" s="68" t="s">
        <v>2583</v>
      </c>
      <c r="D694" s="68" t="s">
        <v>126</v>
      </c>
      <c r="E694" s="68" t="s">
        <v>6</v>
      </c>
      <c r="F694" s="68" t="s">
        <v>49</v>
      </c>
      <c r="G694" s="68" t="s">
        <v>2</v>
      </c>
      <c r="H694" s="68" t="s">
        <v>3</v>
      </c>
      <c r="I694" s="68">
        <v>20102</v>
      </c>
      <c r="J694" s="68" t="s">
        <v>13832</v>
      </c>
      <c r="K694" s="68" t="s">
        <v>126</v>
      </c>
      <c r="L694" s="68" t="s">
        <v>126</v>
      </c>
      <c r="M694" s="68" t="s">
        <v>47</v>
      </c>
      <c r="N694" s="68" t="s">
        <v>2584</v>
      </c>
      <c r="O694" s="68" t="s">
        <v>14666</v>
      </c>
      <c r="P694" s="348">
        <v>24338847</v>
      </c>
      <c r="Q694" s="348" t="s">
        <v>15347</v>
      </c>
      <c r="R694" s="348" t="s">
        <v>13145</v>
      </c>
      <c r="S694" s="348">
        <v>24332310</v>
      </c>
      <c r="T694" s="348" t="s">
        <v>15534</v>
      </c>
      <c r="U694" s="348">
        <v>24434942</v>
      </c>
      <c r="V694" s="68"/>
      <c r="W694" s="68"/>
      <c r="X694" s="68" t="s">
        <v>66</v>
      </c>
      <c r="Y694" s="68" t="s">
        <v>309</v>
      </c>
    </row>
    <row r="695" spans="1:25" x14ac:dyDescent="0.25">
      <c r="A695" s="68" t="s">
        <v>2585</v>
      </c>
      <c r="B695" s="68" t="s">
        <v>903</v>
      </c>
      <c r="C695" s="68" t="s">
        <v>15535</v>
      </c>
      <c r="D695" s="68" t="s">
        <v>126</v>
      </c>
      <c r="E695" s="68" t="s">
        <v>5</v>
      </c>
      <c r="F695" s="68" t="s">
        <v>49</v>
      </c>
      <c r="G695" s="68" t="s">
        <v>2</v>
      </c>
      <c r="H695" s="68" t="s">
        <v>5</v>
      </c>
      <c r="I695" s="68">
        <v>20104</v>
      </c>
      <c r="J695" s="68" t="s">
        <v>12952</v>
      </c>
      <c r="K695" s="68" t="s">
        <v>126</v>
      </c>
      <c r="L695" s="68" t="s">
        <v>126</v>
      </c>
      <c r="M695" s="68" t="s">
        <v>331</v>
      </c>
      <c r="N695" s="68" t="s">
        <v>2586</v>
      </c>
      <c r="O695" s="68" t="s">
        <v>14666</v>
      </c>
      <c r="P695" s="348">
        <v>22150607</v>
      </c>
      <c r="Q695" s="348">
        <v>22150607</v>
      </c>
      <c r="R695" s="348" t="s">
        <v>2587</v>
      </c>
      <c r="S695" s="348">
        <v>22150607</v>
      </c>
      <c r="T695" s="348" t="s">
        <v>16457</v>
      </c>
      <c r="U695" s="348">
        <v>24302406</v>
      </c>
      <c r="V695" s="68"/>
      <c r="W695" s="68"/>
      <c r="X695" s="68" t="s">
        <v>1252</v>
      </c>
      <c r="Y695" s="68"/>
    </row>
    <row r="696" spans="1:25" x14ac:dyDescent="0.25">
      <c r="A696" s="68" t="s">
        <v>2588</v>
      </c>
      <c r="B696" s="68" t="s">
        <v>901</v>
      </c>
      <c r="C696" s="68" t="s">
        <v>1747</v>
      </c>
      <c r="D696" s="68" t="s">
        <v>126</v>
      </c>
      <c r="E696" s="68" t="s">
        <v>5</v>
      </c>
      <c r="F696" s="68" t="s">
        <v>49</v>
      </c>
      <c r="G696" s="68" t="s">
        <v>2</v>
      </c>
      <c r="H696" s="68" t="s">
        <v>5</v>
      </c>
      <c r="I696" s="68">
        <v>20104</v>
      </c>
      <c r="J696" s="68" t="s">
        <v>12952</v>
      </c>
      <c r="K696" s="68" t="s">
        <v>126</v>
      </c>
      <c r="L696" s="68" t="s">
        <v>126</v>
      </c>
      <c r="M696" s="68" t="s">
        <v>331</v>
      </c>
      <c r="N696" s="68" t="s">
        <v>1747</v>
      </c>
      <c r="O696" s="68" t="s">
        <v>14666</v>
      </c>
      <c r="P696" s="348">
        <v>24380695</v>
      </c>
      <c r="Q696" s="348" t="s">
        <v>15347</v>
      </c>
      <c r="R696" s="348" t="s">
        <v>15536</v>
      </c>
      <c r="S696" s="348">
        <v>24380695</v>
      </c>
      <c r="T696" s="348" t="s">
        <v>10186</v>
      </c>
      <c r="U696" s="348">
        <v>24302406</v>
      </c>
      <c r="V696" s="68" t="s">
        <v>15261</v>
      </c>
      <c r="W696" s="68"/>
      <c r="X696" s="68" t="s">
        <v>208</v>
      </c>
      <c r="Y696" s="68" t="s">
        <v>1750</v>
      </c>
    </row>
    <row r="697" spans="1:25" x14ac:dyDescent="0.25">
      <c r="A697" s="68" t="s">
        <v>2589</v>
      </c>
      <c r="B697" s="68" t="s">
        <v>896</v>
      </c>
      <c r="C697" s="68" t="s">
        <v>2590</v>
      </c>
      <c r="D697" s="68" t="s">
        <v>126</v>
      </c>
      <c r="E697" s="68" t="s">
        <v>5</v>
      </c>
      <c r="F697" s="68" t="s">
        <v>49</v>
      </c>
      <c r="G697" s="68" t="s">
        <v>2</v>
      </c>
      <c r="H697" s="68" t="s">
        <v>6</v>
      </c>
      <c r="I697" s="68">
        <v>20105</v>
      </c>
      <c r="J697" s="68" t="s">
        <v>13888</v>
      </c>
      <c r="K697" s="68" t="s">
        <v>126</v>
      </c>
      <c r="L697" s="68" t="s">
        <v>126</v>
      </c>
      <c r="M697" s="68" t="s">
        <v>13717</v>
      </c>
      <c r="N697" s="68" t="s">
        <v>11412</v>
      </c>
      <c r="O697" s="68" t="s">
        <v>14666</v>
      </c>
      <c r="P697" s="348">
        <v>24384141</v>
      </c>
      <c r="Q697" s="348" t="s">
        <v>15347</v>
      </c>
      <c r="R697" s="348" t="s">
        <v>16458</v>
      </c>
      <c r="S697" s="348">
        <v>24384141</v>
      </c>
      <c r="T697" s="348" t="s">
        <v>10186</v>
      </c>
      <c r="U697" s="348">
        <v>24302406</v>
      </c>
      <c r="V697" s="68" t="s">
        <v>15261</v>
      </c>
      <c r="W697" s="68"/>
      <c r="X697" s="68" t="s">
        <v>1270</v>
      </c>
      <c r="Y697" s="68" t="s">
        <v>1113</v>
      </c>
    </row>
    <row r="698" spans="1:25" x14ac:dyDescent="0.25">
      <c r="A698" s="68" t="s">
        <v>2591</v>
      </c>
      <c r="B698" s="68" t="s">
        <v>940</v>
      </c>
      <c r="C698" s="68" t="s">
        <v>1770</v>
      </c>
      <c r="D698" s="68" t="s">
        <v>126</v>
      </c>
      <c r="E698" s="68" t="s">
        <v>3</v>
      </c>
      <c r="F698" s="68" t="s">
        <v>49</v>
      </c>
      <c r="G698" s="68" t="s">
        <v>2</v>
      </c>
      <c r="H698" s="68" t="s">
        <v>5</v>
      </c>
      <c r="I698" s="68">
        <v>20104</v>
      </c>
      <c r="J698" s="68" t="s">
        <v>12952</v>
      </c>
      <c r="K698" s="68" t="s">
        <v>126</v>
      </c>
      <c r="L698" s="68" t="s">
        <v>126</v>
      </c>
      <c r="M698" s="68" t="s">
        <v>331</v>
      </c>
      <c r="N698" s="68" t="s">
        <v>1770</v>
      </c>
      <c r="O698" s="68" t="s">
        <v>14666</v>
      </c>
      <c r="P698" s="348">
        <v>24414544</v>
      </c>
      <c r="Q698" s="348">
        <v>24414544</v>
      </c>
      <c r="R698" s="348" t="s">
        <v>2592</v>
      </c>
      <c r="S698" s="348">
        <v>24414544</v>
      </c>
      <c r="T698" s="348" t="s">
        <v>15527</v>
      </c>
      <c r="U698" s="348">
        <v>24302389</v>
      </c>
      <c r="V698" s="68"/>
      <c r="W698" s="68"/>
      <c r="X698" s="68" t="s">
        <v>1298</v>
      </c>
      <c r="Y698" s="68" t="s">
        <v>1515</v>
      </c>
    </row>
    <row r="699" spans="1:25" x14ac:dyDescent="0.25">
      <c r="A699" s="68" t="s">
        <v>2593</v>
      </c>
      <c r="B699" s="68" t="s">
        <v>948</v>
      </c>
      <c r="C699" s="68" t="s">
        <v>331</v>
      </c>
      <c r="D699" s="68" t="s">
        <v>126</v>
      </c>
      <c r="E699" s="68" t="s">
        <v>5</v>
      </c>
      <c r="F699" s="68" t="s">
        <v>49</v>
      </c>
      <c r="G699" s="68" t="s">
        <v>2</v>
      </c>
      <c r="H699" s="68" t="s">
        <v>5</v>
      </c>
      <c r="I699" s="68">
        <v>20104</v>
      </c>
      <c r="J699" s="68" t="s">
        <v>12952</v>
      </c>
      <c r="K699" s="68" t="s">
        <v>126</v>
      </c>
      <c r="L699" s="68" t="s">
        <v>126</v>
      </c>
      <c r="M699" s="68" t="s">
        <v>331</v>
      </c>
      <c r="N699" s="68" t="s">
        <v>331</v>
      </c>
      <c r="O699" s="68" t="s">
        <v>14666</v>
      </c>
      <c r="P699" s="348">
        <v>24302097</v>
      </c>
      <c r="Q699" s="348">
        <v>24300294</v>
      </c>
      <c r="R699" s="348" t="s">
        <v>15537</v>
      </c>
      <c r="S699" s="348">
        <v>87503726</v>
      </c>
      <c r="T699" s="348" t="s">
        <v>10186</v>
      </c>
      <c r="U699" s="348">
        <v>24302406</v>
      </c>
      <c r="V699" s="68"/>
      <c r="W699" s="68"/>
      <c r="X699" s="68" t="s">
        <v>1283</v>
      </c>
      <c r="Y699" s="68"/>
    </row>
    <row r="700" spans="1:25" x14ac:dyDescent="0.25">
      <c r="A700" s="68" t="s">
        <v>2595</v>
      </c>
      <c r="B700" s="68" t="s">
        <v>1000</v>
      </c>
      <c r="C700" s="68" t="s">
        <v>2596</v>
      </c>
      <c r="D700" s="68" t="s">
        <v>126</v>
      </c>
      <c r="E700" s="68" t="s">
        <v>6</v>
      </c>
      <c r="F700" s="68" t="s">
        <v>49</v>
      </c>
      <c r="G700" s="68" t="s">
        <v>2</v>
      </c>
      <c r="H700" s="68" t="s">
        <v>3</v>
      </c>
      <c r="I700" s="68">
        <v>20102</v>
      </c>
      <c r="J700" s="68" t="s">
        <v>13832</v>
      </c>
      <c r="K700" s="68" t="s">
        <v>126</v>
      </c>
      <c r="L700" s="68" t="s">
        <v>126</v>
      </c>
      <c r="M700" s="68" t="s">
        <v>47</v>
      </c>
      <c r="N700" s="68" t="s">
        <v>2596</v>
      </c>
      <c r="O700" s="68" t="s">
        <v>14666</v>
      </c>
      <c r="P700" s="348">
        <v>24411547</v>
      </c>
      <c r="Q700" s="348">
        <v>24401624</v>
      </c>
      <c r="R700" s="348" t="s">
        <v>2597</v>
      </c>
      <c r="S700" s="348">
        <v>24411547</v>
      </c>
      <c r="T700" s="348" t="s">
        <v>15534</v>
      </c>
      <c r="U700" s="348">
        <v>24434942</v>
      </c>
      <c r="V700" s="68" t="s">
        <v>15261</v>
      </c>
      <c r="W700" s="68"/>
      <c r="X700" s="68" t="s">
        <v>1247</v>
      </c>
      <c r="Y700" s="68" t="s">
        <v>861</v>
      </c>
    </row>
    <row r="701" spans="1:25" x14ac:dyDescent="0.25">
      <c r="A701" s="68" t="s">
        <v>2598</v>
      </c>
      <c r="B701" s="68" t="s">
        <v>1021</v>
      </c>
      <c r="C701" s="68" t="s">
        <v>2599</v>
      </c>
      <c r="D701" s="68" t="s">
        <v>126</v>
      </c>
      <c r="E701" s="68" t="s">
        <v>5</v>
      </c>
      <c r="F701" s="68" t="s">
        <v>49</v>
      </c>
      <c r="G701" s="68" t="s">
        <v>2</v>
      </c>
      <c r="H701" s="68" t="s">
        <v>10</v>
      </c>
      <c r="I701" s="68">
        <v>20108</v>
      </c>
      <c r="J701" s="68" t="s">
        <v>12957</v>
      </c>
      <c r="K701" s="68" t="s">
        <v>126</v>
      </c>
      <c r="L701" s="68" t="s">
        <v>126</v>
      </c>
      <c r="M701" s="68" t="s">
        <v>218</v>
      </c>
      <c r="N701" s="68" t="s">
        <v>218</v>
      </c>
      <c r="O701" s="68" t="s">
        <v>14666</v>
      </c>
      <c r="P701" s="348">
        <v>24380448</v>
      </c>
      <c r="Q701" s="348">
        <v>24380448</v>
      </c>
      <c r="R701" s="348" t="s">
        <v>13471</v>
      </c>
      <c r="S701" s="348">
        <v>24380448</v>
      </c>
      <c r="T701" s="348" t="s">
        <v>10186</v>
      </c>
      <c r="U701" s="348">
        <v>24302406</v>
      </c>
      <c r="V701" s="68"/>
      <c r="W701" s="68"/>
      <c r="X701" s="68" t="s">
        <v>1288</v>
      </c>
      <c r="Y701" s="68" t="s">
        <v>399</v>
      </c>
    </row>
    <row r="702" spans="1:25" x14ac:dyDescent="0.25">
      <c r="A702" s="68" t="s">
        <v>2600</v>
      </c>
      <c r="B702" s="68" t="s">
        <v>978</v>
      </c>
      <c r="C702" s="68" t="s">
        <v>2601</v>
      </c>
      <c r="D702" s="68" t="s">
        <v>126</v>
      </c>
      <c r="E702" s="68" t="s">
        <v>5</v>
      </c>
      <c r="F702" s="68" t="s">
        <v>49</v>
      </c>
      <c r="G702" s="68" t="s">
        <v>2</v>
      </c>
      <c r="H702" s="68" t="s">
        <v>10</v>
      </c>
      <c r="I702" s="68">
        <v>20108</v>
      </c>
      <c r="J702" s="68" t="s">
        <v>12957</v>
      </c>
      <c r="K702" s="68" t="s">
        <v>126</v>
      </c>
      <c r="L702" s="68" t="s">
        <v>126</v>
      </c>
      <c r="M702" s="68" t="s">
        <v>218</v>
      </c>
      <c r="N702" s="68" t="s">
        <v>218</v>
      </c>
      <c r="O702" s="68" t="s">
        <v>14666</v>
      </c>
      <c r="P702" s="348">
        <v>24396473</v>
      </c>
      <c r="Q702" s="348">
        <v>24385922</v>
      </c>
      <c r="R702" s="348" t="s">
        <v>16459</v>
      </c>
      <c r="S702" s="348">
        <v>24396473</v>
      </c>
      <c r="T702" s="348" t="s">
        <v>10186</v>
      </c>
      <c r="U702" s="348">
        <v>24302406</v>
      </c>
      <c r="V702" s="68" t="s">
        <v>15261</v>
      </c>
      <c r="W702" s="68"/>
      <c r="X702" s="68" t="s">
        <v>1293</v>
      </c>
      <c r="Y702" s="68" t="s">
        <v>77</v>
      </c>
    </row>
    <row r="703" spans="1:25" x14ac:dyDescent="0.25">
      <c r="A703" s="68" t="s">
        <v>2602</v>
      </c>
      <c r="B703" s="68" t="s">
        <v>973</v>
      </c>
      <c r="C703" s="68" t="s">
        <v>2603</v>
      </c>
      <c r="D703" s="68" t="s">
        <v>126</v>
      </c>
      <c r="E703" s="68" t="s">
        <v>3</v>
      </c>
      <c r="F703" s="68" t="s">
        <v>49</v>
      </c>
      <c r="G703" s="68" t="s">
        <v>2</v>
      </c>
      <c r="H703" s="68" t="s">
        <v>5</v>
      </c>
      <c r="I703" s="68">
        <v>20104</v>
      </c>
      <c r="J703" s="68" t="s">
        <v>12952</v>
      </c>
      <c r="K703" s="68" t="s">
        <v>126</v>
      </c>
      <c r="L703" s="68" t="s">
        <v>126</v>
      </c>
      <c r="M703" s="68" t="s">
        <v>331</v>
      </c>
      <c r="N703" s="68" t="s">
        <v>11413</v>
      </c>
      <c r="O703" s="68" t="s">
        <v>14666</v>
      </c>
      <c r="P703" s="348">
        <v>24306151</v>
      </c>
      <c r="Q703" s="348">
        <v>24306151</v>
      </c>
      <c r="R703" s="348" t="s">
        <v>14274</v>
      </c>
      <c r="S703" s="348">
        <v>24306151</v>
      </c>
      <c r="T703" s="348" t="s">
        <v>15527</v>
      </c>
      <c r="U703" s="348">
        <v>24302389</v>
      </c>
      <c r="V703" s="68"/>
      <c r="W703" s="68"/>
      <c r="X703" s="68" t="s">
        <v>172</v>
      </c>
      <c r="Y703" s="68"/>
    </row>
    <row r="704" spans="1:25" x14ac:dyDescent="0.25">
      <c r="A704" s="68" t="s">
        <v>2605</v>
      </c>
      <c r="B704" s="68" t="s">
        <v>1035</v>
      </c>
      <c r="C704" s="68" t="s">
        <v>2606</v>
      </c>
      <c r="D704" s="68" t="s">
        <v>126</v>
      </c>
      <c r="E704" s="68" t="s">
        <v>8</v>
      </c>
      <c r="F704" s="68" t="s">
        <v>49</v>
      </c>
      <c r="G704" s="68" t="s">
        <v>10</v>
      </c>
      <c r="H704" s="68" t="s">
        <v>5</v>
      </c>
      <c r="I704" s="68">
        <v>20804</v>
      </c>
      <c r="J704" s="68" t="s">
        <v>13923</v>
      </c>
      <c r="K704" s="68" t="s">
        <v>126</v>
      </c>
      <c r="L704" s="68" t="s">
        <v>732</v>
      </c>
      <c r="M704" s="68" t="s">
        <v>2607</v>
      </c>
      <c r="N704" s="68" t="s">
        <v>11371</v>
      </c>
      <c r="O704" s="68" t="s">
        <v>14666</v>
      </c>
      <c r="P704" s="348">
        <v>24584733</v>
      </c>
      <c r="Q704" s="348">
        <v>24584733</v>
      </c>
      <c r="R704" s="348" t="s">
        <v>2608</v>
      </c>
      <c r="S704" s="348">
        <v>24584733</v>
      </c>
      <c r="T704" s="348" t="s">
        <v>11464</v>
      </c>
      <c r="U704" s="348">
        <v>24485212</v>
      </c>
      <c r="V704" s="68"/>
      <c r="W704" s="68"/>
      <c r="X704" s="68" t="s">
        <v>1303</v>
      </c>
      <c r="Y704" s="68"/>
    </row>
    <row r="705" spans="1:25" x14ac:dyDescent="0.25">
      <c r="A705" s="68" t="s">
        <v>2609</v>
      </c>
      <c r="B705" s="68" t="s">
        <v>962</v>
      </c>
      <c r="C705" s="68" t="s">
        <v>2610</v>
      </c>
      <c r="D705" s="68" t="s">
        <v>126</v>
      </c>
      <c r="E705" s="68" t="s">
        <v>6</v>
      </c>
      <c r="F705" s="68" t="s">
        <v>49</v>
      </c>
      <c r="G705" s="68" t="s">
        <v>2</v>
      </c>
      <c r="H705" s="68" t="s">
        <v>16</v>
      </c>
      <c r="I705" s="68">
        <v>20112</v>
      </c>
      <c r="J705" s="68" t="s">
        <v>12962</v>
      </c>
      <c r="K705" s="68" t="s">
        <v>126</v>
      </c>
      <c r="L705" s="68" t="s">
        <v>126</v>
      </c>
      <c r="M705" s="68" t="s">
        <v>1919</v>
      </c>
      <c r="N705" s="68" t="s">
        <v>2610</v>
      </c>
      <c r="O705" s="68" t="s">
        <v>14666</v>
      </c>
      <c r="P705" s="348">
        <v>24342174</v>
      </c>
      <c r="Q705" s="348">
        <v>24342174</v>
      </c>
      <c r="R705" s="348" t="s">
        <v>8785</v>
      </c>
      <c r="S705" s="348">
        <v>24342174</v>
      </c>
      <c r="T705" s="348" t="s">
        <v>15534</v>
      </c>
      <c r="U705" s="348">
        <v>24434942</v>
      </c>
      <c r="V705" s="68"/>
      <c r="W705" s="68"/>
      <c r="X705" s="68" t="s">
        <v>799</v>
      </c>
      <c r="Y705" s="68"/>
    </row>
    <row r="706" spans="1:25" x14ac:dyDescent="0.25">
      <c r="A706" s="68" t="s">
        <v>2612</v>
      </c>
      <c r="B706" s="68" t="s">
        <v>2611</v>
      </c>
      <c r="C706" s="68" t="s">
        <v>10288</v>
      </c>
      <c r="D706" s="68" t="s">
        <v>126</v>
      </c>
      <c r="E706" s="68" t="s">
        <v>12</v>
      </c>
      <c r="F706" s="68" t="s">
        <v>49</v>
      </c>
      <c r="G706" s="68" t="s">
        <v>4</v>
      </c>
      <c r="H706" s="68" t="s">
        <v>6</v>
      </c>
      <c r="I706" s="68">
        <v>20305</v>
      </c>
      <c r="J706" s="68" t="s">
        <v>12973</v>
      </c>
      <c r="K706" s="68" t="s">
        <v>126</v>
      </c>
      <c r="L706" s="68" t="s">
        <v>849</v>
      </c>
      <c r="M706" s="68" t="s">
        <v>14096</v>
      </c>
      <c r="N706" s="68" t="s">
        <v>11415</v>
      </c>
      <c r="O706" s="68" t="s">
        <v>14666</v>
      </c>
      <c r="P706" s="348">
        <v>24585036</v>
      </c>
      <c r="Q706" s="348">
        <v>24585036</v>
      </c>
      <c r="R706" s="348" t="s">
        <v>2613</v>
      </c>
      <c r="S706" s="348">
        <v>24585036</v>
      </c>
      <c r="T706" s="348" t="s">
        <v>9997</v>
      </c>
      <c r="U706" s="348">
        <v>24948687</v>
      </c>
      <c r="V706" s="68"/>
      <c r="W706" s="68"/>
      <c r="X706" s="68" t="s">
        <v>2614</v>
      </c>
      <c r="Y706" s="68"/>
    </row>
    <row r="707" spans="1:25" x14ac:dyDescent="0.25">
      <c r="A707" s="68" t="s">
        <v>2617</v>
      </c>
      <c r="B707" s="68" t="s">
        <v>2616</v>
      </c>
      <c r="C707" s="68" t="s">
        <v>15538</v>
      </c>
      <c r="D707" s="68" t="s">
        <v>126</v>
      </c>
      <c r="E707" s="68" t="s">
        <v>6</v>
      </c>
      <c r="F707" s="68" t="s">
        <v>49</v>
      </c>
      <c r="G707" s="68" t="s">
        <v>2</v>
      </c>
      <c r="H707" s="68" t="s">
        <v>15</v>
      </c>
      <c r="I707" s="68">
        <v>20111</v>
      </c>
      <c r="J707" s="68" t="s">
        <v>13891</v>
      </c>
      <c r="K707" s="68" t="s">
        <v>126</v>
      </c>
      <c r="L707" s="68" t="s">
        <v>126</v>
      </c>
      <c r="M707" s="68" t="s">
        <v>2618</v>
      </c>
      <c r="N707" s="68" t="s">
        <v>2619</v>
      </c>
      <c r="O707" s="68" t="s">
        <v>14666</v>
      </c>
      <c r="P707" s="348">
        <v>24875575</v>
      </c>
      <c r="Q707" s="348">
        <v>24875575</v>
      </c>
      <c r="R707" s="348" t="s">
        <v>15539</v>
      </c>
      <c r="S707" s="348">
        <v>24879501</v>
      </c>
      <c r="T707" s="348" t="s">
        <v>15534</v>
      </c>
      <c r="U707" s="348">
        <v>24434942</v>
      </c>
      <c r="V707" s="68"/>
      <c r="W707" s="68"/>
      <c r="X707" s="68" t="s">
        <v>2620</v>
      </c>
      <c r="Y707" s="68"/>
    </row>
    <row r="708" spans="1:25" x14ac:dyDescent="0.25">
      <c r="A708" s="68" t="s">
        <v>2623</v>
      </c>
      <c r="B708" s="68" t="s">
        <v>2622</v>
      </c>
      <c r="C708" s="68" t="s">
        <v>69</v>
      </c>
      <c r="D708" s="68" t="s">
        <v>126</v>
      </c>
      <c r="E708" s="68" t="s">
        <v>6</v>
      </c>
      <c r="F708" s="68" t="s">
        <v>49</v>
      </c>
      <c r="G708" s="68" t="s">
        <v>2</v>
      </c>
      <c r="H708" s="68" t="s">
        <v>15</v>
      </c>
      <c r="I708" s="68">
        <v>20111</v>
      </c>
      <c r="J708" s="68" t="s">
        <v>13891</v>
      </c>
      <c r="K708" s="68" t="s">
        <v>126</v>
      </c>
      <c r="L708" s="68" t="s">
        <v>126</v>
      </c>
      <c r="M708" s="68" t="s">
        <v>2618</v>
      </c>
      <c r="N708" s="68" t="s">
        <v>69</v>
      </c>
      <c r="O708" s="68" t="s">
        <v>14666</v>
      </c>
      <c r="P708" s="348">
        <v>24878646</v>
      </c>
      <c r="Q708" s="348">
        <v>24878646</v>
      </c>
      <c r="R708" s="348" t="s">
        <v>14097</v>
      </c>
      <c r="S708" s="348">
        <v>24878646</v>
      </c>
      <c r="T708" s="348" t="s">
        <v>15534</v>
      </c>
      <c r="U708" s="348">
        <v>24434942</v>
      </c>
      <c r="V708" s="68"/>
      <c r="W708" s="68"/>
      <c r="X708" s="68" t="s">
        <v>2625</v>
      </c>
      <c r="Y708" s="68"/>
    </row>
    <row r="709" spans="1:25" x14ac:dyDescent="0.25">
      <c r="A709" s="68" t="s">
        <v>2627</v>
      </c>
      <c r="B709" s="68" t="s">
        <v>2626</v>
      </c>
      <c r="C709" s="68" t="s">
        <v>2628</v>
      </c>
      <c r="D709" s="68" t="s">
        <v>126</v>
      </c>
      <c r="E709" s="68" t="s">
        <v>6</v>
      </c>
      <c r="F709" s="68" t="s">
        <v>49</v>
      </c>
      <c r="G709" s="68" t="s">
        <v>2</v>
      </c>
      <c r="H709" s="68" t="s">
        <v>17</v>
      </c>
      <c r="I709" s="68">
        <v>20113</v>
      </c>
      <c r="J709" s="68" t="s">
        <v>12964</v>
      </c>
      <c r="K709" s="68" t="s">
        <v>126</v>
      </c>
      <c r="L709" s="68" t="s">
        <v>126</v>
      </c>
      <c r="M709" s="68" t="s">
        <v>2629</v>
      </c>
      <c r="N709" s="68" t="s">
        <v>834</v>
      </c>
      <c r="O709" s="68" t="s">
        <v>14666</v>
      </c>
      <c r="P709" s="348">
        <v>47102654</v>
      </c>
      <c r="Q709" s="348">
        <v>47102654</v>
      </c>
      <c r="R709" s="348" t="s">
        <v>13284</v>
      </c>
      <c r="S709" s="348">
        <v>47102654</v>
      </c>
      <c r="T709" s="348" t="s">
        <v>15534</v>
      </c>
      <c r="U709" s="348">
        <v>24434942</v>
      </c>
      <c r="V709" s="68"/>
      <c r="W709" s="68"/>
      <c r="X709" s="68" t="s">
        <v>1184</v>
      </c>
      <c r="Y709" s="68"/>
    </row>
    <row r="710" spans="1:25" x14ac:dyDescent="0.25">
      <c r="A710" s="68" t="s">
        <v>2631</v>
      </c>
      <c r="B710" s="68" t="s">
        <v>2630</v>
      </c>
      <c r="C710" s="68" t="s">
        <v>1506</v>
      </c>
      <c r="D710" s="68" t="s">
        <v>126</v>
      </c>
      <c r="E710" s="68" t="s">
        <v>4</v>
      </c>
      <c r="F710" s="68" t="s">
        <v>49</v>
      </c>
      <c r="G710" s="68" t="s">
        <v>2</v>
      </c>
      <c r="H710" s="68" t="s">
        <v>16</v>
      </c>
      <c r="I710" s="68">
        <v>20112</v>
      </c>
      <c r="J710" s="68" t="s">
        <v>12962</v>
      </c>
      <c r="K710" s="68" t="s">
        <v>126</v>
      </c>
      <c r="L710" s="68" t="s">
        <v>126</v>
      </c>
      <c r="M710" s="68" t="s">
        <v>1919</v>
      </c>
      <c r="N710" s="68" t="s">
        <v>1506</v>
      </c>
      <c r="O710" s="68" t="s">
        <v>14666</v>
      </c>
      <c r="P710" s="348">
        <v>24331252</v>
      </c>
      <c r="Q710" s="348">
        <v>24332829</v>
      </c>
      <c r="R710" s="348" t="s">
        <v>9958</v>
      </c>
      <c r="S710" s="348">
        <v>24330419</v>
      </c>
      <c r="T710" s="348" t="s">
        <v>15531</v>
      </c>
      <c r="U710" s="348">
        <v>24303339</v>
      </c>
      <c r="V710" s="68"/>
      <c r="W710" s="68"/>
      <c r="X710" s="68" t="s">
        <v>2632</v>
      </c>
      <c r="Y710" s="68"/>
    </row>
    <row r="711" spans="1:25" x14ac:dyDescent="0.25">
      <c r="A711" s="68" t="s">
        <v>2635</v>
      </c>
      <c r="B711" s="68" t="s">
        <v>2634</v>
      </c>
      <c r="C711" s="68" t="s">
        <v>2636</v>
      </c>
      <c r="D711" s="68" t="s">
        <v>126</v>
      </c>
      <c r="E711" s="68" t="s">
        <v>12</v>
      </c>
      <c r="F711" s="68" t="s">
        <v>49</v>
      </c>
      <c r="G711" s="68" t="s">
        <v>4</v>
      </c>
      <c r="H711" s="68" t="s">
        <v>6</v>
      </c>
      <c r="I711" s="68">
        <v>20305</v>
      </c>
      <c r="J711" s="68" t="s">
        <v>12973</v>
      </c>
      <c r="K711" s="68" t="s">
        <v>126</v>
      </c>
      <c r="L711" s="68" t="s">
        <v>849</v>
      </c>
      <c r="M711" s="68" t="s">
        <v>14096</v>
      </c>
      <c r="N711" s="68" t="s">
        <v>2431</v>
      </c>
      <c r="O711" s="68" t="s">
        <v>14666</v>
      </c>
      <c r="P711" s="348">
        <v>22494491</v>
      </c>
      <c r="Q711" s="348" t="s">
        <v>15347</v>
      </c>
      <c r="R711" s="348" t="s">
        <v>9914</v>
      </c>
      <c r="S711" s="348">
        <v>22494491</v>
      </c>
      <c r="T711" s="348" t="s">
        <v>9997</v>
      </c>
      <c r="U711" s="348">
        <v>24948687</v>
      </c>
      <c r="V711" s="68"/>
      <c r="W711" s="68"/>
      <c r="X711" s="68" t="s">
        <v>1326</v>
      </c>
      <c r="Y711" s="68"/>
    </row>
    <row r="712" spans="1:25" x14ac:dyDescent="0.25">
      <c r="A712" s="68" t="s">
        <v>2638</v>
      </c>
      <c r="B712" s="68" t="s">
        <v>2637</v>
      </c>
      <c r="C712" s="68" t="s">
        <v>10129</v>
      </c>
      <c r="D712" s="68" t="s">
        <v>126</v>
      </c>
      <c r="E712" s="68" t="s">
        <v>6</v>
      </c>
      <c r="F712" s="68" t="s">
        <v>49</v>
      </c>
      <c r="G712" s="68" t="s">
        <v>2</v>
      </c>
      <c r="H712" s="68" t="s">
        <v>16</v>
      </c>
      <c r="I712" s="68">
        <v>20112</v>
      </c>
      <c r="J712" s="68" t="s">
        <v>12962</v>
      </c>
      <c r="K712" s="68" t="s">
        <v>126</v>
      </c>
      <c r="L712" s="68" t="s">
        <v>126</v>
      </c>
      <c r="M712" s="68" t="s">
        <v>1919</v>
      </c>
      <c r="N712" s="68" t="s">
        <v>11416</v>
      </c>
      <c r="O712" s="68" t="s">
        <v>14666</v>
      </c>
      <c r="P712" s="348">
        <v>24401598</v>
      </c>
      <c r="Q712" s="348">
        <v>24302825</v>
      </c>
      <c r="R712" s="348" t="s">
        <v>15540</v>
      </c>
      <c r="S712" s="348">
        <v>24401598</v>
      </c>
      <c r="T712" s="348" t="s">
        <v>15534</v>
      </c>
      <c r="U712" s="348">
        <v>24434942</v>
      </c>
      <c r="V712" s="68" t="s">
        <v>15261</v>
      </c>
      <c r="W712" s="68"/>
      <c r="X712" s="68" t="s">
        <v>1337</v>
      </c>
      <c r="Y712" s="68" t="s">
        <v>1176</v>
      </c>
    </row>
    <row r="713" spans="1:25" x14ac:dyDescent="0.25">
      <c r="A713" s="68" t="s">
        <v>2640</v>
      </c>
      <c r="B713" s="68" t="s">
        <v>2639</v>
      </c>
      <c r="C713" s="68" t="s">
        <v>2641</v>
      </c>
      <c r="D713" s="68" t="s">
        <v>126</v>
      </c>
      <c r="E713" s="68" t="s">
        <v>8</v>
      </c>
      <c r="F713" s="68" t="s">
        <v>49</v>
      </c>
      <c r="G713" s="68" t="s">
        <v>10</v>
      </c>
      <c r="H713" s="68" t="s">
        <v>5</v>
      </c>
      <c r="I713" s="68">
        <v>20804</v>
      </c>
      <c r="J713" s="68" t="s">
        <v>13923</v>
      </c>
      <c r="K713" s="68" t="s">
        <v>126</v>
      </c>
      <c r="L713" s="68" t="s">
        <v>732</v>
      </c>
      <c r="M713" s="68" t="s">
        <v>2607</v>
      </c>
      <c r="N713" s="68" t="s">
        <v>11417</v>
      </c>
      <c r="O713" s="68" t="s">
        <v>14666</v>
      </c>
      <c r="P713" s="348">
        <v>24583223</v>
      </c>
      <c r="Q713" s="348">
        <v>24583223</v>
      </c>
      <c r="R713" s="348" t="s">
        <v>16460</v>
      </c>
      <c r="S713" s="348">
        <v>84395345</v>
      </c>
      <c r="T713" s="348" t="s">
        <v>11464</v>
      </c>
      <c r="U713" s="348">
        <v>24485212</v>
      </c>
      <c r="V713" s="68"/>
      <c r="W713" s="68"/>
      <c r="X713" s="68" t="s">
        <v>1307</v>
      </c>
      <c r="Y713" s="68" t="s">
        <v>1182</v>
      </c>
    </row>
    <row r="714" spans="1:25" x14ac:dyDescent="0.25">
      <c r="A714" s="68" t="s">
        <v>2643</v>
      </c>
      <c r="B714" s="68" t="s">
        <v>2642</v>
      </c>
      <c r="C714" s="68" t="s">
        <v>2618</v>
      </c>
      <c r="D714" s="68" t="s">
        <v>126</v>
      </c>
      <c r="E714" s="68" t="s">
        <v>6</v>
      </c>
      <c r="F714" s="68" t="s">
        <v>49</v>
      </c>
      <c r="G714" s="68" t="s">
        <v>2</v>
      </c>
      <c r="H714" s="68" t="s">
        <v>15</v>
      </c>
      <c r="I714" s="68">
        <v>20111</v>
      </c>
      <c r="J714" s="68" t="s">
        <v>13891</v>
      </c>
      <c r="K714" s="68" t="s">
        <v>126</v>
      </c>
      <c r="L714" s="68" t="s">
        <v>126</v>
      </c>
      <c r="M714" s="68" t="s">
        <v>2618</v>
      </c>
      <c r="N714" s="68" t="s">
        <v>2618</v>
      </c>
      <c r="O714" s="68" t="s">
        <v>14666</v>
      </c>
      <c r="P714" s="348">
        <v>24877160</v>
      </c>
      <c r="Q714" s="348" t="s">
        <v>15347</v>
      </c>
      <c r="R714" s="348" t="s">
        <v>10404</v>
      </c>
      <c r="S714" s="348">
        <v>24876412</v>
      </c>
      <c r="T714" s="348" t="s">
        <v>15534</v>
      </c>
      <c r="U714" s="348">
        <v>24434942</v>
      </c>
      <c r="V714" s="68"/>
      <c r="W714" s="68"/>
      <c r="X714" s="68" t="s">
        <v>1341</v>
      </c>
      <c r="Y714" s="68"/>
    </row>
    <row r="715" spans="1:25" x14ac:dyDescent="0.25">
      <c r="A715" s="68" t="s">
        <v>2645</v>
      </c>
      <c r="B715" s="68" t="s">
        <v>2644</v>
      </c>
      <c r="C715" s="68" t="s">
        <v>10121</v>
      </c>
      <c r="D715" s="68" t="s">
        <v>126</v>
      </c>
      <c r="E715" s="68" t="s">
        <v>6</v>
      </c>
      <c r="F715" s="68" t="s">
        <v>49</v>
      </c>
      <c r="G715" s="68" t="s">
        <v>2</v>
      </c>
      <c r="H715" s="68" t="s">
        <v>16</v>
      </c>
      <c r="I715" s="68">
        <v>20112</v>
      </c>
      <c r="J715" s="68" t="s">
        <v>12962</v>
      </c>
      <c r="K715" s="68" t="s">
        <v>126</v>
      </c>
      <c r="L715" s="68" t="s">
        <v>126</v>
      </c>
      <c r="M715" s="68" t="s">
        <v>1919</v>
      </c>
      <c r="N715" s="68" t="s">
        <v>2646</v>
      </c>
      <c r="O715" s="68" t="s">
        <v>14666</v>
      </c>
      <c r="P715" s="348">
        <v>24333390</v>
      </c>
      <c r="Q715" s="348">
        <v>24333390</v>
      </c>
      <c r="R715" s="348" t="s">
        <v>10502</v>
      </c>
      <c r="S715" s="348">
        <v>24331343</v>
      </c>
      <c r="T715" s="348" t="s">
        <v>15534</v>
      </c>
      <c r="U715" s="348">
        <v>24434942</v>
      </c>
      <c r="V715" s="68" t="s">
        <v>15261</v>
      </c>
      <c r="W715" s="68"/>
      <c r="X715" s="68" t="s">
        <v>1311</v>
      </c>
      <c r="Y715" s="68"/>
    </row>
    <row r="716" spans="1:25" x14ac:dyDescent="0.25">
      <c r="A716" s="68" t="s">
        <v>2648</v>
      </c>
      <c r="B716" s="69" t="s">
        <v>2647</v>
      </c>
      <c r="C716" s="68" t="s">
        <v>10128</v>
      </c>
      <c r="D716" s="68" t="s">
        <v>126</v>
      </c>
      <c r="E716" s="68" t="s">
        <v>4</v>
      </c>
      <c r="F716" s="68" t="s">
        <v>49</v>
      </c>
      <c r="G716" s="68" t="s">
        <v>2</v>
      </c>
      <c r="H716" s="68" t="s">
        <v>16</v>
      </c>
      <c r="I716" s="68">
        <v>20112</v>
      </c>
      <c r="J716" s="68" t="s">
        <v>12962</v>
      </c>
      <c r="K716" s="68" t="s">
        <v>126</v>
      </c>
      <c r="L716" s="68" t="s">
        <v>126</v>
      </c>
      <c r="M716" s="68" t="s">
        <v>1919</v>
      </c>
      <c r="N716" s="68" t="s">
        <v>1919</v>
      </c>
      <c r="O716" s="68" t="s">
        <v>14666</v>
      </c>
      <c r="P716" s="348">
        <v>24332701</v>
      </c>
      <c r="Q716" s="348">
        <v>24330078</v>
      </c>
      <c r="R716" s="348" t="s">
        <v>13472</v>
      </c>
      <c r="S716" s="348">
        <v>24332701</v>
      </c>
      <c r="T716" s="348" t="s">
        <v>15531</v>
      </c>
      <c r="U716" s="348">
        <v>24303339</v>
      </c>
      <c r="V716" s="68"/>
      <c r="W716" s="68"/>
      <c r="X716" s="68" t="s">
        <v>1331</v>
      </c>
      <c r="Y716" s="68" t="s">
        <v>1607</v>
      </c>
    </row>
    <row r="717" spans="1:25" x14ac:dyDescent="0.25">
      <c r="A717" s="68" t="s">
        <v>2650</v>
      </c>
      <c r="B717" s="68" t="s">
        <v>2649</v>
      </c>
      <c r="C717" s="68" t="s">
        <v>2651</v>
      </c>
      <c r="D717" s="68" t="s">
        <v>126</v>
      </c>
      <c r="E717" s="68" t="s">
        <v>12</v>
      </c>
      <c r="F717" s="68" t="s">
        <v>49</v>
      </c>
      <c r="G717" s="68" t="s">
        <v>4</v>
      </c>
      <c r="H717" s="68" t="s">
        <v>6</v>
      </c>
      <c r="I717" s="68">
        <v>20305</v>
      </c>
      <c r="J717" s="68" t="s">
        <v>12973</v>
      </c>
      <c r="K717" s="68" t="s">
        <v>126</v>
      </c>
      <c r="L717" s="68" t="s">
        <v>849</v>
      </c>
      <c r="M717" s="68" t="s">
        <v>14096</v>
      </c>
      <c r="N717" s="68" t="s">
        <v>11418</v>
      </c>
      <c r="O717" s="68" t="s">
        <v>14666</v>
      </c>
      <c r="P717" s="348">
        <v>24584021</v>
      </c>
      <c r="Q717" s="348">
        <v>24584021</v>
      </c>
      <c r="R717" s="348" t="s">
        <v>14102</v>
      </c>
      <c r="S717" s="348">
        <v>88992971</v>
      </c>
      <c r="T717" s="348" t="s">
        <v>9997</v>
      </c>
      <c r="U717" s="348">
        <v>24948687</v>
      </c>
      <c r="V717" s="68" t="s">
        <v>15261</v>
      </c>
      <c r="W717" s="68"/>
      <c r="X717" s="68" t="s">
        <v>595</v>
      </c>
      <c r="Y717" s="68"/>
    </row>
    <row r="718" spans="1:25" x14ac:dyDescent="0.25">
      <c r="A718" s="68" t="s">
        <v>2653</v>
      </c>
      <c r="B718" s="68" t="s">
        <v>2652</v>
      </c>
      <c r="C718" s="68" t="s">
        <v>2654</v>
      </c>
      <c r="D718" s="68" t="s">
        <v>126</v>
      </c>
      <c r="E718" s="68" t="s">
        <v>6</v>
      </c>
      <c r="F718" s="68" t="s">
        <v>49</v>
      </c>
      <c r="G718" s="68" t="s">
        <v>2</v>
      </c>
      <c r="H718" s="68" t="s">
        <v>3</v>
      </c>
      <c r="I718" s="68">
        <v>20102</v>
      </c>
      <c r="J718" s="68" t="s">
        <v>13832</v>
      </c>
      <c r="K718" s="68" t="s">
        <v>126</v>
      </c>
      <c r="L718" s="68" t="s">
        <v>126</v>
      </c>
      <c r="M718" s="68" t="s">
        <v>47</v>
      </c>
      <c r="N718" s="68" t="s">
        <v>2654</v>
      </c>
      <c r="O718" s="68" t="s">
        <v>14666</v>
      </c>
      <c r="P718" s="348">
        <v>44134494</v>
      </c>
      <c r="Q718" s="348" t="s">
        <v>15347</v>
      </c>
      <c r="R718" s="348" t="s">
        <v>16461</v>
      </c>
      <c r="S718" s="348">
        <v>88703312</v>
      </c>
      <c r="T718" s="348" t="s">
        <v>15534</v>
      </c>
      <c r="U718" s="348">
        <v>24334942</v>
      </c>
      <c r="V718" s="68"/>
      <c r="W718" s="68"/>
      <c r="X718" s="68" t="s">
        <v>1139</v>
      </c>
      <c r="Y718" s="68" t="s">
        <v>986</v>
      </c>
    </row>
    <row r="719" spans="1:25" x14ac:dyDescent="0.25">
      <c r="A719" s="68" t="s">
        <v>2656</v>
      </c>
      <c r="B719" s="68" t="s">
        <v>2655</v>
      </c>
      <c r="C719" s="68" t="s">
        <v>2657</v>
      </c>
      <c r="D719" s="68" t="s">
        <v>126</v>
      </c>
      <c r="E719" s="68" t="s">
        <v>6</v>
      </c>
      <c r="F719" s="68" t="s">
        <v>49</v>
      </c>
      <c r="G719" s="68" t="s">
        <v>2</v>
      </c>
      <c r="H719" s="68" t="s">
        <v>17</v>
      </c>
      <c r="I719" s="68">
        <v>20113</v>
      </c>
      <c r="J719" s="68" t="s">
        <v>12964</v>
      </c>
      <c r="K719" s="68" t="s">
        <v>126</v>
      </c>
      <c r="L719" s="68" t="s">
        <v>126</v>
      </c>
      <c r="M719" s="68" t="s">
        <v>2629</v>
      </c>
      <c r="N719" s="68" t="s">
        <v>2658</v>
      </c>
      <c r="O719" s="68" t="s">
        <v>14666</v>
      </c>
      <c r="P719" s="348">
        <v>24876104</v>
      </c>
      <c r="Q719" s="348">
        <v>24846104</v>
      </c>
      <c r="R719" s="348" t="s">
        <v>14794</v>
      </c>
      <c r="S719" s="348">
        <v>47070674</v>
      </c>
      <c r="T719" s="348" t="s">
        <v>15534</v>
      </c>
      <c r="U719" s="348">
        <v>24434942</v>
      </c>
      <c r="V719" s="68"/>
      <c r="W719" s="68"/>
      <c r="X719" s="68" t="s">
        <v>738</v>
      </c>
      <c r="Y719" s="68" t="s">
        <v>1788</v>
      </c>
    </row>
    <row r="720" spans="1:25" x14ac:dyDescent="0.25">
      <c r="A720" s="68" t="s">
        <v>2660</v>
      </c>
      <c r="B720" s="68" t="s">
        <v>2659</v>
      </c>
      <c r="C720" s="68" t="s">
        <v>10123</v>
      </c>
      <c r="D720" s="68" t="s">
        <v>126</v>
      </c>
      <c r="E720" s="68" t="s">
        <v>6</v>
      </c>
      <c r="F720" s="68" t="s">
        <v>49</v>
      </c>
      <c r="G720" s="68" t="s">
        <v>2</v>
      </c>
      <c r="H720" s="68" t="s">
        <v>3</v>
      </c>
      <c r="I720" s="68">
        <v>20102</v>
      </c>
      <c r="J720" s="68" t="s">
        <v>13832</v>
      </c>
      <c r="K720" s="68" t="s">
        <v>126</v>
      </c>
      <c r="L720" s="68" t="s">
        <v>126</v>
      </c>
      <c r="M720" s="68" t="s">
        <v>47</v>
      </c>
      <c r="N720" s="68" t="s">
        <v>47</v>
      </c>
      <c r="O720" s="68" t="s">
        <v>14666</v>
      </c>
      <c r="P720" s="348">
        <v>24332852</v>
      </c>
      <c r="Q720" s="348">
        <v>24332852</v>
      </c>
      <c r="R720" s="348" t="s">
        <v>2604</v>
      </c>
      <c r="S720" s="348">
        <v>24332852</v>
      </c>
      <c r="T720" s="348" t="s">
        <v>15534</v>
      </c>
      <c r="U720" s="348">
        <v>24434942</v>
      </c>
      <c r="V720" s="68"/>
      <c r="W720" s="68"/>
      <c r="X720" s="68" t="s">
        <v>70</v>
      </c>
      <c r="Y720" s="68" t="s">
        <v>413</v>
      </c>
    </row>
    <row r="721" spans="1:25" x14ac:dyDescent="0.25">
      <c r="A721" s="68" t="s">
        <v>2662</v>
      </c>
      <c r="B721" s="68" t="s">
        <v>2661</v>
      </c>
      <c r="C721" s="68" t="s">
        <v>2663</v>
      </c>
      <c r="D721" s="68" t="s">
        <v>126</v>
      </c>
      <c r="E721" s="68" t="s">
        <v>6</v>
      </c>
      <c r="F721" s="68" t="s">
        <v>49</v>
      </c>
      <c r="G721" s="68" t="s">
        <v>2</v>
      </c>
      <c r="H721" s="68" t="s">
        <v>15</v>
      </c>
      <c r="I721" s="68">
        <v>20111</v>
      </c>
      <c r="J721" s="68" t="s">
        <v>13891</v>
      </c>
      <c r="K721" s="68" t="s">
        <v>126</v>
      </c>
      <c r="L721" s="68" t="s">
        <v>126</v>
      </c>
      <c r="M721" s="68" t="s">
        <v>2618</v>
      </c>
      <c r="N721" s="68" t="s">
        <v>11419</v>
      </c>
      <c r="O721" s="68" t="s">
        <v>14666</v>
      </c>
      <c r="P721" s="348">
        <v>24875522</v>
      </c>
      <c r="Q721" s="348">
        <v>24875522</v>
      </c>
      <c r="R721" s="348" t="s">
        <v>12424</v>
      </c>
      <c r="S721" s="348">
        <v>86880780</v>
      </c>
      <c r="T721" s="348" t="s">
        <v>15534</v>
      </c>
      <c r="U721" s="348">
        <v>24434942</v>
      </c>
      <c r="V721" s="68"/>
      <c r="W721" s="68"/>
      <c r="X721" s="68" t="s">
        <v>2107</v>
      </c>
      <c r="Y721" s="68"/>
    </row>
    <row r="722" spans="1:25" x14ac:dyDescent="0.25">
      <c r="A722" s="68" t="s">
        <v>2666</v>
      </c>
      <c r="B722" s="68" t="s">
        <v>2665</v>
      </c>
      <c r="C722" s="68" t="s">
        <v>10117</v>
      </c>
      <c r="D722" s="68" t="s">
        <v>126</v>
      </c>
      <c r="E722" s="68" t="s">
        <v>12</v>
      </c>
      <c r="F722" s="68" t="s">
        <v>49</v>
      </c>
      <c r="G722" s="68" t="s">
        <v>4</v>
      </c>
      <c r="H722" s="68" t="s">
        <v>8</v>
      </c>
      <c r="I722" s="68">
        <v>20307</v>
      </c>
      <c r="J722" s="68" t="s">
        <v>12975</v>
      </c>
      <c r="K722" s="68" t="s">
        <v>126</v>
      </c>
      <c r="L722" s="68" t="s">
        <v>849</v>
      </c>
      <c r="M722" s="68" t="s">
        <v>2677</v>
      </c>
      <c r="N722" s="68" t="s">
        <v>11420</v>
      </c>
      <c r="O722" s="68" t="s">
        <v>14666</v>
      </c>
      <c r="P722" s="348">
        <v>24443493</v>
      </c>
      <c r="Q722" s="348">
        <v>24443493</v>
      </c>
      <c r="R722" s="348" t="s">
        <v>13482</v>
      </c>
      <c r="S722" s="348">
        <v>24443493</v>
      </c>
      <c r="T722" s="348" t="s">
        <v>9997</v>
      </c>
      <c r="U722" s="348">
        <v>24448687</v>
      </c>
      <c r="V722" s="68" t="s">
        <v>15261</v>
      </c>
      <c r="W722" s="68"/>
      <c r="X722" s="68" t="s">
        <v>1359</v>
      </c>
      <c r="Y722" s="68"/>
    </row>
    <row r="723" spans="1:25" x14ac:dyDescent="0.25">
      <c r="A723" s="68" t="s">
        <v>2668</v>
      </c>
      <c r="B723" s="68" t="s">
        <v>1329</v>
      </c>
      <c r="C723" s="68" t="s">
        <v>10287</v>
      </c>
      <c r="D723" s="68" t="s">
        <v>126</v>
      </c>
      <c r="E723" s="68" t="s">
        <v>7</v>
      </c>
      <c r="F723" s="68" t="s">
        <v>49</v>
      </c>
      <c r="G723" s="68" t="s">
        <v>4</v>
      </c>
      <c r="H723" s="68" t="s">
        <v>5</v>
      </c>
      <c r="I723" s="68">
        <v>20304</v>
      </c>
      <c r="J723" s="68" t="s">
        <v>12972</v>
      </c>
      <c r="K723" s="68" t="s">
        <v>126</v>
      </c>
      <c r="L723" s="68" t="s">
        <v>849</v>
      </c>
      <c r="M723" s="68" t="s">
        <v>2669</v>
      </c>
      <c r="N723" s="68" t="s">
        <v>2563</v>
      </c>
      <c r="O723" s="68" t="s">
        <v>14666</v>
      </c>
      <c r="P723" s="348">
        <v>24955191</v>
      </c>
      <c r="Q723" s="348">
        <v>24955191</v>
      </c>
      <c r="R723" s="348" t="s">
        <v>13152</v>
      </c>
      <c r="S723" s="348">
        <v>86655884</v>
      </c>
      <c r="T723" s="348" t="s">
        <v>16269</v>
      </c>
      <c r="U723" s="348">
        <v>24941124</v>
      </c>
      <c r="V723" s="68"/>
      <c r="W723" s="68"/>
      <c r="X723" s="68" t="s">
        <v>1364</v>
      </c>
      <c r="Y723" s="68"/>
    </row>
    <row r="724" spans="1:25" x14ac:dyDescent="0.25">
      <c r="A724" s="68" t="s">
        <v>2671</v>
      </c>
      <c r="B724" s="68" t="s">
        <v>2670</v>
      </c>
      <c r="C724" s="68" t="s">
        <v>2672</v>
      </c>
      <c r="D724" s="68" t="s">
        <v>126</v>
      </c>
      <c r="E724" s="68" t="s">
        <v>12</v>
      </c>
      <c r="F724" s="68" t="s">
        <v>49</v>
      </c>
      <c r="G724" s="68" t="s">
        <v>4</v>
      </c>
      <c r="H724" s="68" t="s">
        <v>4</v>
      </c>
      <c r="I724" s="68">
        <v>20303</v>
      </c>
      <c r="J724" s="68" t="s">
        <v>13907</v>
      </c>
      <c r="K724" s="68" t="s">
        <v>126</v>
      </c>
      <c r="L724" s="68" t="s">
        <v>849</v>
      </c>
      <c r="M724" s="68" t="s">
        <v>47</v>
      </c>
      <c r="N724" s="68" t="s">
        <v>11421</v>
      </c>
      <c r="O724" s="68" t="s">
        <v>14666</v>
      </c>
      <c r="P724" s="348">
        <v>24447838</v>
      </c>
      <c r="Q724" s="348">
        <v>24447838</v>
      </c>
      <c r="R724" s="348" t="s">
        <v>13146</v>
      </c>
      <c r="S724" s="348">
        <v>83143593</v>
      </c>
      <c r="T724" s="348" t="s">
        <v>9997</v>
      </c>
      <c r="U724" s="348">
        <v>24948687</v>
      </c>
      <c r="V724" s="68" t="s">
        <v>15261</v>
      </c>
      <c r="W724" s="68"/>
      <c r="X724" s="68" t="s">
        <v>2673</v>
      </c>
      <c r="Y724" s="68"/>
    </row>
    <row r="725" spans="1:25" x14ac:dyDescent="0.25">
      <c r="A725" s="68" t="s">
        <v>2676</v>
      </c>
      <c r="B725" s="68" t="s">
        <v>2675</v>
      </c>
      <c r="C725" s="68" t="s">
        <v>2677</v>
      </c>
      <c r="D725" s="68" t="s">
        <v>126</v>
      </c>
      <c r="E725" s="68" t="s">
        <v>12</v>
      </c>
      <c r="F725" s="68" t="s">
        <v>49</v>
      </c>
      <c r="G725" s="68" t="s">
        <v>4</v>
      </c>
      <c r="H725" s="68" t="s">
        <v>8</v>
      </c>
      <c r="I725" s="68">
        <v>20307</v>
      </c>
      <c r="J725" s="68" t="s">
        <v>12975</v>
      </c>
      <c r="K725" s="68" t="s">
        <v>126</v>
      </c>
      <c r="L725" s="68" t="s">
        <v>849</v>
      </c>
      <c r="M725" s="68" t="s">
        <v>2677</v>
      </c>
      <c r="N725" s="68" t="s">
        <v>2677</v>
      </c>
      <c r="O725" s="68" t="s">
        <v>14666</v>
      </c>
      <c r="P725" s="348">
        <v>24441047</v>
      </c>
      <c r="Q725" s="348">
        <v>24441047</v>
      </c>
      <c r="R725" s="348" t="s">
        <v>14793</v>
      </c>
      <c r="S725" s="348">
        <v>88700941</v>
      </c>
      <c r="T725" s="348" t="s">
        <v>9997</v>
      </c>
      <c r="U725" s="348">
        <v>88490885</v>
      </c>
      <c r="V725" s="68"/>
      <c r="W725" s="68"/>
      <c r="X725" s="68" t="s">
        <v>357</v>
      </c>
      <c r="Y725" s="68"/>
    </row>
    <row r="726" spans="1:25" x14ac:dyDescent="0.25">
      <c r="A726" s="68" t="s">
        <v>2680</v>
      </c>
      <c r="B726" s="68" t="s">
        <v>2679</v>
      </c>
      <c r="C726" s="68" t="s">
        <v>2681</v>
      </c>
      <c r="D726" s="68" t="s">
        <v>126</v>
      </c>
      <c r="E726" s="68" t="s">
        <v>7</v>
      </c>
      <c r="F726" s="68" t="s">
        <v>49</v>
      </c>
      <c r="G726" s="68" t="s">
        <v>4</v>
      </c>
      <c r="H726" s="68" t="s">
        <v>3</v>
      </c>
      <c r="I726" s="68">
        <v>20302</v>
      </c>
      <c r="J726" s="68" t="s">
        <v>12932</v>
      </c>
      <c r="K726" s="68" t="s">
        <v>126</v>
      </c>
      <c r="L726" s="68" t="s">
        <v>849</v>
      </c>
      <c r="M726" s="68" t="s">
        <v>352</v>
      </c>
      <c r="N726" s="68" t="s">
        <v>11422</v>
      </c>
      <c r="O726" s="68" t="s">
        <v>14666</v>
      </c>
      <c r="P726" s="348">
        <v>24941614</v>
      </c>
      <c r="Q726" s="348">
        <v>24941614</v>
      </c>
      <c r="R726" s="348" t="s">
        <v>13467</v>
      </c>
      <c r="S726" s="348">
        <v>24941614</v>
      </c>
      <c r="T726" s="348" t="s">
        <v>16269</v>
      </c>
      <c r="U726" s="348">
        <v>24941124</v>
      </c>
      <c r="V726" s="68"/>
      <c r="W726" s="68"/>
      <c r="X726" s="68" t="s">
        <v>1369</v>
      </c>
      <c r="Y726" s="68"/>
    </row>
    <row r="727" spans="1:25" x14ac:dyDescent="0.25">
      <c r="A727" s="68" t="s">
        <v>2684</v>
      </c>
      <c r="B727" s="68" t="s">
        <v>2683</v>
      </c>
      <c r="C727" s="68" t="s">
        <v>2685</v>
      </c>
      <c r="D727" s="68" t="s">
        <v>126</v>
      </c>
      <c r="E727" s="68" t="s">
        <v>12</v>
      </c>
      <c r="F727" s="68" t="s">
        <v>49</v>
      </c>
      <c r="G727" s="68" t="s">
        <v>4</v>
      </c>
      <c r="H727" s="68" t="s">
        <v>8</v>
      </c>
      <c r="I727" s="68">
        <v>20307</v>
      </c>
      <c r="J727" s="68" t="s">
        <v>12975</v>
      </c>
      <c r="K727" s="68" t="s">
        <v>126</v>
      </c>
      <c r="L727" s="68" t="s">
        <v>849</v>
      </c>
      <c r="M727" s="68" t="s">
        <v>2677</v>
      </c>
      <c r="N727" s="68" t="s">
        <v>11423</v>
      </c>
      <c r="O727" s="68" t="s">
        <v>14666</v>
      </c>
      <c r="P727" s="348">
        <v>24944812</v>
      </c>
      <c r="Q727" s="348">
        <v>24944812</v>
      </c>
      <c r="R727" s="348" t="s">
        <v>10503</v>
      </c>
      <c r="S727" s="348">
        <v>83106236</v>
      </c>
      <c r="T727" s="348" t="s">
        <v>9997</v>
      </c>
      <c r="U727" s="348">
        <v>24948687</v>
      </c>
      <c r="V727" s="68"/>
      <c r="W727" s="68"/>
      <c r="X727" s="68" t="s">
        <v>1378</v>
      </c>
      <c r="Y727" s="68"/>
    </row>
    <row r="728" spans="1:25" x14ac:dyDescent="0.25">
      <c r="A728" s="68" t="s">
        <v>2687</v>
      </c>
      <c r="B728" s="68" t="s">
        <v>1911</v>
      </c>
      <c r="C728" s="68" t="s">
        <v>2688</v>
      </c>
      <c r="D728" s="68" t="s">
        <v>126</v>
      </c>
      <c r="E728" s="68" t="s">
        <v>12</v>
      </c>
      <c r="F728" s="68" t="s">
        <v>49</v>
      </c>
      <c r="G728" s="68" t="s">
        <v>4</v>
      </c>
      <c r="H728" s="68" t="s">
        <v>2</v>
      </c>
      <c r="I728" s="68">
        <v>20301</v>
      </c>
      <c r="J728" s="68" t="s">
        <v>12894</v>
      </c>
      <c r="K728" s="68" t="s">
        <v>126</v>
      </c>
      <c r="L728" s="68" t="s">
        <v>849</v>
      </c>
      <c r="M728" s="68" t="s">
        <v>849</v>
      </c>
      <c r="N728" s="68" t="s">
        <v>856</v>
      </c>
      <c r="O728" s="68" t="s">
        <v>14666</v>
      </c>
      <c r="P728" s="348">
        <v>24946754</v>
      </c>
      <c r="Q728" s="348">
        <v>24946754</v>
      </c>
      <c r="R728" s="348" t="s">
        <v>14797</v>
      </c>
      <c r="S728" s="348">
        <v>24946059</v>
      </c>
      <c r="T728" s="348" t="s">
        <v>9997</v>
      </c>
      <c r="U728" s="348">
        <v>24948687</v>
      </c>
      <c r="V728" s="68"/>
      <c r="W728" s="68"/>
      <c r="X728" s="68" t="s">
        <v>1135</v>
      </c>
      <c r="Y728" s="68"/>
    </row>
    <row r="729" spans="1:25" x14ac:dyDescent="0.25">
      <c r="A729" s="68" t="s">
        <v>2690</v>
      </c>
      <c r="B729" s="68" t="s">
        <v>2689</v>
      </c>
      <c r="C729" s="68" t="s">
        <v>2691</v>
      </c>
      <c r="D729" s="68" t="s">
        <v>126</v>
      </c>
      <c r="E729" s="68" t="s">
        <v>12</v>
      </c>
      <c r="F729" s="68" t="s">
        <v>49</v>
      </c>
      <c r="G729" s="68" t="s">
        <v>4</v>
      </c>
      <c r="H729" s="68" t="s">
        <v>2</v>
      </c>
      <c r="I729" s="68">
        <v>20301</v>
      </c>
      <c r="J729" s="68" t="s">
        <v>12894</v>
      </c>
      <c r="K729" s="68" t="s">
        <v>126</v>
      </c>
      <c r="L729" s="68" t="s">
        <v>849</v>
      </c>
      <c r="M729" s="68" t="s">
        <v>849</v>
      </c>
      <c r="N729" s="68" t="s">
        <v>11424</v>
      </c>
      <c r="O729" s="68" t="s">
        <v>14666</v>
      </c>
      <c r="P729" s="348">
        <v>24943303</v>
      </c>
      <c r="Q729" s="348">
        <v>24943303</v>
      </c>
      <c r="R729" s="348" t="s">
        <v>14104</v>
      </c>
      <c r="S729" s="348">
        <v>88871675</v>
      </c>
      <c r="T729" s="348" t="s">
        <v>9997</v>
      </c>
      <c r="U729" s="348">
        <v>24948687</v>
      </c>
      <c r="V729" s="68"/>
      <c r="W729" s="68"/>
      <c r="X729" s="68" t="s">
        <v>835</v>
      </c>
      <c r="Y729" s="68"/>
    </row>
    <row r="730" spans="1:25" x14ac:dyDescent="0.25">
      <c r="A730" s="68" t="s">
        <v>2693</v>
      </c>
      <c r="B730" s="68" t="s">
        <v>2692</v>
      </c>
      <c r="C730" s="68" t="s">
        <v>682</v>
      </c>
      <c r="D730" s="68" t="s">
        <v>126</v>
      </c>
      <c r="E730" s="68" t="s">
        <v>7</v>
      </c>
      <c r="F730" s="68" t="s">
        <v>49</v>
      </c>
      <c r="G730" s="68" t="s">
        <v>4</v>
      </c>
      <c r="H730" s="68" t="s">
        <v>3</v>
      </c>
      <c r="I730" s="68">
        <v>20302</v>
      </c>
      <c r="J730" s="68" t="s">
        <v>12932</v>
      </c>
      <c r="K730" s="68" t="s">
        <v>126</v>
      </c>
      <c r="L730" s="68" t="s">
        <v>849</v>
      </c>
      <c r="M730" s="68" t="s">
        <v>352</v>
      </c>
      <c r="N730" s="68" t="s">
        <v>682</v>
      </c>
      <c r="O730" s="68" t="s">
        <v>14666</v>
      </c>
      <c r="P730" s="348">
        <v>24947590</v>
      </c>
      <c r="Q730" s="348">
        <v>24947590</v>
      </c>
      <c r="R730" s="348" t="s">
        <v>14802</v>
      </c>
      <c r="S730" s="348">
        <v>24947590</v>
      </c>
      <c r="T730" s="348" t="s">
        <v>16269</v>
      </c>
      <c r="U730" s="348">
        <v>24941124</v>
      </c>
      <c r="V730" s="68"/>
      <c r="W730" s="68"/>
      <c r="X730" s="68" t="s">
        <v>2694</v>
      </c>
      <c r="Y730" s="68"/>
    </row>
    <row r="731" spans="1:25" x14ac:dyDescent="0.25">
      <c r="A731" s="68" t="s">
        <v>2696</v>
      </c>
      <c r="B731" s="68" t="s">
        <v>2695</v>
      </c>
      <c r="C731" s="68" t="s">
        <v>2697</v>
      </c>
      <c r="D731" s="68" t="s">
        <v>126</v>
      </c>
      <c r="E731" s="68" t="s">
        <v>7</v>
      </c>
      <c r="F731" s="68" t="s">
        <v>49</v>
      </c>
      <c r="G731" s="68" t="s">
        <v>4</v>
      </c>
      <c r="H731" s="68" t="s">
        <v>5</v>
      </c>
      <c r="I731" s="68">
        <v>20304</v>
      </c>
      <c r="J731" s="68" t="s">
        <v>12972</v>
      </c>
      <c r="K731" s="68" t="s">
        <v>126</v>
      </c>
      <c r="L731" s="68" t="s">
        <v>849</v>
      </c>
      <c r="M731" s="68" t="s">
        <v>2669</v>
      </c>
      <c r="N731" s="68" t="s">
        <v>11425</v>
      </c>
      <c r="O731" s="68" t="s">
        <v>14666</v>
      </c>
      <c r="P731" s="348">
        <v>24441104</v>
      </c>
      <c r="Q731" s="348">
        <v>24441104</v>
      </c>
      <c r="R731" s="348" t="s">
        <v>16462</v>
      </c>
      <c r="S731" s="348">
        <v>24441104</v>
      </c>
      <c r="T731" s="348" t="s">
        <v>16269</v>
      </c>
      <c r="U731" s="348">
        <v>24448039</v>
      </c>
      <c r="V731" s="68"/>
      <c r="W731" s="68"/>
      <c r="X731" s="68" t="s">
        <v>1354</v>
      </c>
      <c r="Y731" s="68"/>
    </row>
    <row r="732" spans="1:25" x14ac:dyDescent="0.25">
      <c r="A732" s="68" t="s">
        <v>2699</v>
      </c>
      <c r="B732" s="68" t="s">
        <v>2698</v>
      </c>
      <c r="C732" s="68" t="s">
        <v>2700</v>
      </c>
      <c r="D732" s="68" t="s">
        <v>126</v>
      </c>
      <c r="E732" s="68" t="s">
        <v>7</v>
      </c>
      <c r="F732" s="68" t="s">
        <v>49</v>
      </c>
      <c r="G732" s="68" t="s">
        <v>4</v>
      </c>
      <c r="H732" s="68" t="s">
        <v>5</v>
      </c>
      <c r="I732" s="68">
        <v>20304</v>
      </c>
      <c r="J732" s="68" t="s">
        <v>12972</v>
      </c>
      <c r="K732" s="68" t="s">
        <v>126</v>
      </c>
      <c r="L732" s="68" t="s">
        <v>849</v>
      </c>
      <c r="M732" s="68" t="s">
        <v>2669</v>
      </c>
      <c r="N732" s="68" t="s">
        <v>69</v>
      </c>
      <c r="O732" s="68" t="s">
        <v>14666</v>
      </c>
      <c r="P732" s="348">
        <v>24448584</v>
      </c>
      <c r="Q732" s="348">
        <v>24448584</v>
      </c>
      <c r="R732" s="348" t="s">
        <v>13470</v>
      </c>
      <c r="S732" s="348">
        <v>24448584</v>
      </c>
      <c r="T732" s="348" t="s">
        <v>16269</v>
      </c>
      <c r="U732" s="348">
        <v>24941124</v>
      </c>
      <c r="V732" s="68"/>
      <c r="W732" s="68"/>
      <c r="X732" s="68" t="s">
        <v>2285</v>
      </c>
      <c r="Y732" s="68"/>
    </row>
    <row r="733" spans="1:25" x14ac:dyDescent="0.25">
      <c r="A733" s="68" t="s">
        <v>2702</v>
      </c>
      <c r="B733" s="68" t="s">
        <v>2561</v>
      </c>
      <c r="C733" s="68" t="s">
        <v>633</v>
      </c>
      <c r="D733" s="68" t="s">
        <v>126</v>
      </c>
      <c r="E733" s="68" t="s">
        <v>7</v>
      </c>
      <c r="F733" s="68" t="s">
        <v>49</v>
      </c>
      <c r="G733" s="68" t="s">
        <v>4</v>
      </c>
      <c r="H733" s="68" t="s">
        <v>3</v>
      </c>
      <c r="I733" s="68">
        <v>20302</v>
      </c>
      <c r="J733" s="68" t="s">
        <v>12932</v>
      </c>
      <c r="K733" s="68" t="s">
        <v>126</v>
      </c>
      <c r="L733" s="68" t="s">
        <v>849</v>
      </c>
      <c r="M733" s="68" t="s">
        <v>352</v>
      </c>
      <c r="N733" s="68" t="s">
        <v>11427</v>
      </c>
      <c r="O733" s="68" t="s">
        <v>14666</v>
      </c>
      <c r="P733" s="348">
        <v>24944342</v>
      </c>
      <c r="Q733" s="348">
        <v>24944342</v>
      </c>
      <c r="R733" s="348" t="s">
        <v>10504</v>
      </c>
      <c r="S733" s="348">
        <v>24944342</v>
      </c>
      <c r="T733" s="348" t="s">
        <v>16269</v>
      </c>
      <c r="U733" s="348">
        <v>24941124</v>
      </c>
      <c r="V733" s="68"/>
      <c r="W733" s="68"/>
      <c r="X733" s="68" t="s">
        <v>1320</v>
      </c>
      <c r="Y733" s="68"/>
    </row>
    <row r="734" spans="1:25" x14ac:dyDescent="0.25">
      <c r="A734" s="68" t="s">
        <v>2705</v>
      </c>
      <c r="B734" s="68" t="s">
        <v>2704</v>
      </c>
      <c r="C734" s="68" t="s">
        <v>870</v>
      </c>
      <c r="D734" s="68" t="s">
        <v>126</v>
      </c>
      <c r="E734" s="68" t="s">
        <v>12</v>
      </c>
      <c r="F734" s="68" t="s">
        <v>49</v>
      </c>
      <c r="G734" s="68" t="s">
        <v>4</v>
      </c>
      <c r="H734" s="68" t="s">
        <v>2</v>
      </c>
      <c r="I734" s="68">
        <v>20301</v>
      </c>
      <c r="J734" s="68" t="s">
        <v>12894</v>
      </c>
      <c r="K734" s="68" t="s">
        <v>126</v>
      </c>
      <c r="L734" s="68" t="s">
        <v>849</v>
      </c>
      <c r="M734" s="68" t="s">
        <v>849</v>
      </c>
      <c r="N734" s="68" t="s">
        <v>849</v>
      </c>
      <c r="O734" s="68" t="s">
        <v>10246</v>
      </c>
      <c r="P734" s="348">
        <v>24942422</v>
      </c>
      <c r="Q734" s="348">
        <v>24942344</v>
      </c>
      <c r="R734" s="348" t="s">
        <v>14091</v>
      </c>
      <c r="S734" s="348">
        <v>24942422</v>
      </c>
      <c r="T734" s="348" t="s">
        <v>9997</v>
      </c>
      <c r="U734" s="348">
        <v>24948687</v>
      </c>
      <c r="V734" s="68"/>
      <c r="W734" s="68"/>
      <c r="X734" s="68" t="s">
        <v>1346</v>
      </c>
      <c r="Y734" s="68"/>
    </row>
    <row r="735" spans="1:25" x14ac:dyDescent="0.25">
      <c r="A735" s="68" t="s">
        <v>2707</v>
      </c>
      <c r="B735" s="68" t="s">
        <v>2706</v>
      </c>
      <c r="C735" s="68" t="s">
        <v>1002</v>
      </c>
      <c r="D735" s="68" t="s">
        <v>126</v>
      </c>
      <c r="E735" s="68" t="s">
        <v>12</v>
      </c>
      <c r="F735" s="68" t="s">
        <v>49</v>
      </c>
      <c r="G735" s="68" t="s">
        <v>4</v>
      </c>
      <c r="H735" s="68" t="s">
        <v>8</v>
      </c>
      <c r="I735" s="68">
        <v>20307</v>
      </c>
      <c r="J735" s="68" t="s">
        <v>12975</v>
      </c>
      <c r="K735" s="68" t="s">
        <v>126</v>
      </c>
      <c r="L735" s="68" t="s">
        <v>849</v>
      </c>
      <c r="M735" s="68" t="s">
        <v>2677</v>
      </c>
      <c r="N735" s="68" t="s">
        <v>11428</v>
      </c>
      <c r="O735" s="68" t="s">
        <v>14666</v>
      </c>
      <c r="P735" s="348">
        <v>24947013</v>
      </c>
      <c r="Q735" s="348">
        <v>24947013</v>
      </c>
      <c r="R735" s="348" t="s">
        <v>13469</v>
      </c>
      <c r="S735" s="348">
        <v>24947013</v>
      </c>
      <c r="T735" s="348" t="s">
        <v>9997</v>
      </c>
      <c r="U735" s="348">
        <v>24948687</v>
      </c>
      <c r="V735" s="68" t="s">
        <v>15261</v>
      </c>
      <c r="W735" s="68"/>
      <c r="X735" s="68" t="s">
        <v>1388</v>
      </c>
      <c r="Y735" s="68"/>
    </row>
    <row r="736" spans="1:25" x14ac:dyDescent="0.25">
      <c r="A736" s="68" t="s">
        <v>2710</v>
      </c>
      <c r="B736" s="68" t="s">
        <v>2709</v>
      </c>
      <c r="C736" s="68" t="s">
        <v>2711</v>
      </c>
      <c r="D736" s="68" t="s">
        <v>126</v>
      </c>
      <c r="E736" s="68" t="s">
        <v>7</v>
      </c>
      <c r="F736" s="68" t="s">
        <v>49</v>
      </c>
      <c r="G736" s="68" t="s">
        <v>4</v>
      </c>
      <c r="H736" s="68" t="s">
        <v>5</v>
      </c>
      <c r="I736" s="68">
        <v>20304</v>
      </c>
      <c r="J736" s="68" t="s">
        <v>12972</v>
      </c>
      <c r="K736" s="68" t="s">
        <v>126</v>
      </c>
      <c r="L736" s="68" t="s">
        <v>849</v>
      </c>
      <c r="M736" s="68" t="s">
        <v>2669</v>
      </c>
      <c r="N736" s="68" t="s">
        <v>2669</v>
      </c>
      <c r="O736" s="68" t="s">
        <v>14666</v>
      </c>
      <c r="P736" s="348">
        <v>21006458</v>
      </c>
      <c r="Q736" s="348" t="s">
        <v>15347</v>
      </c>
      <c r="R736" s="348" t="s">
        <v>8558</v>
      </c>
      <c r="S736" s="348">
        <v>21006458</v>
      </c>
      <c r="T736" s="348" t="s">
        <v>16269</v>
      </c>
      <c r="U736" s="348">
        <v>24441124</v>
      </c>
      <c r="V736" s="68" t="s">
        <v>15261</v>
      </c>
      <c r="W736" s="68"/>
      <c r="X736" s="68" t="s">
        <v>1393</v>
      </c>
      <c r="Y736" s="68" t="s">
        <v>429</v>
      </c>
    </row>
    <row r="737" spans="1:25" x14ac:dyDescent="0.25">
      <c r="A737" s="68" t="s">
        <v>2712</v>
      </c>
      <c r="B737" s="68" t="s">
        <v>1139</v>
      </c>
      <c r="C737" s="68" t="s">
        <v>2713</v>
      </c>
      <c r="D737" s="68" t="s">
        <v>126</v>
      </c>
      <c r="E737" s="68" t="s">
        <v>7</v>
      </c>
      <c r="F737" s="68" t="s">
        <v>49</v>
      </c>
      <c r="G737" s="68" t="s">
        <v>4</v>
      </c>
      <c r="H737" s="68" t="s">
        <v>2</v>
      </c>
      <c r="I737" s="68">
        <v>20301</v>
      </c>
      <c r="J737" s="68" t="s">
        <v>12894</v>
      </c>
      <c r="K737" s="68" t="s">
        <v>126</v>
      </c>
      <c r="L737" s="68" t="s">
        <v>849</v>
      </c>
      <c r="M737" s="68" t="s">
        <v>849</v>
      </c>
      <c r="N737" s="68" t="s">
        <v>1323</v>
      </c>
      <c r="O737" s="68" t="s">
        <v>14666</v>
      </c>
      <c r="P737" s="348">
        <v>24445247</v>
      </c>
      <c r="Q737" s="348">
        <v>24445247</v>
      </c>
      <c r="R737" s="348" t="s">
        <v>2682</v>
      </c>
      <c r="S737" s="348">
        <v>24445247</v>
      </c>
      <c r="T737" s="348" t="s">
        <v>16269</v>
      </c>
      <c r="U737" s="348">
        <v>24941124</v>
      </c>
      <c r="V737" s="68" t="s">
        <v>15261</v>
      </c>
      <c r="W737" s="68"/>
      <c r="X737" s="68" t="s">
        <v>1374</v>
      </c>
      <c r="Y737" s="68" t="s">
        <v>422</v>
      </c>
    </row>
    <row r="738" spans="1:25" x14ac:dyDescent="0.25">
      <c r="A738" s="68" t="s">
        <v>2715</v>
      </c>
      <c r="B738" s="68" t="s">
        <v>2714</v>
      </c>
      <c r="C738" s="68" t="s">
        <v>2716</v>
      </c>
      <c r="D738" s="68" t="s">
        <v>126</v>
      </c>
      <c r="E738" s="68" t="s">
        <v>12</v>
      </c>
      <c r="F738" s="68" t="s">
        <v>49</v>
      </c>
      <c r="G738" s="68" t="s">
        <v>4</v>
      </c>
      <c r="H738" s="68" t="s">
        <v>2</v>
      </c>
      <c r="I738" s="68">
        <v>20301</v>
      </c>
      <c r="J738" s="68" t="s">
        <v>12894</v>
      </c>
      <c r="K738" s="68" t="s">
        <v>126</v>
      </c>
      <c r="L738" s="68" t="s">
        <v>849</v>
      </c>
      <c r="M738" s="68" t="s">
        <v>849</v>
      </c>
      <c r="N738" s="68" t="s">
        <v>849</v>
      </c>
      <c r="O738" s="68" t="s">
        <v>14666</v>
      </c>
      <c r="P738" s="348">
        <v>24943663</v>
      </c>
      <c r="Q738" s="348">
        <v>24943663</v>
      </c>
      <c r="R738" s="348" t="s">
        <v>12434</v>
      </c>
      <c r="S738" s="348">
        <v>24943663</v>
      </c>
      <c r="T738" s="348" t="s">
        <v>9997</v>
      </c>
      <c r="U738" s="348">
        <v>24948687</v>
      </c>
      <c r="V738" s="68"/>
      <c r="W738" s="68"/>
      <c r="X738" s="68"/>
      <c r="Y738" s="68" t="s">
        <v>425</v>
      </c>
    </row>
    <row r="739" spans="1:25" x14ac:dyDescent="0.25">
      <c r="A739" s="68" t="s">
        <v>2717</v>
      </c>
      <c r="B739" s="68" t="s">
        <v>2673</v>
      </c>
      <c r="C739" s="68" t="s">
        <v>12358</v>
      </c>
      <c r="D739" s="68" t="s">
        <v>126</v>
      </c>
      <c r="E739" s="68" t="s">
        <v>7</v>
      </c>
      <c r="F739" s="68" t="s">
        <v>49</v>
      </c>
      <c r="G739" s="68" t="s">
        <v>4</v>
      </c>
      <c r="H739" s="68" t="s">
        <v>5</v>
      </c>
      <c r="I739" s="68">
        <v>20304</v>
      </c>
      <c r="J739" s="68" t="s">
        <v>12972</v>
      </c>
      <c r="K739" s="68" t="s">
        <v>126</v>
      </c>
      <c r="L739" s="68" t="s">
        <v>849</v>
      </c>
      <c r="M739" s="68" t="s">
        <v>2669</v>
      </c>
      <c r="N739" s="68" t="s">
        <v>2718</v>
      </c>
      <c r="O739" s="68" t="s">
        <v>14666</v>
      </c>
      <c r="P739" s="348">
        <v>24448525</v>
      </c>
      <c r="Q739" s="348">
        <v>24448525</v>
      </c>
      <c r="R739" s="348" t="s">
        <v>15541</v>
      </c>
      <c r="S739" s="348">
        <v>88394643</v>
      </c>
      <c r="T739" s="348" t="s">
        <v>16269</v>
      </c>
      <c r="U739" s="348">
        <v>24448039</v>
      </c>
      <c r="V739" s="68"/>
      <c r="W739" s="68"/>
      <c r="X739" s="68" t="s">
        <v>2719</v>
      </c>
      <c r="Y739" s="68"/>
    </row>
    <row r="740" spans="1:25" x14ac:dyDescent="0.25">
      <c r="A740" s="68" t="s">
        <v>2721</v>
      </c>
      <c r="B740" s="68" t="s">
        <v>229</v>
      </c>
      <c r="C740" s="68" t="s">
        <v>2722</v>
      </c>
      <c r="D740" s="68" t="s">
        <v>126</v>
      </c>
      <c r="E740" s="68" t="s">
        <v>8</v>
      </c>
      <c r="F740" s="68" t="s">
        <v>49</v>
      </c>
      <c r="G740" s="68" t="s">
        <v>10</v>
      </c>
      <c r="H740" s="68" t="s">
        <v>4</v>
      </c>
      <c r="I740" s="68">
        <v>20803</v>
      </c>
      <c r="J740" s="68" t="s">
        <v>13922</v>
      </c>
      <c r="K740" s="68" t="s">
        <v>126</v>
      </c>
      <c r="L740" s="68" t="s">
        <v>732</v>
      </c>
      <c r="M740" s="68" t="s">
        <v>218</v>
      </c>
      <c r="N740" s="68" t="s">
        <v>2722</v>
      </c>
      <c r="O740" s="68" t="s">
        <v>14666</v>
      </c>
      <c r="P740" s="348">
        <v>24485727</v>
      </c>
      <c r="Q740" s="348">
        <v>24485727</v>
      </c>
      <c r="R740" s="348" t="s">
        <v>14782</v>
      </c>
      <c r="S740" s="348">
        <v>88311599</v>
      </c>
      <c r="T740" s="348" t="s">
        <v>11464</v>
      </c>
      <c r="U740" s="348">
        <v>24485212</v>
      </c>
      <c r="V740" s="68"/>
      <c r="W740" s="68"/>
      <c r="X740" s="68" t="s">
        <v>2723</v>
      </c>
      <c r="Y740" s="68"/>
    </row>
    <row r="741" spans="1:25" x14ac:dyDescent="0.25">
      <c r="A741" s="68" t="s">
        <v>2725</v>
      </c>
      <c r="B741" s="68" t="s">
        <v>220</v>
      </c>
      <c r="C741" s="68" t="s">
        <v>2726</v>
      </c>
      <c r="D741" s="68" t="s">
        <v>126</v>
      </c>
      <c r="E741" s="68" t="s">
        <v>8</v>
      </c>
      <c r="F741" s="68" t="s">
        <v>49</v>
      </c>
      <c r="G741" s="68" t="s">
        <v>10</v>
      </c>
      <c r="H741" s="68" t="s">
        <v>4</v>
      </c>
      <c r="I741" s="68">
        <v>20803</v>
      </c>
      <c r="J741" s="68" t="s">
        <v>13922</v>
      </c>
      <c r="K741" s="68" t="s">
        <v>126</v>
      </c>
      <c r="L741" s="68" t="s">
        <v>732</v>
      </c>
      <c r="M741" s="68" t="s">
        <v>218</v>
      </c>
      <c r="N741" s="68" t="s">
        <v>218</v>
      </c>
      <c r="O741" s="68" t="s">
        <v>14666</v>
      </c>
      <c r="P741" s="348">
        <v>24480397</v>
      </c>
      <c r="Q741" s="348" t="s">
        <v>15347</v>
      </c>
      <c r="R741" s="348" t="s">
        <v>12418</v>
      </c>
      <c r="S741" s="348">
        <v>24480397</v>
      </c>
      <c r="T741" s="348" t="s">
        <v>11464</v>
      </c>
      <c r="U741" s="348">
        <v>24485212</v>
      </c>
      <c r="V741" s="68"/>
      <c r="W741" s="68"/>
      <c r="X741" s="68" t="s">
        <v>1407</v>
      </c>
      <c r="Y741" s="68"/>
    </row>
    <row r="742" spans="1:25" x14ac:dyDescent="0.25">
      <c r="A742" s="68" t="s">
        <v>2727</v>
      </c>
      <c r="B742" s="68" t="s">
        <v>256</v>
      </c>
      <c r="C742" s="68" t="s">
        <v>2728</v>
      </c>
      <c r="D742" s="68" t="s">
        <v>126</v>
      </c>
      <c r="E742" s="68" t="s">
        <v>12</v>
      </c>
      <c r="F742" s="68" t="s">
        <v>49</v>
      </c>
      <c r="G742" s="68" t="s">
        <v>4</v>
      </c>
      <c r="H742" s="68" t="s">
        <v>4</v>
      </c>
      <c r="I742" s="68">
        <v>20303</v>
      </c>
      <c r="J742" s="68" t="s">
        <v>13907</v>
      </c>
      <c r="K742" s="68" t="s">
        <v>126</v>
      </c>
      <c r="L742" s="68" t="s">
        <v>849</v>
      </c>
      <c r="M742" s="68" t="s">
        <v>47</v>
      </c>
      <c r="N742" s="68" t="s">
        <v>2728</v>
      </c>
      <c r="O742" s="68" t="s">
        <v>14666</v>
      </c>
      <c r="P742" s="348">
        <v>24941317</v>
      </c>
      <c r="Q742" s="348">
        <v>24941317</v>
      </c>
      <c r="R742" s="348" t="s">
        <v>14796</v>
      </c>
      <c r="S742" s="348">
        <v>24941317</v>
      </c>
      <c r="T742" s="348" t="s">
        <v>9997</v>
      </c>
      <c r="U742" s="348">
        <v>24948687</v>
      </c>
      <c r="V742" s="68" t="s">
        <v>15261</v>
      </c>
      <c r="W742" s="68"/>
      <c r="X742" s="68" t="s">
        <v>759</v>
      </c>
      <c r="Y742" s="68"/>
    </row>
    <row r="743" spans="1:25" x14ac:dyDescent="0.25">
      <c r="A743" s="68" t="s">
        <v>2731</v>
      </c>
      <c r="B743" s="68" t="s">
        <v>2730</v>
      </c>
      <c r="C743" s="68" t="s">
        <v>2732</v>
      </c>
      <c r="D743" s="68" t="s">
        <v>126</v>
      </c>
      <c r="E743" s="68" t="s">
        <v>12</v>
      </c>
      <c r="F743" s="68" t="s">
        <v>49</v>
      </c>
      <c r="G743" s="68" t="s">
        <v>4</v>
      </c>
      <c r="H743" s="68" t="s">
        <v>4</v>
      </c>
      <c r="I743" s="68">
        <v>20303</v>
      </c>
      <c r="J743" s="68" t="s">
        <v>13907</v>
      </c>
      <c r="K743" s="68" t="s">
        <v>126</v>
      </c>
      <c r="L743" s="68" t="s">
        <v>849</v>
      </c>
      <c r="M743" s="68" t="s">
        <v>47</v>
      </c>
      <c r="N743" s="68" t="s">
        <v>11429</v>
      </c>
      <c r="O743" s="68" t="s">
        <v>14666</v>
      </c>
      <c r="P743" s="348">
        <v>24946989</v>
      </c>
      <c r="Q743" s="348" t="s">
        <v>15347</v>
      </c>
      <c r="R743" s="348" t="s">
        <v>15542</v>
      </c>
      <c r="S743" s="348">
        <v>24948669</v>
      </c>
      <c r="T743" s="348" t="s">
        <v>9997</v>
      </c>
      <c r="U743" s="348">
        <v>24948687</v>
      </c>
      <c r="V743" s="68"/>
      <c r="W743" s="68"/>
      <c r="X743" s="68" t="s">
        <v>2733</v>
      </c>
      <c r="Y743" s="68"/>
    </row>
    <row r="744" spans="1:25" x14ac:dyDescent="0.25">
      <c r="A744" s="68" t="s">
        <v>2736</v>
      </c>
      <c r="B744" s="68" t="s">
        <v>2735</v>
      </c>
      <c r="C744" s="68" t="s">
        <v>2737</v>
      </c>
      <c r="D744" s="68" t="s">
        <v>126</v>
      </c>
      <c r="E744" s="68" t="s">
        <v>8</v>
      </c>
      <c r="F744" s="68" t="s">
        <v>49</v>
      </c>
      <c r="G744" s="68" t="s">
        <v>10</v>
      </c>
      <c r="H744" s="68" t="s">
        <v>2</v>
      </c>
      <c r="I744" s="68">
        <v>20801</v>
      </c>
      <c r="J744" s="68" t="s">
        <v>13805</v>
      </c>
      <c r="K744" s="68" t="s">
        <v>126</v>
      </c>
      <c r="L744" s="68" t="s">
        <v>732</v>
      </c>
      <c r="M744" s="68" t="s">
        <v>845</v>
      </c>
      <c r="N744" s="68" t="s">
        <v>845</v>
      </c>
      <c r="O744" s="68" t="s">
        <v>14666</v>
      </c>
      <c r="P744" s="348">
        <v>24486316</v>
      </c>
      <c r="Q744" s="348">
        <v>24486316</v>
      </c>
      <c r="R744" s="348" t="s">
        <v>10286</v>
      </c>
      <c r="S744" s="348">
        <v>24486316</v>
      </c>
      <c r="T744" s="348" t="s">
        <v>11464</v>
      </c>
      <c r="U744" s="348">
        <v>24485212</v>
      </c>
      <c r="V744" s="68" t="s">
        <v>15261</v>
      </c>
      <c r="W744" s="68"/>
      <c r="X744" s="68"/>
      <c r="Y744" s="68" t="s">
        <v>433</v>
      </c>
    </row>
    <row r="745" spans="1:25" x14ac:dyDescent="0.25">
      <c r="A745" s="68" t="s">
        <v>2739</v>
      </c>
      <c r="B745" s="68" t="s">
        <v>2738</v>
      </c>
      <c r="C745" s="68" t="s">
        <v>2740</v>
      </c>
      <c r="D745" s="68" t="s">
        <v>126</v>
      </c>
      <c r="E745" s="68" t="s">
        <v>8</v>
      </c>
      <c r="F745" s="68" t="s">
        <v>49</v>
      </c>
      <c r="G745" s="68" t="s">
        <v>10</v>
      </c>
      <c r="H745" s="68" t="s">
        <v>2</v>
      </c>
      <c r="I745" s="68">
        <v>20801</v>
      </c>
      <c r="J745" s="68" t="s">
        <v>13805</v>
      </c>
      <c r="K745" s="68" t="s">
        <v>126</v>
      </c>
      <c r="L745" s="68" t="s">
        <v>732</v>
      </c>
      <c r="M745" s="68" t="s">
        <v>845</v>
      </c>
      <c r="N745" s="68" t="s">
        <v>11430</v>
      </c>
      <c r="O745" s="68" t="s">
        <v>14666</v>
      </c>
      <c r="P745" s="348">
        <v>24480318</v>
      </c>
      <c r="Q745" s="348">
        <v>24483432</v>
      </c>
      <c r="R745" s="348" t="s">
        <v>15543</v>
      </c>
      <c r="S745" s="348">
        <v>86981661</v>
      </c>
      <c r="T745" s="348" t="s">
        <v>11464</v>
      </c>
      <c r="U745" s="348">
        <v>24485212</v>
      </c>
      <c r="V745" s="68"/>
      <c r="W745" s="68"/>
      <c r="X745" s="68" t="s">
        <v>2741</v>
      </c>
      <c r="Y745" s="68"/>
    </row>
    <row r="746" spans="1:25" x14ac:dyDescent="0.25">
      <c r="A746" s="68" t="s">
        <v>2743</v>
      </c>
      <c r="B746" s="68" t="s">
        <v>1063</v>
      </c>
      <c r="C746" s="68" t="s">
        <v>2744</v>
      </c>
      <c r="D746" s="68" t="s">
        <v>126</v>
      </c>
      <c r="E746" s="68" t="s">
        <v>12</v>
      </c>
      <c r="F746" s="68" t="s">
        <v>49</v>
      </c>
      <c r="G746" s="68" t="s">
        <v>4</v>
      </c>
      <c r="H746" s="68" t="s">
        <v>4</v>
      </c>
      <c r="I746" s="68">
        <v>20303</v>
      </c>
      <c r="J746" s="68" t="s">
        <v>13907</v>
      </c>
      <c r="K746" s="68" t="s">
        <v>126</v>
      </c>
      <c r="L746" s="68" t="s">
        <v>849</v>
      </c>
      <c r="M746" s="68" t="s">
        <v>47</v>
      </c>
      <c r="N746" s="68" t="s">
        <v>11431</v>
      </c>
      <c r="O746" s="68" t="s">
        <v>14666</v>
      </c>
      <c r="P746" s="348">
        <v>24943444</v>
      </c>
      <c r="Q746" s="348">
        <v>24441315</v>
      </c>
      <c r="R746" s="348" t="s">
        <v>16463</v>
      </c>
      <c r="S746" s="348">
        <v>85592164</v>
      </c>
      <c r="T746" s="348" t="s">
        <v>9997</v>
      </c>
      <c r="U746" s="348">
        <v>24948687</v>
      </c>
      <c r="V746" s="68"/>
      <c r="W746" s="68"/>
      <c r="X746" s="68" t="s">
        <v>1189</v>
      </c>
      <c r="Y746" s="68"/>
    </row>
    <row r="747" spans="1:25" x14ac:dyDescent="0.25">
      <c r="A747" s="68" t="s">
        <v>2746</v>
      </c>
      <c r="B747" s="68" t="s">
        <v>2745</v>
      </c>
      <c r="C747" s="68" t="s">
        <v>2747</v>
      </c>
      <c r="D747" s="68" t="s">
        <v>126</v>
      </c>
      <c r="E747" s="68" t="s">
        <v>4</v>
      </c>
      <c r="F747" s="68" t="s">
        <v>49</v>
      </c>
      <c r="G747" s="68" t="s">
        <v>2</v>
      </c>
      <c r="H747" s="68" t="s">
        <v>8</v>
      </c>
      <c r="I747" s="68">
        <v>20107</v>
      </c>
      <c r="J747" s="68" t="s">
        <v>12956</v>
      </c>
      <c r="K747" s="68" t="s">
        <v>126</v>
      </c>
      <c r="L747" s="68" t="s">
        <v>126</v>
      </c>
      <c r="M747" s="68" t="s">
        <v>1060</v>
      </c>
      <c r="N747" s="68" t="s">
        <v>2747</v>
      </c>
      <c r="O747" s="68" t="s">
        <v>14666</v>
      </c>
      <c r="P747" s="348">
        <v>24822338</v>
      </c>
      <c r="Q747" s="348">
        <v>24821890</v>
      </c>
      <c r="R747" s="348" t="s">
        <v>16464</v>
      </c>
      <c r="S747" s="348">
        <v>24822338</v>
      </c>
      <c r="T747" s="348" t="s">
        <v>15531</v>
      </c>
      <c r="U747" s="348">
        <v>24303339</v>
      </c>
      <c r="V747" s="68"/>
      <c r="W747" s="68"/>
      <c r="X747" s="68" t="s">
        <v>2748</v>
      </c>
      <c r="Y747" s="68"/>
    </row>
    <row r="748" spans="1:25" x14ac:dyDescent="0.25">
      <c r="A748" s="68" t="s">
        <v>2750</v>
      </c>
      <c r="B748" s="68" t="s">
        <v>2749</v>
      </c>
      <c r="C748" s="68" t="s">
        <v>10126</v>
      </c>
      <c r="D748" s="68" t="s">
        <v>126</v>
      </c>
      <c r="E748" s="68" t="s">
        <v>8</v>
      </c>
      <c r="F748" s="68" t="s">
        <v>49</v>
      </c>
      <c r="G748" s="68" t="s">
        <v>10</v>
      </c>
      <c r="H748" s="68" t="s">
        <v>6</v>
      </c>
      <c r="I748" s="68">
        <v>20805</v>
      </c>
      <c r="J748" s="68" t="s">
        <v>16465</v>
      </c>
      <c r="K748" s="68" t="s">
        <v>126</v>
      </c>
      <c r="L748" s="68" t="s">
        <v>732</v>
      </c>
      <c r="M748" s="68" t="s">
        <v>2751</v>
      </c>
      <c r="N748" s="68" t="s">
        <v>2751</v>
      </c>
      <c r="O748" s="68" t="s">
        <v>14666</v>
      </c>
      <c r="P748" s="348">
        <v>24820071</v>
      </c>
      <c r="Q748" s="348">
        <v>24820071</v>
      </c>
      <c r="R748" s="348" t="s">
        <v>13320</v>
      </c>
      <c r="S748" s="348">
        <v>24820071</v>
      </c>
      <c r="T748" s="348" t="s">
        <v>11464</v>
      </c>
      <c r="U748" s="348">
        <v>24485212</v>
      </c>
      <c r="V748" s="68" t="s">
        <v>15261</v>
      </c>
      <c r="W748" s="68"/>
      <c r="X748" s="68" t="s">
        <v>2752</v>
      </c>
      <c r="Y748" s="68" t="s">
        <v>2114</v>
      </c>
    </row>
    <row r="749" spans="1:25" x14ac:dyDescent="0.25">
      <c r="A749" s="68" t="s">
        <v>2753</v>
      </c>
      <c r="B749" s="68" t="s">
        <v>493</v>
      </c>
      <c r="C749" s="68" t="s">
        <v>656</v>
      </c>
      <c r="D749" s="68" t="s">
        <v>126</v>
      </c>
      <c r="E749" s="68" t="s">
        <v>8</v>
      </c>
      <c r="F749" s="68" t="s">
        <v>49</v>
      </c>
      <c r="G749" s="68" t="s">
        <v>10</v>
      </c>
      <c r="H749" s="68" t="s">
        <v>3</v>
      </c>
      <c r="I749" s="68">
        <v>20802</v>
      </c>
      <c r="J749" s="68" t="s">
        <v>13887</v>
      </c>
      <c r="K749" s="68" t="s">
        <v>126</v>
      </c>
      <c r="L749" s="68" t="s">
        <v>732</v>
      </c>
      <c r="M749" s="68" t="s">
        <v>233</v>
      </c>
      <c r="N749" s="68" t="s">
        <v>656</v>
      </c>
      <c r="O749" s="68" t="s">
        <v>14666</v>
      </c>
      <c r="P749" s="348">
        <v>24483106</v>
      </c>
      <c r="Q749" s="348">
        <v>24486454</v>
      </c>
      <c r="R749" s="348" t="s">
        <v>12423</v>
      </c>
      <c r="S749" s="348">
        <v>24483106</v>
      </c>
      <c r="T749" s="348" t="s">
        <v>11464</v>
      </c>
      <c r="U749" s="348">
        <v>24485212</v>
      </c>
      <c r="V749" s="68"/>
      <c r="W749" s="68"/>
      <c r="X749" s="68" t="s">
        <v>2214</v>
      </c>
      <c r="Y749" s="68"/>
    </row>
    <row r="750" spans="1:25" x14ac:dyDescent="0.25">
      <c r="A750" s="68" t="s">
        <v>2755</v>
      </c>
      <c r="B750" s="68" t="s">
        <v>2754</v>
      </c>
      <c r="C750" s="68" t="s">
        <v>617</v>
      </c>
      <c r="D750" s="68" t="s">
        <v>126</v>
      </c>
      <c r="E750" s="68" t="s">
        <v>8</v>
      </c>
      <c r="F750" s="68" t="s">
        <v>49</v>
      </c>
      <c r="G750" s="68" t="s">
        <v>10</v>
      </c>
      <c r="H750" s="68" t="s">
        <v>3</v>
      </c>
      <c r="I750" s="68">
        <v>20802</v>
      </c>
      <c r="J750" s="68" t="s">
        <v>13887</v>
      </c>
      <c r="K750" s="68" t="s">
        <v>126</v>
      </c>
      <c r="L750" s="68" t="s">
        <v>732</v>
      </c>
      <c r="M750" s="68" t="s">
        <v>233</v>
      </c>
      <c r="N750" s="68" t="s">
        <v>617</v>
      </c>
      <c r="O750" s="68" t="s">
        <v>14666</v>
      </c>
      <c r="P750" s="348">
        <v>24483744</v>
      </c>
      <c r="Q750" s="348">
        <v>24486970</v>
      </c>
      <c r="R750" s="348" t="s">
        <v>13147</v>
      </c>
      <c r="S750" s="348">
        <v>88311599</v>
      </c>
      <c r="T750" s="348" t="s">
        <v>11464</v>
      </c>
      <c r="U750" s="348">
        <v>24485212</v>
      </c>
      <c r="V750" s="68"/>
      <c r="W750" s="68"/>
      <c r="X750" s="68" t="s">
        <v>2757</v>
      </c>
      <c r="Y750" s="68"/>
    </row>
    <row r="751" spans="1:25" x14ac:dyDescent="0.25">
      <c r="A751" s="68" t="s">
        <v>2759</v>
      </c>
      <c r="B751" s="68" t="s">
        <v>1067</v>
      </c>
      <c r="C751" s="68" t="s">
        <v>1542</v>
      </c>
      <c r="D751" s="68" t="s">
        <v>126</v>
      </c>
      <c r="E751" s="68" t="s">
        <v>8</v>
      </c>
      <c r="F751" s="68" t="s">
        <v>49</v>
      </c>
      <c r="G751" s="68" t="s">
        <v>10</v>
      </c>
      <c r="H751" s="68" t="s">
        <v>4</v>
      </c>
      <c r="I751" s="68">
        <v>20803</v>
      </c>
      <c r="J751" s="68" t="s">
        <v>13922</v>
      </c>
      <c r="K751" s="68" t="s">
        <v>126</v>
      </c>
      <c r="L751" s="68" t="s">
        <v>732</v>
      </c>
      <c r="M751" s="68" t="s">
        <v>218</v>
      </c>
      <c r="N751" s="68" t="s">
        <v>1542</v>
      </c>
      <c r="O751" s="68" t="s">
        <v>14666</v>
      </c>
      <c r="P751" s="348">
        <v>24485809</v>
      </c>
      <c r="Q751" s="348" t="s">
        <v>15347</v>
      </c>
      <c r="R751" s="348" t="s">
        <v>16466</v>
      </c>
      <c r="S751" s="348">
        <v>24485809</v>
      </c>
      <c r="T751" s="348" t="s">
        <v>11464</v>
      </c>
      <c r="U751" s="348">
        <v>24485212</v>
      </c>
      <c r="V751" s="68"/>
      <c r="W751" s="68"/>
      <c r="X751" s="68" t="s">
        <v>2760</v>
      </c>
      <c r="Y751" s="68"/>
    </row>
    <row r="752" spans="1:25" x14ac:dyDescent="0.25">
      <c r="A752" s="68" t="s">
        <v>2763</v>
      </c>
      <c r="B752" s="68" t="s">
        <v>2762</v>
      </c>
      <c r="C752" s="68" t="s">
        <v>10122</v>
      </c>
      <c r="D752" s="68" t="s">
        <v>126</v>
      </c>
      <c r="E752" s="68" t="s">
        <v>12</v>
      </c>
      <c r="F752" s="68" t="s">
        <v>49</v>
      </c>
      <c r="G752" s="68" t="s">
        <v>4</v>
      </c>
      <c r="H752" s="68" t="s">
        <v>4</v>
      </c>
      <c r="I752" s="68">
        <v>20303</v>
      </c>
      <c r="J752" s="68" t="s">
        <v>13907</v>
      </c>
      <c r="K752" s="68" t="s">
        <v>126</v>
      </c>
      <c r="L752" s="68" t="s">
        <v>849</v>
      </c>
      <c r="M752" s="68" t="s">
        <v>47</v>
      </c>
      <c r="N752" s="68" t="s">
        <v>11432</v>
      </c>
      <c r="O752" s="68" t="s">
        <v>14666</v>
      </c>
      <c r="P752" s="348">
        <v>24441051</v>
      </c>
      <c r="Q752" s="348">
        <v>24441051</v>
      </c>
      <c r="R752" s="348" t="s">
        <v>2764</v>
      </c>
      <c r="S752" s="348">
        <v>24441051</v>
      </c>
      <c r="T752" s="348" t="s">
        <v>9997</v>
      </c>
      <c r="U752" s="348">
        <v>24948687</v>
      </c>
      <c r="V752" s="68"/>
      <c r="W752" s="68"/>
      <c r="X752" s="68" t="s">
        <v>1401</v>
      </c>
      <c r="Y752" s="68"/>
    </row>
    <row r="753" spans="1:25" x14ac:dyDescent="0.25">
      <c r="A753" s="68" t="s">
        <v>2767</v>
      </c>
      <c r="B753" s="68" t="s">
        <v>2766</v>
      </c>
      <c r="C753" s="68" t="s">
        <v>218</v>
      </c>
      <c r="D753" s="68" t="s">
        <v>126</v>
      </c>
      <c r="E753" s="68" t="s">
        <v>12</v>
      </c>
      <c r="F753" s="68" t="s">
        <v>49</v>
      </c>
      <c r="G753" s="68" t="s">
        <v>4</v>
      </c>
      <c r="H753" s="68" t="s">
        <v>4</v>
      </c>
      <c r="I753" s="68">
        <v>20303</v>
      </c>
      <c r="J753" s="68" t="s">
        <v>13907</v>
      </c>
      <c r="K753" s="68" t="s">
        <v>126</v>
      </c>
      <c r="L753" s="68" t="s">
        <v>849</v>
      </c>
      <c r="M753" s="68" t="s">
        <v>47</v>
      </c>
      <c r="N753" s="68" t="s">
        <v>11433</v>
      </c>
      <c r="O753" s="68" t="s">
        <v>14666</v>
      </c>
      <c r="P753" s="348">
        <v>24440115</v>
      </c>
      <c r="Q753" s="348">
        <v>24440115</v>
      </c>
      <c r="R753" s="348" t="s">
        <v>13464</v>
      </c>
      <c r="S753" s="348">
        <v>88423500</v>
      </c>
      <c r="T753" s="348" t="s">
        <v>9997</v>
      </c>
      <c r="U753" s="348">
        <v>24948687</v>
      </c>
      <c r="V753" s="68"/>
      <c r="W753" s="68"/>
      <c r="X753" s="68" t="s">
        <v>12108</v>
      </c>
      <c r="Y753" s="68"/>
    </row>
    <row r="754" spans="1:25" x14ac:dyDescent="0.25">
      <c r="A754" s="68" t="s">
        <v>2770</v>
      </c>
      <c r="B754" s="68" t="s">
        <v>2769</v>
      </c>
      <c r="C754" s="68" t="s">
        <v>2771</v>
      </c>
      <c r="D754" s="68" t="s">
        <v>126</v>
      </c>
      <c r="E754" s="68" t="s">
        <v>8</v>
      </c>
      <c r="F754" s="68" t="s">
        <v>49</v>
      </c>
      <c r="G754" s="68" t="s">
        <v>10</v>
      </c>
      <c r="H754" s="68" t="s">
        <v>2</v>
      </c>
      <c r="I754" s="68">
        <v>20801</v>
      </c>
      <c r="J754" s="68" t="s">
        <v>13805</v>
      </c>
      <c r="K754" s="68" t="s">
        <v>126</v>
      </c>
      <c r="L754" s="68" t="s">
        <v>732</v>
      </c>
      <c r="M754" s="68" t="s">
        <v>845</v>
      </c>
      <c r="N754" s="68" t="s">
        <v>11434</v>
      </c>
      <c r="O754" s="68" t="s">
        <v>14666</v>
      </c>
      <c r="P754" s="348">
        <v>24486928</v>
      </c>
      <c r="Q754" s="348">
        <v>24486928</v>
      </c>
      <c r="R754" s="348" t="s">
        <v>2756</v>
      </c>
      <c r="S754" s="348">
        <v>24486928</v>
      </c>
      <c r="T754" s="348" t="s">
        <v>11464</v>
      </c>
      <c r="U754" s="348">
        <v>24486928</v>
      </c>
      <c r="V754" s="68"/>
      <c r="W754" s="68"/>
      <c r="X754" s="68" t="s">
        <v>2772</v>
      </c>
      <c r="Y754" s="68"/>
    </row>
    <row r="755" spans="1:25" x14ac:dyDescent="0.25">
      <c r="A755" s="68" t="s">
        <v>2774</v>
      </c>
      <c r="B755" s="68" t="s">
        <v>2773</v>
      </c>
      <c r="C755" s="68" t="s">
        <v>2775</v>
      </c>
      <c r="D755" s="68" t="s">
        <v>126</v>
      </c>
      <c r="E755" s="68" t="s">
        <v>4</v>
      </c>
      <c r="F755" s="68" t="s">
        <v>49</v>
      </c>
      <c r="G755" s="68" t="s">
        <v>2</v>
      </c>
      <c r="H755" s="68" t="s">
        <v>8</v>
      </c>
      <c r="I755" s="68">
        <v>20107</v>
      </c>
      <c r="J755" s="68" t="s">
        <v>12956</v>
      </c>
      <c r="K755" s="68" t="s">
        <v>126</v>
      </c>
      <c r="L755" s="68" t="s">
        <v>126</v>
      </c>
      <c r="M755" s="68" t="s">
        <v>1060</v>
      </c>
      <c r="N755" s="68" t="s">
        <v>2775</v>
      </c>
      <c r="O755" s="68" t="s">
        <v>14666</v>
      </c>
      <c r="P755" s="348">
        <v>24821813</v>
      </c>
      <c r="Q755" s="348">
        <v>24821813</v>
      </c>
      <c r="R755" s="348" t="s">
        <v>13466</v>
      </c>
      <c r="S755" s="348">
        <v>89934233</v>
      </c>
      <c r="T755" s="348" t="s">
        <v>15531</v>
      </c>
      <c r="U755" s="348">
        <v>89169407</v>
      </c>
      <c r="V755" s="68"/>
      <c r="W755" s="68"/>
      <c r="X755" s="68" t="s">
        <v>2776</v>
      </c>
      <c r="Y755" s="68"/>
    </row>
    <row r="756" spans="1:25" x14ac:dyDescent="0.25">
      <c r="A756" s="68" t="s">
        <v>2778</v>
      </c>
      <c r="B756" s="68" t="s">
        <v>2777</v>
      </c>
      <c r="C756" s="68" t="s">
        <v>898</v>
      </c>
      <c r="D756" s="68" t="s">
        <v>1737</v>
      </c>
      <c r="E756" s="68" t="s">
        <v>6</v>
      </c>
      <c r="F756" s="68" t="s">
        <v>195</v>
      </c>
      <c r="G756" s="68" t="s">
        <v>15</v>
      </c>
      <c r="H756" s="68" t="s">
        <v>4</v>
      </c>
      <c r="I756" s="68">
        <v>61103</v>
      </c>
      <c r="J756" s="68" t="s">
        <v>14582</v>
      </c>
      <c r="K756" s="68" t="s">
        <v>196</v>
      </c>
      <c r="L756" s="68" t="s">
        <v>2779</v>
      </c>
      <c r="M756" s="68" t="s">
        <v>898</v>
      </c>
      <c r="N756" s="68" t="s">
        <v>898</v>
      </c>
      <c r="O756" s="68" t="s">
        <v>14666</v>
      </c>
      <c r="P756" s="348">
        <v>24289686</v>
      </c>
      <c r="Q756" s="348" t="s">
        <v>15347</v>
      </c>
      <c r="R756" s="348" t="s">
        <v>12522</v>
      </c>
      <c r="S756" s="348">
        <v>60015210</v>
      </c>
      <c r="T756" s="348" t="s">
        <v>15911</v>
      </c>
      <c r="U756" s="348">
        <v>26377541</v>
      </c>
      <c r="V756" s="68"/>
      <c r="W756" s="68"/>
      <c r="X756" s="68" t="s">
        <v>2390</v>
      </c>
      <c r="Y756" s="68"/>
    </row>
    <row r="757" spans="1:25" x14ac:dyDescent="0.25">
      <c r="A757" s="68" t="s">
        <v>2783</v>
      </c>
      <c r="B757" s="68" t="s">
        <v>2782</v>
      </c>
      <c r="C757" s="68" t="s">
        <v>2780</v>
      </c>
      <c r="D757" s="68" t="s">
        <v>1737</v>
      </c>
      <c r="E757" s="68" t="s">
        <v>6</v>
      </c>
      <c r="F757" s="68" t="s">
        <v>195</v>
      </c>
      <c r="G757" s="68" t="s">
        <v>15</v>
      </c>
      <c r="H757" s="68" t="s">
        <v>3</v>
      </c>
      <c r="I757" s="68">
        <v>61102</v>
      </c>
      <c r="J757" s="68" t="s">
        <v>13892</v>
      </c>
      <c r="K757" s="68" t="s">
        <v>196</v>
      </c>
      <c r="L757" s="68" t="s">
        <v>2779</v>
      </c>
      <c r="M757" s="68" t="s">
        <v>2780</v>
      </c>
      <c r="N757" s="68" t="s">
        <v>2780</v>
      </c>
      <c r="O757" s="68" t="s">
        <v>14666</v>
      </c>
      <c r="P757" s="348">
        <v>26370758</v>
      </c>
      <c r="Q757" s="348" t="s">
        <v>15347</v>
      </c>
      <c r="R757" s="348" t="s">
        <v>12742</v>
      </c>
      <c r="S757" s="348">
        <v>26370758</v>
      </c>
      <c r="T757" s="348" t="s">
        <v>15911</v>
      </c>
      <c r="U757" s="348">
        <v>26377541</v>
      </c>
      <c r="V757" s="68" t="s">
        <v>15261</v>
      </c>
      <c r="W757" s="68"/>
      <c r="X757" s="68" t="s">
        <v>2784</v>
      </c>
      <c r="Y757" s="68"/>
    </row>
    <row r="758" spans="1:25" x14ac:dyDescent="0.25">
      <c r="A758" s="68" t="s">
        <v>2786</v>
      </c>
      <c r="B758" s="68" t="s">
        <v>2785</v>
      </c>
      <c r="C758" s="68" t="s">
        <v>2787</v>
      </c>
      <c r="D758" s="68" t="s">
        <v>126</v>
      </c>
      <c r="E758" s="68" t="s">
        <v>11</v>
      </c>
      <c r="F758" s="68" t="s">
        <v>49</v>
      </c>
      <c r="G758" s="68" t="s">
        <v>5</v>
      </c>
      <c r="H758" s="68" t="s">
        <v>3</v>
      </c>
      <c r="I758" s="68">
        <v>20402</v>
      </c>
      <c r="J758" s="68" t="s">
        <v>12935</v>
      </c>
      <c r="K758" s="68" t="s">
        <v>126</v>
      </c>
      <c r="L758" s="68" t="s">
        <v>2788</v>
      </c>
      <c r="M758" s="68" t="s">
        <v>2789</v>
      </c>
      <c r="N758" s="68" t="s">
        <v>2789</v>
      </c>
      <c r="O758" s="68" t="s">
        <v>14666</v>
      </c>
      <c r="P758" s="348">
        <v>24282465</v>
      </c>
      <c r="Q758" s="348">
        <v>24282465</v>
      </c>
      <c r="R758" s="348" t="s">
        <v>15545</v>
      </c>
      <c r="S758" s="348">
        <v>24282465</v>
      </c>
      <c r="T758" s="348" t="s">
        <v>16267</v>
      </c>
      <c r="U758" s="348">
        <v>24289926</v>
      </c>
      <c r="V758" s="68" t="s">
        <v>15261</v>
      </c>
      <c r="W758" s="68"/>
      <c r="X758" s="68" t="s">
        <v>2790</v>
      </c>
      <c r="Y758" s="68"/>
    </row>
    <row r="759" spans="1:25" x14ac:dyDescent="0.25">
      <c r="A759" s="68" t="s">
        <v>2793</v>
      </c>
      <c r="B759" s="68" t="s">
        <v>2792</v>
      </c>
      <c r="C759" s="68" t="s">
        <v>2794</v>
      </c>
      <c r="D759" s="68" t="s">
        <v>126</v>
      </c>
      <c r="E759" s="68" t="s">
        <v>11</v>
      </c>
      <c r="F759" s="68" t="s">
        <v>49</v>
      </c>
      <c r="G759" s="68" t="s">
        <v>11</v>
      </c>
      <c r="H759" s="68" t="s">
        <v>5</v>
      </c>
      <c r="I759" s="68">
        <v>20904</v>
      </c>
      <c r="J759" s="68" t="s">
        <v>13005</v>
      </c>
      <c r="K759" s="68" t="s">
        <v>126</v>
      </c>
      <c r="L759" s="68" t="s">
        <v>14092</v>
      </c>
      <c r="M759" s="68" t="s">
        <v>943</v>
      </c>
      <c r="N759" s="68" t="s">
        <v>943</v>
      </c>
      <c r="O759" s="68" t="s">
        <v>14666</v>
      </c>
      <c r="P759" s="348">
        <v>47025685</v>
      </c>
      <c r="Q759" s="348" t="s">
        <v>15347</v>
      </c>
      <c r="R759" s="348" t="s">
        <v>12417</v>
      </c>
      <c r="S759" s="348">
        <v>47025685</v>
      </c>
      <c r="T759" s="348" t="s">
        <v>16267</v>
      </c>
      <c r="U759" s="348">
        <v>24289926</v>
      </c>
      <c r="V759" s="68" t="s">
        <v>15261</v>
      </c>
      <c r="W759" s="68"/>
      <c r="X759" s="68" t="s">
        <v>224</v>
      </c>
      <c r="Y759" s="68"/>
    </row>
    <row r="760" spans="1:25" x14ac:dyDescent="0.25">
      <c r="A760" s="68" t="s">
        <v>2797</v>
      </c>
      <c r="B760" s="68" t="s">
        <v>2796</v>
      </c>
      <c r="C760" s="68" t="s">
        <v>2798</v>
      </c>
      <c r="D760" s="68" t="s">
        <v>126</v>
      </c>
      <c r="E760" s="68" t="s">
        <v>11</v>
      </c>
      <c r="F760" s="68" t="s">
        <v>49</v>
      </c>
      <c r="G760" s="68" t="s">
        <v>11</v>
      </c>
      <c r="H760" s="68" t="s">
        <v>2</v>
      </c>
      <c r="I760" s="68">
        <v>20901</v>
      </c>
      <c r="J760" s="68" t="s">
        <v>12917</v>
      </c>
      <c r="K760" s="68" t="s">
        <v>126</v>
      </c>
      <c r="L760" s="68" t="s">
        <v>14092</v>
      </c>
      <c r="M760" s="68" t="s">
        <v>14092</v>
      </c>
      <c r="N760" s="68" t="s">
        <v>2799</v>
      </c>
      <c r="O760" s="68" t="s">
        <v>14666</v>
      </c>
      <c r="P760" s="348">
        <v>24289705</v>
      </c>
      <c r="Q760" s="348" t="s">
        <v>15347</v>
      </c>
      <c r="R760" s="348" t="s">
        <v>12678</v>
      </c>
      <c r="S760" s="348">
        <v>88239512</v>
      </c>
      <c r="T760" s="348" t="s">
        <v>16267</v>
      </c>
      <c r="U760" s="348">
        <v>24289926</v>
      </c>
      <c r="V760" s="68" t="s">
        <v>15261</v>
      </c>
      <c r="W760" s="68"/>
      <c r="X760" s="68" t="s">
        <v>2800</v>
      </c>
      <c r="Y760" s="68"/>
    </row>
    <row r="761" spans="1:25" x14ac:dyDescent="0.25">
      <c r="A761" s="68" t="s">
        <v>2803</v>
      </c>
      <c r="B761" s="68" t="s">
        <v>2802</v>
      </c>
      <c r="C761" s="68" t="s">
        <v>2804</v>
      </c>
      <c r="D761" s="68" t="s">
        <v>1737</v>
      </c>
      <c r="E761" s="68" t="s">
        <v>6</v>
      </c>
      <c r="F761" s="68" t="s">
        <v>195</v>
      </c>
      <c r="G761" s="68" t="s">
        <v>15</v>
      </c>
      <c r="H761" s="68" t="s">
        <v>2</v>
      </c>
      <c r="I761" s="68">
        <v>61101</v>
      </c>
      <c r="J761" s="68" t="s">
        <v>13825</v>
      </c>
      <c r="K761" s="68" t="s">
        <v>196</v>
      </c>
      <c r="L761" s="68" t="s">
        <v>2779</v>
      </c>
      <c r="M761" s="68" t="s">
        <v>2805</v>
      </c>
      <c r="N761" s="68" t="s">
        <v>2804</v>
      </c>
      <c r="O761" s="68" t="s">
        <v>14666</v>
      </c>
      <c r="P761" s="348">
        <v>26431494</v>
      </c>
      <c r="Q761" s="348">
        <v>26431775</v>
      </c>
      <c r="R761" s="348" t="s">
        <v>10232</v>
      </c>
      <c r="S761" s="348">
        <v>26431494</v>
      </c>
      <c r="T761" s="348" t="s">
        <v>15911</v>
      </c>
      <c r="U761" s="348">
        <v>26377541</v>
      </c>
      <c r="V761" s="68"/>
      <c r="W761" s="68"/>
      <c r="X761" s="68" t="s">
        <v>2806</v>
      </c>
      <c r="Y761" s="68"/>
    </row>
    <row r="762" spans="1:25" x14ac:dyDescent="0.25">
      <c r="A762" s="68" t="s">
        <v>2807</v>
      </c>
      <c r="B762" s="68" t="s">
        <v>1076</v>
      </c>
      <c r="C762" s="68" t="s">
        <v>10119</v>
      </c>
      <c r="D762" s="68" t="s">
        <v>126</v>
      </c>
      <c r="E762" s="68" t="s">
        <v>11</v>
      </c>
      <c r="F762" s="68" t="s">
        <v>49</v>
      </c>
      <c r="G762" s="68" t="s">
        <v>11</v>
      </c>
      <c r="H762" s="68" t="s">
        <v>6</v>
      </c>
      <c r="I762" s="68">
        <v>20905</v>
      </c>
      <c r="J762" s="68" t="s">
        <v>13006</v>
      </c>
      <c r="K762" s="68" t="s">
        <v>126</v>
      </c>
      <c r="L762" s="68" t="s">
        <v>14092</v>
      </c>
      <c r="M762" s="68" t="s">
        <v>2808</v>
      </c>
      <c r="N762" s="68" t="s">
        <v>2808</v>
      </c>
      <c r="O762" s="68" t="s">
        <v>14666</v>
      </c>
      <c r="P762" s="348">
        <v>24289860</v>
      </c>
      <c r="Q762" s="348" t="s">
        <v>15347</v>
      </c>
      <c r="R762" s="348" t="s">
        <v>15546</v>
      </c>
      <c r="S762" s="348">
        <v>24289860</v>
      </c>
      <c r="T762" s="348" t="s">
        <v>16267</v>
      </c>
      <c r="U762" s="348">
        <v>24289926</v>
      </c>
      <c r="V762" s="68" t="s">
        <v>15261</v>
      </c>
      <c r="W762" s="68"/>
      <c r="X762" s="68" t="s">
        <v>2809</v>
      </c>
      <c r="Y762" s="68"/>
    </row>
    <row r="763" spans="1:25" x14ac:dyDescent="0.25">
      <c r="A763" s="68" t="s">
        <v>2812</v>
      </c>
      <c r="B763" s="68" t="s">
        <v>2811</v>
      </c>
      <c r="C763" s="68" t="s">
        <v>2813</v>
      </c>
      <c r="D763" s="68" t="s">
        <v>126</v>
      </c>
      <c r="E763" s="68" t="s">
        <v>11</v>
      </c>
      <c r="F763" s="68" t="s">
        <v>49</v>
      </c>
      <c r="G763" s="68" t="s">
        <v>11</v>
      </c>
      <c r="H763" s="68" t="s">
        <v>4</v>
      </c>
      <c r="I763" s="68">
        <v>20903</v>
      </c>
      <c r="J763" s="68" t="s">
        <v>16467</v>
      </c>
      <c r="K763" s="68" t="s">
        <v>126</v>
      </c>
      <c r="L763" s="68" t="s">
        <v>14092</v>
      </c>
      <c r="M763" s="68" t="s">
        <v>2813</v>
      </c>
      <c r="N763" s="68" t="s">
        <v>2813</v>
      </c>
      <c r="O763" s="68" t="s">
        <v>14666</v>
      </c>
      <c r="P763" s="348">
        <v>24289746</v>
      </c>
      <c r="Q763" s="348">
        <v>24289746</v>
      </c>
      <c r="R763" s="348" t="s">
        <v>10589</v>
      </c>
      <c r="S763" s="348">
        <v>24289746</v>
      </c>
      <c r="T763" s="348" t="s">
        <v>16267</v>
      </c>
      <c r="U763" s="348">
        <v>24289926</v>
      </c>
      <c r="V763" s="68" t="s">
        <v>15261</v>
      </c>
      <c r="W763" s="68"/>
      <c r="X763" s="68" t="s">
        <v>373</v>
      </c>
      <c r="Y763" s="68"/>
    </row>
    <row r="764" spans="1:25" x14ac:dyDescent="0.25">
      <c r="A764" s="68" t="s">
        <v>2816</v>
      </c>
      <c r="B764" s="68" t="s">
        <v>2815</v>
      </c>
      <c r="C764" s="68" t="s">
        <v>1808</v>
      </c>
      <c r="D764" s="68" t="s">
        <v>1737</v>
      </c>
      <c r="E764" s="68" t="s">
        <v>6</v>
      </c>
      <c r="F764" s="68" t="s">
        <v>195</v>
      </c>
      <c r="G764" s="68" t="s">
        <v>15</v>
      </c>
      <c r="H764" s="68" t="s">
        <v>2</v>
      </c>
      <c r="I764" s="68">
        <v>61101</v>
      </c>
      <c r="J764" s="68" t="s">
        <v>13825</v>
      </c>
      <c r="K764" s="68" t="s">
        <v>196</v>
      </c>
      <c r="L764" s="68" t="s">
        <v>2779</v>
      </c>
      <c r="M764" s="68" t="s">
        <v>2805</v>
      </c>
      <c r="N764" s="68" t="s">
        <v>1808</v>
      </c>
      <c r="O764" s="68" t="s">
        <v>14666</v>
      </c>
      <c r="P764" s="348">
        <v>26377590</v>
      </c>
      <c r="Q764" s="348">
        <v>23377020</v>
      </c>
      <c r="R764" s="348" t="s">
        <v>13654</v>
      </c>
      <c r="S764" s="348">
        <v>26377020</v>
      </c>
      <c r="T764" s="348" t="s">
        <v>15911</v>
      </c>
      <c r="U764" s="348">
        <v>26377541</v>
      </c>
      <c r="V764" s="68"/>
      <c r="W764" s="68"/>
      <c r="X764" s="68" t="s">
        <v>2817</v>
      </c>
      <c r="Y764" s="68"/>
    </row>
    <row r="765" spans="1:25" x14ac:dyDescent="0.25">
      <c r="A765" s="68" t="s">
        <v>2819</v>
      </c>
      <c r="B765" s="68" t="s">
        <v>2818</v>
      </c>
      <c r="C765" s="68" t="s">
        <v>2820</v>
      </c>
      <c r="D765" s="68" t="s">
        <v>1737</v>
      </c>
      <c r="E765" s="68" t="s">
        <v>6</v>
      </c>
      <c r="F765" s="68" t="s">
        <v>195</v>
      </c>
      <c r="G765" s="68" t="s">
        <v>15</v>
      </c>
      <c r="H765" s="68" t="s">
        <v>2</v>
      </c>
      <c r="I765" s="68">
        <v>61101</v>
      </c>
      <c r="J765" s="68" t="s">
        <v>13825</v>
      </c>
      <c r="K765" s="68" t="s">
        <v>196</v>
      </c>
      <c r="L765" s="68" t="s">
        <v>2779</v>
      </c>
      <c r="M765" s="68" t="s">
        <v>2805</v>
      </c>
      <c r="N765" s="68" t="s">
        <v>2805</v>
      </c>
      <c r="O765" s="68" t="s">
        <v>14666</v>
      </c>
      <c r="P765" s="348">
        <v>26433201</v>
      </c>
      <c r="Q765" s="348">
        <v>26436492</v>
      </c>
      <c r="R765" s="348" t="s">
        <v>13148</v>
      </c>
      <c r="S765" s="348">
        <v>26433201</v>
      </c>
      <c r="T765" s="348" t="s">
        <v>15911</v>
      </c>
      <c r="U765" s="348">
        <v>26377541</v>
      </c>
      <c r="V765" s="68"/>
      <c r="W765" s="68"/>
      <c r="X765" s="68" t="s">
        <v>220</v>
      </c>
      <c r="Y765" s="68" t="s">
        <v>1311</v>
      </c>
    </row>
    <row r="766" spans="1:25" x14ac:dyDescent="0.25">
      <c r="A766" s="68" t="s">
        <v>2822</v>
      </c>
      <c r="B766" s="68" t="s">
        <v>2821</v>
      </c>
      <c r="C766" s="68" t="s">
        <v>2823</v>
      </c>
      <c r="D766" s="68" t="s">
        <v>126</v>
      </c>
      <c r="E766" s="68" t="s">
        <v>11</v>
      </c>
      <c r="F766" s="68" t="s">
        <v>49</v>
      </c>
      <c r="G766" s="68" t="s">
        <v>5</v>
      </c>
      <c r="H766" s="68" t="s">
        <v>4</v>
      </c>
      <c r="I766" s="68">
        <v>20403</v>
      </c>
      <c r="J766" s="68" t="s">
        <v>13909</v>
      </c>
      <c r="K766" s="68" t="s">
        <v>126</v>
      </c>
      <c r="L766" s="68" t="s">
        <v>2788</v>
      </c>
      <c r="M766" s="68" t="s">
        <v>2824</v>
      </c>
      <c r="N766" s="68" t="s">
        <v>2824</v>
      </c>
      <c r="O766" s="68" t="s">
        <v>14666</v>
      </c>
      <c r="P766" s="348">
        <v>26362068</v>
      </c>
      <c r="Q766" s="348">
        <v>26362068</v>
      </c>
      <c r="R766" s="348" t="s">
        <v>10552</v>
      </c>
      <c r="S766" s="348">
        <v>89666410</v>
      </c>
      <c r="T766" s="348" t="s">
        <v>16267</v>
      </c>
      <c r="U766" s="348">
        <v>24289926</v>
      </c>
      <c r="V766" s="68"/>
      <c r="W766" s="68"/>
      <c r="X766" s="68" t="s">
        <v>2825</v>
      </c>
      <c r="Y766" s="68"/>
    </row>
    <row r="767" spans="1:25" x14ac:dyDescent="0.25">
      <c r="A767" s="68" t="s">
        <v>2827</v>
      </c>
      <c r="B767" s="68" t="s">
        <v>2826</v>
      </c>
      <c r="C767" s="68" t="s">
        <v>2828</v>
      </c>
      <c r="D767" s="68" t="s">
        <v>126</v>
      </c>
      <c r="E767" s="68" t="s">
        <v>11</v>
      </c>
      <c r="F767" s="68" t="s">
        <v>49</v>
      </c>
      <c r="G767" s="68" t="s">
        <v>5</v>
      </c>
      <c r="H767" s="68" t="s">
        <v>5</v>
      </c>
      <c r="I767" s="68">
        <v>20404</v>
      </c>
      <c r="J767" s="68" t="s">
        <v>12980</v>
      </c>
      <c r="K767" s="68" t="s">
        <v>126</v>
      </c>
      <c r="L767" s="68" t="s">
        <v>2788</v>
      </c>
      <c r="M767" s="68" t="s">
        <v>2828</v>
      </c>
      <c r="N767" s="68" t="s">
        <v>2828</v>
      </c>
      <c r="O767" s="68" t="s">
        <v>14666</v>
      </c>
      <c r="P767" s="348">
        <v>26362517</v>
      </c>
      <c r="Q767" s="348">
        <v>26362535</v>
      </c>
      <c r="R767" s="348" t="s">
        <v>13115</v>
      </c>
      <c r="S767" s="348">
        <v>26362517</v>
      </c>
      <c r="T767" s="348" t="s">
        <v>16267</v>
      </c>
      <c r="U767" s="348">
        <v>24289926</v>
      </c>
      <c r="V767" s="68" t="s">
        <v>15261</v>
      </c>
      <c r="W767" s="68"/>
      <c r="X767" s="68" t="s">
        <v>2829</v>
      </c>
      <c r="Y767" s="68"/>
    </row>
    <row r="768" spans="1:25" x14ac:dyDescent="0.25">
      <c r="A768" s="68" t="s">
        <v>2831</v>
      </c>
      <c r="B768" s="68" t="s">
        <v>2830</v>
      </c>
      <c r="C768" s="68" t="s">
        <v>15547</v>
      </c>
      <c r="D768" s="68" t="s">
        <v>126</v>
      </c>
      <c r="E768" s="68" t="s">
        <v>11</v>
      </c>
      <c r="F768" s="68" t="s">
        <v>49</v>
      </c>
      <c r="G768" s="68" t="s">
        <v>11</v>
      </c>
      <c r="H768" s="68" t="s">
        <v>6</v>
      </c>
      <c r="I768" s="68">
        <v>20905</v>
      </c>
      <c r="J768" s="68" t="s">
        <v>13006</v>
      </c>
      <c r="K768" s="68" t="s">
        <v>126</v>
      </c>
      <c r="L768" s="68" t="s">
        <v>14092</v>
      </c>
      <c r="M768" s="68" t="s">
        <v>2808</v>
      </c>
      <c r="N768" s="68" t="s">
        <v>11370</v>
      </c>
      <c r="O768" s="68" t="s">
        <v>14666</v>
      </c>
      <c r="P768" s="348">
        <v>24278987</v>
      </c>
      <c r="Q768" s="348">
        <v>24278987</v>
      </c>
      <c r="R768" s="348" t="s">
        <v>16468</v>
      </c>
      <c r="S768" s="348">
        <v>24282249</v>
      </c>
      <c r="T768" s="348" t="s">
        <v>16267</v>
      </c>
      <c r="U768" s="348">
        <v>24289926</v>
      </c>
      <c r="V768" s="68"/>
      <c r="W768" s="68"/>
      <c r="X768" s="68" t="s">
        <v>2270</v>
      </c>
      <c r="Y768" s="68"/>
    </row>
    <row r="769" spans="1:25" x14ac:dyDescent="0.25">
      <c r="A769" s="68" t="s">
        <v>2834</v>
      </c>
      <c r="B769" s="68" t="s">
        <v>2833</v>
      </c>
      <c r="C769" s="68" t="s">
        <v>2835</v>
      </c>
      <c r="D769" s="68" t="s">
        <v>1737</v>
      </c>
      <c r="E769" s="68" t="s">
        <v>6</v>
      </c>
      <c r="F769" s="68" t="s">
        <v>195</v>
      </c>
      <c r="G769" s="68" t="s">
        <v>15</v>
      </c>
      <c r="H769" s="68" t="s">
        <v>2</v>
      </c>
      <c r="I769" s="68">
        <v>61101</v>
      </c>
      <c r="J769" s="68" t="s">
        <v>13825</v>
      </c>
      <c r="K769" s="68" t="s">
        <v>196</v>
      </c>
      <c r="L769" s="68" t="s">
        <v>2779</v>
      </c>
      <c r="M769" s="68" t="s">
        <v>2805</v>
      </c>
      <c r="N769" s="68" t="s">
        <v>2835</v>
      </c>
      <c r="O769" s="68" t="s">
        <v>14666</v>
      </c>
      <c r="P769" s="348">
        <v>26431189</v>
      </c>
      <c r="Q769" s="348">
        <v>26431189</v>
      </c>
      <c r="R769" s="348" t="s">
        <v>10277</v>
      </c>
      <c r="S769" s="348">
        <v>86564231</v>
      </c>
      <c r="T769" s="348" t="s">
        <v>15911</v>
      </c>
      <c r="U769" s="348">
        <v>26377541</v>
      </c>
      <c r="V769" s="68"/>
      <c r="W769" s="68"/>
      <c r="X769" s="68" t="s">
        <v>2836</v>
      </c>
      <c r="Y769" s="68"/>
    </row>
    <row r="770" spans="1:25" x14ac:dyDescent="0.25">
      <c r="A770" s="68" t="s">
        <v>2838</v>
      </c>
      <c r="B770" s="68" t="s">
        <v>2837</v>
      </c>
      <c r="C770" s="68" t="s">
        <v>570</v>
      </c>
      <c r="D770" s="68" t="s">
        <v>126</v>
      </c>
      <c r="E770" s="68" t="s">
        <v>11</v>
      </c>
      <c r="F770" s="68" t="s">
        <v>49</v>
      </c>
      <c r="G770" s="68" t="s">
        <v>11</v>
      </c>
      <c r="H770" s="68" t="s">
        <v>5</v>
      </c>
      <c r="I770" s="68">
        <v>20904</v>
      </c>
      <c r="J770" s="68" t="s">
        <v>13005</v>
      </c>
      <c r="K770" s="68" t="s">
        <v>126</v>
      </c>
      <c r="L770" s="68" t="s">
        <v>14092</v>
      </c>
      <c r="M770" s="68" t="s">
        <v>943</v>
      </c>
      <c r="N770" s="68" t="s">
        <v>570</v>
      </c>
      <c r="O770" s="68" t="s">
        <v>14666</v>
      </c>
      <c r="P770" s="348">
        <v>24286812</v>
      </c>
      <c r="Q770" s="348">
        <v>88486603</v>
      </c>
      <c r="R770" s="348" t="s">
        <v>16469</v>
      </c>
      <c r="S770" s="348">
        <v>24286603</v>
      </c>
      <c r="T770" s="348" t="s">
        <v>16267</v>
      </c>
      <c r="U770" s="348">
        <v>24289926</v>
      </c>
      <c r="V770" s="68"/>
      <c r="W770" s="68"/>
      <c r="X770" s="68" t="s">
        <v>2839</v>
      </c>
      <c r="Y770" s="68"/>
    </row>
    <row r="771" spans="1:25" x14ac:dyDescent="0.25">
      <c r="A771" s="68" t="s">
        <v>2840</v>
      </c>
      <c r="B771" s="68" t="s">
        <v>2772</v>
      </c>
      <c r="C771" s="68" t="s">
        <v>2841</v>
      </c>
      <c r="D771" s="68" t="s">
        <v>126</v>
      </c>
      <c r="E771" s="68" t="s">
        <v>11</v>
      </c>
      <c r="F771" s="68" t="s">
        <v>49</v>
      </c>
      <c r="G771" s="68" t="s">
        <v>5</v>
      </c>
      <c r="H771" s="68" t="s">
        <v>2</v>
      </c>
      <c r="I771" s="68">
        <v>20401</v>
      </c>
      <c r="J771" s="68" t="s">
        <v>12899</v>
      </c>
      <c r="K771" s="68" t="s">
        <v>126</v>
      </c>
      <c r="L771" s="68" t="s">
        <v>2788</v>
      </c>
      <c r="M771" s="68" t="s">
        <v>2788</v>
      </c>
      <c r="N771" s="68" t="s">
        <v>420</v>
      </c>
      <c r="O771" s="68" t="s">
        <v>14666</v>
      </c>
      <c r="P771" s="348">
        <v>40800167</v>
      </c>
      <c r="Q771" s="348">
        <v>24286162</v>
      </c>
      <c r="R771" s="348" t="s">
        <v>15548</v>
      </c>
      <c r="S771" s="348">
        <v>88424132</v>
      </c>
      <c r="T771" s="348" t="s">
        <v>16267</v>
      </c>
      <c r="U771" s="348">
        <v>24289926</v>
      </c>
      <c r="V771" s="68" t="s">
        <v>15261</v>
      </c>
      <c r="W771" s="68"/>
      <c r="X771" s="68" t="s">
        <v>1456</v>
      </c>
      <c r="Y771" s="68"/>
    </row>
    <row r="772" spans="1:25" x14ac:dyDescent="0.25">
      <c r="A772" s="68" t="s">
        <v>2844</v>
      </c>
      <c r="B772" s="68" t="s">
        <v>2843</v>
      </c>
      <c r="C772" s="68" t="s">
        <v>2845</v>
      </c>
      <c r="D772" s="68" t="s">
        <v>1737</v>
      </c>
      <c r="E772" s="68" t="s">
        <v>6</v>
      </c>
      <c r="F772" s="68" t="s">
        <v>195</v>
      </c>
      <c r="G772" s="68" t="s">
        <v>15</v>
      </c>
      <c r="H772" s="68" t="s">
        <v>4</v>
      </c>
      <c r="I772" s="68">
        <v>61103</v>
      </c>
      <c r="J772" s="68" t="s">
        <v>14582</v>
      </c>
      <c r="K772" s="68" t="s">
        <v>196</v>
      </c>
      <c r="L772" s="68" t="s">
        <v>2779</v>
      </c>
      <c r="M772" s="68" t="s">
        <v>898</v>
      </c>
      <c r="N772" s="68" t="s">
        <v>11435</v>
      </c>
      <c r="O772" s="68" t="s">
        <v>14666</v>
      </c>
      <c r="P772" s="348">
        <v>24282954</v>
      </c>
      <c r="Q772" s="348">
        <v>89378301</v>
      </c>
      <c r="R772" s="348" t="s">
        <v>15178</v>
      </c>
      <c r="S772" s="348">
        <v>24285994</v>
      </c>
      <c r="T772" s="348" t="s">
        <v>15911</v>
      </c>
      <c r="U772" s="348">
        <v>26377541</v>
      </c>
      <c r="V772" s="68" t="s">
        <v>15261</v>
      </c>
      <c r="W772" s="68"/>
      <c r="X772" s="68" t="s">
        <v>8496</v>
      </c>
      <c r="Y772" s="68"/>
    </row>
    <row r="773" spans="1:25" x14ac:dyDescent="0.25">
      <c r="A773" s="68" t="s">
        <v>2847</v>
      </c>
      <c r="B773" s="68" t="s">
        <v>2846</v>
      </c>
      <c r="C773" s="68" t="s">
        <v>2848</v>
      </c>
      <c r="D773" s="68" t="s">
        <v>126</v>
      </c>
      <c r="E773" s="68" t="s">
        <v>11</v>
      </c>
      <c r="F773" s="68" t="s">
        <v>49</v>
      </c>
      <c r="G773" s="68" t="s">
        <v>5</v>
      </c>
      <c r="H773" s="68" t="s">
        <v>2</v>
      </c>
      <c r="I773" s="68">
        <v>20401</v>
      </c>
      <c r="J773" s="68" t="s">
        <v>12899</v>
      </c>
      <c r="K773" s="68" t="s">
        <v>126</v>
      </c>
      <c r="L773" s="68" t="s">
        <v>2788</v>
      </c>
      <c r="M773" s="68" t="s">
        <v>2788</v>
      </c>
      <c r="N773" s="68" t="s">
        <v>2788</v>
      </c>
      <c r="O773" s="68" t="s">
        <v>14666</v>
      </c>
      <c r="P773" s="348">
        <v>24289122</v>
      </c>
      <c r="Q773" s="348">
        <v>24289122</v>
      </c>
      <c r="R773" s="348" t="s">
        <v>12044</v>
      </c>
      <c r="S773" s="348">
        <v>24289122</v>
      </c>
      <c r="T773" s="348" t="s">
        <v>16267</v>
      </c>
      <c r="U773" s="348">
        <v>24289926</v>
      </c>
      <c r="V773" s="68" t="s">
        <v>15261</v>
      </c>
      <c r="W773" s="68"/>
      <c r="X773" s="68" t="s">
        <v>12109</v>
      </c>
      <c r="Y773" s="68"/>
    </row>
    <row r="774" spans="1:25" x14ac:dyDescent="0.25">
      <c r="A774" s="68" t="s">
        <v>2850</v>
      </c>
      <c r="B774" s="68" t="s">
        <v>2849</v>
      </c>
      <c r="C774" s="68" t="s">
        <v>285</v>
      </c>
      <c r="D774" s="68" t="s">
        <v>1737</v>
      </c>
      <c r="E774" s="68" t="s">
        <v>6</v>
      </c>
      <c r="F774" s="68" t="s">
        <v>195</v>
      </c>
      <c r="G774" s="68" t="s">
        <v>15</v>
      </c>
      <c r="H774" s="68" t="s">
        <v>2</v>
      </c>
      <c r="I774" s="68">
        <v>61101</v>
      </c>
      <c r="J774" s="68" t="s">
        <v>13825</v>
      </c>
      <c r="K774" s="68" t="s">
        <v>196</v>
      </c>
      <c r="L774" s="68" t="s">
        <v>2779</v>
      </c>
      <c r="M774" s="68" t="s">
        <v>2805</v>
      </c>
      <c r="N774" s="68" t="s">
        <v>285</v>
      </c>
      <c r="O774" s="68" t="s">
        <v>14666</v>
      </c>
      <c r="P774" s="348">
        <v>26431657</v>
      </c>
      <c r="Q774" s="348" t="s">
        <v>15347</v>
      </c>
      <c r="R774" s="348" t="s">
        <v>15549</v>
      </c>
      <c r="S774" s="348">
        <v>61130512</v>
      </c>
      <c r="T774" s="348" t="s">
        <v>15911</v>
      </c>
      <c r="U774" s="348">
        <v>89233782</v>
      </c>
      <c r="V774" s="68"/>
      <c r="W774" s="68"/>
      <c r="X774" s="68" t="s">
        <v>9576</v>
      </c>
      <c r="Y774" s="68"/>
    </row>
    <row r="775" spans="1:25" x14ac:dyDescent="0.25">
      <c r="A775" s="68" t="s">
        <v>2852</v>
      </c>
      <c r="B775" s="68" t="s">
        <v>2851</v>
      </c>
      <c r="C775" s="68" t="s">
        <v>2853</v>
      </c>
      <c r="D775" s="68" t="s">
        <v>126</v>
      </c>
      <c r="E775" s="68" t="s">
        <v>11</v>
      </c>
      <c r="F775" s="68" t="s">
        <v>49</v>
      </c>
      <c r="G775" s="68" t="s">
        <v>11</v>
      </c>
      <c r="H775" s="68" t="s">
        <v>2</v>
      </c>
      <c r="I775" s="68">
        <v>20901</v>
      </c>
      <c r="J775" s="68" t="s">
        <v>12917</v>
      </c>
      <c r="K775" s="68" t="s">
        <v>126</v>
      </c>
      <c r="L775" s="68" t="s">
        <v>14092</v>
      </c>
      <c r="M775" s="68" t="s">
        <v>14092</v>
      </c>
      <c r="N775" s="68" t="s">
        <v>12679</v>
      </c>
      <c r="O775" s="68" t="s">
        <v>14666</v>
      </c>
      <c r="P775" s="348">
        <v>24288628</v>
      </c>
      <c r="Q775" s="348">
        <v>24283278</v>
      </c>
      <c r="R775" s="348" t="s">
        <v>14103</v>
      </c>
      <c r="S775" s="348">
        <v>61151116</v>
      </c>
      <c r="T775" s="348" t="s">
        <v>16267</v>
      </c>
      <c r="U775" s="348">
        <v>24289926</v>
      </c>
      <c r="V775" s="68" t="s">
        <v>15261</v>
      </c>
      <c r="W775" s="68"/>
      <c r="X775" s="68"/>
      <c r="Y775" s="68" t="s">
        <v>438</v>
      </c>
    </row>
    <row r="776" spans="1:25" x14ac:dyDescent="0.25">
      <c r="A776" s="68" t="s">
        <v>2854</v>
      </c>
      <c r="B776" s="68" t="s">
        <v>267</v>
      </c>
      <c r="C776" s="68" t="s">
        <v>2855</v>
      </c>
      <c r="D776" s="68" t="s">
        <v>126</v>
      </c>
      <c r="E776" s="68" t="s">
        <v>11</v>
      </c>
      <c r="F776" s="68" t="s">
        <v>49</v>
      </c>
      <c r="G776" s="68" t="s">
        <v>5</v>
      </c>
      <c r="H776" s="68" t="s">
        <v>3</v>
      </c>
      <c r="I776" s="68">
        <v>20402</v>
      </c>
      <c r="J776" s="68" t="s">
        <v>12935</v>
      </c>
      <c r="K776" s="68" t="s">
        <v>126</v>
      </c>
      <c r="L776" s="68" t="s">
        <v>2788</v>
      </c>
      <c r="M776" s="68" t="s">
        <v>2789</v>
      </c>
      <c r="N776" s="68" t="s">
        <v>2855</v>
      </c>
      <c r="O776" s="68" t="s">
        <v>14666</v>
      </c>
      <c r="P776" s="348">
        <v>88331875</v>
      </c>
      <c r="Q776" s="348" t="s">
        <v>15347</v>
      </c>
      <c r="R776" s="348" t="s">
        <v>15550</v>
      </c>
      <c r="S776" s="348">
        <v>88331875</v>
      </c>
      <c r="T776" s="348" t="s">
        <v>16267</v>
      </c>
      <c r="U776" s="348">
        <v>24289926</v>
      </c>
      <c r="V776" s="68"/>
      <c r="W776" s="68"/>
      <c r="X776" s="68" t="s">
        <v>9619</v>
      </c>
      <c r="Y776" s="68"/>
    </row>
    <row r="777" spans="1:25" x14ac:dyDescent="0.25">
      <c r="A777" s="68" t="s">
        <v>2857</v>
      </c>
      <c r="B777" s="68" t="s">
        <v>2856</v>
      </c>
      <c r="C777" s="68" t="s">
        <v>2858</v>
      </c>
      <c r="D777" s="68" t="s">
        <v>126</v>
      </c>
      <c r="E777" s="68" t="s">
        <v>11</v>
      </c>
      <c r="F777" s="68" t="s">
        <v>49</v>
      </c>
      <c r="G777" s="68" t="s">
        <v>11</v>
      </c>
      <c r="H777" s="68" t="s">
        <v>6</v>
      </c>
      <c r="I777" s="68">
        <v>20905</v>
      </c>
      <c r="J777" s="68" t="s">
        <v>13006</v>
      </c>
      <c r="K777" s="68" t="s">
        <v>126</v>
      </c>
      <c r="L777" s="68" t="s">
        <v>14092</v>
      </c>
      <c r="M777" s="68" t="s">
        <v>2808</v>
      </c>
      <c r="N777" s="68" t="s">
        <v>827</v>
      </c>
      <c r="O777" s="68" t="s">
        <v>14666</v>
      </c>
      <c r="P777" s="348">
        <v>24283275</v>
      </c>
      <c r="Q777" s="348">
        <v>87157978</v>
      </c>
      <c r="R777" s="348" t="s">
        <v>12677</v>
      </c>
      <c r="S777" s="348">
        <v>87157978</v>
      </c>
      <c r="T777" s="348" t="s">
        <v>16267</v>
      </c>
      <c r="U777" s="348">
        <v>24289926</v>
      </c>
      <c r="V777" s="68"/>
      <c r="W777" s="68"/>
      <c r="X777" s="68" t="s">
        <v>11025</v>
      </c>
      <c r="Y777" s="68"/>
    </row>
    <row r="778" spans="1:25" x14ac:dyDescent="0.25">
      <c r="A778" s="68" t="s">
        <v>2860</v>
      </c>
      <c r="B778" s="68" t="s">
        <v>2859</v>
      </c>
      <c r="C778" s="68" t="s">
        <v>834</v>
      </c>
      <c r="D778" s="68" t="s">
        <v>126</v>
      </c>
      <c r="E778" s="68" t="s">
        <v>11</v>
      </c>
      <c r="F778" s="68" t="s">
        <v>49</v>
      </c>
      <c r="G778" s="68" t="s">
        <v>5</v>
      </c>
      <c r="H778" s="68" t="s">
        <v>2</v>
      </c>
      <c r="I778" s="68">
        <v>20401</v>
      </c>
      <c r="J778" s="68" t="s">
        <v>12899</v>
      </c>
      <c r="K778" s="68" t="s">
        <v>126</v>
      </c>
      <c r="L778" s="68" t="s">
        <v>2788</v>
      </c>
      <c r="M778" s="68" t="s">
        <v>2788</v>
      </c>
      <c r="N778" s="68" t="s">
        <v>834</v>
      </c>
      <c r="O778" s="68" t="s">
        <v>14666</v>
      </c>
      <c r="P778" s="348">
        <v>88618759</v>
      </c>
      <c r="Q778" s="348" t="s">
        <v>15347</v>
      </c>
      <c r="R778" s="348" t="s">
        <v>15551</v>
      </c>
      <c r="S778" s="348">
        <v>88618759</v>
      </c>
      <c r="T778" s="348" t="s">
        <v>16267</v>
      </c>
      <c r="U778" s="348">
        <v>24289926</v>
      </c>
      <c r="V778" s="68"/>
      <c r="W778" s="68"/>
      <c r="X778" s="68" t="s">
        <v>13149</v>
      </c>
      <c r="Y778" s="68"/>
    </row>
    <row r="779" spans="1:25" x14ac:dyDescent="0.25">
      <c r="A779" s="68" t="s">
        <v>2861</v>
      </c>
      <c r="B779" s="68" t="s">
        <v>460</v>
      </c>
      <c r="C779" s="68" t="s">
        <v>2862</v>
      </c>
      <c r="D779" s="68" t="s">
        <v>126</v>
      </c>
      <c r="E779" s="68" t="s">
        <v>11</v>
      </c>
      <c r="F779" s="68" t="s">
        <v>49</v>
      </c>
      <c r="G779" s="68" t="s">
        <v>5</v>
      </c>
      <c r="H779" s="68" t="s">
        <v>2</v>
      </c>
      <c r="I779" s="68">
        <v>20401</v>
      </c>
      <c r="J779" s="68" t="s">
        <v>12899</v>
      </c>
      <c r="K779" s="68" t="s">
        <v>126</v>
      </c>
      <c r="L779" s="68" t="s">
        <v>2788</v>
      </c>
      <c r="M779" s="68" t="s">
        <v>2788</v>
      </c>
      <c r="N779" s="68" t="s">
        <v>2862</v>
      </c>
      <c r="O779" s="68" t="s">
        <v>14666</v>
      </c>
      <c r="P779" s="348">
        <v>85375946</v>
      </c>
      <c r="Q779" s="348" t="s">
        <v>15347</v>
      </c>
      <c r="R779" s="348" t="s">
        <v>14790</v>
      </c>
      <c r="S779" s="348">
        <v>85375946</v>
      </c>
      <c r="T779" s="348" t="s">
        <v>16267</v>
      </c>
      <c r="U779" s="348">
        <v>24289926</v>
      </c>
      <c r="V779" s="68"/>
      <c r="W779" s="68"/>
      <c r="X779" s="68" t="s">
        <v>9617</v>
      </c>
      <c r="Y779" s="68"/>
    </row>
    <row r="780" spans="1:25" x14ac:dyDescent="0.25">
      <c r="A780" s="68" t="s">
        <v>2864</v>
      </c>
      <c r="B780" s="68" t="s">
        <v>2863</v>
      </c>
      <c r="C780" s="68" t="s">
        <v>2865</v>
      </c>
      <c r="D780" s="68" t="s">
        <v>1737</v>
      </c>
      <c r="E780" s="68" t="s">
        <v>6</v>
      </c>
      <c r="F780" s="68" t="s">
        <v>195</v>
      </c>
      <c r="G780" s="68" t="s">
        <v>15</v>
      </c>
      <c r="H780" s="68" t="s">
        <v>2</v>
      </c>
      <c r="I780" s="68">
        <v>61101</v>
      </c>
      <c r="J780" s="68" t="s">
        <v>13825</v>
      </c>
      <c r="K780" s="68" t="s">
        <v>196</v>
      </c>
      <c r="L780" s="68" t="s">
        <v>2779</v>
      </c>
      <c r="M780" s="68" t="s">
        <v>2805</v>
      </c>
      <c r="N780" s="68" t="s">
        <v>11436</v>
      </c>
      <c r="O780" s="68" t="s">
        <v>14666</v>
      </c>
      <c r="P780" s="348" t="s">
        <v>15347</v>
      </c>
      <c r="Q780" s="348" t="s">
        <v>15347</v>
      </c>
      <c r="R780" s="348" t="s">
        <v>15552</v>
      </c>
      <c r="S780" s="348">
        <v>87744632</v>
      </c>
      <c r="T780" s="348" t="s">
        <v>15911</v>
      </c>
      <c r="U780" s="348">
        <v>26377595</v>
      </c>
      <c r="V780" s="68"/>
      <c r="W780" s="68"/>
      <c r="X780" s="68" t="s">
        <v>14425</v>
      </c>
      <c r="Y780" s="68"/>
    </row>
    <row r="781" spans="1:25" x14ac:dyDescent="0.25">
      <c r="A781" s="68" t="s">
        <v>2867</v>
      </c>
      <c r="B781" s="68" t="s">
        <v>2866</v>
      </c>
      <c r="C781" s="68" t="s">
        <v>2868</v>
      </c>
      <c r="D781" s="68" t="s">
        <v>1737</v>
      </c>
      <c r="E781" s="68" t="s">
        <v>6</v>
      </c>
      <c r="F781" s="68" t="s">
        <v>195</v>
      </c>
      <c r="G781" s="68" t="s">
        <v>15</v>
      </c>
      <c r="H781" s="68" t="s">
        <v>2</v>
      </c>
      <c r="I781" s="68">
        <v>61101</v>
      </c>
      <c r="J781" s="68" t="s">
        <v>13825</v>
      </c>
      <c r="K781" s="68" t="s">
        <v>196</v>
      </c>
      <c r="L781" s="68" t="s">
        <v>2779</v>
      </c>
      <c r="M781" s="68" t="s">
        <v>2805</v>
      </c>
      <c r="N781" s="68" t="s">
        <v>2865</v>
      </c>
      <c r="O781" s="68" t="s">
        <v>14666</v>
      </c>
      <c r="P781" s="348">
        <v>26435706</v>
      </c>
      <c r="Q781" s="348" t="s">
        <v>15347</v>
      </c>
      <c r="R781" s="348" t="s">
        <v>10506</v>
      </c>
      <c r="S781" s="348">
        <v>83087751</v>
      </c>
      <c r="T781" s="348" t="s">
        <v>15911</v>
      </c>
      <c r="U781" s="348">
        <v>26377541</v>
      </c>
      <c r="V781" s="68"/>
      <c r="W781" s="68"/>
      <c r="X781" s="68" t="s">
        <v>2869</v>
      </c>
      <c r="Y781" s="68"/>
    </row>
    <row r="782" spans="1:25" x14ac:dyDescent="0.25">
      <c r="A782" s="68" t="s">
        <v>2871</v>
      </c>
      <c r="B782" s="68" t="s">
        <v>2870</v>
      </c>
      <c r="C782" s="68" t="s">
        <v>2872</v>
      </c>
      <c r="D782" s="68" t="s">
        <v>1737</v>
      </c>
      <c r="E782" s="68" t="s">
        <v>6</v>
      </c>
      <c r="F782" s="68" t="s">
        <v>195</v>
      </c>
      <c r="G782" s="68" t="s">
        <v>15</v>
      </c>
      <c r="H782" s="68" t="s">
        <v>3</v>
      </c>
      <c r="I782" s="68">
        <v>61102</v>
      </c>
      <c r="J782" s="68" t="s">
        <v>13892</v>
      </c>
      <c r="K782" s="68" t="s">
        <v>196</v>
      </c>
      <c r="L782" s="68" t="s">
        <v>2779</v>
      </c>
      <c r="M782" s="68" t="s">
        <v>2780</v>
      </c>
      <c r="N782" s="68" t="s">
        <v>2872</v>
      </c>
      <c r="O782" s="68" t="s">
        <v>14666</v>
      </c>
      <c r="P782" s="348">
        <v>26370140</v>
      </c>
      <c r="Q782" s="348" t="s">
        <v>15347</v>
      </c>
      <c r="R782" s="348" t="s">
        <v>9959</v>
      </c>
      <c r="S782" s="348">
        <v>26370090</v>
      </c>
      <c r="T782" s="348" t="s">
        <v>15911</v>
      </c>
      <c r="U782" s="348">
        <v>26377595</v>
      </c>
      <c r="V782" s="68" t="s">
        <v>15261</v>
      </c>
      <c r="W782" s="68"/>
      <c r="X782" s="68" t="s">
        <v>2873</v>
      </c>
      <c r="Y782" s="68"/>
    </row>
    <row r="783" spans="1:25" x14ac:dyDescent="0.25">
      <c r="A783" s="68" t="s">
        <v>2874</v>
      </c>
      <c r="B783" s="68" t="s">
        <v>711</v>
      </c>
      <c r="C783" s="68" t="s">
        <v>2654</v>
      </c>
      <c r="D783" s="68" t="s">
        <v>126</v>
      </c>
      <c r="E783" s="68" t="s">
        <v>11</v>
      </c>
      <c r="F783" s="68" t="s">
        <v>49</v>
      </c>
      <c r="G783" s="68" t="s">
        <v>11</v>
      </c>
      <c r="H783" s="68" t="s">
        <v>5</v>
      </c>
      <c r="I783" s="68">
        <v>20904</v>
      </c>
      <c r="J783" s="68" t="s">
        <v>13005</v>
      </c>
      <c r="K783" s="68" t="s">
        <v>126</v>
      </c>
      <c r="L783" s="68" t="s">
        <v>14092</v>
      </c>
      <c r="M783" s="68" t="s">
        <v>943</v>
      </c>
      <c r="N783" s="68" t="s">
        <v>2654</v>
      </c>
      <c r="O783" s="68" t="s">
        <v>14666</v>
      </c>
      <c r="P783" s="348">
        <v>24285548</v>
      </c>
      <c r="Q783" s="348" t="s">
        <v>15347</v>
      </c>
      <c r="R783" s="348" t="s">
        <v>15553</v>
      </c>
      <c r="S783" s="348">
        <v>88694399</v>
      </c>
      <c r="T783" s="348" t="s">
        <v>16267</v>
      </c>
      <c r="U783" s="348">
        <v>24289926</v>
      </c>
      <c r="V783" s="68"/>
      <c r="W783" s="68"/>
      <c r="X783" s="68" t="s">
        <v>1181</v>
      </c>
      <c r="Y783" s="68"/>
    </row>
    <row r="784" spans="1:25" x14ac:dyDescent="0.25">
      <c r="A784" s="68" t="s">
        <v>2877</v>
      </c>
      <c r="B784" s="68" t="s">
        <v>2876</v>
      </c>
      <c r="C784" s="68" t="s">
        <v>2878</v>
      </c>
      <c r="D784" s="68" t="s">
        <v>126</v>
      </c>
      <c r="E784" s="68" t="s">
        <v>11</v>
      </c>
      <c r="F784" s="68" t="s">
        <v>49</v>
      </c>
      <c r="G784" s="68" t="s">
        <v>11</v>
      </c>
      <c r="H784" s="68" t="s">
        <v>3</v>
      </c>
      <c r="I784" s="68">
        <v>20902</v>
      </c>
      <c r="J784" s="68" t="s">
        <v>12950</v>
      </c>
      <c r="K784" s="68" t="s">
        <v>126</v>
      </c>
      <c r="L784" s="68" t="s">
        <v>14092</v>
      </c>
      <c r="M784" s="68" t="s">
        <v>15554</v>
      </c>
      <c r="N784" s="68" t="s">
        <v>15554</v>
      </c>
      <c r="O784" s="68" t="s">
        <v>14666</v>
      </c>
      <c r="P784" s="348">
        <v>24289774</v>
      </c>
      <c r="Q784" s="348">
        <v>24283362</v>
      </c>
      <c r="R784" s="348" t="s">
        <v>14791</v>
      </c>
      <c r="S784" s="348">
        <v>88235367</v>
      </c>
      <c r="T784" s="348" t="s">
        <v>16470</v>
      </c>
      <c r="U784" s="348">
        <v>24289926</v>
      </c>
      <c r="V784" s="68" t="s">
        <v>15261</v>
      </c>
      <c r="W784" s="68"/>
      <c r="X784" s="68" t="s">
        <v>504</v>
      </c>
      <c r="Y784" s="68"/>
    </row>
    <row r="785" spans="1:25" x14ac:dyDescent="0.25">
      <c r="A785" s="68" t="s">
        <v>2881</v>
      </c>
      <c r="B785" s="68" t="s">
        <v>2880</v>
      </c>
      <c r="C785" s="68" t="s">
        <v>2882</v>
      </c>
      <c r="D785" s="68" t="s">
        <v>126</v>
      </c>
      <c r="E785" s="68" t="s">
        <v>11</v>
      </c>
      <c r="F785" s="68" t="s">
        <v>49</v>
      </c>
      <c r="G785" s="68" t="s">
        <v>11</v>
      </c>
      <c r="H785" s="68" t="s">
        <v>6</v>
      </c>
      <c r="I785" s="68">
        <v>20905</v>
      </c>
      <c r="J785" s="68" t="s">
        <v>13006</v>
      </c>
      <c r="K785" s="68" t="s">
        <v>126</v>
      </c>
      <c r="L785" s="68" t="s">
        <v>14092</v>
      </c>
      <c r="M785" s="68" t="s">
        <v>2808</v>
      </c>
      <c r="N785" s="68" t="s">
        <v>11437</v>
      </c>
      <c r="O785" s="68" t="s">
        <v>14666</v>
      </c>
      <c r="P785" s="348">
        <v>24282338</v>
      </c>
      <c r="Q785" s="348" t="s">
        <v>15347</v>
      </c>
      <c r="R785" s="348" t="s">
        <v>16471</v>
      </c>
      <c r="S785" s="348">
        <v>60298877</v>
      </c>
      <c r="T785" s="348" t="s">
        <v>16267</v>
      </c>
      <c r="U785" s="348">
        <v>24289926</v>
      </c>
      <c r="V785" s="68"/>
      <c r="W785" s="68"/>
      <c r="X785" s="68" t="s">
        <v>2883</v>
      </c>
      <c r="Y785" s="68"/>
    </row>
    <row r="786" spans="1:25" x14ac:dyDescent="0.25">
      <c r="A786" s="68" t="s">
        <v>2886</v>
      </c>
      <c r="B786" s="68" t="s">
        <v>2885</v>
      </c>
      <c r="C786" s="68" t="s">
        <v>63</v>
      </c>
      <c r="D786" s="68" t="s">
        <v>126</v>
      </c>
      <c r="E786" s="68" t="s">
        <v>11</v>
      </c>
      <c r="F786" s="68" t="s">
        <v>49</v>
      </c>
      <c r="G786" s="68" t="s">
        <v>5</v>
      </c>
      <c r="H786" s="68" t="s">
        <v>2</v>
      </c>
      <c r="I786" s="68">
        <v>20401</v>
      </c>
      <c r="J786" s="68" t="s">
        <v>12899</v>
      </c>
      <c r="K786" s="68" t="s">
        <v>126</v>
      </c>
      <c r="L786" s="68" t="s">
        <v>2788</v>
      </c>
      <c r="M786" s="68" t="s">
        <v>2788</v>
      </c>
      <c r="N786" s="68" t="s">
        <v>63</v>
      </c>
      <c r="O786" s="68" t="s">
        <v>14666</v>
      </c>
      <c r="P786" s="348">
        <v>24284698</v>
      </c>
      <c r="Q786" s="348" t="s">
        <v>15347</v>
      </c>
      <c r="R786" s="348" t="s">
        <v>14788</v>
      </c>
      <c r="S786" s="348">
        <v>83373201</v>
      </c>
      <c r="T786" s="348" t="s">
        <v>16267</v>
      </c>
      <c r="U786" s="348">
        <v>24289926</v>
      </c>
      <c r="V786" s="68" t="s">
        <v>15261</v>
      </c>
      <c r="W786" s="68"/>
      <c r="X786" s="68" t="s">
        <v>11038</v>
      </c>
      <c r="Y786" s="68"/>
    </row>
    <row r="787" spans="1:25" x14ac:dyDescent="0.25">
      <c r="A787" s="68" t="s">
        <v>2888</v>
      </c>
      <c r="B787" s="68" t="s">
        <v>2887</v>
      </c>
      <c r="C787" s="68" t="s">
        <v>2889</v>
      </c>
      <c r="D787" s="68" t="s">
        <v>126</v>
      </c>
      <c r="E787" s="68" t="s">
        <v>10</v>
      </c>
      <c r="F787" s="68" t="s">
        <v>49</v>
      </c>
      <c r="G787" s="68" t="s">
        <v>6</v>
      </c>
      <c r="H787" s="68" t="s">
        <v>5</v>
      </c>
      <c r="I787" s="68">
        <v>20504</v>
      </c>
      <c r="J787" s="68" t="s">
        <v>12984</v>
      </c>
      <c r="K787" s="68" t="s">
        <v>126</v>
      </c>
      <c r="L787" s="68" t="s">
        <v>2890</v>
      </c>
      <c r="M787" s="68" t="s">
        <v>352</v>
      </c>
      <c r="N787" s="68" t="s">
        <v>2889</v>
      </c>
      <c r="O787" s="68" t="s">
        <v>14666</v>
      </c>
      <c r="P787" s="348">
        <v>24462230</v>
      </c>
      <c r="Q787" s="348">
        <v>24462230</v>
      </c>
      <c r="R787" s="348" t="s">
        <v>16120</v>
      </c>
      <c r="S787" s="348">
        <v>24462230</v>
      </c>
      <c r="T787" s="348" t="s">
        <v>16472</v>
      </c>
      <c r="U787" s="348">
        <v>24465922</v>
      </c>
      <c r="V787" s="68"/>
      <c r="W787" s="68"/>
      <c r="X787" s="68" t="s">
        <v>2891</v>
      </c>
      <c r="Y787" s="68"/>
    </row>
    <row r="788" spans="1:25" x14ac:dyDescent="0.25">
      <c r="A788" s="68" t="s">
        <v>2894</v>
      </c>
      <c r="B788" s="68" t="s">
        <v>2893</v>
      </c>
      <c r="C788" s="68" t="s">
        <v>2895</v>
      </c>
      <c r="D788" s="68" t="s">
        <v>126</v>
      </c>
      <c r="E788" s="68" t="s">
        <v>10</v>
      </c>
      <c r="F788" s="68" t="s">
        <v>49</v>
      </c>
      <c r="G788" s="68" t="s">
        <v>6</v>
      </c>
      <c r="H788" s="68" t="s">
        <v>6</v>
      </c>
      <c r="I788" s="68">
        <v>20505</v>
      </c>
      <c r="J788" s="68" t="s">
        <v>13912</v>
      </c>
      <c r="K788" s="68" t="s">
        <v>126</v>
      </c>
      <c r="L788" s="68" t="s">
        <v>2890</v>
      </c>
      <c r="M788" s="68" t="s">
        <v>324</v>
      </c>
      <c r="N788" s="68" t="s">
        <v>324</v>
      </c>
      <c r="O788" s="68" t="s">
        <v>14666</v>
      </c>
      <c r="P788" s="348">
        <v>24467874</v>
      </c>
      <c r="Q788" s="348">
        <v>24467874</v>
      </c>
      <c r="R788" s="348" t="s">
        <v>15555</v>
      </c>
      <c r="S788" s="348">
        <v>24467874</v>
      </c>
      <c r="T788" s="348" t="s">
        <v>15494</v>
      </c>
      <c r="U788" s="348">
        <v>24465922</v>
      </c>
      <c r="V788" s="68"/>
      <c r="W788" s="68"/>
      <c r="X788" s="68" t="s">
        <v>1427</v>
      </c>
      <c r="Y788" s="68"/>
    </row>
    <row r="789" spans="1:25" x14ac:dyDescent="0.25">
      <c r="A789" s="68" t="s">
        <v>2897</v>
      </c>
      <c r="B789" s="68" t="s">
        <v>555</v>
      </c>
      <c r="C789" s="68" t="s">
        <v>2898</v>
      </c>
      <c r="D789" s="68" t="s">
        <v>126</v>
      </c>
      <c r="E789" s="68" t="s">
        <v>10</v>
      </c>
      <c r="F789" s="68" t="s">
        <v>49</v>
      </c>
      <c r="G789" s="68" t="s">
        <v>6</v>
      </c>
      <c r="H789" s="68" t="s">
        <v>10</v>
      </c>
      <c r="I789" s="68">
        <v>20508</v>
      </c>
      <c r="J789" s="68" t="s">
        <v>12988</v>
      </c>
      <c r="K789" s="68" t="s">
        <v>126</v>
      </c>
      <c r="L789" s="68" t="s">
        <v>2890</v>
      </c>
      <c r="M789" s="68" t="s">
        <v>2899</v>
      </c>
      <c r="N789" s="68" t="s">
        <v>2899</v>
      </c>
      <c r="O789" s="68" t="s">
        <v>14666</v>
      </c>
      <c r="P789" s="348">
        <v>24463090</v>
      </c>
      <c r="Q789" s="348">
        <v>24462364</v>
      </c>
      <c r="R789" s="348" t="s">
        <v>13150</v>
      </c>
      <c r="S789" s="348">
        <v>88511489</v>
      </c>
      <c r="T789" s="348" t="s">
        <v>15494</v>
      </c>
      <c r="U789" s="348">
        <v>24465922</v>
      </c>
      <c r="V789" s="68"/>
      <c r="W789" s="68"/>
      <c r="X789" s="68" t="s">
        <v>2900</v>
      </c>
      <c r="Y789" s="68"/>
    </row>
    <row r="790" spans="1:25" x14ac:dyDescent="0.25">
      <c r="A790" s="68" t="s">
        <v>2902</v>
      </c>
      <c r="B790" s="68" t="s">
        <v>407</v>
      </c>
      <c r="C790" s="68" t="s">
        <v>2903</v>
      </c>
      <c r="D790" s="68" t="s">
        <v>126</v>
      </c>
      <c r="E790" s="68" t="s">
        <v>10</v>
      </c>
      <c r="F790" s="68" t="s">
        <v>49</v>
      </c>
      <c r="G790" s="68" t="s">
        <v>6</v>
      </c>
      <c r="H790" s="68" t="s">
        <v>3</v>
      </c>
      <c r="I790" s="68">
        <v>20502</v>
      </c>
      <c r="J790" s="68" t="s">
        <v>13867</v>
      </c>
      <c r="K790" s="68" t="s">
        <v>126</v>
      </c>
      <c r="L790" s="68" t="s">
        <v>2890</v>
      </c>
      <c r="M790" s="68" t="s">
        <v>2904</v>
      </c>
      <c r="N790" s="68" t="s">
        <v>2903</v>
      </c>
      <c r="O790" s="68" t="s">
        <v>14666</v>
      </c>
      <c r="P790" s="348">
        <v>24467457</v>
      </c>
      <c r="Q790" s="348">
        <v>24460486</v>
      </c>
      <c r="R790" s="348" t="s">
        <v>15556</v>
      </c>
      <c r="S790" s="348">
        <v>24467457</v>
      </c>
      <c r="T790" s="348" t="s">
        <v>15494</v>
      </c>
      <c r="U790" s="348">
        <v>24465922</v>
      </c>
      <c r="V790" s="68"/>
      <c r="W790" s="68"/>
      <c r="X790" s="68" t="s">
        <v>2905</v>
      </c>
      <c r="Y790" s="68"/>
    </row>
    <row r="791" spans="1:25" x14ac:dyDescent="0.25">
      <c r="A791" s="68" t="s">
        <v>2908</v>
      </c>
      <c r="B791" s="68" t="s">
        <v>2907</v>
      </c>
      <c r="C791" s="68" t="s">
        <v>2909</v>
      </c>
      <c r="D791" s="68" t="s">
        <v>126</v>
      </c>
      <c r="E791" s="68" t="s">
        <v>10</v>
      </c>
      <c r="F791" s="68" t="s">
        <v>49</v>
      </c>
      <c r="G791" s="68" t="s">
        <v>6</v>
      </c>
      <c r="H791" s="68" t="s">
        <v>3</v>
      </c>
      <c r="I791" s="68">
        <v>20502</v>
      </c>
      <c r="J791" s="68" t="s">
        <v>13867</v>
      </c>
      <c r="K791" s="68" t="s">
        <v>126</v>
      </c>
      <c r="L791" s="68" t="s">
        <v>2890</v>
      </c>
      <c r="M791" s="68" t="s">
        <v>2904</v>
      </c>
      <c r="N791" s="68" t="s">
        <v>2904</v>
      </c>
      <c r="O791" s="68" t="s">
        <v>14666</v>
      </c>
      <c r="P791" s="348">
        <v>24467442</v>
      </c>
      <c r="Q791" s="348">
        <v>24467442</v>
      </c>
      <c r="R791" s="348" t="s">
        <v>9994</v>
      </c>
      <c r="S791" s="348">
        <v>88642612</v>
      </c>
      <c r="T791" s="348" t="s">
        <v>15494</v>
      </c>
      <c r="U791" s="348">
        <v>24465922</v>
      </c>
      <c r="V791" s="68"/>
      <c r="W791" s="68"/>
      <c r="X791" s="68" t="s">
        <v>12110</v>
      </c>
      <c r="Y791" s="68"/>
    </row>
    <row r="792" spans="1:25" x14ac:dyDescent="0.25">
      <c r="A792" s="68" t="s">
        <v>2912</v>
      </c>
      <c r="B792" s="68" t="s">
        <v>2911</v>
      </c>
      <c r="C792" s="68" t="s">
        <v>10124</v>
      </c>
      <c r="D792" s="68" t="s">
        <v>126</v>
      </c>
      <c r="E792" s="68" t="s">
        <v>10</v>
      </c>
      <c r="F792" s="68" t="s">
        <v>49</v>
      </c>
      <c r="G792" s="68" t="s">
        <v>6</v>
      </c>
      <c r="H792" s="68" t="s">
        <v>2</v>
      </c>
      <c r="I792" s="68">
        <v>20501</v>
      </c>
      <c r="J792" s="68" t="s">
        <v>12903</v>
      </c>
      <c r="K792" s="68" t="s">
        <v>126</v>
      </c>
      <c r="L792" s="68" t="s">
        <v>2890</v>
      </c>
      <c r="M792" s="68" t="s">
        <v>2890</v>
      </c>
      <c r="N792" s="68" t="s">
        <v>128</v>
      </c>
      <c r="O792" s="68" t="s">
        <v>14666</v>
      </c>
      <c r="P792" s="348">
        <v>24467973</v>
      </c>
      <c r="Q792" s="348">
        <v>24467973</v>
      </c>
      <c r="R792" s="348" t="s">
        <v>12420</v>
      </c>
      <c r="S792" s="348">
        <v>24467973</v>
      </c>
      <c r="T792" s="348" t="s">
        <v>15494</v>
      </c>
      <c r="U792" s="348">
        <v>24465922</v>
      </c>
      <c r="V792" s="68"/>
      <c r="W792" s="68"/>
      <c r="X792" s="68" t="s">
        <v>2913</v>
      </c>
      <c r="Y792" s="68"/>
    </row>
    <row r="793" spans="1:25" x14ac:dyDescent="0.25">
      <c r="A793" s="68" t="s">
        <v>2915</v>
      </c>
      <c r="B793" s="68" t="s">
        <v>2914</v>
      </c>
      <c r="C793" s="68" t="s">
        <v>10125</v>
      </c>
      <c r="D793" s="68" t="s">
        <v>126</v>
      </c>
      <c r="E793" s="68" t="s">
        <v>10</v>
      </c>
      <c r="F793" s="68" t="s">
        <v>49</v>
      </c>
      <c r="G793" s="68" t="s">
        <v>6</v>
      </c>
      <c r="H793" s="68" t="s">
        <v>4</v>
      </c>
      <c r="I793" s="68">
        <v>20503</v>
      </c>
      <c r="J793" s="68" t="s">
        <v>12982</v>
      </c>
      <c r="K793" s="68" t="s">
        <v>126</v>
      </c>
      <c r="L793" s="68" t="s">
        <v>2890</v>
      </c>
      <c r="M793" s="68" t="s">
        <v>1051</v>
      </c>
      <c r="N793" s="68" t="s">
        <v>1051</v>
      </c>
      <c r="O793" s="68" t="s">
        <v>14666</v>
      </c>
      <c r="P793" s="348">
        <v>24466845</v>
      </c>
      <c r="Q793" s="348">
        <v>24467476</v>
      </c>
      <c r="R793" s="348" t="s">
        <v>14101</v>
      </c>
      <c r="S793" s="348">
        <v>24467476</v>
      </c>
      <c r="T793" s="348" t="s">
        <v>15494</v>
      </c>
      <c r="U793" s="348">
        <v>24465922</v>
      </c>
      <c r="V793" s="68"/>
      <c r="W793" s="68"/>
      <c r="X793" s="68" t="s">
        <v>2916</v>
      </c>
      <c r="Y793" s="68"/>
    </row>
    <row r="794" spans="1:25" x14ac:dyDescent="0.25">
      <c r="A794" s="68" t="s">
        <v>2918</v>
      </c>
      <c r="B794" s="68" t="s">
        <v>2760</v>
      </c>
      <c r="C794" s="68" t="s">
        <v>48</v>
      </c>
      <c r="D794" s="68" t="s">
        <v>126</v>
      </c>
      <c r="E794" s="68" t="s">
        <v>10</v>
      </c>
      <c r="F794" s="68" t="s">
        <v>49</v>
      </c>
      <c r="G794" s="68" t="s">
        <v>6</v>
      </c>
      <c r="H794" s="68" t="s">
        <v>5</v>
      </c>
      <c r="I794" s="68">
        <v>20504</v>
      </c>
      <c r="J794" s="68" t="s">
        <v>12984</v>
      </c>
      <c r="K794" s="68" t="s">
        <v>126</v>
      </c>
      <c r="L794" s="68" t="s">
        <v>2890</v>
      </c>
      <c r="M794" s="68" t="s">
        <v>352</v>
      </c>
      <c r="N794" s="68" t="s">
        <v>48</v>
      </c>
      <c r="O794" s="68" t="s">
        <v>14666</v>
      </c>
      <c r="P794" s="348">
        <v>24467784</v>
      </c>
      <c r="Q794" s="348" t="s">
        <v>15347</v>
      </c>
      <c r="R794" s="348" t="s">
        <v>14792</v>
      </c>
      <c r="S794" s="348">
        <v>83087180</v>
      </c>
      <c r="T794" s="348" t="s">
        <v>15494</v>
      </c>
      <c r="U794" s="348">
        <v>24465922</v>
      </c>
      <c r="V794" s="68" t="s">
        <v>15261</v>
      </c>
      <c r="W794" s="68"/>
      <c r="X794" s="68" t="s">
        <v>2919</v>
      </c>
      <c r="Y794" s="68"/>
    </row>
    <row r="795" spans="1:25" x14ac:dyDescent="0.25">
      <c r="A795" s="68" t="s">
        <v>2922</v>
      </c>
      <c r="B795" s="68" t="s">
        <v>2921</v>
      </c>
      <c r="C795" s="68" t="s">
        <v>2923</v>
      </c>
      <c r="D795" s="68" t="s">
        <v>126</v>
      </c>
      <c r="E795" s="68" t="s">
        <v>10</v>
      </c>
      <c r="F795" s="68" t="s">
        <v>49</v>
      </c>
      <c r="G795" s="68" t="s">
        <v>6</v>
      </c>
      <c r="H795" s="68" t="s">
        <v>3</v>
      </c>
      <c r="I795" s="68">
        <v>20502</v>
      </c>
      <c r="J795" s="68" t="s">
        <v>13867</v>
      </c>
      <c r="K795" s="68" t="s">
        <v>126</v>
      </c>
      <c r="L795" s="68" t="s">
        <v>2890</v>
      </c>
      <c r="M795" s="68" t="s">
        <v>2904</v>
      </c>
      <c r="N795" s="68" t="s">
        <v>2923</v>
      </c>
      <c r="O795" s="68" t="s">
        <v>14666</v>
      </c>
      <c r="P795" s="348">
        <v>24550238</v>
      </c>
      <c r="Q795" s="348" t="s">
        <v>15347</v>
      </c>
      <c r="R795" s="348" t="s">
        <v>15557</v>
      </c>
      <c r="S795" s="348">
        <v>86887707</v>
      </c>
      <c r="T795" s="348" t="s">
        <v>15494</v>
      </c>
      <c r="U795" s="348">
        <v>24465922</v>
      </c>
      <c r="V795" s="68"/>
      <c r="W795" s="68"/>
      <c r="X795" s="68" t="s">
        <v>2924</v>
      </c>
      <c r="Y795" s="68"/>
    </row>
    <row r="796" spans="1:25" x14ac:dyDescent="0.25">
      <c r="A796" s="68" t="s">
        <v>2926</v>
      </c>
      <c r="B796" s="68" t="s">
        <v>2925</v>
      </c>
      <c r="C796" s="68" t="s">
        <v>352</v>
      </c>
      <c r="D796" s="68" t="s">
        <v>126</v>
      </c>
      <c r="E796" s="68" t="s">
        <v>10</v>
      </c>
      <c r="F796" s="68" t="s">
        <v>49</v>
      </c>
      <c r="G796" s="68" t="s">
        <v>6</v>
      </c>
      <c r="H796" s="68" t="s">
        <v>5</v>
      </c>
      <c r="I796" s="68">
        <v>20504</v>
      </c>
      <c r="J796" s="68" t="s">
        <v>12984</v>
      </c>
      <c r="K796" s="68" t="s">
        <v>126</v>
      </c>
      <c r="L796" s="68" t="s">
        <v>2890</v>
      </c>
      <c r="M796" s="68" t="s">
        <v>352</v>
      </c>
      <c r="N796" s="68" t="s">
        <v>352</v>
      </c>
      <c r="O796" s="68" t="s">
        <v>14666</v>
      </c>
      <c r="P796" s="348">
        <v>24462060</v>
      </c>
      <c r="Q796" s="348">
        <v>24462060</v>
      </c>
      <c r="R796" s="348" t="s">
        <v>9994</v>
      </c>
      <c r="S796" s="348">
        <v>88642612</v>
      </c>
      <c r="T796" s="348" t="s">
        <v>15494</v>
      </c>
      <c r="U796" s="348">
        <v>24465922</v>
      </c>
      <c r="V796" s="68"/>
      <c r="W796" s="68"/>
      <c r="X796" s="68" t="s">
        <v>2927</v>
      </c>
      <c r="Y796" s="68"/>
    </row>
    <row r="797" spans="1:25" x14ac:dyDescent="0.25">
      <c r="A797" s="68" t="s">
        <v>2928</v>
      </c>
      <c r="B797" s="68" t="s">
        <v>2614</v>
      </c>
      <c r="C797" s="68" t="s">
        <v>56</v>
      </c>
      <c r="D797" s="68" t="s">
        <v>126</v>
      </c>
      <c r="E797" s="68" t="s">
        <v>10</v>
      </c>
      <c r="F797" s="68" t="s">
        <v>49</v>
      </c>
      <c r="G797" s="68" t="s">
        <v>6</v>
      </c>
      <c r="H797" s="68" t="s">
        <v>7</v>
      </c>
      <c r="I797" s="68">
        <v>20506</v>
      </c>
      <c r="J797" s="68" t="s">
        <v>13913</v>
      </c>
      <c r="K797" s="68" t="s">
        <v>126</v>
      </c>
      <c r="L797" s="68" t="s">
        <v>2890</v>
      </c>
      <c r="M797" s="68" t="s">
        <v>47</v>
      </c>
      <c r="N797" s="68" t="s">
        <v>56</v>
      </c>
      <c r="O797" s="68" t="s">
        <v>14666</v>
      </c>
      <c r="P797" s="348">
        <v>24468845</v>
      </c>
      <c r="Q797" s="348">
        <v>47041103</v>
      </c>
      <c r="R797" s="348" t="s">
        <v>12421</v>
      </c>
      <c r="S797" s="348">
        <v>47041103</v>
      </c>
      <c r="T797" s="348" t="s">
        <v>15494</v>
      </c>
      <c r="U797" s="348">
        <v>24465922</v>
      </c>
      <c r="V797" s="68"/>
      <c r="W797" s="68"/>
      <c r="X797" s="68" t="s">
        <v>2388</v>
      </c>
      <c r="Y797" s="68"/>
    </row>
    <row r="798" spans="1:25" x14ac:dyDescent="0.25">
      <c r="A798" s="68" t="s">
        <v>2930</v>
      </c>
      <c r="B798" s="68" t="s">
        <v>2929</v>
      </c>
      <c r="C798" s="68" t="s">
        <v>10454</v>
      </c>
      <c r="D798" s="68" t="s">
        <v>126</v>
      </c>
      <c r="E798" s="68" t="s">
        <v>10</v>
      </c>
      <c r="F798" s="68" t="s">
        <v>46</v>
      </c>
      <c r="G798" s="68" t="s">
        <v>8</v>
      </c>
      <c r="H798" s="68" t="s">
        <v>6</v>
      </c>
      <c r="I798" s="68">
        <v>10705</v>
      </c>
      <c r="J798" s="68" t="s">
        <v>13806</v>
      </c>
      <c r="K798" s="68" t="s">
        <v>47</v>
      </c>
      <c r="L798" s="68" t="s">
        <v>14029</v>
      </c>
      <c r="M798" s="68" t="s">
        <v>1281</v>
      </c>
      <c r="N798" s="68" t="s">
        <v>352</v>
      </c>
      <c r="O798" s="68" t="s">
        <v>14666</v>
      </c>
      <c r="P798" s="348">
        <v>24464623</v>
      </c>
      <c r="Q798" s="348" t="s">
        <v>15347</v>
      </c>
      <c r="R798" s="348" t="s">
        <v>14098</v>
      </c>
      <c r="S798" s="348">
        <v>87195535</v>
      </c>
      <c r="T798" s="348" t="s">
        <v>15494</v>
      </c>
      <c r="U798" s="348">
        <v>24465922</v>
      </c>
      <c r="V798" s="68"/>
      <c r="W798" s="68"/>
      <c r="X798" s="68" t="s">
        <v>9613</v>
      </c>
      <c r="Y798" s="68"/>
    </row>
    <row r="799" spans="1:25" x14ac:dyDescent="0.25">
      <c r="A799" s="68" t="s">
        <v>2932</v>
      </c>
      <c r="B799" s="68" t="s">
        <v>2931</v>
      </c>
      <c r="C799" s="68" t="s">
        <v>2933</v>
      </c>
      <c r="D799" s="68" t="s">
        <v>126</v>
      </c>
      <c r="E799" s="68" t="s">
        <v>10</v>
      </c>
      <c r="F799" s="68" t="s">
        <v>49</v>
      </c>
      <c r="G799" s="68" t="s">
        <v>6</v>
      </c>
      <c r="H799" s="68" t="s">
        <v>7</v>
      </c>
      <c r="I799" s="68">
        <v>20506</v>
      </c>
      <c r="J799" s="68" t="s">
        <v>13913</v>
      </c>
      <c r="K799" s="68" t="s">
        <v>126</v>
      </c>
      <c r="L799" s="68" t="s">
        <v>2890</v>
      </c>
      <c r="M799" s="68" t="s">
        <v>47</v>
      </c>
      <c r="N799" s="68" t="s">
        <v>2933</v>
      </c>
      <c r="O799" s="68" t="s">
        <v>14666</v>
      </c>
      <c r="P799" s="348">
        <v>21014769</v>
      </c>
      <c r="Q799" s="348" t="s">
        <v>15347</v>
      </c>
      <c r="R799" s="348" t="s">
        <v>15558</v>
      </c>
      <c r="S799" s="348">
        <v>88363368</v>
      </c>
      <c r="T799" s="348" t="s">
        <v>15494</v>
      </c>
      <c r="U799" s="348">
        <v>24465922</v>
      </c>
      <c r="V799" s="68"/>
      <c r="W799" s="68"/>
      <c r="X799" s="68" t="s">
        <v>2934</v>
      </c>
      <c r="Y799" s="68"/>
    </row>
    <row r="800" spans="1:25" x14ac:dyDescent="0.25">
      <c r="A800" s="68" t="s">
        <v>2936</v>
      </c>
      <c r="B800" s="68" t="s">
        <v>2935</v>
      </c>
      <c r="C800" s="68" t="s">
        <v>294</v>
      </c>
      <c r="D800" s="68" t="s">
        <v>126</v>
      </c>
      <c r="E800" s="68" t="s">
        <v>10</v>
      </c>
      <c r="F800" s="68" t="s">
        <v>49</v>
      </c>
      <c r="G800" s="68" t="s">
        <v>6</v>
      </c>
      <c r="H800" s="68" t="s">
        <v>5</v>
      </c>
      <c r="I800" s="68">
        <v>20504</v>
      </c>
      <c r="J800" s="68" t="s">
        <v>12984</v>
      </c>
      <c r="K800" s="68" t="s">
        <v>126</v>
      </c>
      <c r="L800" s="68" t="s">
        <v>2890</v>
      </c>
      <c r="M800" s="68" t="s">
        <v>352</v>
      </c>
      <c r="N800" s="68" t="s">
        <v>294</v>
      </c>
      <c r="O800" s="68" t="s">
        <v>14666</v>
      </c>
      <c r="P800" s="348" t="s">
        <v>15347</v>
      </c>
      <c r="Q800" s="348" t="s">
        <v>15347</v>
      </c>
      <c r="R800" s="348" t="s">
        <v>16473</v>
      </c>
      <c r="S800" s="348">
        <v>60385644</v>
      </c>
      <c r="T800" s="348" t="s">
        <v>15494</v>
      </c>
      <c r="U800" s="348">
        <v>24460076</v>
      </c>
      <c r="V800" s="68"/>
      <c r="W800" s="68"/>
      <c r="X800" s="68" t="s">
        <v>2937</v>
      </c>
      <c r="Y800" s="68"/>
    </row>
    <row r="801" spans="1:25" x14ac:dyDescent="0.25">
      <c r="A801" s="68" t="s">
        <v>2938</v>
      </c>
      <c r="B801" s="68" t="s">
        <v>2733</v>
      </c>
      <c r="C801" s="68" t="s">
        <v>2939</v>
      </c>
      <c r="D801" s="68" t="s">
        <v>126</v>
      </c>
      <c r="E801" s="68" t="s">
        <v>10</v>
      </c>
      <c r="F801" s="68" t="s">
        <v>49</v>
      </c>
      <c r="G801" s="68" t="s">
        <v>6</v>
      </c>
      <c r="H801" s="68" t="s">
        <v>5</v>
      </c>
      <c r="I801" s="68">
        <v>20504</v>
      </c>
      <c r="J801" s="68" t="s">
        <v>12984</v>
      </c>
      <c r="K801" s="68" t="s">
        <v>126</v>
      </c>
      <c r="L801" s="68" t="s">
        <v>2890</v>
      </c>
      <c r="M801" s="68" t="s">
        <v>352</v>
      </c>
      <c r="N801" s="68" t="s">
        <v>2889</v>
      </c>
      <c r="O801" s="68" t="s">
        <v>14666</v>
      </c>
      <c r="P801" s="348">
        <v>24461296</v>
      </c>
      <c r="Q801" s="348">
        <v>24461296</v>
      </c>
      <c r="R801" s="348" t="s">
        <v>14800</v>
      </c>
      <c r="S801" s="348">
        <v>87230312</v>
      </c>
      <c r="T801" s="348" t="s">
        <v>15494</v>
      </c>
      <c r="U801" s="348">
        <v>24465922</v>
      </c>
      <c r="V801" s="68" t="s">
        <v>15261</v>
      </c>
      <c r="W801" s="68"/>
      <c r="X801" s="68" t="s">
        <v>2940</v>
      </c>
      <c r="Y801" s="68"/>
    </row>
    <row r="802" spans="1:25" x14ac:dyDescent="0.25">
      <c r="A802" s="68" t="s">
        <v>2942</v>
      </c>
      <c r="B802" s="68" t="s">
        <v>2941</v>
      </c>
      <c r="C802" s="68" t="s">
        <v>2943</v>
      </c>
      <c r="D802" s="68" t="s">
        <v>126</v>
      </c>
      <c r="E802" s="68" t="s">
        <v>10</v>
      </c>
      <c r="F802" s="68" t="s">
        <v>49</v>
      </c>
      <c r="G802" s="68" t="s">
        <v>6</v>
      </c>
      <c r="H802" s="68" t="s">
        <v>7</v>
      </c>
      <c r="I802" s="68">
        <v>20506</v>
      </c>
      <c r="J802" s="68" t="s">
        <v>13913</v>
      </c>
      <c r="K802" s="68" t="s">
        <v>126</v>
      </c>
      <c r="L802" s="68" t="s">
        <v>2890</v>
      </c>
      <c r="M802" s="68" t="s">
        <v>47</v>
      </c>
      <c r="N802" s="68" t="s">
        <v>2943</v>
      </c>
      <c r="O802" s="68" t="s">
        <v>14666</v>
      </c>
      <c r="P802" s="348">
        <v>24468974</v>
      </c>
      <c r="Q802" s="348">
        <v>24468032</v>
      </c>
      <c r="R802" s="348" t="s">
        <v>12675</v>
      </c>
      <c r="S802" s="348">
        <v>24468974</v>
      </c>
      <c r="T802" s="348" t="s">
        <v>15494</v>
      </c>
      <c r="U802" s="348">
        <v>24465922</v>
      </c>
      <c r="V802" s="68" t="s">
        <v>15261</v>
      </c>
      <c r="W802" s="68"/>
      <c r="X802" s="68" t="s">
        <v>2944</v>
      </c>
      <c r="Y802" s="68"/>
    </row>
    <row r="803" spans="1:25" x14ac:dyDescent="0.25">
      <c r="A803" s="68" t="s">
        <v>2946</v>
      </c>
      <c r="B803" s="68" t="s">
        <v>2945</v>
      </c>
      <c r="C803" s="68" t="s">
        <v>2947</v>
      </c>
      <c r="D803" s="68" t="s">
        <v>126</v>
      </c>
      <c r="E803" s="68" t="s">
        <v>10</v>
      </c>
      <c r="F803" s="68" t="s">
        <v>49</v>
      </c>
      <c r="G803" s="68" t="s">
        <v>6</v>
      </c>
      <c r="H803" s="68" t="s">
        <v>3</v>
      </c>
      <c r="I803" s="68">
        <v>20502</v>
      </c>
      <c r="J803" s="68" t="s">
        <v>13867</v>
      </c>
      <c r="K803" s="68" t="s">
        <v>126</v>
      </c>
      <c r="L803" s="68" t="s">
        <v>2890</v>
      </c>
      <c r="M803" s="68" t="s">
        <v>2904</v>
      </c>
      <c r="N803" s="68" t="s">
        <v>2947</v>
      </c>
      <c r="O803" s="68" t="s">
        <v>14666</v>
      </c>
      <c r="P803" s="348" t="s">
        <v>15347</v>
      </c>
      <c r="Q803" s="348" t="s">
        <v>15347</v>
      </c>
      <c r="R803" s="348" t="s">
        <v>13153</v>
      </c>
      <c r="S803" s="348">
        <v>89531421</v>
      </c>
      <c r="T803" s="348" t="s">
        <v>15494</v>
      </c>
      <c r="U803" s="348">
        <v>24465922</v>
      </c>
      <c r="V803" s="68"/>
      <c r="W803" s="68"/>
      <c r="X803" s="68" t="s">
        <v>9615</v>
      </c>
      <c r="Y803" s="68"/>
    </row>
    <row r="804" spans="1:25" x14ac:dyDescent="0.25">
      <c r="A804" s="68" t="s">
        <v>2949</v>
      </c>
      <c r="B804" s="68" t="s">
        <v>2948</v>
      </c>
      <c r="C804" s="68" t="s">
        <v>2950</v>
      </c>
      <c r="D804" s="68" t="s">
        <v>126</v>
      </c>
      <c r="E804" s="68" t="s">
        <v>10</v>
      </c>
      <c r="F804" s="68" t="s">
        <v>49</v>
      </c>
      <c r="G804" s="68" t="s">
        <v>6</v>
      </c>
      <c r="H804" s="68" t="s">
        <v>8</v>
      </c>
      <c r="I804" s="68">
        <v>20507</v>
      </c>
      <c r="J804" s="68" t="s">
        <v>12986</v>
      </c>
      <c r="K804" s="68" t="s">
        <v>126</v>
      </c>
      <c r="L804" s="68" t="s">
        <v>2890</v>
      </c>
      <c r="M804" s="68" t="s">
        <v>2950</v>
      </c>
      <c r="N804" s="68" t="s">
        <v>2950</v>
      </c>
      <c r="O804" s="68" t="s">
        <v>14666</v>
      </c>
      <c r="P804" s="348">
        <v>24466797</v>
      </c>
      <c r="Q804" s="348">
        <v>24466797</v>
      </c>
      <c r="R804" s="348" t="s">
        <v>14798</v>
      </c>
      <c r="S804" s="348">
        <v>47060524</v>
      </c>
      <c r="T804" s="348" t="s">
        <v>16474</v>
      </c>
      <c r="U804" s="348">
        <v>24465922</v>
      </c>
      <c r="V804" s="68"/>
      <c r="W804" s="68"/>
      <c r="X804" s="68" t="s">
        <v>2951</v>
      </c>
      <c r="Y804" s="68"/>
    </row>
    <row r="805" spans="1:25" x14ac:dyDescent="0.25">
      <c r="A805" s="68" t="s">
        <v>2954</v>
      </c>
      <c r="B805" s="68" t="s">
        <v>2953</v>
      </c>
      <c r="C805" s="68" t="s">
        <v>2955</v>
      </c>
      <c r="D805" s="68" t="s">
        <v>126</v>
      </c>
      <c r="E805" s="68" t="s">
        <v>10</v>
      </c>
      <c r="F805" s="68" t="s">
        <v>49</v>
      </c>
      <c r="G805" s="68" t="s">
        <v>6</v>
      </c>
      <c r="H805" s="68" t="s">
        <v>2</v>
      </c>
      <c r="I805" s="68">
        <v>20501</v>
      </c>
      <c r="J805" s="68" t="s">
        <v>12903</v>
      </c>
      <c r="K805" s="68" t="s">
        <v>126</v>
      </c>
      <c r="L805" s="68" t="s">
        <v>2890</v>
      </c>
      <c r="M805" s="68" t="s">
        <v>2890</v>
      </c>
      <c r="N805" s="68" t="s">
        <v>2890</v>
      </c>
      <c r="O805" s="68" t="s">
        <v>14666</v>
      </c>
      <c r="P805" s="348">
        <v>24460159</v>
      </c>
      <c r="Q805" s="348">
        <v>24465330</v>
      </c>
      <c r="R805" s="348" t="s">
        <v>16475</v>
      </c>
      <c r="S805" s="348">
        <v>24465330</v>
      </c>
      <c r="T805" s="348" t="s">
        <v>15494</v>
      </c>
      <c r="U805" s="348">
        <v>24465922</v>
      </c>
      <c r="V805" s="68" t="s">
        <v>15261</v>
      </c>
      <c r="W805" s="68"/>
      <c r="X805" s="68" t="s">
        <v>1424</v>
      </c>
      <c r="Y805" s="68" t="s">
        <v>356</v>
      </c>
    </row>
    <row r="806" spans="1:25" x14ac:dyDescent="0.25">
      <c r="A806" s="68" t="s">
        <v>2957</v>
      </c>
      <c r="B806" s="68" t="s">
        <v>2956</v>
      </c>
      <c r="C806" s="68" t="s">
        <v>2958</v>
      </c>
      <c r="D806" s="68" t="s">
        <v>126</v>
      </c>
      <c r="E806" s="68" t="s">
        <v>10</v>
      </c>
      <c r="F806" s="68" t="s">
        <v>49</v>
      </c>
      <c r="G806" s="68" t="s">
        <v>6</v>
      </c>
      <c r="H806" s="68" t="s">
        <v>10</v>
      </c>
      <c r="I806" s="68">
        <v>20508</v>
      </c>
      <c r="J806" s="68" t="s">
        <v>12988</v>
      </c>
      <c r="K806" s="68" t="s">
        <v>126</v>
      </c>
      <c r="L806" s="68" t="s">
        <v>2890</v>
      </c>
      <c r="M806" s="68" t="s">
        <v>2899</v>
      </c>
      <c r="N806" s="68" t="s">
        <v>15559</v>
      </c>
      <c r="O806" s="68" t="s">
        <v>14666</v>
      </c>
      <c r="P806" s="348" t="s">
        <v>15347</v>
      </c>
      <c r="Q806" s="348" t="s">
        <v>15347</v>
      </c>
      <c r="R806" s="348" t="s">
        <v>14100</v>
      </c>
      <c r="S806" s="348">
        <v>88141850</v>
      </c>
      <c r="T806" s="348" t="s">
        <v>15494</v>
      </c>
      <c r="U806" s="348">
        <v>24465922</v>
      </c>
      <c r="V806" s="68"/>
      <c r="W806" s="68"/>
      <c r="X806" s="68" t="s">
        <v>12419</v>
      </c>
      <c r="Y806" s="68"/>
    </row>
    <row r="807" spans="1:25" x14ac:dyDescent="0.25">
      <c r="A807" s="68" t="s">
        <v>2960</v>
      </c>
      <c r="B807" s="68" t="s">
        <v>2959</v>
      </c>
      <c r="C807" s="68" t="s">
        <v>2961</v>
      </c>
      <c r="D807" s="68" t="s">
        <v>126</v>
      </c>
      <c r="E807" s="68" t="s">
        <v>10</v>
      </c>
      <c r="F807" s="68" t="s">
        <v>49</v>
      </c>
      <c r="G807" s="68" t="s">
        <v>6</v>
      </c>
      <c r="H807" s="68" t="s">
        <v>6</v>
      </c>
      <c r="I807" s="68">
        <v>20505</v>
      </c>
      <c r="J807" s="68" t="s">
        <v>13912</v>
      </c>
      <c r="K807" s="68" t="s">
        <v>126</v>
      </c>
      <c r="L807" s="68" t="s">
        <v>2890</v>
      </c>
      <c r="M807" s="68" t="s">
        <v>324</v>
      </c>
      <c r="N807" s="68" t="s">
        <v>11438</v>
      </c>
      <c r="O807" s="68" t="s">
        <v>14666</v>
      </c>
      <c r="P807" s="348">
        <v>24461233</v>
      </c>
      <c r="Q807" s="348" t="s">
        <v>15347</v>
      </c>
      <c r="R807" s="348" t="s">
        <v>15560</v>
      </c>
      <c r="S807" s="348">
        <v>88807281</v>
      </c>
      <c r="T807" s="348" t="s">
        <v>15494</v>
      </c>
      <c r="U807" s="348">
        <v>24465922</v>
      </c>
      <c r="V807" s="68" t="s">
        <v>15261</v>
      </c>
      <c r="W807" s="68"/>
      <c r="X807" s="68" t="s">
        <v>2962</v>
      </c>
      <c r="Y807" s="68"/>
    </row>
    <row r="808" spans="1:25" x14ac:dyDescent="0.25">
      <c r="A808" s="68" t="s">
        <v>2963</v>
      </c>
      <c r="B808" s="68" t="s">
        <v>1260</v>
      </c>
      <c r="C808" s="68" t="s">
        <v>2964</v>
      </c>
      <c r="D808" s="68" t="s">
        <v>126</v>
      </c>
      <c r="E808" s="68" t="s">
        <v>10</v>
      </c>
      <c r="F808" s="68" t="s">
        <v>49</v>
      </c>
      <c r="G808" s="68" t="s">
        <v>6</v>
      </c>
      <c r="H808" s="68" t="s">
        <v>3</v>
      </c>
      <c r="I808" s="68">
        <v>20502</v>
      </c>
      <c r="J808" s="68" t="s">
        <v>13867</v>
      </c>
      <c r="K808" s="68" t="s">
        <v>126</v>
      </c>
      <c r="L808" s="68" t="s">
        <v>2890</v>
      </c>
      <c r="M808" s="68" t="s">
        <v>2904</v>
      </c>
      <c r="N808" s="68" t="s">
        <v>2964</v>
      </c>
      <c r="O808" s="68" t="s">
        <v>14666</v>
      </c>
      <c r="P808" s="348">
        <v>24466140</v>
      </c>
      <c r="Q808" s="348">
        <v>86828988</v>
      </c>
      <c r="R808" s="348" t="s">
        <v>14105</v>
      </c>
      <c r="S808" s="348">
        <v>24466140</v>
      </c>
      <c r="T808" s="348" t="s">
        <v>15494</v>
      </c>
      <c r="U808" s="348">
        <v>24465922</v>
      </c>
      <c r="V808" s="68"/>
      <c r="W808" s="68"/>
      <c r="X808" s="68" t="s">
        <v>7099</v>
      </c>
      <c r="Y808" s="68"/>
    </row>
    <row r="809" spans="1:25" x14ac:dyDescent="0.25">
      <c r="A809" s="68" t="s">
        <v>2966</v>
      </c>
      <c r="B809" s="68" t="s">
        <v>2965</v>
      </c>
      <c r="C809" s="68" t="s">
        <v>2967</v>
      </c>
      <c r="D809" s="68" t="s">
        <v>125</v>
      </c>
      <c r="E809" s="68" t="s">
        <v>2</v>
      </c>
      <c r="F809" s="68" t="s">
        <v>49</v>
      </c>
      <c r="G809" s="68" t="s">
        <v>3</v>
      </c>
      <c r="H809" s="68" t="s">
        <v>7</v>
      </c>
      <c r="I809" s="68">
        <v>20206</v>
      </c>
      <c r="J809" s="68" t="s">
        <v>13897</v>
      </c>
      <c r="K809" s="68" t="s">
        <v>126</v>
      </c>
      <c r="L809" s="68" t="s">
        <v>127</v>
      </c>
      <c r="M809" s="68" t="s">
        <v>218</v>
      </c>
      <c r="N809" s="68" t="s">
        <v>11175</v>
      </c>
      <c r="O809" s="68" t="s">
        <v>14666</v>
      </c>
      <c r="P809" s="348">
        <v>24534632</v>
      </c>
      <c r="Q809" s="348">
        <v>24564632</v>
      </c>
      <c r="R809" s="348" t="s">
        <v>14113</v>
      </c>
      <c r="S809" s="348">
        <v>24534632</v>
      </c>
      <c r="T809" s="348" t="s">
        <v>15461</v>
      </c>
      <c r="U809" s="348">
        <v>24456978</v>
      </c>
      <c r="V809" s="68"/>
      <c r="W809" s="68"/>
      <c r="X809" s="68" t="s">
        <v>2968</v>
      </c>
      <c r="Y809" s="68"/>
    </row>
    <row r="810" spans="1:25" x14ac:dyDescent="0.25">
      <c r="A810" s="68" t="s">
        <v>2970</v>
      </c>
      <c r="B810" s="68" t="s">
        <v>2491</v>
      </c>
      <c r="C810" s="68" t="s">
        <v>2971</v>
      </c>
      <c r="D810" s="68" t="s">
        <v>125</v>
      </c>
      <c r="E810" s="68" t="s">
        <v>2</v>
      </c>
      <c r="F810" s="68" t="s">
        <v>49</v>
      </c>
      <c r="G810" s="68" t="s">
        <v>3</v>
      </c>
      <c r="H810" s="68" t="s">
        <v>7</v>
      </c>
      <c r="I810" s="68">
        <v>20206</v>
      </c>
      <c r="J810" s="68" t="s">
        <v>13897</v>
      </c>
      <c r="K810" s="68" t="s">
        <v>126</v>
      </c>
      <c r="L810" s="68" t="s">
        <v>127</v>
      </c>
      <c r="M810" s="68" t="s">
        <v>218</v>
      </c>
      <c r="N810" s="68" t="s">
        <v>2971</v>
      </c>
      <c r="O810" s="68" t="s">
        <v>14666</v>
      </c>
      <c r="P810" s="348">
        <v>83078054</v>
      </c>
      <c r="Q810" s="348" t="s">
        <v>15347</v>
      </c>
      <c r="R810" s="348" t="s">
        <v>14813</v>
      </c>
      <c r="S810" s="348">
        <v>83078054</v>
      </c>
      <c r="T810" s="348" t="s">
        <v>15461</v>
      </c>
      <c r="U810" s="348">
        <v>24456978</v>
      </c>
      <c r="V810" s="68"/>
      <c r="W810" s="68"/>
      <c r="X810" s="68" t="s">
        <v>2972</v>
      </c>
      <c r="Y810" s="68"/>
    </row>
    <row r="811" spans="1:25" x14ac:dyDescent="0.25">
      <c r="A811" s="68" t="s">
        <v>2975</v>
      </c>
      <c r="B811" s="68" t="s">
        <v>2974</v>
      </c>
      <c r="C811" s="68" t="s">
        <v>2976</v>
      </c>
      <c r="D811" s="68" t="s">
        <v>125</v>
      </c>
      <c r="E811" s="68" t="s">
        <v>2</v>
      </c>
      <c r="F811" s="68" t="s">
        <v>49</v>
      </c>
      <c r="G811" s="68" t="s">
        <v>3</v>
      </c>
      <c r="H811" s="68" t="s">
        <v>7</v>
      </c>
      <c r="I811" s="68">
        <v>20206</v>
      </c>
      <c r="J811" s="68" t="s">
        <v>13897</v>
      </c>
      <c r="K811" s="68" t="s">
        <v>126</v>
      </c>
      <c r="L811" s="68" t="s">
        <v>127</v>
      </c>
      <c r="M811" s="68" t="s">
        <v>218</v>
      </c>
      <c r="N811" s="68" t="s">
        <v>11439</v>
      </c>
      <c r="O811" s="68" t="s">
        <v>14666</v>
      </c>
      <c r="P811" s="348">
        <v>24470520</v>
      </c>
      <c r="Q811" s="348">
        <v>24470520</v>
      </c>
      <c r="R811" s="348" t="s">
        <v>14116</v>
      </c>
      <c r="S811" s="348">
        <v>24470520</v>
      </c>
      <c r="T811" s="348" t="s">
        <v>15461</v>
      </c>
      <c r="U811" s="348">
        <v>24456978</v>
      </c>
      <c r="V811" s="68"/>
      <c r="W811" s="68"/>
      <c r="X811" s="68" t="s">
        <v>2953</v>
      </c>
      <c r="Y811" s="68"/>
    </row>
    <row r="812" spans="1:25" x14ac:dyDescent="0.25">
      <c r="A812" s="68" t="s">
        <v>2979</v>
      </c>
      <c r="B812" s="68" t="s">
        <v>2978</v>
      </c>
      <c r="C812" s="68" t="s">
        <v>1670</v>
      </c>
      <c r="D812" s="68" t="s">
        <v>125</v>
      </c>
      <c r="E812" s="68" t="s">
        <v>2</v>
      </c>
      <c r="F812" s="68" t="s">
        <v>49</v>
      </c>
      <c r="G812" s="68" t="s">
        <v>3</v>
      </c>
      <c r="H812" s="68" t="s">
        <v>2</v>
      </c>
      <c r="I812" s="68">
        <v>20201</v>
      </c>
      <c r="J812" s="68" t="s">
        <v>13754</v>
      </c>
      <c r="K812" s="68" t="s">
        <v>126</v>
      </c>
      <c r="L812" s="68" t="s">
        <v>127</v>
      </c>
      <c r="M812" s="68" t="s">
        <v>127</v>
      </c>
      <c r="N812" s="68" t="s">
        <v>127</v>
      </c>
      <c r="O812" s="68" t="s">
        <v>14666</v>
      </c>
      <c r="P812" s="348">
        <v>24455029</v>
      </c>
      <c r="Q812" s="348">
        <v>24455029</v>
      </c>
      <c r="R812" s="348" t="s">
        <v>13154</v>
      </c>
      <c r="S812" s="348">
        <v>24455029</v>
      </c>
      <c r="T812" s="348" t="s">
        <v>15461</v>
      </c>
      <c r="U812" s="348">
        <v>24456978</v>
      </c>
      <c r="V812" s="68"/>
      <c r="W812" s="68"/>
      <c r="X812" s="68" t="s">
        <v>1449</v>
      </c>
      <c r="Y812" s="68"/>
    </row>
    <row r="813" spans="1:25" x14ac:dyDescent="0.25">
      <c r="A813" s="68" t="s">
        <v>2981</v>
      </c>
      <c r="B813" s="68" t="s">
        <v>2980</v>
      </c>
      <c r="C813" s="68" t="s">
        <v>11186</v>
      </c>
      <c r="D813" s="68" t="s">
        <v>125</v>
      </c>
      <c r="E813" s="68" t="s">
        <v>2</v>
      </c>
      <c r="F813" s="68" t="s">
        <v>49</v>
      </c>
      <c r="G813" s="68" t="s">
        <v>3</v>
      </c>
      <c r="H813" s="68" t="s">
        <v>2</v>
      </c>
      <c r="I813" s="68">
        <v>20201</v>
      </c>
      <c r="J813" s="68" t="s">
        <v>13754</v>
      </c>
      <c r="K813" s="68" t="s">
        <v>126</v>
      </c>
      <c r="L813" s="68" t="s">
        <v>127</v>
      </c>
      <c r="M813" s="68" t="s">
        <v>127</v>
      </c>
      <c r="N813" s="68" t="s">
        <v>2982</v>
      </c>
      <c r="O813" s="68" t="s">
        <v>14666</v>
      </c>
      <c r="P813" s="348">
        <v>24455350</v>
      </c>
      <c r="Q813" s="348">
        <v>24455350</v>
      </c>
      <c r="R813" s="348" t="s">
        <v>15561</v>
      </c>
      <c r="S813" s="348">
        <v>24455350</v>
      </c>
      <c r="T813" s="348" t="s">
        <v>15461</v>
      </c>
      <c r="U813" s="348">
        <v>24456978</v>
      </c>
      <c r="V813" s="68" t="s">
        <v>15261</v>
      </c>
      <c r="W813" s="68"/>
      <c r="X813" s="68"/>
      <c r="Y813" s="68"/>
    </row>
    <row r="814" spans="1:25" x14ac:dyDescent="0.25">
      <c r="A814" s="68" t="s">
        <v>2984</v>
      </c>
      <c r="B814" s="68" t="s">
        <v>2983</v>
      </c>
      <c r="C814" s="68" t="s">
        <v>10133</v>
      </c>
      <c r="D814" s="68" t="s">
        <v>125</v>
      </c>
      <c r="E814" s="68" t="s">
        <v>2</v>
      </c>
      <c r="F814" s="68" t="s">
        <v>49</v>
      </c>
      <c r="G814" s="68" t="s">
        <v>3</v>
      </c>
      <c r="H814" s="68" t="s">
        <v>8</v>
      </c>
      <c r="I814" s="68">
        <v>20207</v>
      </c>
      <c r="J814" s="68" t="s">
        <v>13898</v>
      </c>
      <c r="K814" s="68" t="s">
        <v>126</v>
      </c>
      <c r="L814" s="68" t="s">
        <v>127</v>
      </c>
      <c r="M814" s="68" t="s">
        <v>352</v>
      </c>
      <c r="N814" s="68" t="s">
        <v>352</v>
      </c>
      <c r="O814" s="68" t="s">
        <v>14666</v>
      </c>
      <c r="P814" s="348">
        <v>24470801</v>
      </c>
      <c r="Q814" s="348">
        <v>24470801</v>
      </c>
      <c r="R814" s="348" t="s">
        <v>11440</v>
      </c>
      <c r="S814" s="348">
        <v>24470801</v>
      </c>
      <c r="T814" s="348" t="s">
        <v>15461</v>
      </c>
      <c r="U814" s="348">
        <v>24456978</v>
      </c>
      <c r="V814" s="68" t="s">
        <v>15261</v>
      </c>
      <c r="W814" s="68"/>
      <c r="X814" s="68" t="s">
        <v>2985</v>
      </c>
      <c r="Y814" s="68"/>
    </row>
    <row r="815" spans="1:25" x14ac:dyDescent="0.25">
      <c r="A815" s="68" t="s">
        <v>2987</v>
      </c>
      <c r="B815" s="68" t="s">
        <v>2986</v>
      </c>
      <c r="C815" s="68" t="s">
        <v>2988</v>
      </c>
      <c r="D815" s="68" t="s">
        <v>125</v>
      </c>
      <c r="E815" s="68" t="s">
        <v>2</v>
      </c>
      <c r="F815" s="68" t="s">
        <v>49</v>
      </c>
      <c r="G815" s="68" t="s">
        <v>3</v>
      </c>
      <c r="H815" s="68" t="s">
        <v>2</v>
      </c>
      <c r="I815" s="68">
        <v>20201</v>
      </c>
      <c r="J815" s="68" t="s">
        <v>13754</v>
      </c>
      <c r="K815" s="68" t="s">
        <v>126</v>
      </c>
      <c r="L815" s="68" t="s">
        <v>127</v>
      </c>
      <c r="M815" s="68" t="s">
        <v>127</v>
      </c>
      <c r="N815" s="68" t="s">
        <v>127</v>
      </c>
      <c r="O815" s="68" t="s">
        <v>14666</v>
      </c>
      <c r="P815" s="348">
        <v>24455195</v>
      </c>
      <c r="Q815" s="348">
        <v>24455195</v>
      </c>
      <c r="R815" s="348" t="s">
        <v>16476</v>
      </c>
      <c r="S815" s="348">
        <v>83535046</v>
      </c>
      <c r="T815" s="348" t="s">
        <v>15461</v>
      </c>
      <c r="U815" s="348">
        <v>24456978</v>
      </c>
      <c r="V815" s="68" t="s">
        <v>15261</v>
      </c>
      <c r="W815" s="68"/>
      <c r="X815" s="68"/>
      <c r="Y815" s="68" t="s">
        <v>447</v>
      </c>
    </row>
    <row r="816" spans="1:25" x14ac:dyDescent="0.25">
      <c r="A816" s="68" t="s">
        <v>2990</v>
      </c>
      <c r="B816" s="68" t="s">
        <v>2989</v>
      </c>
      <c r="C816" s="68" t="s">
        <v>2991</v>
      </c>
      <c r="D816" s="68" t="s">
        <v>125</v>
      </c>
      <c r="E816" s="68" t="s">
        <v>2</v>
      </c>
      <c r="F816" s="68" t="s">
        <v>49</v>
      </c>
      <c r="G816" s="68" t="s">
        <v>3</v>
      </c>
      <c r="H816" s="68" t="s">
        <v>7</v>
      </c>
      <c r="I816" s="68">
        <v>20206</v>
      </c>
      <c r="J816" s="68" t="s">
        <v>13897</v>
      </c>
      <c r="K816" s="68" t="s">
        <v>126</v>
      </c>
      <c r="L816" s="68" t="s">
        <v>127</v>
      </c>
      <c r="M816" s="68" t="s">
        <v>218</v>
      </c>
      <c r="N816" s="68" t="s">
        <v>218</v>
      </c>
      <c r="O816" s="68" t="s">
        <v>14666</v>
      </c>
      <c r="P816" s="348">
        <v>24470171</v>
      </c>
      <c r="Q816" s="348">
        <v>24470171</v>
      </c>
      <c r="R816" s="348" t="s">
        <v>14816</v>
      </c>
      <c r="S816" s="348">
        <v>24470171</v>
      </c>
      <c r="T816" s="348" t="s">
        <v>15461</v>
      </c>
      <c r="U816" s="348">
        <v>24456978</v>
      </c>
      <c r="V816" s="68"/>
      <c r="W816" s="68"/>
      <c r="X816" s="68" t="s">
        <v>2992</v>
      </c>
      <c r="Y816" s="68"/>
    </row>
    <row r="817" spans="1:25" x14ac:dyDescent="0.25">
      <c r="A817" s="68" t="s">
        <v>2995</v>
      </c>
      <c r="B817" s="68" t="s">
        <v>2994</v>
      </c>
      <c r="C817" s="68" t="s">
        <v>11187</v>
      </c>
      <c r="D817" s="68" t="s">
        <v>125</v>
      </c>
      <c r="E817" s="68" t="s">
        <v>2</v>
      </c>
      <c r="F817" s="68" t="s">
        <v>49</v>
      </c>
      <c r="G817" s="68" t="s">
        <v>3</v>
      </c>
      <c r="H817" s="68" t="s">
        <v>2</v>
      </c>
      <c r="I817" s="68">
        <v>20201</v>
      </c>
      <c r="J817" s="68" t="s">
        <v>13754</v>
      </c>
      <c r="K817" s="68" t="s">
        <v>126</v>
      </c>
      <c r="L817" s="68" t="s">
        <v>127</v>
      </c>
      <c r="M817" s="68" t="s">
        <v>127</v>
      </c>
      <c r="N817" s="68" t="s">
        <v>11441</v>
      </c>
      <c r="O817" s="68" t="s">
        <v>10246</v>
      </c>
      <c r="P817" s="348">
        <v>24455670</v>
      </c>
      <c r="Q817" s="348">
        <v>24456160</v>
      </c>
      <c r="R817" s="348" t="s">
        <v>13155</v>
      </c>
      <c r="S817" s="348">
        <v>63363682</v>
      </c>
      <c r="T817" s="348" t="s">
        <v>15461</v>
      </c>
      <c r="U817" s="348">
        <v>24456978</v>
      </c>
      <c r="V817" s="68"/>
      <c r="W817" s="68"/>
      <c r="X817" s="68" t="s">
        <v>1432</v>
      </c>
      <c r="Y817" s="68" t="s">
        <v>333</v>
      </c>
    </row>
    <row r="818" spans="1:25" x14ac:dyDescent="0.25">
      <c r="A818" s="68" t="s">
        <v>2997</v>
      </c>
      <c r="B818" s="68" t="s">
        <v>2996</v>
      </c>
      <c r="C818" s="68" t="s">
        <v>323</v>
      </c>
      <c r="D818" s="68" t="s">
        <v>125</v>
      </c>
      <c r="E818" s="68" t="s">
        <v>2</v>
      </c>
      <c r="F818" s="68" t="s">
        <v>49</v>
      </c>
      <c r="G818" s="68" t="s">
        <v>3</v>
      </c>
      <c r="H818" s="68" t="s">
        <v>7</v>
      </c>
      <c r="I818" s="68">
        <v>20206</v>
      </c>
      <c r="J818" s="68" t="s">
        <v>13897</v>
      </c>
      <c r="K818" s="68" t="s">
        <v>126</v>
      </c>
      <c r="L818" s="68" t="s">
        <v>127</v>
      </c>
      <c r="M818" s="68" t="s">
        <v>218</v>
      </c>
      <c r="N818" s="68" t="s">
        <v>323</v>
      </c>
      <c r="O818" s="68" t="s">
        <v>14666</v>
      </c>
      <c r="P818" s="348">
        <v>24453679</v>
      </c>
      <c r="Q818" s="348">
        <v>24474300</v>
      </c>
      <c r="R818" s="348" t="s">
        <v>15562</v>
      </c>
      <c r="S818" s="348">
        <v>83180194</v>
      </c>
      <c r="T818" s="348" t="s">
        <v>15461</v>
      </c>
      <c r="U818" s="348">
        <v>24456978</v>
      </c>
      <c r="V818" s="68"/>
      <c r="W818" s="68"/>
      <c r="X818" s="68" t="s">
        <v>1442</v>
      </c>
      <c r="Y818" s="68"/>
    </row>
    <row r="819" spans="1:25" x14ac:dyDescent="0.25">
      <c r="A819" s="68" t="s">
        <v>3001</v>
      </c>
      <c r="B819" s="68" t="s">
        <v>3000</v>
      </c>
      <c r="C819" s="68" t="s">
        <v>11188</v>
      </c>
      <c r="D819" s="68" t="s">
        <v>125</v>
      </c>
      <c r="E819" s="68" t="s">
        <v>2</v>
      </c>
      <c r="F819" s="68" t="s">
        <v>49</v>
      </c>
      <c r="G819" s="68" t="s">
        <v>3</v>
      </c>
      <c r="H819" s="68" t="s">
        <v>8</v>
      </c>
      <c r="I819" s="68">
        <v>20207</v>
      </c>
      <c r="J819" s="68" t="s">
        <v>13898</v>
      </c>
      <c r="K819" s="68" t="s">
        <v>126</v>
      </c>
      <c r="L819" s="68" t="s">
        <v>127</v>
      </c>
      <c r="M819" s="68" t="s">
        <v>352</v>
      </c>
      <c r="N819" s="68" t="s">
        <v>1743</v>
      </c>
      <c r="O819" s="68" t="s">
        <v>14666</v>
      </c>
      <c r="P819" s="348">
        <v>21004817</v>
      </c>
      <c r="Q819" s="348">
        <v>21004817</v>
      </c>
      <c r="R819" s="348" t="s">
        <v>16477</v>
      </c>
      <c r="S819" s="348">
        <v>21004817</v>
      </c>
      <c r="T819" s="348" t="s">
        <v>15461</v>
      </c>
      <c r="U819" s="348">
        <v>24456978</v>
      </c>
      <c r="V819" s="68"/>
      <c r="W819" s="68"/>
      <c r="X819" s="68" t="s">
        <v>3002</v>
      </c>
      <c r="Y819" s="68"/>
    </row>
    <row r="820" spans="1:25" x14ac:dyDescent="0.25">
      <c r="A820" s="68" t="s">
        <v>3005</v>
      </c>
      <c r="B820" s="68" t="s">
        <v>3004</v>
      </c>
      <c r="C820" s="68" t="s">
        <v>798</v>
      </c>
      <c r="D820" s="68" t="s">
        <v>125</v>
      </c>
      <c r="E820" s="68" t="s">
        <v>4</v>
      </c>
      <c r="F820" s="68" t="s">
        <v>49</v>
      </c>
      <c r="G820" s="68" t="s">
        <v>3</v>
      </c>
      <c r="H820" s="68" t="s">
        <v>3</v>
      </c>
      <c r="I820" s="68">
        <v>20202</v>
      </c>
      <c r="J820" s="68" t="s">
        <v>13839</v>
      </c>
      <c r="K820" s="68" t="s">
        <v>126</v>
      </c>
      <c r="L820" s="68" t="s">
        <v>127</v>
      </c>
      <c r="M820" s="68" t="s">
        <v>798</v>
      </c>
      <c r="N820" s="68" t="s">
        <v>798</v>
      </c>
      <c r="O820" s="68" t="s">
        <v>14666</v>
      </c>
      <c r="P820" s="348">
        <v>24454373</v>
      </c>
      <c r="Q820" s="348">
        <v>24454373</v>
      </c>
      <c r="R820" s="348" t="s">
        <v>14118</v>
      </c>
      <c r="S820" s="348">
        <v>24454373</v>
      </c>
      <c r="T820" s="348" t="s">
        <v>15406</v>
      </c>
      <c r="U820" s="348">
        <v>24560275</v>
      </c>
      <c r="V820" s="68"/>
      <c r="W820" s="68"/>
      <c r="X820" s="68" t="s">
        <v>1446</v>
      </c>
      <c r="Y820" s="68"/>
    </row>
    <row r="821" spans="1:25" x14ac:dyDescent="0.25">
      <c r="A821" s="68" t="s">
        <v>3008</v>
      </c>
      <c r="B821" s="68" t="s">
        <v>3007</v>
      </c>
      <c r="C821" s="68" t="s">
        <v>3009</v>
      </c>
      <c r="D821" s="68" t="s">
        <v>125</v>
      </c>
      <c r="E821" s="68" t="s">
        <v>4</v>
      </c>
      <c r="F821" s="68" t="s">
        <v>49</v>
      </c>
      <c r="G821" s="68" t="s">
        <v>3</v>
      </c>
      <c r="H821" s="68" t="s">
        <v>3</v>
      </c>
      <c r="I821" s="68">
        <v>20202</v>
      </c>
      <c r="J821" s="68" t="s">
        <v>13839</v>
      </c>
      <c r="K821" s="68" t="s">
        <v>126</v>
      </c>
      <c r="L821" s="68" t="s">
        <v>127</v>
      </c>
      <c r="M821" s="68" t="s">
        <v>798</v>
      </c>
      <c r="N821" s="68" t="s">
        <v>3009</v>
      </c>
      <c r="O821" s="68" t="s">
        <v>14666</v>
      </c>
      <c r="P821" s="348">
        <v>24473736</v>
      </c>
      <c r="Q821" s="348" t="s">
        <v>15347</v>
      </c>
      <c r="R821" s="348" t="s">
        <v>16478</v>
      </c>
      <c r="S821" s="348">
        <v>88642515</v>
      </c>
      <c r="T821" s="348" t="s">
        <v>15406</v>
      </c>
      <c r="U821" s="348">
        <v>24560275</v>
      </c>
      <c r="V821" s="68"/>
      <c r="W821" s="68"/>
      <c r="X821" s="68" t="s">
        <v>8559</v>
      </c>
      <c r="Y821" s="68"/>
    </row>
    <row r="822" spans="1:25" x14ac:dyDescent="0.25">
      <c r="A822" s="68" t="s">
        <v>3011</v>
      </c>
      <c r="B822" s="68" t="s">
        <v>3010</v>
      </c>
      <c r="C822" s="68" t="s">
        <v>3012</v>
      </c>
      <c r="D822" s="68" t="s">
        <v>125</v>
      </c>
      <c r="E822" s="68" t="s">
        <v>2</v>
      </c>
      <c r="F822" s="68" t="s">
        <v>49</v>
      </c>
      <c r="G822" s="68" t="s">
        <v>3</v>
      </c>
      <c r="H822" s="68" t="s">
        <v>7</v>
      </c>
      <c r="I822" s="68">
        <v>20206</v>
      </c>
      <c r="J822" s="68" t="s">
        <v>13897</v>
      </c>
      <c r="K822" s="68" t="s">
        <v>126</v>
      </c>
      <c r="L822" s="68" t="s">
        <v>127</v>
      </c>
      <c r="M822" s="68" t="s">
        <v>218</v>
      </c>
      <c r="N822" s="68" t="s">
        <v>3012</v>
      </c>
      <c r="O822" s="68" t="s">
        <v>14666</v>
      </c>
      <c r="P822" s="348" t="s">
        <v>15347</v>
      </c>
      <c r="Q822" s="348" t="s">
        <v>15347</v>
      </c>
      <c r="R822" s="348" t="s">
        <v>16479</v>
      </c>
      <c r="S822" s="348">
        <v>84319625</v>
      </c>
      <c r="T822" s="348" t="s">
        <v>15461</v>
      </c>
      <c r="U822" s="348">
        <v>24453105</v>
      </c>
      <c r="V822" s="68"/>
      <c r="W822" s="68"/>
      <c r="X822" s="68" t="s">
        <v>6679</v>
      </c>
      <c r="Y822" s="68"/>
    </row>
    <row r="823" spans="1:25" x14ac:dyDescent="0.25">
      <c r="A823" s="68" t="s">
        <v>3013</v>
      </c>
      <c r="B823" s="68" t="s">
        <v>1129</v>
      </c>
      <c r="C823" s="68" t="s">
        <v>11189</v>
      </c>
      <c r="D823" s="68" t="s">
        <v>125</v>
      </c>
      <c r="E823" s="68" t="s">
        <v>2</v>
      </c>
      <c r="F823" s="68" t="s">
        <v>49</v>
      </c>
      <c r="G823" s="68" t="s">
        <v>3</v>
      </c>
      <c r="H823" s="68" t="s">
        <v>7</v>
      </c>
      <c r="I823" s="68">
        <v>20206</v>
      </c>
      <c r="J823" s="68" t="s">
        <v>13897</v>
      </c>
      <c r="K823" s="68" t="s">
        <v>126</v>
      </c>
      <c r="L823" s="68" t="s">
        <v>127</v>
      </c>
      <c r="M823" s="68" t="s">
        <v>218</v>
      </c>
      <c r="N823" s="68" t="s">
        <v>11189</v>
      </c>
      <c r="O823" s="68" t="s">
        <v>14666</v>
      </c>
      <c r="P823" s="348">
        <v>24477992</v>
      </c>
      <c r="Q823" s="348">
        <v>24477992</v>
      </c>
      <c r="R823" s="348" t="s">
        <v>15563</v>
      </c>
      <c r="S823" s="348">
        <v>83191799</v>
      </c>
      <c r="T823" s="348" t="s">
        <v>15461</v>
      </c>
      <c r="U823" s="348">
        <v>24456978</v>
      </c>
      <c r="V823" s="68"/>
      <c r="W823" s="68"/>
      <c r="X823" s="68" t="s">
        <v>9205</v>
      </c>
      <c r="Y823" s="68"/>
    </row>
    <row r="824" spans="1:25" x14ac:dyDescent="0.25">
      <c r="A824" s="68" t="s">
        <v>3014</v>
      </c>
      <c r="B824" s="68" t="s">
        <v>1264</v>
      </c>
      <c r="C824" s="68" t="s">
        <v>11190</v>
      </c>
      <c r="D824" s="68" t="s">
        <v>125</v>
      </c>
      <c r="E824" s="68" t="s">
        <v>2</v>
      </c>
      <c r="F824" s="68" t="s">
        <v>49</v>
      </c>
      <c r="G824" s="68" t="s">
        <v>3</v>
      </c>
      <c r="H824" s="68" t="s">
        <v>7</v>
      </c>
      <c r="I824" s="68">
        <v>20206</v>
      </c>
      <c r="J824" s="68" t="s">
        <v>13897</v>
      </c>
      <c r="K824" s="68" t="s">
        <v>126</v>
      </c>
      <c r="L824" s="68" t="s">
        <v>127</v>
      </c>
      <c r="M824" s="68" t="s">
        <v>218</v>
      </c>
      <c r="N824" s="68" t="s">
        <v>11442</v>
      </c>
      <c r="O824" s="68" t="s">
        <v>14666</v>
      </c>
      <c r="P824" s="348">
        <v>24473694</v>
      </c>
      <c r="Q824" s="348">
        <v>24473694</v>
      </c>
      <c r="R824" s="348" t="s">
        <v>3015</v>
      </c>
      <c r="S824" s="348">
        <v>24473694</v>
      </c>
      <c r="T824" s="348" t="s">
        <v>15461</v>
      </c>
      <c r="U824" s="348">
        <v>24456978</v>
      </c>
      <c r="V824" s="68"/>
      <c r="W824" s="68"/>
      <c r="X824" s="68" t="s">
        <v>50</v>
      </c>
      <c r="Y824" s="68"/>
    </row>
    <row r="825" spans="1:25" x14ac:dyDescent="0.25">
      <c r="A825" s="68" t="s">
        <v>3016</v>
      </c>
      <c r="B825" s="68" t="s">
        <v>1286</v>
      </c>
      <c r="C825" s="68" t="s">
        <v>11191</v>
      </c>
      <c r="D825" s="68" t="s">
        <v>125</v>
      </c>
      <c r="E825" s="68" t="s">
        <v>3</v>
      </c>
      <c r="F825" s="68" t="s">
        <v>49</v>
      </c>
      <c r="G825" s="68" t="s">
        <v>3</v>
      </c>
      <c r="H825" s="68" t="s">
        <v>10</v>
      </c>
      <c r="I825" s="68">
        <v>20208</v>
      </c>
      <c r="J825" s="68" t="s">
        <v>13899</v>
      </c>
      <c r="K825" s="68" t="s">
        <v>126</v>
      </c>
      <c r="L825" s="68" t="s">
        <v>127</v>
      </c>
      <c r="M825" s="68" t="s">
        <v>128</v>
      </c>
      <c r="N825" s="68" t="s">
        <v>11443</v>
      </c>
      <c r="O825" s="68" t="s">
        <v>14666</v>
      </c>
      <c r="P825" s="348">
        <v>24564062</v>
      </c>
      <c r="Q825" s="348" t="s">
        <v>15347</v>
      </c>
      <c r="R825" s="348" t="s">
        <v>16480</v>
      </c>
      <c r="S825" s="348">
        <v>24564062</v>
      </c>
      <c r="T825" s="348" t="s">
        <v>15565</v>
      </c>
      <c r="U825" s="348">
        <v>24456861</v>
      </c>
      <c r="V825" s="68"/>
      <c r="W825" s="68"/>
      <c r="X825" s="68" t="s">
        <v>3017</v>
      </c>
      <c r="Y825" s="68"/>
    </row>
    <row r="826" spans="1:25" x14ac:dyDescent="0.25">
      <c r="A826" s="68" t="s">
        <v>3018</v>
      </c>
      <c r="B826" s="68" t="s">
        <v>1340</v>
      </c>
      <c r="C826" s="68" t="s">
        <v>3019</v>
      </c>
      <c r="D826" s="68" t="s">
        <v>125</v>
      </c>
      <c r="E826" s="68" t="s">
        <v>11</v>
      </c>
      <c r="F826" s="68" t="s">
        <v>49</v>
      </c>
      <c r="G826" s="68" t="s">
        <v>3</v>
      </c>
      <c r="H826" s="68" t="s">
        <v>300</v>
      </c>
      <c r="I826" s="68">
        <v>20214</v>
      </c>
      <c r="J826" s="68" t="s">
        <v>13906</v>
      </c>
      <c r="K826" s="68" t="s">
        <v>126</v>
      </c>
      <c r="L826" s="68" t="s">
        <v>127</v>
      </c>
      <c r="M826" s="68" t="s">
        <v>1762</v>
      </c>
      <c r="N826" s="68" t="s">
        <v>3019</v>
      </c>
      <c r="O826" s="68" t="s">
        <v>14666</v>
      </c>
      <c r="P826" s="348">
        <v>24013127</v>
      </c>
      <c r="Q826" s="348">
        <v>24741354</v>
      </c>
      <c r="R826" s="348" t="s">
        <v>11999</v>
      </c>
      <c r="S826" s="348">
        <v>88019083</v>
      </c>
      <c r="T826" s="348" t="s">
        <v>15354</v>
      </c>
      <c r="U826" s="348">
        <v>24680376</v>
      </c>
      <c r="V826" s="68"/>
      <c r="W826" s="68"/>
      <c r="X826" s="68" t="s">
        <v>3020</v>
      </c>
      <c r="Y826" s="68" t="s">
        <v>3021</v>
      </c>
    </row>
    <row r="827" spans="1:25" x14ac:dyDescent="0.25">
      <c r="A827" s="68" t="s">
        <v>3022</v>
      </c>
      <c r="B827" s="68" t="s">
        <v>1372</v>
      </c>
      <c r="C827" s="68" t="s">
        <v>11192</v>
      </c>
      <c r="D827" s="68" t="s">
        <v>125</v>
      </c>
      <c r="E827" s="68" t="s">
        <v>11</v>
      </c>
      <c r="F827" s="68" t="s">
        <v>49</v>
      </c>
      <c r="G827" s="68" t="s">
        <v>3</v>
      </c>
      <c r="H827" s="68" t="s">
        <v>300</v>
      </c>
      <c r="I827" s="68">
        <v>20214</v>
      </c>
      <c r="J827" s="68" t="s">
        <v>13906</v>
      </c>
      <c r="K827" s="68" t="s">
        <v>126</v>
      </c>
      <c r="L827" s="68" t="s">
        <v>127</v>
      </c>
      <c r="M827" s="68" t="s">
        <v>1762</v>
      </c>
      <c r="N827" s="68" t="s">
        <v>11192</v>
      </c>
      <c r="O827" s="68" t="s">
        <v>14666</v>
      </c>
      <c r="P827" s="348">
        <v>86530982</v>
      </c>
      <c r="Q827" s="348">
        <v>86530982</v>
      </c>
      <c r="R827" s="348" t="s">
        <v>16481</v>
      </c>
      <c r="S827" s="348">
        <v>86530982</v>
      </c>
      <c r="T827" s="348" t="s">
        <v>15354</v>
      </c>
      <c r="U827" s="348">
        <v>24680376</v>
      </c>
      <c r="V827" s="68"/>
      <c r="W827" s="68"/>
      <c r="X827" s="68"/>
      <c r="Y827" s="68"/>
    </row>
    <row r="828" spans="1:25" x14ac:dyDescent="0.25">
      <c r="A828" s="68" t="s">
        <v>3025</v>
      </c>
      <c r="B828" s="68" t="s">
        <v>3024</v>
      </c>
      <c r="C828" s="68" t="s">
        <v>10131</v>
      </c>
      <c r="D828" s="68" t="s">
        <v>125</v>
      </c>
      <c r="E828" s="68" t="s">
        <v>3</v>
      </c>
      <c r="F828" s="68" t="s">
        <v>49</v>
      </c>
      <c r="G828" s="68" t="s">
        <v>3</v>
      </c>
      <c r="H828" s="68" t="s">
        <v>5</v>
      </c>
      <c r="I828" s="68">
        <v>20204</v>
      </c>
      <c r="J828" s="68" t="s">
        <v>16482</v>
      </c>
      <c r="K828" s="68" t="s">
        <v>126</v>
      </c>
      <c r="L828" s="68" t="s">
        <v>127</v>
      </c>
      <c r="M828" s="68" t="s">
        <v>16483</v>
      </c>
      <c r="N828" s="68" t="s">
        <v>276</v>
      </c>
      <c r="O828" s="68" t="s">
        <v>14666</v>
      </c>
      <c r="P828" s="348">
        <v>24473844</v>
      </c>
      <c r="Q828" s="348" t="s">
        <v>15347</v>
      </c>
      <c r="R828" s="348" t="s">
        <v>14809</v>
      </c>
      <c r="S828" s="348">
        <v>86454093</v>
      </c>
      <c r="T828" s="348" t="s">
        <v>15565</v>
      </c>
      <c r="U828" s="348">
        <v>24456861</v>
      </c>
      <c r="V828" s="68"/>
      <c r="W828" s="68"/>
      <c r="X828" s="68" t="s">
        <v>734</v>
      </c>
      <c r="Y828" s="68"/>
    </row>
    <row r="829" spans="1:25" x14ac:dyDescent="0.25">
      <c r="A829" s="68" t="s">
        <v>3028</v>
      </c>
      <c r="B829" s="68" t="s">
        <v>3027</v>
      </c>
      <c r="C829" s="68" t="s">
        <v>2961</v>
      </c>
      <c r="D829" s="68" t="s">
        <v>125</v>
      </c>
      <c r="E829" s="68" t="s">
        <v>3</v>
      </c>
      <c r="F829" s="68" t="s">
        <v>49</v>
      </c>
      <c r="G829" s="68" t="s">
        <v>3</v>
      </c>
      <c r="H829" s="68" t="s">
        <v>10</v>
      </c>
      <c r="I829" s="68">
        <v>20208</v>
      </c>
      <c r="J829" s="68" t="s">
        <v>13899</v>
      </c>
      <c r="K829" s="68" t="s">
        <v>126</v>
      </c>
      <c r="L829" s="68" t="s">
        <v>127</v>
      </c>
      <c r="M829" s="68" t="s">
        <v>128</v>
      </c>
      <c r="N829" s="68" t="s">
        <v>2961</v>
      </c>
      <c r="O829" s="68" t="s">
        <v>14666</v>
      </c>
      <c r="P829" s="348">
        <v>24479221</v>
      </c>
      <c r="Q829" s="348" t="s">
        <v>15347</v>
      </c>
      <c r="R829" s="348" t="s">
        <v>11444</v>
      </c>
      <c r="S829" s="348">
        <v>24479221</v>
      </c>
      <c r="T829" s="348" t="s">
        <v>15565</v>
      </c>
      <c r="U829" s="348">
        <v>24456861</v>
      </c>
      <c r="V829" s="68"/>
      <c r="W829" s="68"/>
      <c r="X829" s="68" t="s">
        <v>8421</v>
      </c>
      <c r="Y829" s="68"/>
    </row>
    <row r="830" spans="1:25" x14ac:dyDescent="0.25">
      <c r="A830" s="68" t="s">
        <v>3030</v>
      </c>
      <c r="B830" s="68" t="s">
        <v>3029</v>
      </c>
      <c r="C830" s="68" t="s">
        <v>12359</v>
      </c>
      <c r="D830" s="68" t="s">
        <v>125</v>
      </c>
      <c r="E830" s="68" t="s">
        <v>3</v>
      </c>
      <c r="F830" s="68" t="s">
        <v>49</v>
      </c>
      <c r="G830" s="68" t="s">
        <v>3</v>
      </c>
      <c r="H830" s="68" t="s">
        <v>5</v>
      </c>
      <c r="I830" s="68">
        <v>20204</v>
      </c>
      <c r="J830" s="68" t="s">
        <v>16482</v>
      </c>
      <c r="K830" s="68" t="s">
        <v>126</v>
      </c>
      <c r="L830" s="68" t="s">
        <v>127</v>
      </c>
      <c r="M830" s="68" t="s">
        <v>16483</v>
      </c>
      <c r="N830" s="68" t="s">
        <v>11445</v>
      </c>
      <c r="O830" s="68" t="s">
        <v>14666</v>
      </c>
      <c r="P830" s="348">
        <v>24470008</v>
      </c>
      <c r="Q830" s="348" t="s">
        <v>15347</v>
      </c>
      <c r="R830" s="348" t="s">
        <v>12682</v>
      </c>
      <c r="S830" s="348">
        <v>24470008</v>
      </c>
      <c r="T830" s="348" t="s">
        <v>15565</v>
      </c>
      <c r="U830" s="348">
        <v>24456861</v>
      </c>
      <c r="V830" s="68"/>
      <c r="W830" s="68"/>
      <c r="X830" s="68" t="s">
        <v>3031</v>
      </c>
      <c r="Y830" s="68"/>
    </row>
    <row r="831" spans="1:25" x14ac:dyDescent="0.25">
      <c r="A831" s="68" t="s">
        <v>3034</v>
      </c>
      <c r="B831" s="68" t="s">
        <v>3033</v>
      </c>
      <c r="C831" s="68" t="s">
        <v>1353</v>
      </c>
      <c r="D831" s="68" t="s">
        <v>125</v>
      </c>
      <c r="E831" s="68" t="s">
        <v>3</v>
      </c>
      <c r="F831" s="68" t="s">
        <v>49</v>
      </c>
      <c r="G831" s="68" t="s">
        <v>3</v>
      </c>
      <c r="H831" s="68" t="s">
        <v>12</v>
      </c>
      <c r="I831" s="68">
        <v>20210</v>
      </c>
      <c r="J831" s="68" t="s">
        <v>13902</v>
      </c>
      <c r="K831" s="68" t="s">
        <v>126</v>
      </c>
      <c r="L831" s="68" t="s">
        <v>127</v>
      </c>
      <c r="M831" s="68" t="s">
        <v>3035</v>
      </c>
      <c r="N831" s="68" t="s">
        <v>11446</v>
      </c>
      <c r="O831" s="68" t="s">
        <v>14666</v>
      </c>
      <c r="P831" s="348">
        <v>89730591</v>
      </c>
      <c r="Q831" s="348" t="s">
        <v>15347</v>
      </c>
      <c r="R831" s="348" t="s">
        <v>10292</v>
      </c>
      <c r="S831" s="348">
        <v>89730591</v>
      </c>
      <c r="T831" s="348" t="s">
        <v>15565</v>
      </c>
      <c r="U831" s="348">
        <v>24456861</v>
      </c>
      <c r="V831" s="68"/>
      <c r="W831" s="68"/>
      <c r="X831" s="68" t="s">
        <v>3036</v>
      </c>
      <c r="Y831" s="68"/>
    </row>
    <row r="832" spans="1:25" x14ac:dyDescent="0.25">
      <c r="A832" s="68" t="s">
        <v>3038</v>
      </c>
      <c r="B832" s="68" t="s">
        <v>2900</v>
      </c>
      <c r="C832" s="68" t="s">
        <v>3039</v>
      </c>
      <c r="D832" s="68" t="s">
        <v>125</v>
      </c>
      <c r="E832" s="68" t="s">
        <v>3</v>
      </c>
      <c r="F832" s="68" t="s">
        <v>49</v>
      </c>
      <c r="G832" s="68" t="s">
        <v>3</v>
      </c>
      <c r="H832" s="68" t="s">
        <v>15</v>
      </c>
      <c r="I832" s="68">
        <v>20211</v>
      </c>
      <c r="J832" s="68" t="s">
        <v>13903</v>
      </c>
      <c r="K832" s="68" t="s">
        <v>126</v>
      </c>
      <c r="L832" s="68" t="s">
        <v>127</v>
      </c>
      <c r="M832" s="68" t="s">
        <v>324</v>
      </c>
      <c r="N832" s="68" t="s">
        <v>11295</v>
      </c>
      <c r="O832" s="68" t="s">
        <v>14666</v>
      </c>
      <c r="P832" s="348">
        <v>87395823</v>
      </c>
      <c r="Q832" s="348" t="s">
        <v>15347</v>
      </c>
      <c r="R832" s="348" t="s">
        <v>16484</v>
      </c>
      <c r="S832" s="348">
        <v>87395823</v>
      </c>
      <c r="T832" s="348" t="s">
        <v>15565</v>
      </c>
      <c r="U832" s="348">
        <v>24456861</v>
      </c>
      <c r="V832" s="68"/>
      <c r="W832" s="68"/>
      <c r="X832" s="68" t="s">
        <v>488</v>
      </c>
      <c r="Y832" s="68"/>
    </row>
    <row r="833" spans="1:25" x14ac:dyDescent="0.25">
      <c r="A833" s="68" t="s">
        <v>3041</v>
      </c>
      <c r="B833" s="68" t="s">
        <v>3040</v>
      </c>
      <c r="C833" s="68" t="s">
        <v>3042</v>
      </c>
      <c r="D833" s="68" t="s">
        <v>125</v>
      </c>
      <c r="E833" s="68" t="s">
        <v>11</v>
      </c>
      <c r="F833" s="68" t="s">
        <v>49</v>
      </c>
      <c r="G833" s="68" t="s">
        <v>3</v>
      </c>
      <c r="H833" s="68" t="s">
        <v>300</v>
      </c>
      <c r="I833" s="68">
        <v>20214</v>
      </c>
      <c r="J833" s="68" t="s">
        <v>13906</v>
      </c>
      <c r="K833" s="68" t="s">
        <v>126</v>
      </c>
      <c r="L833" s="68" t="s">
        <v>127</v>
      </c>
      <c r="M833" s="68" t="s">
        <v>1762</v>
      </c>
      <c r="N833" s="68" t="s">
        <v>3042</v>
      </c>
      <c r="O833" s="68" t="s">
        <v>14666</v>
      </c>
      <c r="P833" s="348">
        <v>24688009</v>
      </c>
      <c r="Q833" s="348">
        <v>24689310</v>
      </c>
      <c r="R833" s="348" t="s">
        <v>13481</v>
      </c>
      <c r="S833" s="348">
        <v>83237303</v>
      </c>
      <c r="T833" s="348" t="s">
        <v>15354</v>
      </c>
      <c r="U833" s="348">
        <v>88572296</v>
      </c>
      <c r="V833" s="68"/>
      <c r="W833" s="68"/>
      <c r="X833" s="68" t="s">
        <v>3043</v>
      </c>
      <c r="Y833" s="68"/>
    </row>
    <row r="834" spans="1:25" x14ac:dyDescent="0.25">
      <c r="A834" s="68" t="s">
        <v>3045</v>
      </c>
      <c r="B834" s="68" t="s">
        <v>3044</v>
      </c>
      <c r="C834" s="68" t="s">
        <v>11193</v>
      </c>
      <c r="D834" s="68" t="s">
        <v>125</v>
      </c>
      <c r="E834" s="68" t="s">
        <v>3</v>
      </c>
      <c r="F834" s="68" t="s">
        <v>49</v>
      </c>
      <c r="G834" s="68" t="s">
        <v>3</v>
      </c>
      <c r="H834" s="68" t="s">
        <v>5</v>
      </c>
      <c r="I834" s="68">
        <v>20204</v>
      </c>
      <c r="J834" s="68" t="s">
        <v>16482</v>
      </c>
      <c r="K834" s="68" t="s">
        <v>126</v>
      </c>
      <c r="L834" s="68" t="s">
        <v>127</v>
      </c>
      <c r="M834" s="68" t="s">
        <v>16483</v>
      </c>
      <c r="N834" s="68" t="s">
        <v>11448</v>
      </c>
      <c r="O834" s="68" t="s">
        <v>14666</v>
      </c>
      <c r="P834" s="348">
        <v>24470148</v>
      </c>
      <c r="Q834" s="348" t="s">
        <v>15347</v>
      </c>
      <c r="R834" s="348" t="s">
        <v>12432</v>
      </c>
      <c r="S834" s="348">
        <v>24470148</v>
      </c>
      <c r="T834" s="348" t="s">
        <v>15565</v>
      </c>
      <c r="U834" s="348">
        <v>24456861</v>
      </c>
      <c r="V834" s="68"/>
      <c r="W834" s="68"/>
      <c r="X834" s="68" t="s">
        <v>3046</v>
      </c>
      <c r="Y834" s="68"/>
    </row>
    <row r="835" spans="1:25" x14ac:dyDescent="0.25">
      <c r="A835" s="68" t="s">
        <v>3049</v>
      </c>
      <c r="B835" s="68" t="s">
        <v>3048</v>
      </c>
      <c r="C835" s="68" t="s">
        <v>3050</v>
      </c>
      <c r="D835" s="68" t="s">
        <v>125</v>
      </c>
      <c r="E835" s="68" t="s">
        <v>3</v>
      </c>
      <c r="F835" s="68" t="s">
        <v>49</v>
      </c>
      <c r="G835" s="68" t="s">
        <v>3</v>
      </c>
      <c r="H835" s="68" t="s">
        <v>10</v>
      </c>
      <c r="I835" s="68">
        <v>20208</v>
      </c>
      <c r="J835" s="68" t="s">
        <v>13899</v>
      </c>
      <c r="K835" s="68" t="s">
        <v>126</v>
      </c>
      <c r="L835" s="68" t="s">
        <v>127</v>
      </c>
      <c r="M835" s="68" t="s">
        <v>128</v>
      </c>
      <c r="N835" s="68" t="s">
        <v>11449</v>
      </c>
      <c r="O835" s="68" t="s">
        <v>14666</v>
      </c>
      <c r="P835" s="348">
        <v>40825872</v>
      </c>
      <c r="Q835" s="348" t="s">
        <v>15347</v>
      </c>
      <c r="R835" s="348" t="s">
        <v>10598</v>
      </c>
      <c r="S835" s="348">
        <v>40825872</v>
      </c>
      <c r="T835" s="348" t="s">
        <v>15565</v>
      </c>
      <c r="U835" s="348">
        <v>24456861</v>
      </c>
      <c r="V835" s="68"/>
      <c r="W835" s="68"/>
      <c r="X835" s="68" t="s">
        <v>3051</v>
      </c>
      <c r="Y835" s="68"/>
    </row>
    <row r="836" spans="1:25" x14ac:dyDescent="0.25">
      <c r="A836" s="68" t="s">
        <v>3053</v>
      </c>
      <c r="B836" s="68" t="s">
        <v>3052</v>
      </c>
      <c r="C836" s="68" t="s">
        <v>3054</v>
      </c>
      <c r="D836" s="68" t="s">
        <v>125</v>
      </c>
      <c r="E836" s="68" t="s">
        <v>3</v>
      </c>
      <c r="F836" s="68" t="s">
        <v>49</v>
      </c>
      <c r="G836" s="68" t="s">
        <v>3</v>
      </c>
      <c r="H836" s="68" t="s">
        <v>4</v>
      </c>
      <c r="I836" s="68">
        <v>20203</v>
      </c>
      <c r="J836" s="68" t="s">
        <v>13895</v>
      </c>
      <c r="K836" s="68" t="s">
        <v>126</v>
      </c>
      <c r="L836" s="68" t="s">
        <v>127</v>
      </c>
      <c r="M836" s="68" t="s">
        <v>233</v>
      </c>
      <c r="N836" s="68" t="s">
        <v>233</v>
      </c>
      <c r="O836" s="68" t="s">
        <v>14666</v>
      </c>
      <c r="P836" s="348">
        <v>24455538</v>
      </c>
      <c r="Q836" s="348" t="s">
        <v>15347</v>
      </c>
      <c r="R836" s="348" t="s">
        <v>10509</v>
      </c>
      <c r="S836" s="348">
        <v>24455538</v>
      </c>
      <c r="T836" s="348" t="s">
        <v>15565</v>
      </c>
      <c r="U836" s="348">
        <v>24456861</v>
      </c>
      <c r="V836" s="68"/>
      <c r="W836" s="68"/>
      <c r="X836" s="68"/>
      <c r="Y836" s="68"/>
    </row>
    <row r="837" spans="1:25" x14ac:dyDescent="0.25">
      <c r="A837" s="68" t="s">
        <v>3056</v>
      </c>
      <c r="B837" s="68" t="s">
        <v>3055</v>
      </c>
      <c r="C837" s="68" t="s">
        <v>11194</v>
      </c>
      <c r="D837" s="68" t="s">
        <v>125</v>
      </c>
      <c r="E837" s="68" t="s">
        <v>3</v>
      </c>
      <c r="F837" s="68" t="s">
        <v>49</v>
      </c>
      <c r="G837" s="68" t="s">
        <v>3</v>
      </c>
      <c r="H837" s="68" t="s">
        <v>10</v>
      </c>
      <c r="I837" s="68">
        <v>20208</v>
      </c>
      <c r="J837" s="68" t="s">
        <v>13899</v>
      </c>
      <c r="K837" s="68" t="s">
        <v>126</v>
      </c>
      <c r="L837" s="68" t="s">
        <v>127</v>
      </c>
      <c r="M837" s="68" t="s">
        <v>128</v>
      </c>
      <c r="N837" s="68" t="s">
        <v>11194</v>
      </c>
      <c r="O837" s="68" t="s">
        <v>14666</v>
      </c>
      <c r="P837" s="348">
        <v>24474379</v>
      </c>
      <c r="Q837" s="348" t="s">
        <v>15347</v>
      </c>
      <c r="R837" s="348" t="s">
        <v>13156</v>
      </c>
      <c r="S837" s="348">
        <v>24474379</v>
      </c>
      <c r="T837" s="348" t="s">
        <v>15565</v>
      </c>
      <c r="U837" s="348">
        <v>24456861</v>
      </c>
      <c r="V837" s="68"/>
      <c r="W837" s="68"/>
      <c r="X837" s="68" t="s">
        <v>3057</v>
      </c>
      <c r="Y837" s="68"/>
    </row>
    <row r="838" spans="1:25" x14ac:dyDescent="0.25">
      <c r="A838" s="68" t="s">
        <v>3059</v>
      </c>
      <c r="B838" s="68" t="s">
        <v>3058</v>
      </c>
      <c r="C838" s="68" t="s">
        <v>2329</v>
      </c>
      <c r="D838" s="68" t="s">
        <v>125</v>
      </c>
      <c r="E838" s="68" t="s">
        <v>11</v>
      </c>
      <c r="F838" s="68" t="s">
        <v>49</v>
      </c>
      <c r="G838" s="68" t="s">
        <v>3</v>
      </c>
      <c r="H838" s="68" t="s">
        <v>300</v>
      </c>
      <c r="I838" s="68">
        <v>20214</v>
      </c>
      <c r="J838" s="68" t="s">
        <v>13906</v>
      </c>
      <c r="K838" s="68" t="s">
        <v>126</v>
      </c>
      <c r="L838" s="68" t="s">
        <v>127</v>
      </c>
      <c r="M838" s="68" t="s">
        <v>1762</v>
      </c>
      <c r="N838" s="68" t="s">
        <v>2329</v>
      </c>
      <c r="O838" s="68" t="s">
        <v>14666</v>
      </c>
      <c r="P838" s="348">
        <v>63776039</v>
      </c>
      <c r="Q838" s="348" t="s">
        <v>15347</v>
      </c>
      <c r="R838" s="348" t="s">
        <v>16485</v>
      </c>
      <c r="S838" s="348">
        <v>63776039</v>
      </c>
      <c r="T838" s="348" t="s">
        <v>15354</v>
      </c>
      <c r="U838" s="348">
        <v>24680376</v>
      </c>
      <c r="V838" s="68"/>
      <c r="W838" s="68"/>
      <c r="X838" s="68" t="s">
        <v>3060</v>
      </c>
      <c r="Y838" s="68"/>
    </row>
    <row r="839" spans="1:25" x14ac:dyDescent="0.25">
      <c r="A839" s="68" t="s">
        <v>3062</v>
      </c>
      <c r="B839" s="68" t="s">
        <v>3061</v>
      </c>
      <c r="C839" s="68" t="s">
        <v>11195</v>
      </c>
      <c r="D839" s="68" t="s">
        <v>125</v>
      </c>
      <c r="E839" s="68" t="s">
        <v>11</v>
      </c>
      <c r="F839" s="68" t="s">
        <v>49</v>
      </c>
      <c r="G839" s="68" t="s">
        <v>3</v>
      </c>
      <c r="H839" s="68" t="s">
        <v>300</v>
      </c>
      <c r="I839" s="68">
        <v>20214</v>
      </c>
      <c r="J839" s="68" t="s">
        <v>13906</v>
      </c>
      <c r="K839" s="68" t="s">
        <v>126</v>
      </c>
      <c r="L839" s="68" t="s">
        <v>127</v>
      </c>
      <c r="M839" s="68" t="s">
        <v>1762</v>
      </c>
      <c r="N839" s="68" t="s">
        <v>11450</v>
      </c>
      <c r="O839" s="68" t="s">
        <v>14666</v>
      </c>
      <c r="P839" s="348">
        <v>24751893</v>
      </c>
      <c r="Q839" s="348">
        <v>24751893</v>
      </c>
      <c r="R839" s="348" t="s">
        <v>13157</v>
      </c>
      <c r="S839" s="348">
        <v>24751893</v>
      </c>
      <c r="T839" s="348" t="s">
        <v>15354</v>
      </c>
      <c r="U839" s="348">
        <v>24680376</v>
      </c>
      <c r="V839" s="68" t="s">
        <v>15261</v>
      </c>
      <c r="W839" s="68"/>
      <c r="X839" s="68" t="s">
        <v>3063</v>
      </c>
      <c r="Y839" s="68"/>
    </row>
    <row r="840" spans="1:25" x14ac:dyDescent="0.25">
      <c r="A840" s="68" t="s">
        <v>3065</v>
      </c>
      <c r="B840" s="68" t="s">
        <v>3064</v>
      </c>
      <c r="C840" s="68" t="s">
        <v>4345</v>
      </c>
      <c r="D840" s="68" t="s">
        <v>125</v>
      </c>
      <c r="E840" s="68" t="s">
        <v>3</v>
      </c>
      <c r="F840" s="68" t="s">
        <v>49</v>
      </c>
      <c r="G840" s="68" t="s">
        <v>3</v>
      </c>
      <c r="H840" s="68" t="s">
        <v>12</v>
      </c>
      <c r="I840" s="68">
        <v>20210</v>
      </c>
      <c r="J840" s="68" t="s">
        <v>13902</v>
      </c>
      <c r="K840" s="68" t="s">
        <v>126</v>
      </c>
      <c r="L840" s="68" t="s">
        <v>127</v>
      </c>
      <c r="M840" s="68" t="s">
        <v>3035</v>
      </c>
      <c r="N840" s="68" t="s">
        <v>3035</v>
      </c>
      <c r="O840" s="68" t="s">
        <v>14666</v>
      </c>
      <c r="P840" s="348">
        <v>24451063</v>
      </c>
      <c r="Q840" s="348" t="s">
        <v>15347</v>
      </c>
      <c r="R840" s="348" t="s">
        <v>13478</v>
      </c>
      <c r="S840" s="348">
        <v>24451063</v>
      </c>
      <c r="T840" s="348" t="s">
        <v>15565</v>
      </c>
      <c r="U840" s="348">
        <v>24456861</v>
      </c>
      <c r="V840" s="68"/>
      <c r="W840" s="68"/>
      <c r="X840" s="68" t="s">
        <v>1130</v>
      </c>
      <c r="Y840" s="68"/>
    </row>
    <row r="841" spans="1:25" x14ac:dyDescent="0.25">
      <c r="A841" s="68" t="s">
        <v>3066</v>
      </c>
      <c r="B841" s="68" t="s">
        <v>1532</v>
      </c>
      <c r="C841" s="68" t="s">
        <v>3067</v>
      </c>
      <c r="D841" s="68" t="s">
        <v>125</v>
      </c>
      <c r="E841" s="68" t="s">
        <v>3</v>
      </c>
      <c r="F841" s="68" t="s">
        <v>49</v>
      </c>
      <c r="G841" s="68" t="s">
        <v>3</v>
      </c>
      <c r="H841" s="68" t="s">
        <v>15</v>
      </c>
      <c r="I841" s="68">
        <v>20211</v>
      </c>
      <c r="J841" s="68" t="s">
        <v>13903</v>
      </c>
      <c r="K841" s="68" t="s">
        <v>126</v>
      </c>
      <c r="L841" s="68" t="s">
        <v>127</v>
      </c>
      <c r="M841" s="68" t="s">
        <v>324</v>
      </c>
      <c r="N841" s="68" t="s">
        <v>11451</v>
      </c>
      <c r="O841" s="68" t="s">
        <v>14666</v>
      </c>
      <c r="P841" s="348">
        <v>24459538</v>
      </c>
      <c r="Q841" s="348" t="s">
        <v>15347</v>
      </c>
      <c r="R841" s="348" t="s">
        <v>11452</v>
      </c>
      <c r="S841" s="348">
        <v>24459538</v>
      </c>
      <c r="T841" s="348" t="s">
        <v>15565</v>
      </c>
      <c r="U841" s="348">
        <v>24456168</v>
      </c>
      <c r="V841" s="68" t="s">
        <v>15261</v>
      </c>
      <c r="W841" s="68"/>
      <c r="X841" s="68" t="s">
        <v>518</v>
      </c>
      <c r="Y841" s="68"/>
    </row>
    <row r="842" spans="1:25" x14ac:dyDescent="0.25">
      <c r="A842" s="68" t="s">
        <v>3068</v>
      </c>
      <c r="B842" s="68" t="s">
        <v>1498</v>
      </c>
      <c r="C842" s="68" t="s">
        <v>3069</v>
      </c>
      <c r="D842" s="68" t="s">
        <v>125</v>
      </c>
      <c r="E842" s="68" t="s">
        <v>3</v>
      </c>
      <c r="F842" s="68" t="s">
        <v>49</v>
      </c>
      <c r="G842" s="68" t="s">
        <v>3</v>
      </c>
      <c r="H842" s="68" t="s">
        <v>5</v>
      </c>
      <c r="I842" s="68">
        <v>20204</v>
      </c>
      <c r="J842" s="68" t="s">
        <v>16482</v>
      </c>
      <c r="K842" s="68" t="s">
        <v>126</v>
      </c>
      <c r="L842" s="68" t="s">
        <v>127</v>
      </c>
      <c r="M842" s="68" t="s">
        <v>16483</v>
      </c>
      <c r="N842" s="68" t="s">
        <v>929</v>
      </c>
      <c r="O842" s="68" t="s">
        <v>14666</v>
      </c>
      <c r="P842" s="348">
        <v>24471402</v>
      </c>
      <c r="Q842" s="348">
        <v>61474712</v>
      </c>
      <c r="R842" s="348" t="s">
        <v>13477</v>
      </c>
      <c r="S842" s="348">
        <v>24471402</v>
      </c>
      <c r="T842" s="348" t="s">
        <v>15565</v>
      </c>
      <c r="U842" s="348">
        <v>24456861</v>
      </c>
      <c r="V842" s="68"/>
      <c r="W842" s="68"/>
      <c r="X842" s="68" t="s">
        <v>3070</v>
      </c>
      <c r="Y842" s="68"/>
    </row>
    <row r="843" spans="1:25" x14ac:dyDescent="0.25">
      <c r="A843" s="68" t="s">
        <v>3071</v>
      </c>
      <c r="B843" s="68" t="s">
        <v>1521</v>
      </c>
      <c r="C843" s="68" t="s">
        <v>3072</v>
      </c>
      <c r="D843" s="68" t="s">
        <v>125</v>
      </c>
      <c r="E843" s="68" t="s">
        <v>11</v>
      </c>
      <c r="F843" s="68" t="s">
        <v>49</v>
      </c>
      <c r="G843" s="68" t="s">
        <v>3</v>
      </c>
      <c r="H843" s="68" t="s">
        <v>300</v>
      </c>
      <c r="I843" s="68">
        <v>20214</v>
      </c>
      <c r="J843" s="68" t="s">
        <v>13906</v>
      </c>
      <c r="K843" s="68" t="s">
        <v>126</v>
      </c>
      <c r="L843" s="68" t="s">
        <v>127</v>
      </c>
      <c r="M843" s="68" t="s">
        <v>1762</v>
      </c>
      <c r="N843" s="68" t="s">
        <v>3072</v>
      </c>
      <c r="O843" s="68" t="s">
        <v>14666</v>
      </c>
      <c r="P843" s="348">
        <v>24750000</v>
      </c>
      <c r="Q843" s="348">
        <v>24750000</v>
      </c>
      <c r="R843" s="348" t="s">
        <v>13480</v>
      </c>
      <c r="S843" s="348">
        <v>64095981</v>
      </c>
      <c r="T843" s="348" t="s">
        <v>15354</v>
      </c>
      <c r="U843" s="348">
        <v>24680376</v>
      </c>
      <c r="V843" s="68"/>
      <c r="W843" s="68"/>
      <c r="X843" s="68" t="s">
        <v>3073</v>
      </c>
      <c r="Y843" s="68"/>
    </row>
    <row r="844" spans="1:25" x14ac:dyDescent="0.25">
      <c r="A844" s="68" t="s">
        <v>3075</v>
      </c>
      <c r="B844" s="68" t="s">
        <v>1800</v>
      </c>
      <c r="C844" s="68" t="s">
        <v>285</v>
      </c>
      <c r="D844" s="68" t="s">
        <v>299</v>
      </c>
      <c r="E844" s="68" t="s">
        <v>8</v>
      </c>
      <c r="F844" s="68" t="s">
        <v>49</v>
      </c>
      <c r="G844" s="68" t="s">
        <v>12</v>
      </c>
      <c r="H844" s="68" t="s">
        <v>15</v>
      </c>
      <c r="I844" s="68">
        <v>21011</v>
      </c>
      <c r="J844" s="68" t="s">
        <v>13016</v>
      </c>
      <c r="K844" s="68" t="s">
        <v>126</v>
      </c>
      <c r="L844" s="68" t="s">
        <v>299</v>
      </c>
      <c r="M844" s="68" t="s">
        <v>14124</v>
      </c>
      <c r="N844" s="68" t="s">
        <v>285</v>
      </c>
      <c r="O844" s="68" t="s">
        <v>14666</v>
      </c>
      <c r="P844" s="348">
        <v>24699197</v>
      </c>
      <c r="Q844" s="348">
        <v>73003743</v>
      </c>
      <c r="R844" s="348" t="s">
        <v>15566</v>
      </c>
      <c r="S844" s="348">
        <v>61906869</v>
      </c>
      <c r="T844" s="348" t="s">
        <v>15567</v>
      </c>
      <c r="U844" s="348">
        <v>24699197</v>
      </c>
      <c r="V844" s="68"/>
      <c r="W844" s="68"/>
      <c r="X844" s="68" t="s">
        <v>2451</v>
      </c>
      <c r="Y844" s="68"/>
    </row>
    <row r="845" spans="1:25" x14ac:dyDescent="0.25">
      <c r="A845" s="68" t="s">
        <v>3077</v>
      </c>
      <c r="B845" s="68" t="s">
        <v>2809</v>
      </c>
      <c r="C845" s="68" t="s">
        <v>3078</v>
      </c>
      <c r="D845" s="68" t="s">
        <v>125</v>
      </c>
      <c r="E845" s="68" t="s">
        <v>4</v>
      </c>
      <c r="F845" s="68" t="s">
        <v>49</v>
      </c>
      <c r="G845" s="68" t="s">
        <v>3</v>
      </c>
      <c r="H845" s="68" t="s">
        <v>11</v>
      </c>
      <c r="I845" s="68">
        <v>20209</v>
      </c>
      <c r="J845" s="68" t="s">
        <v>13901</v>
      </c>
      <c r="K845" s="68" t="s">
        <v>126</v>
      </c>
      <c r="L845" s="68" t="s">
        <v>127</v>
      </c>
      <c r="M845" s="68" t="s">
        <v>14106</v>
      </c>
      <c r="N845" s="68" t="s">
        <v>845</v>
      </c>
      <c r="O845" s="68" t="s">
        <v>14666</v>
      </c>
      <c r="P845" s="348">
        <v>24456043</v>
      </c>
      <c r="Q845" s="348">
        <v>24456043</v>
      </c>
      <c r="R845" s="348" t="s">
        <v>15579</v>
      </c>
      <c r="S845" s="348">
        <v>21012255</v>
      </c>
      <c r="T845" s="348" t="s">
        <v>15406</v>
      </c>
      <c r="U845" s="348">
        <v>24560275</v>
      </c>
      <c r="V845" s="68" t="s">
        <v>15261</v>
      </c>
      <c r="W845" s="68"/>
      <c r="X845" s="68" t="s">
        <v>1306</v>
      </c>
      <c r="Y845" s="68"/>
    </row>
    <row r="846" spans="1:25" x14ac:dyDescent="0.25">
      <c r="A846" s="68" t="s">
        <v>3080</v>
      </c>
      <c r="B846" s="68" t="s">
        <v>2142</v>
      </c>
      <c r="C846" s="68" t="s">
        <v>3081</v>
      </c>
      <c r="D846" s="68" t="s">
        <v>125</v>
      </c>
      <c r="E846" s="68" t="s">
        <v>4</v>
      </c>
      <c r="F846" s="68" t="s">
        <v>49</v>
      </c>
      <c r="G846" s="68" t="s">
        <v>3</v>
      </c>
      <c r="H846" s="68" t="s">
        <v>11</v>
      </c>
      <c r="I846" s="68">
        <v>20209</v>
      </c>
      <c r="J846" s="68" t="s">
        <v>13901</v>
      </c>
      <c r="K846" s="68" t="s">
        <v>126</v>
      </c>
      <c r="L846" s="68" t="s">
        <v>127</v>
      </c>
      <c r="M846" s="68" t="s">
        <v>14106</v>
      </c>
      <c r="N846" s="68" t="s">
        <v>3082</v>
      </c>
      <c r="O846" s="68" t="s">
        <v>14666</v>
      </c>
      <c r="P846" s="348">
        <v>24470927</v>
      </c>
      <c r="Q846" s="348" t="s">
        <v>15347</v>
      </c>
      <c r="R846" s="348" t="s">
        <v>12426</v>
      </c>
      <c r="S846" s="348">
        <v>24470927</v>
      </c>
      <c r="T846" s="348" t="s">
        <v>15406</v>
      </c>
      <c r="U846" s="348">
        <v>24560275</v>
      </c>
      <c r="V846" s="68"/>
      <c r="W846" s="68"/>
      <c r="X846" s="68" t="s">
        <v>5356</v>
      </c>
      <c r="Y846" s="68"/>
    </row>
    <row r="847" spans="1:25" x14ac:dyDescent="0.25">
      <c r="A847" s="68" t="s">
        <v>3083</v>
      </c>
      <c r="B847" s="68" t="s">
        <v>2154</v>
      </c>
      <c r="C847" s="68" t="s">
        <v>3084</v>
      </c>
      <c r="D847" s="68" t="s">
        <v>125</v>
      </c>
      <c r="E847" s="68" t="s">
        <v>4</v>
      </c>
      <c r="F847" s="68" t="s">
        <v>49</v>
      </c>
      <c r="G847" s="68" t="s">
        <v>3</v>
      </c>
      <c r="H847" s="68" t="s">
        <v>3</v>
      </c>
      <c r="I847" s="68">
        <v>20202</v>
      </c>
      <c r="J847" s="68" t="s">
        <v>13839</v>
      </c>
      <c r="K847" s="68" t="s">
        <v>126</v>
      </c>
      <c r="L847" s="68" t="s">
        <v>127</v>
      </c>
      <c r="M847" s="68" t="s">
        <v>798</v>
      </c>
      <c r="N847" s="68" t="s">
        <v>11453</v>
      </c>
      <c r="O847" s="68" t="s">
        <v>14666</v>
      </c>
      <c r="P847" s="348">
        <v>40813709</v>
      </c>
      <c r="Q847" s="348">
        <v>83875376</v>
      </c>
      <c r="R847" s="348" t="s">
        <v>12425</v>
      </c>
      <c r="S847" s="348">
        <v>83875376</v>
      </c>
      <c r="T847" s="348" t="s">
        <v>15406</v>
      </c>
      <c r="U847" s="348">
        <v>24560275</v>
      </c>
      <c r="V847" s="68"/>
      <c r="W847" s="68"/>
      <c r="X847" s="68" t="s">
        <v>3085</v>
      </c>
      <c r="Y847" s="68"/>
    </row>
    <row r="848" spans="1:25" x14ac:dyDescent="0.25">
      <c r="A848" s="68" t="s">
        <v>3087</v>
      </c>
      <c r="B848" s="68" t="s">
        <v>2214</v>
      </c>
      <c r="C848" s="68" t="s">
        <v>3088</v>
      </c>
      <c r="D848" s="68" t="s">
        <v>125</v>
      </c>
      <c r="E848" s="68" t="s">
        <v>4</v>
      </c>
      <c r="F848" s="68" t="s">
        <v>49</v>
      </c>
      <c r="G848" s="68" t="s">
        <v>3</v>
      </c>
      <c r="H848" s="68" t="s">
        <v>11</v>
      </c>
      <c r="I848" s="68">
        <v>20209</v>
      </c>
      <c r="J848" s="68" t="s">
        <v>13901</v>
      </c>
      <c r="K848" s="68" t="s">
        <v>126</v>
      </c>
      <c r="L848" s="68" t="s">
        <v>127</v>
      </c>
      <c r="M848" s="68" t="s">
        <v>14106</v>
      </c>
      <c r="N848" s="68" t="s">
        <v>11454</v>
      </c>
      <c r="O848" s="68" t="s">
        <v>14666</v>
      </c>
      <c r="P848" s="348">
        <v>21014190</v>
      </c>
      <c r="Q848" s="348">
        <v>21014190</v>
      </c>
      <c r="R848" s="348" t="s">
        <v>11455</v>
      </c>
      <c r="S848" s="348">
        <v>21014190</v>
      </c>
      <c r="T848" s="348" t="s">
        <v>15406</v>
      </c>
      <c r="U848" s="348">
        <v>24560275</v>
      </c>
      <c r="V848" s="68"/>
      <c r="W848" s="68"/>
      <c r="X848" s="68" t="s">
        <v>3089</v>
      </c>
      <c r="Y848" s="68"/>
    </row>
    <row r="849" spans="1:25" x14ac:dyDescent="0.25">
      <c r="A849" s="68" t="s">
        <v>3091</v>
      </c>
      <c r="B849" s="68" t="s">
        <v>2247</v>
      </c>
      <c r="C849" s="68" t="s">
        <v>1743</v>
      </c>
      <c r="D849" s="68" t="s">
        <v>125</v>
      </c>
      <c r="E849" s="68" t="s">
        <v>4</v>
      </c>
      <c r="F849" s="68" t="s">
        <v>49</v>
      </c>
      <c r="G849" s="68" t="s">
        <v>3</v>
      </c>
      <c r="H849" s="68" t="s">
        <v>6</v>
      </c>
      <c r="I849" s="68">
        <v>20205</v>
      </c>
      <c r="J849" s="68" t="s">
        <v>13896</v>
      </c>
      <c r="K849" s="68" t="s">
        <v>126</v>
      </c>
      <c r="L849" s="68" t="s">
        <v>127</v>
      </c>
      <c r="M849" s="68" t="s">
        <v>3092</v>
      </c>
      <c r="N849" s="68" t="s">
        <v>1743</v>
      </c>
      <c r="O849" s="68" t="s">
        <v>14666</v>
      </c>
      <c r="P849" s="348">
        <v>24478107</v>
      </c>
      <c r="Q849" s="348">
        <v>24478107</v>
      </c>
      <c r="R849" s="348" t="s">
        <v>14115</v>
      </c>
      <c r="S849" s="348">
        <v>24478107</v>
      </c>
      <c r="T849" s="348" t="s">
        <v>15406</v>
      </c>
      <c r="U849" s="348">
        <v>24560275</v>
      </c>
      <c r="V849" s="68"/>
      <c r="W849" s="68"/>
      <c r="X849" s="68" t="s">
        <v>3093</v>
      </c>
      <c r="Y849" s="68"/>
    </row>
    <row r="850" spans="1:25" x14ac:dyDescent="0.25">
      <c r="A850" s="68" t="s">
        <v>10291</v>
      </c>
      <c r="B850" s="68" t="s">
        <v>2260</v>
      </c>
      <c r="C850" s="68" t="s">
        <v>11196</v>
      </c>
      <c r="D850" s="68" t="s">
        <v>125</v>
      </c>
      <c r="E850" s="68" t="s">
        <v>4</v>
      </c>
      <c r="F850" s="68" t="s">
        <v>49</v>
      </c>
      <c r="G850" s="68" t="s">
        <v>3</v>
      </c>
      <c r="H850" s="68" t="s">
        <v>6</v>
      </c>
      <c r="I850" s="68">
        <v>20205</v>
      </c>
      <c r="J850" s="68" t="s">
        <v>13896</v>
      </c>
      <c r="K850" s="68" t="s">
        <v>126</v>
      </c>
      <c r="L850" s="68" t="s">
        <v>127</v>
      </c>
      <c r="M850" s="68" t="s">
        <v>3092</v>
      </c>
      <c r="N850" s="68" t="s">
        <v>3092</v>
      </c>
      <c r="O850" s="68" t="s">
        <v>14666</v>
      </c>
      <c r="P850" s="348">
        <v>24456305</v>
      </c>
      <c r="Q850" s="348">
        <v>24456305</v>
      </c>
      <c r="R850" s="348" t="s">
        <v>3130</v>
      </c>
      <c r="S850" s="348">
        <v>24456305</v>
      </c>
      <c r="T850" s="348" t="s">
        <v>15406</v>
      </c>
      <c r="U850" s="348">
        <v>24560275</v>
      </c>
      <c r="V850" s="68"/>
      <c r="W850" s="68"/>
      <c r="X850" s="68" t="s">
        <v>256</v>
      </c>
      <c r="Y850" s="68"/>
    </row>
    <row r="851" spans="1:25" x14ac:dyDescent="0.25">
      <c r="A851" s="68" t="s">
        <v>3096</v>
      </c>
      <c r="B851" s="68" t="s">
        <v>2251</v>
      </c>
      <c r="C851" s="68" t="s">
        <v>11197</v>
      </c>
      <c r="D851" s="68" t="s">
        <v>125</v>
      </c>
      <c r="E851" s="68" t="s">
        <v>3</v>
      </c>
      <c r="F851" s="68" t="s">
        <v>49</v>
      </c>
      <c r="G851" s="68" t="s">
        <v>3</v>
      </c>
      <c r="H851" s="68" t="s">
        <v>5</v>
      </c>
      <c r="I851" s="68">
        <v>20204</v>
      </c>
      <c r="J851" s="68" t="s">
        <v>16482</v>
      </c>
      <c r="K851" s="68" t="s">
        <v>126</v>
      </c>
      <c r="L851" s="68" t="s">
        <v>127</v>
      </c>
      <c r="M851" s="68" t="s">
        <v>16483</v>
      </c>
      <c r="N851" s="68" t="s">
        <v>850</v>
      </c>
      <c r="O851" s="68" t="s">
        <v>14666</v>
      </c>
      <c r="P851" s="348">
        <v>24458764</v>
      </c>
      <c r="Q851" s="348" t="s">
        <v>15347</v>
      </c>
      <c r="R851" s="348" t="s">
        <v>11456</v>
      </c>
      <c r="S851" s="348">
        <v>24458764</v>
      </c>
      <c r="T851" s="348" t="s">
        <v>15565</v>
      </c>
      <c r="U851" s="348">
        <v>24456861</v>
      </c>
      <c r="V851" s="68"/>
      <c r="W851" s="68"/>
      <c r="X851" s="68" t="s">
        <v>3097</v>
      </c>
      <c r="Y851" s="68"/>
    </row>
    <row r="852" spans="1:25" x14ac:dyDescent="0.25">
      <c r="A852" s="68" t="s">
        <v>3099</v>
      </c>
      <c r="B852" s="68" t="s">
        <v>2270</v>
      </c>
      <c r="C852" s="68" t="s">
        <v>3100</v>
      </c>
      <c r="D852" s="68" t="s">
        <v>125</v>
      </c>
      <c r="E852" s="68" t="s">
        <v>4</v>
      </c>
      <c r="F852" s="68" t="s">
        <v>49</v>
      </c>
      <c r="G852" s="68" t="s">
        <v>3</v>
      </c>
      <c r="H852" s="68" t="s">
        <v>11</v>
      </c>
      <c r="I852" s="68">
        <v>20209</v>
      </c>
      <c r="J852" s="68" t="s">
        <v>13901</v>
      </c>
      <c r="K852" s="68" t="s">
        <v>126</v>
      </c>
      <c r="L852" s="68" t="s">
        <v>127</v>
      </c>
      <c r="M852" s="68" t="s">
        <v>14106</v>
      </c>
      <c r="N852" s="68" t="s">
        <v>11457</v>
      </c>
      <c r="O852" s="68" t="s">
        <v>14666</v>
      </c>
      <c r="P852" s="348">
        <v>24454780</v>
      </c>
      <c r="Q852" s="348" t="s">
        <v>15347</v>
      </c>
      <c r="R852" s="348" t="s">
        <v>14806</v>
      </c>
      <c r="S852" s="348">
        <v>24454780</v>
      </c>
      <c r="T852" s="348" t="s">
        <v>15406</v>
      </c>
      <c r="U852" s="348">
        <v>24560275</v>
      </c>
      <c r="V852" s="68"/>
      <c r="W852" s="68"/>
      <c r="X852" s="68" t="s">
        <v>10990</v>
      </c>
      <c r="Y852" s="68"/>
    </row>
    <row r="853" spans="1:25" x14ac:dyDescent="0.25">
      <c r="A853" s="68" t="s">
        <v>3103</v>
      </c>
      <c r="B853" s="68" t="s">
        <v>3102</v>
      </c>
      <c r="C853" s="68" t="s">
        <v>11198</v>
      </c>
      <c r="D853" s="68" t="s">
        <v>125</v>
      </c>
      <c r="E853" s="68" t="s">
        <v>4</v>
      </c>
      <c r="F853" s="68" t="s">
        <v>49</v>
      </c>
      <c r="G853" s="68" t="s">
        <v>3</v>
      </c>
      <c r="H853" s="68" t="s">
        <v>3</v>
      </c>
      <c r="I853" s="68">
        <v>20202</v>
      </c>
      <c r="J853" s="68" t="s">
        <v>13839</v>
      </c>
      <c r="K853" s="68" t="s">
        <v>126</v>
      </c>
      <c r="L853" s="68" t="s">
        <v>127</v>
      </c>
      <c r="M853" s="68" t="s">
        <v>798</v>
      </c>
      <c r="N853" s="68" t="s">
        <v>1216</v>
      </c>
      <c r="O853" s="68" t="s">
        <v>14666</v>
      </c>
      <c r="P853" s="348">
        <v>26363096</v>
      </c>
      <c r="Q853" s="348">
        <v>86886146</v>
      </c>
      <c r="R853" s="348" t="s">
        <v>16486</v>
      </c>
      <c r="S853" s="348">
        <v>26363096</v>
      </c>
      <c r="T853" s="348" t="s">
        <v>15406</v>
      </c>
      <c r="U853" s="348">
        <v>24560276</v>
      </c>
      <c r="V853" s="68"/>
      <c r="W853" s="68"/>
      <c r="X853" s="68" t="s">
        <v>10865</v>
      </c>
      <c r="Y853" s="68"/>
    </row>
    <row r="854" spans="1:25" x14ac:dyDescent="0.25">
      <c r="A854" s="68" t="s">
        <v>3106</v>
      </c>
      <c r="B854" s="68" t="s">
        <v>3105</v>
      </c>
      <c r="C854" s="68" t="s">
        <v>3107</v>
      </c>
      <c r="D854" s="68" t="s">
        <v>125</v>
      </c>
      <c r="E854" s="68" t="s">
        <v>4</v>
      </c>
      <c r="F854" s="68" t="s">
        <v>49</v>
      </c>
      <c r="G854" s="68" t="s">
        <v>3</v>
      </c>
      <c r="H854" s="68" t="s">
        <v>16</v>
      </c>
      <c r="I854" s="68">
        <v>20212</v>
      </c>
      <c r="J854" s="68" t="s">
        <v>13905</v>
      </c>
      <c r="K854" s="68" t="s">
        <v>126</v>
      </c>
      <c r="L854" s="68" t="s">
        <v>127</v>
      </c>
      <c r="M854" s="68" t="s">
        <v>1976</v>
      </c>
      <c r="N854" s="68" t="s">
        <v>3107</v>
      </c>
      <c r="O854" s="68" t="s">
        <v>14666</v>
      </c>
      <c r="P854" s="348">
        <v>21002341</v>
      </c>
      <c r="Q854" s="348" t="s">
        <v>15347</v>
      </c>
      <c r="R854" s="348" t="s">
        <v>11458</v>
      </c>
      <c r="S854" s="348">
        <v>87068072</v>
      </c>
      <c r="T854" s="348" t="s">
        <v>15406</v>
      </c>
      <c r="U854" s="348">
        <v>24560275</v>
      </c>
      <c r="V854" s="68"/>
      <c r="W854" s="68"/>
      <c r="X854" s="68" t="s">
        <v>9882</v>
      </c>
      <c r="Y854" s="68"/>
    </row>
    <row r="855" spans="1:25" x14ac:dyDescent="0.25">
      <c r="A855" s="68" t="s">
        <v>3108</v>
      </c>
      <c r="B855" s="68" t="s">
        <v>2316</v>
      </c>
      <c r="C855" s="68" t="s">
        <v>3109</v>
      </c>
      <c r="D855" s="68" t="s">
        <v>125</v>
      </c>
      <c r="E855" s="68" t="s">
        <v>4</v>
      </c>
      <c r="F855" s="68" t="s">
        <v>49</v>
      </c>
      <c r="G855" s="68" t="s">
        <v>3</v>
      </c>
      <c r="H855" s="68" t="s">
        <v>3</v>
      </c>
      <c r="I855" s="68">
        <v>20202</v>
      </c>
      <c r="J855" s="68" t="s">
        <v>13839</v>
      </c>
      <c r="K855" s="68" t="s">
        <v>126</v>
      </c>
      <c r="L855" s="68" t="s">
        <v>127</v>
      </c>
      <c r="M855" s="68" t="s">
        <v>798</v>
      </c>
      <c r="N855" s="68" t="s">
        <v>11459</v>
      </c>
      <c r="O855" s="68" t="s">
        <v>14666</v>
      </c>
      <c r="P855" s="348">
        <v>24473428</v>
      </c>
      <c r="Q855" s="348">
        <v>24479343</v>
      </c>
      <c r="R855" s="348" t="s">
        <v>15585</v>
      </c>
      <c r="S855" s="348">
        <v>24479343</v>
      </c>
      <c r="T855" s="348" t="s">
        <v>15406</v>
      </c>
      <c r="U855" s="348">
        <v>24560275</v>
      </c>
      <c r="V855" s="68"/>
      <c r="W855" s="68"/>
      <c r="X855" s="68" t="s">
        <v>3110</v>
      </c>
      <c r="Y855" s="68"/>
    </row>
    <row r="856" spans="1:25" x14ac:dyDescent="0.25">
      <c r="A856" s="68" t="s">
        <v>3112</v>
      </c>
      <c r="B856" s="68" t="s">
        <v>2337</v>
      </c>
      <c r="C856" s="68" t="s">
        <v>3113</v>
      </c>
      <c r="D856" s="68" t="s">
        <v>125</v>
      </c>
      <c r="E856" s="68" t="s">
        <v>4</v>
      </c>
      <c r="F856" s="68" t="s">
        <v>49</v>
      </c>
      <c r="G856" s="68" t="s">
        <v>3</v>
      </c>
      <c r="H856" s="68" t="s">
        <v>6</v>
      </c>
      <c r="I856" s="68">
        <v>20205</v>
      </c>
      <c r="J856" s="68" t="s">
        <v>13896</v>
      </c>
      <c r="K856" s="68" t="s">
        <v>126</v>
      </c>
      <c r="L856" s="68" t="s">
        <v>127</v>
      </c>
      <c r="M856" s="68" t="s">
        <v>3092</v>
      </c>
      <c r="N856" s="68" t="s">
        <v>3113</v>
      </c>
      <c r="O856" s="68" t="s">
        <v>14666</v>
      </c>
      <c r="P856" s="348">
        <v>24470147</v>
      </c>
      <c r="Q856" s="348">
        <v>24470147</v>
      </c>
      <c r="R856" s="348" t="s">
        <v>15568</v>
      </c>
      <c r="S856" s="348">
        <v>60039821</v>
      </c>
      <c r="T856" s="348" t="s">
        <v>15406</v>
      </c>
      <c r="U856" s="348">
        <v>24453329</v>
      </c>
      <c r="V856" s="68" t="s">
        <v>15261</v>
      </c>
      <c r="W856" s="68"/>
      <c r="X856" s="68" t="s">
        <v>12111</v>
      </c>
      <c r="Y856" s="68"/>
    </row>
    <row r="857" spans="1:25" x14ac:dyDescent="0.25">
      <c r="A857" s="68" t="s">
        <v>3115</v>
      </c>
      <c r="B857" s="68" t="s">
        <v>2388</v>
      </c>
      <c r="C857" s="68" t="s">
        <v>3116</v>
      </c>
      <c r="D857" s="68" t="s">
        <v>125</v>
      </c>
      <c r="E857" s="68" t="s">
        <v>4</v>
      </c>
      <c r="F857" s="68" t="s">
        <v>49</v>
      </c>
      <c r="G857" s="68" t="s">
        <v>3</v>
      </c>
      <c r="H857" s="68" t="s">
        <v>16</v>
      </c>
      <c r="I857" s="68">
        <v>20212</v>
      </c>
      <c r="J857" s="68" t="s">
        <v>13905</v>
      </c>
      <c r="K857" s="68" t="s">
        <v>126</v>
      </c>
      <c r="L857" s="68" t="s">
        <v>127</v>
      </c>
      <c r="M857" s="68" t="s">
        <v>1976</v>
      </c>
      <c r="N857" s="68" t="s">
        <v>3116</v>
      </c>
      <c r="O857" s="68" t="s">
        <v>14666</v>
      </c>
      <c r="P857" s="348">
        <v>86818395</v>
      </c>
      <c r="Q857" s="348" t="s">
        <v>15347</v>
      </c>
      <c r="R857" s="348" t="s">
        <v>14807</v>
      </c>
      <c r="S857" s="348">
        <v>84466750</v>
      </c>
      <c r="T857" s="348" t="s">
        <v>15406</v>
      </c>
      <c r="U857" s="348">
        <v>24560275</v>
      </c>
      <c r="V857" s="68"/>
      <c r="W857" s="68"/>
      <c r="X857" s="68"/>
      <c r="Y857" s="68"/>
    </row>
    <row r="858" spans="1:25" x14ac:dyDescent="0.25">
      <c r="A858" s="68" t="s">
        <v>3117</v>
      </c>
      <c r="B858" s="68" t="s">
        <v>2442</v>
      </c>
      <c r="C858" s="68" t="s">
        <v>3118</v>
      </c>
      <c r="D858" s="68" t="s">
        <v>125</v>
      </c>
      <c r="E858" s="68" t="s">
        <v>4</v>
      </c>
      <c r="F858" s="68" t="s">
        <v>49</v>
      </c>
      <c r="G858" s="68" t="s">
        <v>3</v>
      </c>
      <c r="H858" s="68" t="s">
        <v>3</v>
      </c>
      <c r="I858" s="68">
        <v>20202</v>
      </c>
      <c r="J858" s="68" t="s">
        <v>13839</v>
      </c>
      <c r="K858" s="68" t="s">
        <v>126</v>
      </c>
      <c r="L858" s="68" t="s">
        <v>127</v>
      </c>
      <c r="M858" s="68" t="s">
        <v>798</v>
      </c>
      <c r="N858" s="68" t="s">
        <v>3119</v>
      </c>
      <c r="O858" s="68" t="s">
        <v>14666</v>
      </c>
      <c r="P858" s="348">
        <v>24454430</v>
      </c>
      <c r="Q858" s="348">
        <v>24454430</v>
      </c>
      <c r="R858" s="348" t="s">
        <v>11526</v>
      </c>
      <c r="S858" s="348">
        <v>24450550</v>
      </c>
      <c r="T858" s="348" t="s">
        <v>15406</v>
      </c>
      <c r="U858" s="348">
        <v>24560275</v>
      </c>
      <c r="V858" s="68"/>
      <c r="W858" s="68"/>
      <c r="X858" s="68" t="s">
        <v>3120</v>
      </c>
      <c r="Y858" s="68"/>
    </row>
    <row r="859" spans="1:25" x14ac:dyDescent="0.25">
      <c r="A859" s="68" t="s">
        <v>3122</v>
      </c>
      <c r="B859" s="68" t="s">
        <v>3121</v>
      </c>
      <c r="C859" s="68" t="s">
        <v>1010</v>
      </c>
      <c r="D859" s="68" t="s">
        <v>125</v>
      </c>
      <c r="E859" s="68" t="s">
        <v>4</v>
      </c>
      <c r="F859" s="68" t="s">
        <v>49</v>
      </c>
      <c r="G859" s="68" t="s">
        <v>3</v>
      </c>
      <c r="H859" s="68" t="s">
        <v>6</v>
      </c>
      <c r="I859" s="68">
        <v>20205</v>
      </c>
      <c r="J859" s="68" t="s">
        <v>13896</v>
      </c>
      <c r="K859" s="68" t="s">
        <v>126</v>
      </c>
      <c r="L859" s="68" t="s">
        <v>127</v>
      </c>
      <c r="M859" s="68" t="s">
        <v>3092</v>
      </c>
      <c r="N859" s="68" t="s">
        <v>69</v>
      </c>
      <c r="O859" s="68" t="s">
        <v>14666</v>
      </c>
      <c r="P859" s="348">
        <v>22016150</v>
      </c>
      <c r="Q859" s="348">
        <v>24470075</v>
      </c>
      <c r="R859" s="348" t="s">
        <v>13479</v>
      </c>
      <c r="S859" s="348">
        <v>89206692</v>
      </c>
      <c r="T859" s="348" t="s">
        <v>15406</v>
      </c>
      <c r="U859" s="348">
        <v>85201770</v>
      </c>
      <c r="V859" s="68"/>
      <c r="W859" s="68"/>
      <c r="X859" s="68" t="s">
        <v>3123</v>
      </c>
      <c r="Y859" s="68"/>
    </row>
    <row r="860" spans="1:25" x14ac:dyDescent="0.25">
      <c r="A860" s="68" t="s">
        <v>3125</v>
      </c>
      <c r="B860" s="68" t="s">
        <v>1151</v>
      </c>
      <c r="C860" s="68" t="s">
        <v>11199</v>
      </c>
      <c r="D860" s="68" t="s">
        <v>125</v>
      </c>
      <c r="E860" s="68" t="s">
        <v>4</v>
      </c>
      <c r="F860" s="68" t="s">
        <v>49</v>
      </c>
      <c r="G860" s="68" t="s">
        <v>3</v>
      </c>
      <c r="H860" s="68" t="s">
        <v>6</v>
      </c>
      <c r="I860" s="68">
        <v>20205</v>
      </c>
      <c r="J860" s="68" t="s">
        <v>13896</v>
      </c>
      <c r="K860" s="68" t="s">
        <v>126</v>
      </c>
      <c r="L860" s="68" t="s">
        <v>127</v>
      </c>
      <c r="M860" s="68" t="s">
        <v>3092</v>
      </c>
      <c r="N860" s="68" t="s">
        <v>11460</v>
      </c>
      <c r="O860" s="68" t="s">
        <v>14666</v>
      </c>
      <c r="P860" s="348">
        <v>24458806</v>
      </c>
      <c r="Q860" s="348">
        <v>24560275</v>
      </c>
      <c r="R860" s="348" t="s">
        <v>13474</v>
      </c>
      <c r="S860" s="348">
        <v>85506895</v>
      </c>
      <c r="T860" s="348" t="s">
        <v>15406</v>
      </c>
      <c r="U860" s="348">
        <v>24560275</v>
      </c>
      <c r="V860" s="68"/>
      <c r="W860" s="68"/>
      <c r="X860" s="68" t="s">
        <v>9654</v>
      </c>
      <c r="Y860" s="68"/>
    </row>
    <row r="861" spans="1:25" x14ac:dyDescent="0.25">
      <c r="A861" s="68" t="s">
        <v>3126</v>
      </c>
      <c r="B861" s="68" t="s">
        <v>65</v>
      </c>
      <c r="C861" s="68" t="s">
        <v>3127</v>
      </c>
      <c r="D861" s="68" t="s">
        <v>125</v>
      </c>
      <c r="E861" s="68" t="s">
        <v>4</v>
      </c>
      <c r="F861" s="68" t="s">
        <v>49</v>
      </c>
      <c r="G861" s="68" t="s">
        <v>3</v>
      </c>
      <c r="H861" s="68" t="s">
        <v>6</v>
      </c>
      <c r="I861" s="68">
        <v>20205</v>
      </c>
      <c r="J861" s="68" t="s">
        <v>13896</v>
      </c>
      <c r="K861" s="68" t="s">
        <v>126</v>
      </c>
      <c r="L861" s="68" t="s">
        <v>127</v>
      </c>
      <c r="M861" s="68" t="s">
        <v>3092</v>
      </c>
      <c r="N861" s="68" t="s">
        <v>3127</v>
      </c>
      <c r="O861" s="68" t="s">
        <v>14666</v>
      </c>
      <c r="P861" s="348">
        <v>21002341</v>
      </c>
      <c r="Q861" s="348" t="s">
        <v>15347</v>
      </c>
      <c r="R861" s="348" t="s">
        <v>11461</v>
      </c>
      <c r="S861" s="348">
        <v>85035039</v>
      </c>
      <c r="T861" s="348" t="s">
        <v>15406</v>
      </c>
      <c r="U861" s="348">
        <v>24560275</v>
      </c>
      <c r="V861" s="68"/>
      <c r="W861" s="68"/>
      <c r="X861" s="68" t="s">
        <v>12803</v>
      </c>
      <c r="Y861" s="68"/>
    </row>
    <row r="862" spans="1:25" x14ac:dyDescent="0.25">
      <c r="A862" s="68" t="s">
        <v>3129</v>
      </c>
      <c r="B862" s="68" t="s">
        <v>3128</v>
      </c>
      <c r="C862" s="68" t="s">
        <v>682</v>
      </c>
      <c r="D862" s="68" t="s">
        <v>125</v>
      </c>
      <c r="E862" s="68" t="s">
        <v>4</v>
      </c>
      <c r="F862" s="68" t="s">
        <v>49</v>
      </c>
      <c r="G862" s="68" t="s">
        <v>3</v>
      </c>
      <c r="H862" s="68" t="s">
        <v>6</v>
      </c>
      <c r="I862" s="68">
        <v>20205</v>
      </c>
      <c r="J862" s="68" t="s">
        <v>13896</v>
      </c>
      <c r="K862" s="68" t="s">
        <v>126</v>
      </c>
      <c r="L862" s="68" t="s">
        <v>127</v>
      </c>
      <c r="M862" s="68" t="s">
        <v>3092</v>
      </c>
      <c r="N862" s="68" t="s">
        <v>682</v>
      </c>
      <c r="O862" s="68" t="s">
        <v>14666</v>
      </c>
      <c r="P862" s="348">
        <v>24479106</v>
      </c>
      <c r="Q862" s="348">
        <v>24479106</v>
      </c>
      <c r="R862" s="348" t="s">
        <v>15569</v>
      </c>
      <c r="S862" s="348">
        <v>88615807</v>
      </c>
      <c r="T862" s="348" t="s">
        <v>15406</v>
      </c>
      <c r="U862" s="348">
        <v>24560275</v>
      </c>
      <c r="V862" s="68"/>
      <c r="W862" s="68"/>
      <c r="X862" s="68" t="s">
        <v>12112</v>
      </c>
      <c r="Y862" s="68"/>
    </row>
    <row r="863" spans="1:25" x14ac:dyDescent="0.25">
      <c r="A863" s="68" t="s">
        <v>3132</v>
      </c>
      <c r="B863" s="68" t="s">
        <v>1081</v>
      </c>
      <c r="C863" s="68" t="s">
        <v>11200</v>
      </c>
      <c r="D863" s="68" t="s">
        <v>125</v>
      </c>
      <c r="E863" s="68" t="s">
        <v>5</v>
      </c>
      <c r="F863" s="68" t="s">
        <v>49</v>
      </c>
      <c r="G863" s="68" t="s">
        <v>16</v>
      </c>
      <c r="H863" s="68" t="s">
        <v>3</v>
      </c>
      <c r="I863" s="68">
        <v>21202</v>
      </c>
      <c r="J863" s="68" t="s">
        <v>13894</v>
      </c>
      <c r="K863" s="68" t="s">
        <v>126</v>
      </c>
      <c r="L863" s="68" t="s">
        <v>14658</v>
      </c>
      <c r="M863" s="68" t="s">
        <v>817</v>
      </c>
      <c r="N863" s="68" t="s">
        <v>11462</v>
      </c>
      <c r="O863" s="68" t="s">
        <v>14666</v>
      </c>
      <c r="P863" s="348">
        <v>24542005</v>
      </c>
      <c r="Q863" s="348">
        <v>24542005</v>
      </c>
      <c r="R863" s="348" t="s">
        <v>14110</v>
      </c>
      <c r="S863" s="348">
        <v>24542005</v>
      </c>
      <c r="T863" s="348" t="s">
        <v>15409</v>
      </c>
      <c r="U863" s="348">
        <v>24541063</v>
      </c>
      <c r="V863" s="68" t="s">
        <v>15261</v>
      </c>
      <c r="W863" s="68"/>
      <c r="X863" s="68" t="s">
        <v>3133</v>
      </c>
      <c r="Y863" s="68"/>
    </row>
    <row r="864" spans="1:25" x14ac:dyDescent="0.25">
      <c r="A864" s="68" t="s">
        <v>3134</v>
      </c>
      <c r="B864" s="68" t="s">
        <v>455</v>
      </c>
      <c r="C864" s="68" t="s">
        <v>11201</v>
      </c>
      <c r="D864" s="68" t="s">
        <v>125</v>
      </c>
      <c r="E864" s="68" t="s">
        <v>5</v>
      </c>
      <c r="F864" s="68" t="s">
        <v>49</v>
      </c>
      <c r="G864" s="68" t="s">
        <v>16</v>
      </c>
      <c r="H864" s="68" t="s">
        <v>2</v>
      </c>
      <c r="I864" s="68">
        <v>21201</v>
      </c>
      <c r="J864" s="68" t="s">
        <v>13829</v>
      </c>
      <c r="K864" s="68" t="s">
        <v>126</v>
      </c>
      <c r="L864" s="68" t="s">
        <v>14658</v>
      </c>
      <c r="M864" s="68" t="s">
        <v>3135</v>
      </c>
      <c r="N864" s="68" t="s">
        <v>3136</v>
      </c>
      <c r="O864" s="68" t="s">
        <v>14666</v>
      </c>
      <c r="P864" s="348">
        <v>24543100</v>
      </c>
      <c r="Q864" s="348">
        <v>24543100</v>
      </c>
      <c r="R864" s="348" t="s">
        <v>11463</v>
      </c>
      <c r="S864" s="348">
        <v>24543100</v>
      </c>
      <c r="T864" s="348" t="s">
        <v>15409</v>
      </c>
      <c r="U864" s="348">
        <v>24541063</v>
      </c>
      <c r="V864" s="68"/>
      <c r="W864" s="68"/>
      <c r="X864" s="68" t="s">
        <v>3137</v>
      </c>
      <c r="Y864" s="68"/>
    </row>
    <row r="865" spans="1:25" x14ac:dyDescent="0.25">
      <c r="A865" s="68" t="s">
        <v>3139</v>
      </c>
      <c r="B865" s="68" t="s">
        <v>3138</v>
      </c>
      <c r="C865" s="68" t="s">
        <v>1144</v>
      </c>
      <c r="D865" s="68" t="s">
        <v>125</v>
      </c>
      <c r="E865" s="68" t="s">
        <v>5</v>
      </c>
      <c r="F865" s="68" t="s">
        <v>49</v>
      </c>
      <c r="G865" s="68" t="s">
        <v>16</v>
      </c>
      <c r="H865" s="68" t="s">
        <v>2</v>
      </c>
      <c r="I865" s="68">
        <v>21201</v>
      </c>
      <c r="J865" s="68" t="s">
        <v>13829</v>
      </c>
      <c r="K865" s="68" t="s">
        <v>126</v>
      </c>
      <c r="L865" s="68" t="s">
        <v>14658</v>
      </c>
      <c r="M865" s="68" t="s">
        <v>3135</v>
      </c>
      <c r="N865" s="68" t="s">
        <v>8197</v>
      </c>
      <c r="O865" s="68" t="s">
        <v>14666</v>
      </c>
      <c r="P865" s="348">
        <v>88360263</v>
      </c>
      <c r="Q865" s="348" t="s">
        <v>15347</v>
      </c>
      <c r="R865" s="348" t="s">
        <v>16487</v>
      </c>
      <c r="S865" s="348">
        <v>88360263</v>
      </c>
      <c r="T865" s="348" t="s">
        <v>15409</v>
      </c>
      <c r="U865" s="348">
        <v>24541063</v>
      </c>
      <c r="V865" s="68"/>
      <c r="W865" s="68"/>
      <c r="X865" s="68" t="s">
        <v>8315</v>
      </c>
      <c r="Y865" s="68"/>
    </row>
    <row r="866" spans="1:25" x14ac:dyDescent="0.25">
      <c r="A866" s="68" t="s">
        <v>3142</v>
      </c>
      <c r="B866" s="68" t="s">
        <v>3141</v>
      </c>
      <c r="C866" s="68" t="s">
        <v>3143</v>
      </c>
      <c r="D866" s="68" t="s">
        <v>125</v>
      </c>
      <c r="E866" s="68" t="s">
        <v>5</v>
      </c>
      <c r="F866" s="68" t="s">
        <v>49</v>
      </c>
      <c r="G866" s="68" t="s">
        <v>16</v>
      </c>
      <c r="H866" s="68" t="s">
        <v>6</v>
      </c>
      <c r="I866" s="68">
        <v>21205</v>
      </c>
      <c r="J866" s="68" t="s">
        <v>13931</v>
      </c>
      <c r="K866" s="68" t="s">
        <v>126</v>
      </c>
      <c r="L866" s="68" t="s">
        <v>14658</v>
      </c>
      <c r="M866" s="68" t="s">
        <v>14117</v>
      </c>
      <c r="N866" s="68" t="s">
        <v>233</v>
      </c>
      <c r="O866" s="68" t="s">
        <v>14666</v>
      </c>
      <c r="P866" s="348">
        <v>24545256</v>
      </c>
      <c r="Q866" s="348" t="s">
        <v>15347</v>
      </c>
      <c r="R866" s="348" t="s">
        <v>13485</v>
      </c>
      <c r="S866" s="348">
        <v>24545256</v>
      </c>
      <c r="T866" s="348" t="s">
        <v>15409</v>
      </c>
      <c r="U866" s="348">
        <v>24541063</v>
      </c>
      <c r="V866" s="68"/>
      <c r="W866" s="68"/>
      <c r="X866" s="68" t="s">
        <v>2738</v>
      </c>
      <c r="Y866" s="68"/>
    </row>
    <row r="867" spans="1:25" x14ac:dyDescent="0.25">
      <c r="A867" s="68" t="s">
        <v>3145</v>
      </c>
      <c r="B867" s="68" t="s">
        <v>3144</v>
      </c>
      <c r="C867" s="68" t="s">
        <v>233</v>
      </c>
      <c r="D867" s="68" t="s">
        <v>126</v>
      </c>
      <c r="E867" s="68" t="s">
        <v>7</v>
      </c>
      <c r="F867" s="68" t="s">
        <v>49</v>
      </c>
      <c r="G867" s="68" t="s">
        <v>4</v>
      </c>
      <c r="H867" s="68" t="s">
        <v>10</v>
      </c>
      <c r="I867" s="68">
        <v>20308</v>
      </c>
      <c r="J867" s="68" t="s">
        <v>12977</v>
      </c>
      <c r="K867" s="68" t="s">
        <v>126</v>
      </c>
      <c r="L867" s="68" t="s">
        <v>849</v>
      </c>
      <c r="M867" s="68" t="s">
        <v>850</v>
      </c>
      <c r="N867" s="68" t="s">
        <v>11465</v>
      </c>
      <c r="O867" s="68" t="s">
        <v>14666</v>
      </c>
      <c r="P867" s="348">
        <v>24446050</v>
      </c>
      <c r="Q867" s="348">
        <v>24446050</v>
      </c>
      <c r="R867" s="348" t="s">
        <v>3163</v>
      </c>
      <c r="S867" s="348">
        <v>24446050</v>
      </c>
      <c r="T867" s="348" t="s">
        <v>16269</v>
      </c>
      <c r="U867" s="348">
        <v>24941124</v>
      </c>
      <c r="V867" s="68"/>
      <c r="W867" s="68"/>
      <c r="X867" s="68" t="s">
        <v>1467</v>
      </c>
      <c r="Y867" s="68"/>
    </row>
    <row r="868" spans="1:25" x14ac:dyDescent="0.25">
      <c r="A868" s="68" t="s">
        <v>3148</v>
      </c>
      <c r="B868" s="68" t="s">
        <v>3147</v>
      </c>
      <c r="C868" s="68" t="s">
        <v>3149</v>
      </c>
      <c r="D868" s="68" t="s">
        <v>125</v>
      </c>
      <c r="E868" s="68" t="s">
        <v>5</v>
      </c>
      <c r="F868" s="68" t="s">
        <v>49</v>
      </c>
      <c r="G868" s="68" t="s">
        <v>16</v>
      </c>
      <c r="H868" s="68" t="s">
        <v>3</v>
      </c>
      <c r="I868" s="68">
        <v>21202</v>
      </c>
      <c r="J868" s="68" t="s">
        <v>13894</v>
      </c>
      <c r="K868" s="68" t="s">
        <v>126</v>
      </c>
      <c r="L868" s="68" t="s">
        <v>14658</v>
      </c>
      <c r="M868" s="68" t="s">
        <v>817</v>
      </c>
      <c r="N868" s="68" t="s">
        <v>817</v>
      </c>
      <c r="O868" s="68" t="s">
        <v>14666</v>
      </c>
      <c r="P868" s="348">
        <v>24541280</v>
      </c>
      <c r="Q868" s="348">
        <v>24544951</v>
      </c>
      <c r="R868" s="348" t="s">
        <v>11466</v>
      </c>
      <c r="S868" s="348">
        <v>24541280</v>
      </c>
      <c r="T868" s="348" t="s">
        <v>15409</v>
      </c>
      <c r="U868" s="348">
        <v>24541063</v>
      </c>
      <c r="V868" s="68"/>
      <c r="W868" s="68"/>
      <c r="X868" s="68" t="s">
        <v>1475</v>
      </c>
      <c r="Y868" s="68"/>
    </row>
    <row r="869" spans="1:25" x14ac:dyDescent="0.25">
      <c r="A869" s="68" t="s">
        <v>3151</v>
      </c>
      <c r="B869" s="68" t="s">
        <v>3150</v>
      </c>
      <c r="C869" s="68" t="s">
        <v>911</v>
      </c>
      <c r="D869" s="68" t="s">
        <v>126</v>
      </c>
      <c r="E869" s="68" t="s">
        <v>7</v>
      </c>
      <c r="F869" s="68" t="s">
        <v>49</v>
      </c>
      <c r="G869" s="68" t="s">
        <v>4</v>
      </c>
      <c r="H869" s="68" t="s">
        <v>10</v>
      </c>
      <c r="I869" s="68">
        <v>20308</v>
      </c>
      <c r="J869" s="68" t="s">
        <v>12977</v>
      </c>
      <c r="K869" s="68" t="s">
        <v>126</v>
      </c>
      <c r="L869" s="68" t="s">
        <v>849</v>
      </c>
      <c r="M869" s="68" t="s">
        <v>850</v>
      </c>
      <c r="N869" s="68" t="s">
        <v>911</v>
      </c>
      <c r="O869" s="68" t="s">
        <v>14666</v>
      </c>
      <c r="P869" s="348">
        <v>24440624</v>
      </c>
      <c r="Q869" s="348">
        <v>24440624</v>
      </c>
      <c r="R869" s="348" t="s">
        <v>14799</v>
      </c>
      <c r="S869" s="348">
        <v>24440624</v>
      </c>
      <c r="T869" s="348" t="s">
        <v>16269</v>
      </c>
      <c r="U869" s="348">
        <v>24941124</v>
      </c>
      <c r="V869" s="68"/>
      <c r="W869" s="68"/>
      <c r="X869" s="68" t="s">
        <v>3152</v>
      </c>
      <c r="Y869" s="68"/>
    </row>
    <row r="870" spans="1:25" x14ac:dyDescent="0.25">
      <c r="A870" s="68" t="s">
        <v>3155</v>
      </c>
      <c r="B870" s="68" t="s">
        <v>3154</v>
      </c>
      <c r="C870" s="68" t="s">
        <v>3135</v>
      </c>
      <c r="D870" s="68" t="s">
        <v>125</v>
      </c>
      <c r="E870" s="68" t="s">
        <v>5</v>
      </c>
      <c r="F870" s="68" t="s">
        <v>49</v>
      </c>
      <c r="G870" s="68" t="s">
        <v>16</v>
      </c>
      <c r="H870" s="68" t="s">
        <v>2</v>
      </c>
      <c r="I870" s="68">
        <v>21201</v>
      </c>
      <c r="J870" s="68" t="s">
        <v>13829</v>
      </c>
      <c r="K870" s="68" t="s">
        <v>126</v>
      </c>
      <c r="L870" s="68" t="s">
        <v>14658</v>
      </c>
      <c r="M870" s="68" t="s">
        <v>3135</v>
      </c>
      <c r="N870" s="68" t="s">
        <v>11467</v>
      </c>
      <c r="O870" s="68" t="s">
        <v>14666</v>
      </c>
      <c r="P870" s="348">
        <v>24544375</v>
      </c>
      <c r="Q870" s="348">
        <v>24544072</v>
      </c>
      <c r="R870" s="348" t="s">
        <v>3156</v>
      </c>
      <c r="S870" s="348">
        <v>24544072</v>
      </c>
      <c r="T870" s="348" t="s">
        <v>15409</v>
      </c>
      <c r="U870" s="348">
        <v>24541063</v>
      </c>
      <c r="V870" s="68" t="s">
        <v>15261</v>
      </c>
      <c r="W870" s="68"/>
      <c r="X870" s="68"/>
      <c r="Y870" s="68"/>
    </row>
    <row r="871" spans="1:25" x14ac:dyDescent="0.25">
      <c r="A871" s="68" t="s">
        <v>3158</v>
      </c>
      <c r="B871" s="68" t="s">
        <v>3157</v>
      </c>
      <c r="C871" s="68" t="s">
        <v>11202</v>
      </c>
      <c r="D871" s="68" t="s">
        <v>125</v>
      </c>
      <c r="E871" s="68" t="s">
        <v>5</v>
      </c>
      <c r="F871" s="68" t="s">
        <v>49</v>
      </c>
      <c r="G871" s="68" t="s">
        <v>16</v>
      </c>
      <c r="H871" s="68" t="s">
        <v>5</v>
      </c>
      <c r="I871" s="68">
        <v>21204</v>
      </c>
      <c r="J871" s="68" t="s">
        <v>13930</v>
      </c>
      <c r="K871" s="68" t="s">
        <v>126</v>
      </c>
      <c r="L871" s="68" t="s">
        <v>14658</v>
      </c>
      <c r="M871" s="68" t="s">
        <v>845</v>
      </c>
      <c r="N871" s="68" t="s">
        <v>11468</v>
      </c>
      <c r="O871" s="68" t="s">
        <v>14666</v>
      </c>
      <c r="P871" s="348">
        <v>24542206</v>
      </c>
      <c r="Q871" s="348" t="s">
        <v>15347</v>
      </c>
      <c r="R871" s="348" t="s">
        <v>16488</v>
      </c>
      <c r="S871" s="348">
        <v>24542206</v>
      </c>
      <c r="T871" s="348" t="s">
        <v>15409</v>
      </c>
      <c r="U871" s="348">
        <v>24541063</v>
      </c>
      <c r="V871" s="68"/>
      <c r="W871" s="68"/>
      <c r="X871" s="68" t="s">
        <v>3159</v>
      </c>
      <c r="Y871" s="68"/>
    </row>
    <row r="872" spans="1:25" x14ac:dyDescent="0.25">
      <c r="A872" s="68" t="s">
        <v>3161</v>
      </c>
      <c r="B872" s="68" t="s">
        <v>3160</v>
      </c>
      <c r="C872" s="68" t="s">
        <v>3162</v>
      </c>
      <c r="D872" s="68" t="s">
        <v>126</v>
      </c>
      <c r="E872" s="68" t="s">
        <v>7</v>
      </c>
      <c r="F872" s="68" t="s">
        <v>49</v>
      </c>
      <c r="G872" s="68" t="s">
        <v>4</v>
      </c>
      <c r="H872" s="68" t="s">
        <v>10</v>
      </c>
      <c r="I872" s="68">
        <v>20308</v>
      </c>
      <c r="J872" s="68" t="s">
        <v>12977</v>
      </c>
      <c r="K872" s="68" t="s">
        <v>126</v>
      </c>
      <c r="L872" s="68" t="s">
        <v>849</v>
      </c>
      <c r="M872" s="68" t="s">
        <v>850</v>
      </c>
      <c r="N872" s="68" t="s">
        <v>3162</v>
      </c>
      <c r="O872" s="68" t="s">
        <v>14666</v>
      </c>
      <c r="P872" s="348">
        <v>24441594</v>
      </c>
      <c r="Q872" s="348">
        <v>24441594</v>
      </c>
      <c r="R872" s="348" t="s">
        <v>12415</v>
      </c>
      <c r="S872" s="348">
        <v>24441594</v>
      </c>
      <c r="T872" s="348" t="s">
        <v>16269</v>
      </c>
      <c r="U872" s="348">
        <v>24441124</v>
      </c>
      <c r="V872" s="68"/>
      <c r="W872" s="68"/>
      <c r="X872" s="68" t="s">
        <v>3164</v>
      </c>
      <c r="Y872" s="68"/>
    </row>
    <row r="873" spans="1:25" x14ac:dyDescent="0.25">
      <c r="A873" s="68" t="s">
        <v>3166</v>
      </c>
      <c r="B873" s="68" t="s">
        <v>3165</v>
      </c>
      <c r="C873" s="68" t="s">
        <v>101</v>
      </c>
      <c r="D873" s="68" t="s">
        <v>126</v>
      </c>
      <c r="E873" s="68" t="s">
        <v>7</v>
      </c>
      <c r="F873" s="68" t="s">
        <v>49</v>
      </c>
      <c r="G873" s="68" t="s">
        <v>4</v>
      </c>
      <c r="H873" s="68" t="s">
        <v>10</v>
      </c>
      <c r="I873" s="68">
        <v>20308</v>
      </c>
      <c r="J873" s="68" t="s">
        <v>12977</v>
      </c>
      <c r="K873" s="68" t="s">
        <v>126</v>
      </c>
      <c r="L873" s="68" t="s">
        <v>849</v>
      </c>
      <c r="M873" s="68" t="s">
        <v>850</v>
      </c>
      <c r="N873" s="68" t="s">
        <v>101</v>
      </c>
      <c r="O873" s="68" t="s">
        <v>14666</v>
      </c>
      <c r="P873" s="348">
        <v>24941852</v>
      </c>
      <c r="Q873" s="348">
        <v>24941852</v>
      </c>
      <c r="R873" s="348" t="s">
        <v>10184</v>
      </c>
      <c r="S873" s="348">
        <v>89201132</v>
      </c>
      <c r="T873" s="348" t="s">
        <v>16269</v>
      </c>
      <c r="U873" s="348">
        <v>24448039</v>
      </c>
      <c r="V873" s="68"/>
      <c r="W873" s="68"/>
      <c r="X873" s="68" t="s">
        <v>1463</v>
      </c>
      <c r="Y873" s="68"/>
    </row>
    <row r="874" spans="1:25" x14ac:dyDescent="0.25">
      <c r="A874" s="68" t="s">
        <v>3168</v>
      </c>
      <c r="B874" s="68" t="s">
        <v>3167</v>
      </c>
      <c r="C874" s="68" t="s">
        <v>845</v>
      </c>
      <c r="D874" s="68" t="s">
        <v>125</v>
      </c>
      <c r="E874" s="68" t="s">
        <v>5</v>
      </c>
      <c r="F874" s="68" t="s">
        <v>49</v>
      </c>
      <c r="G874" s="68" t="s">
        <v>16</v>
      </c>
      <c r="H874" s="68" t="s">
        <v>5</v>
      </c>
      <c r="I874" s="68">
        <v>21204</v>
      </c>
      <c r="J874" s="68" t="s">
        <v>13930</v>
      </c>
      <c r="K874" s="68" t="s">
        <v>126</v>
      </c>
      <c r="L874" s="68" t="s">
        <v>14658</v>
      </c>
      <c r="M874" s="68" t="s">
        <v>845</v>
      </c>
      <c r="N874" s="68" t="s">
        <v>845</v>
      </c>
      <c r="O874" s="68" t="s">
        <v>14666</v>
      </c>
      <c r="P874" s="348">
        <v>24543370</v>
      </c>
      <c r="Q874" s="348" t="s">
        <v>15347</v>
      </c>
      <c r="R874" s="348" t="s">
        <v>12427</v>
      </c>
      <c r="S874" s="348">
        <v>24543370</v>
      </c>
      <c r="T874" s="348" t="s">
        <v>15409</v>
      </c>
      <c r="U874" s="348">
        <v>24541063</v>
      </c>
      <c r="V874" s="68"/>
      <c r="W874" s="68"/>
      <c r="X874" s="68" t="s">
        <v>2730</v>
      </c>
      <c r="Y874" s="68"/>
    </row>
    <row r="875" spans="1:25" x14ac:dyDescent="0.25">
      <c r="A875" s="68" t="s">
        <v>3170</v>
      </c>
      <c r="B875" s="68" t="s">
        <v>3169</v>
      </c>
      <c r="C875" s="68" t="s">
        <v>3171</v>
      </c>
      <c r="D875" s="68" t="s">
        <v>125</v>
      </c>
      <c r="E875" s="68" t="s">
        <v>5</v>
      </c>
      <c r="F875" s="68" t="s">
        <v>49</v>
      </c>
      <c r="G875" s="68" t="s">
        <v>16</v>
      </c>
      <c r="H875" s="68" t="s">
        <v>3</v>
      </c>
      <c r="I875" s="68">
        <v>21202</v>
      </c>
      <c r="J875" s="68" t="s">
        <v>13894</v>
      </c>
      <c r="K875" s="68" t="s">
        <v>126</v>
      </c>
      <c r="L875" s="68" t="s">
        <v>14658</v>
      </c>
      <c r="M875" s="68" t="s">
        <v>817</v>
      </c>
      <c r="N875" s="68" t="s">
        <v>3171</v>
      </c>
      <c r="O875" s="68" t="s">
        <v>14666</v>
      </c>
      <c r="P875" s="348">
        <v>24544378</v>
      </c>
      <c r="Q875" s="348">
        <v>24544378</v>
      </c>
      <c r="R875" s="348" t="s">
        <v>15571</v>
      </c>
      <c r="S875" s="348">
        <v>24544378</v>
      </c>
      <c r="T875" s="348" t="s">
        <v>15409</v>
      </c>
      <c r="U875" s="348">
        <v>24541063</v>
      </c>
      <c r="V875" s="68"/>
      <c r="W875" s="68"/>
      <c r="X875" s="68" t="s">
        <v>12113</v>
      </c>
      <c r="Y875" s="68"/>
    </row>
    <row r="876" spans="1:25" x14ac:dyDescent="0.25">
      <c r="A876" s="68" t="s">
        <v>3174</v>
      </c>
      <c r="B876" s="68" t="s">
        <v>3173</v>
      </c>
      <c r="C876" s="68" t="s">
        <v>15572</v>
      </c>
      <c r="D876" s="68" t="s">
        <v>125</v>
      </c>
      <c r="E876" s="68" t="s">
        <v>5</v>
      </c>
      <c r="F876" s="68" t="s">
        <v>49</v>
      </c>
      <c r="G876" s="68" t="s">
        <v>16</v>
      </c>
      <c r="H876" s="68" t="s">
        <v>4</v>
      </c>
      <c r="I876" s="68">
        <v>21203</v>
      </c>
      <c r="J876" s="68" t="s">
        <v>13925</v>
      </c>
      <c r="K876" s="68" t="s">
        <v>126</v>
      </c>
      <c r="L876" s="68" t="s">
        <v>14658</v>
      </c>
      <c r="M876" s="68" t="s">
        <v>3175</v>
      </c>
      <c r="N876" s="68" t="s">
        <v>11469</v>
      </c>
      <c r="O876" s="68" t="s">
        <v>14666</v>
      </c>
      <c r="P876" s="348">
        <v>24760950</v>
      </c>
      <c r="Q876" s="348">
        <v>24760950</v>
      </c>
      <c r="R876" s="348" t="s">
        <v>14109</v>
      </c>
      <c r="S876" s="348">
        <v>24760950</v>
      </c>
      <c r="T876" s="348" t="s">
        <v>15409</v>
      </c>
      <c r="U876" s="348">
        <v>24541063</v>
      </c>
      <c r="V876" s="68"/>
      <c r="W876" s="68"/>
      <c r="X876" s="68" t="s">
        <v>10779</v>
      </c>
      <c r="Y876" s="68"/>
    </row>
    <row r="877" spans="1:25" x14ac:dyDescent="0.25">
      <c r="A877" s="68" t="s">
        <v>3177</v>
      </c>
      <c r="B877" s="68" t="s">
        <v>3176</v>
      </c>
      <c r="C877" s="68" t="s">
        <v>1060</v>
      </c>
      <c r="D877" s="68" t="s">
        <v>125</v>
      </c>
      <c r="E877" s="68" t="s">
        <v>5</v>
      </c>
      <c r="F877" s="68" t="s">
        <v>49</v>
      </c>
      <c r="G877" s="68" t="s">
        <v>16</v>
      </c>
      <c r="H877" s="68" t="s">
        <v>6</v>
      </c>
      <c r="I877" s="68">
        <v>21205</v>
      </c>
      <c r="J877" s="68" t="s">
        <v>13931</v>
      </c>
      <c r="K877" s="68" t="s">
        <v>126</v>
      </c>
      <c r="L877" s="68" t="s">
        <v>14658</v>
      </c>
      <c r="M877" s="68" t="s">
        <v>14117</v>
      </c>
      <c r="N877" s="68" t="s">
        <v>1060</v>
      </c>
      <c r="O877" s="68" t="s">
        <v>14666</v>
      </c>
      <c r="P877" s="348">
        <v>24545232</v>
      </c>
      <c r="Q877" s="348">
        <v>24545232</v>
      </c>
      <c r="R877" s="348" t="s">
        <v>15573</v>
      </c>
      <c r="S877" s="348">
        <v>85577759</v>
      </c>
      <c r="T877" s="348" t="s">
        <v>15409</v>
      </c>
      <c r="U877" s="348">
        <v>24541063</v>
      </c>
      <c r="V877" s="68"/>
      <c r="W877" s="68"/>
      <c r="X877" s="68" t="s">
        <v>3178</v>
      </c>
      <c r="Y877" s="68"/>
    </row>
    <row r="878" spans="1:25" x14ac:dyDescent="0.25">
      <c r="A878" s="68" t="s">
        <v>3181</v>
      </c>
      <c r="B878" s="68" t="s">
        <v>3180</v>
      </c>
      <c r="C878" s="68" t="s">
        <v>11203</v>
      </c>
      <c r="D878" s="68" t="s">
        <v>125</v>
      </c>
      <c r="E878" s="68" t="s">
        <v>6</v>
      </c>
      <c r="F878" s="68" t="s">
        <v>49</v>
      </c>
      <c r="G878" s="68" t="s">
        <v>7</v>
      </c>
      <c r="H878" s="68" t="s">
        <v>5</v>
      </c>
      <c r="I878" s="68">
        <v>20604</v>
      </c>
      <c r="J878" s="68" t="s">
        <v>12993</v>
      </c>
      <c r="K878" s="68" t="s">
        <v>126</v>
      </c>
      <c r="L878" s="68" t="s">
        <v>983</v>
      </c>
      <c r="M878" s="68" t="s">
        <v>14111</v>
      </c>
      <c r="N878" s="68" t="s">
        <v>11203</v>
      </c>
      <c r="O878" s="68" t="s">
        <v>14666</v>
      </c>
      <c r="P878" s="348">
        <v>21009586</v>
      </c>
      <c r="Q878" s="348" t="s">
        <v>15347</v>
      </c>
      <c r="R878" s="348" t="s">
        <v>13473</v>
      </c>
      <c r="S878" s="348">
        <v>21009586</v>
      </c>
      <c r="T878" s="348" t="s">
        <v>15574</v>
      </c>
      <c r="U878" s="348">
        <v>24511520</v>
      </c>
      <c r="V878" s="68"/>
      <c r="W878" s="68"/>
      <c r="X878" s="68" t="s">
        <v>3182</v>
      </c>
      <c r="Y878" s="68"/>
    </row>
    <row r="879" spans="1:25" x14ac:dyDescent="0.25">
      <c r="A879" s="68" t="s">
        <v>3183</v>
      </c>
      <c r="B879" s="68" t="s">
        <v>118</v>
      </c>
      <c r="C879" s="68" t="s">
        <v>137</v>
      </c>
      <c r="D879" s="68" t="s">
        <v>125</v>
      </c>
      <c r="E879" s="68" t="s">
        <v>6</v>
      </c>
      <c r="F879" s="68" t="s">
        <v>49</v>
      </c>
      <c r="G879" s="68" t="s">
        <v>7</v>
      </c>
      <c r="H879" s="68" t="s">
        <v>5</v>
      </c>
      <c r="I879" s="68">
        <v>20604</v>
      </c>
      <c r="J879" s="68" t="s">
        <v>12993</v>
      </c>
      <c r="K879" s="68" t="s">
        <v>126</v>
      </c>
      <c r="L879" s="68" t="s">
        <v>983</v>
      </c>
      <c r="M879" s="68" t="s">
        <v>14111</v>
      </c>
      <c r="N879" s="68" t="s">
        <v>11471</v>
      </c>
      <c r="O879" s="68" t="s">
        <v>14666</v>
      </c>
      <c r="P879" s="348">
        <v>24514648</v>
      </c>
      <c r="Q879" s="348">
        <v>24514648</v>
      </c>
      <c r="R879" s="348" t="s">
        <v>13476</v>
      </c>
      <c r="S879" s="348">
        <v>24514648</v>
      </c>
      <c r="T879" s="348" t="s">
        <v>15574</v>
      </c>
      <c r="U879" s="348">
        <v>24511520</v>
      </c>
      <c r="V879" s="68"/>
      <c r="W879" s="68"/>
      <c r="X879" s="68" t="s">
        <v>1476</v>
      </c>
      <c r="Y879" s="68"/>
    </row>
    <row r="880" spans="1:25" x14ac:dyDescent="0.25">
      <c r="A880" s="68" t="s">
        <v>3186</v>
      </c>
      <c r="B880" s="68" t="s">
        <v>3185</v>
      </c>
      <c r="C880" s="68" t="s">
        <v>3187</v>
      </c>
      <c r="D880" s="68" t="s">
        <v>125</v>
      </c>
      <c r="E880" s="68" t="s">
        <v>10</v>
      </c>
      <c r="F880" s="68" t="s">
        <v>49</v>
      </c>
      <c r="G880" s="68" t="s">
        <v>7</v>
      </c>
      <c r="H880" s="68" t="s">
        <v>7</v>
      </c>
      <c r="I880" s="68">
        <v>20606</v>
      </c>
      <c r="J880" s="68" t="s">
        <v>12994</v>
      </c>
      <c r="K880" s="68" t="s">
        <v>126</v>
      </c>
      <c r="L880" s="68" t="s">
        <v>983</v>
      </c>
      <c r="M880" s="68" t="s">
        <v>233</v>
      </c>
      <c r="N880" s="68" t="s">
        <v>11472</v>
      </c>
      <c r="O880" s="68" t="s">
        <v>14666</v>
      </c>
      <c r="P880" s="348">
        <v>24512500</v>
      </c>
      <c r="Q880" s="348">
        <v>24501625</v>
      </c>
      <c r="R880" s="348" t="s">
        <v>12430</v>
      </c>
      <c r="S880" s="348">
        <v>83431666</v>
      </c>
      <c r="T880" s="348" t="s">
        <v>12684</v>
      </c>
      <c r="U880" s="348">
        <v>83253353</v>
      </c>
      <c r="V880" s="68"/>
      <c r="W880" s="68"/>
      <c r="X880" s="68" t="s">
        <v>3061</v>
      </c>
      <c r="Y880" s="68"/>
    </row>
    <row r="881" spans="1:25" x14ac:dyDescent="0.25">
      <c r="A881" s="68" t="s">
        <v>3189</v>
      </c>
      <c r="B881" s="68" t="s">
        <v>396</v>
      </c>
      <c r="C881" s="68" t="s">
        <v>666</v>
      </c>
      <c r="D881" s="68" t="s">
        <v>125</v>
      </c>
      <c r="E881" s="68" t="s">
        <v>6</v>
      </c>
      <c r="F881" s="68" t="s">
        <v>49</v>
      </c>
      <c r="G881" s="68" t="s">
        <v>7</v>
      </c>
      <c r="H881" s="68" t="s">
        <v>5</v>
      </c>
      <c r="I881" s="68">
        <v>20604</v>
      </c>
      <c r="J881" s="68" t="s">
        <v>12993</v>
      </c>
      <c r="K881" s="68" t="s">
        <v>126</v>
      </c>
      <c r="L881" s="68" t="s">
        <v>983</v>
      </c>
      <c r="M881" s="68" t="s">
        <v>14111</v>
      </c>
      <c r="N881" s="68" t="s">
        <v>666</v>
      </c>
      <c r="O881" s="68" t="s">
        <v>14666</v>
      </c>
      <c r="P881" s="348">
        <v>24510286</v>
      </c>
      <c r="Q881" s="348" t="s">
        <v>15347</v>
      </c>
      <c r="R881" s="348" t="s">
        <v>13158</v>
      </c>
      <c r="S881" s="348">
        <v>24510286</v>
      </c>
      <c r="T881" s="348" t="s">
        <v>15574</v>
      </c>
      <c r="U881" s="348">
        <v>24511520</v>
      </c>
      <c r="V881" s="68"/>
      <c r="W881" s="68"/>
      <c r="X881" s="68" t="s">
        <v>3190</v>
      </c>
      <c r="Y881" s="68"/>
    </row>
    <row r="882" spans="1:25" x14ac:dyDescent="0.25">
      <c r="A882" s="68" t="s">
        <v>3191</v>
      </c>
      <c r="B882" s="68" t="s">
        <v>839</v>
      </c>
      <c r="C882" s="68" t="s">
        <v>10132</v>
      </c>
      <c r="D882" s="68" t="s">
        <v>125</v>
      </c>
      <c r="E882" s="68" t="s">
        <v>10</v>
      </c>
      <c r="F882" s="68" t="s">
        <v>49</v>
      </c>
      <c r="G882" s="68" t="s">
        <v>7</v>
      </c>
      <c r="H882" s="68" t="s">
        <v>2</v>
      </c>
      <c r="I882" s="68">
        <v>20601</v>
      </c>
      <c r="J882" s="68" t="s">
        <v>12908</v>
      </c>
      <c r="K882" s="68" t="s">
        <v>126</v>
      </c>
      <c r="L882" s="68" t="s">
        <v>983</v>
      </c>
      <c r="M882" s="68" t="s">
        <v>983</v>
      </c>
      <c r="N882" s="68" t="s">
        <v>3192</v>
      </c>
      <c r="O882" s="68" t="s">
        <v>14666</v>
      </c>
      <c r="P882" s="348">
        <v>40809678</v>
      </c>
      <c r="Q882" s="348">
        <v>40809678</v>
      </c>
      <c r="R882" s="348" t="s">
        <v>3288</v>
      </c>
      <c r="S882" s="348">
        <v>40809678</v>
      </c>
      <c r="T882" s="348" t="s">
        <v>12684</v>
      </c>
      <c r="U882" s="348">
        <v>24505216</v>
      </c>
      <c r="V882" s="68" t="s">
        <v>15261</v>
      </c>
      <c r="W882" s="68"/>
      <c r="X882" s="68" t="s">
        <v>1481</v>
      </c>
      <c r="Y882" s="68" t="s">
        <v>1438</v>
      </c>
    </row>
    <row r="883" spans="1:25" x14ac:dyDescent="0.25">
      <c r="A883" s="68" t="s">
        <v>3194</v>
      </c>
      <c r="B883" s="68" t="s">
        <v>3193</v>
      </c>
      <c r="C883" s="68" t="s">
        <v>3195</v>
      </c>
      <c r="D883" s="68" t="s">
        <v>125</v>
      </c>
      <c r="E883" s="68" t="s">
        <v>10</v>
      </c>
      <c r="F883" s="68" t="s">
        <v>49</v>
      </c>
      <c r="G883" s="68" t="s">
        <v>7</v>
      </c>
      <c r="H883" s="68" t="s">
        <v>10</v>
      </c>
      <c r="I883" s="68">
        <v>20608</v>
      </c>
      <c r="J883" s="68" t="s">
        <v>12996</v>
      </c>
      <c r="K883" s="68" t="s">
        <v>126</v>
      </c>
      <c r="L883" s="68" t="s">
        <v>983</v>
      </c>
      <c r="M883" s="68" t="s">
        <v>3195</v>
      </c>
      <c r="N883" s="68" t="s">
        <v>3195</v>
      </c>
      <c r="O883" s="68" t="s">
        <v>14666</v>
      </c>
      <c r="P883" s="348">
        <v>24515121</v>
      </c>
      <c r="Q883" s="348">
        <v>24515121</v>
      </c>
      <c r="R883" s="348" t="s">
        <v>12683</v>
      </c>
      <c r="S883" s="348">
        <v>24515121</v>
      </c>
      <c r="T883" s="348" t="s">
        <v>12684</v>
      </c>
      <c r="U883" s="348">
        <v>24510036</v>
      </c>
      <c r="V883" s="68"/>
      <c r="W883" s="68"/>
      <c r="X883" s="68" t="s">
        <v>1484</v>
      </c>
      <c r="Y883" s="68"/>
    </row>
    <row r="884" spans="1:25" x14ac:dyDescent="0.25">
      <c r="A884" s="68" t="s">
        <v>3196</v>
      </c>
      <c r="B884" s="68" t="s">
        <v>867</v>
      </c>
      <c r="C884" s="68" t="s">
        <v>11204</v>
      </c>
      <c r="D884" s="68" t="s">
        <v>125</v>
      </c>
      <c r="E884" s="68" t="s">
        <v>10</v>
      </c>
      <c r="F884" s="68" t="s">
        <v>49</v>
      </c>
      <c r="G884" s="68" t="s">
        <v>7</v>
      </c>
      <c r="H884" s="68" t="s">
        <v>7</v>
      </c>
      <c r="I884" s="68">
        <v>20606</v>
      </c>
      <c r="J884" s="68" t="s">
        <v>12994</v>
      </c>
      <c r="K884" s="68" t="s">
        <v>126</v>
      </c>
      <c r="L884" s="68" t="s">
        <v>983</v>
      </c>
      <c r="M884" s="68" t="s">
        <v>233</v>
      </c>
      <c r="N884" s="68" t="s">
        <v>233</v>
      </c>
      <c r="O884" s="68" t="s">
        <v>14666</v>
      </c>
      <c r="P884" s="348">
        <v>24500005</v>
      </c>
      <c r="Q884" s="348">
        <v>24500005</v>
      </c>
      <c r="R884" s="348" t="s">
        <v>14815</v>
      </c>
      <c r="S884" s="348">
        <v>89170345</v>
      </c>
      <c r="T884" s="348" t="s">
        <v>12684</v>
      </c>
      <c r="U884" s="348">
        <v>24505225</v>
      </c>
      <c r="V884" s="68"/>
      <c r="W884" s="68"/>
      <c r="X884" s="68" t="s">
        <v>1491</v>
      </c>
      <c r="Y884" s="68"/>
    </row>
    <row r="885" spans="1:25" x14ac:dyDescent="0.25">
      <c r="A885" s="68" t="s">
        <v>3198</v>
      </c>
      <c r="B885" s="68" t="s">
        <v>3197</v>
      </c>
      <c r="C885" s="68" t="s">
        <v>2669</v>
      </c>
      <c r="D885" s="68" t="s">
        <v>125</v>
      </c>
      <c r="E885" s="68" t="s">
        <v>10</v>
      </c>
      <c r="F885" s="68" t="s">
        <v>49</v>
      </c>
      <c r="G885" s="68" t="s">
        <v>7</v>
      </c>
      <c r="H885" s="68" t="s">
        <v>10</v>
      </c>
      <c r="I885" s="68">
        <v>20608</v>
      </c>
      <c r="J885" s="68" t="s">
        <v>12996</v>
      </c>
      <c r="K885" s="68" t="s">
        <v>126</v>
      </c>
      <c r="L885" s="68" t="s">
        <v>983</v>
      </c>
      <c r="M885" s="68" t="s">
        <v>3195</v>
      </c>
      <c r="N885" s="68" t="s">
        <v>2669</v>
      </c>
      <c r="O885" s="68" t="s">
        <v>14666</v>
      </c>
      <c r="P885" s="348">
        <v>24504843</v>
      </c>
      <c r="Q885" s="348">
        <v>24504843</v>
      </c>
      <c r="R885" s="348" t="s">
        <v>12433</v>
      </c>
      <c r="S885" s="348">
        <v>24504843</v>
      </c>
      <c r="T885" s="348" t="s">
        <v>12684</v>
      </c>
      <c r="U885" s="348">
        <v>24505216</v>
      </c>
      <c r="V885" s="68"/>
      <c r="W885" s="68"/>
      <c r="X885" s="68" t="s">
        <v>3199</v>
      </c>
      <c r="Y885" s="68"/>
    </row>
    <row r="886" spans="1:25" x14ac:dyDescent="0.25">
      <c r="A886" s="68" t="s">
        <v>3201</v>
      </c>
      <c r="B886" s="68" t="s">
        <v>3200</v>
      </c>
      <c r="C886" s="68" t="s">
        <v>218</v>
      </c>
      <c r="D886" s="68" t="s">
        <v>125</v>
      </c>
      <c r="E886" s="68" t="s">
        <v>6</v>
      </c>
      <c r="F886" s="68" t="s">
        <v>49</v>
      </c>
      <c r="G886" s="68" t="s">
        <v>7</v>
      </c>
      <c r="H886" s="68" t="s">
        <v>2</v>
      </c>
      <c r="I886" s="68">
        <v>20601</v>
      </c>
      <c r="J886" s="68" t="s">
        <v>12908</v>
      </c>
      <c r="K886" s="68" t="s">
        <v>126</v>
      </c>
      <c r="L886" s="68" t="s">
        <v>983</v>
      </c>
      <c r="M886" s="68" t="s">
        <v>983</v>
      </c>
      <c r="N886" s="68" t="s">
        <v>218</v>
      </c>
      <c r="O886" s="68" t="s">
        <v>14666</v>
      </c>
      <c r="P886" s="348">
        <v>24512458</v>
      </c>
      <c r="Q886" s="348">
        <v>24512458</v>
      </c>
      <c r="R886" s="348" t="s">
        <v>12431</v>
      </c>
      <c r="S886" s="348">
        <v>24510353</v>
      </c>
      <c r="T886" s="348" t="s">
        <v>15574</v>
      </c>
      <c r="U886" s="348">
        <v>24511520</v>
      </c>
      <c r="V886" s="68"/>
      <c r="W886" s="68"/>
      <c r="X886" s="68" t="s">
        <v>1063</v>
      </c>
      <c r="Y886" s="68"/>
    </row>
    <row r="887" spans="1:25" x14ac:dyDescent="0.25">
      <c r="A887" s="68" t="s">
        <v>3204</v>
      </c>
      <c r="B887" s="68" t="s">
        <v>3203</v>
      </c>
      <c r="C887" s="68" t="s">
        <v>11205</v>
      </c>
      <c r="D887" s="68" t="s">
        <v>125</v>
      </c>
      <c r="E887" s="68" t="s">
        <v>6</v>
      </c>
      <c r="F887" s="68" t="s">
        <v>49</v>
      </c>
      <c r="G887" s="68" t="s">
        <v>7</v>
      </c>
      <c r="H887" s="68" t="s">
        <v>2</v>
      </c>
      <c r="I887" s="68">
        <v>20601</v>
      </c>
      <c r="J887" s="68" t="s">
        <v>12908</v>
      </c>
      <c r="K887" s="68" t="s">
        <v>126</v>
      </c>
      <c r="L887" s="68" t="s">
        <v>983</v>
      </c>
      <c r="M887" s="68" t="s">
        <v>983</v>
      </c>
      <c r="N887" s="68" t="s">
        <v>834</v>
      </c>
      <c r="O887" s="68" t="s">
        <v>14666</v>
      </c>
      <c r="P887" s="348">
        <v>21012339</v>
      </c>
      <c r="Q887" s="348">
        <v>21012339</v>
      </c>
      <c r="R887" s="348" t="s">
        <v>11470</v>
      </c>
      <c r="S887" s="348">
        <v>21012339</v>
      </c>
      <c r="T887" s="348" t="s">
        <v>15574</v>
      </c>
      <c r="U887" s="348">
        <v>24511520</v>
      </c>
      <c r="V887" s="68"/>
      <c r="W887" s="68"/>
      <c r="X887" s="68" t="s">
        <v>2785</v>
      </c>
      <c r="Y887" s="68"/>
    </row>
    <row r="888" spans="1:25" x14ac:dyDescent="0.25">
      <c r="A888" s="68" t="s">
        <v>3205</v>
      </c>
      <c r="B888" s="68" t="s">
        <v>2502</v>
      </c>
      <c r="C888" s="68" t="s">
        <v>11206</v>
      </c>
      <c r="D888" s="68" t="s">
        <v>125</v>
      </c>
      <c r="E888" s="68" t="s">
        <v>10</v>
      </c>
      <c r="F888" s="68" t="s">
        <v>49</v>
      </c>
      <c r="G888" s="68" t="s">
        <v>7</v>
      </c>
      <c r="H888" s="68" t="s">
        <v>4</v>
      </c>
      <c r="I888" s="68">
        <v>20603</v>
      </c>
      <c r="J888" s="68" t="s">
        <v>13914</v>
      </c>
      <c r="K888" s="68" t="s">
        <v>126</v>
      </c>
      <c r="L888" s="68" t="s">
        <v>983</v>
      </c>
      <c r="M888" s="68" t="s">
        <v>47</v>
      </c>
      <c r="N888" s="68" t="s">
        <v>3206</v>
      </c>
      <c r="O888" s="68" t="s">
        <v>14666</v>
      </c>
      <c r="P888" s="348">
        <v>24503773</v>
      </c>
      <c r="Q888" s="348">
        <v>24511228</v>
      </c>
      <c r="R888" s="348" t="s">
        <v>15575</v>
      </c>
      <c r="S888" s="348">
        <v>88316096</v>
      </c>
      <c r="T888" s="348" t="s">
        <v>12684</v>
      </c>
      <c r="U888" s="348">
        <v>24500036</v>
      </c>
      <c r="V888" s="68"/>
      <c r="W888" s="68"/>
      <c r="X888" s="68" t="s">
        <v>3064</v>
      </c>
      <c r="Y888" s="68"/>
    </row>
    <row r="889" spans="1:25" x14ac:dyDescent="0.25">
      <c r="A889" s="68" t="s">
        <v>3207</v>
      </c>
      <c r="B889" s="68" t="s">
        <v>2556</v>
      </c>
      <c r="C889" s="68" t="s">
        <v>3208</v>
      </c>
      <c r="D889" s="68" t="s">
        <v>125</v>
      </c>
      <c r="E889" s="68" t="s">
        <v>6</v>
      </c>
      <c r="F889" s="68" t="s">
        <v>49</v>
      </c>
      <c r="G889" s="68" t="s">
        <v>7</v>
      </c>
      <c r="H889" s="68" t="s">
        <v>6</v>
      </c>
      <c r="I889" s="68">
        <v>20605</v>
      </c>
      <c r="J889" s="68" t="s">
        <v>13915</v>
      </c>
      <c r="K889" s="68" t="s">
        <v>126</v>
      </c>
      <c r="L889" s="68" t="s">
        <v>983</v>
      </c>
      <c r="M889" s="68" t="s">
        <v>570</v>
      </c>
      <c r="N889" s="68" t="s">
        <v>570</v>
      </c>
      <c r="O889" s="68" t="s">
        <v>14666</v>
      </c>
      <c r="P889" s="348">
        <v>24512700</v>
      </c>
      <c r="Q889" s="348">
        <v>24512700</v>
      </c>
      <c r="R889" s="348" t="s">
        <v>9993</v>
      </c>
      <c r="S889" s="348">
        <v>24512700</v>
      </c>
      <c r="T889" s="348" t="s">
        <v>15574</v>
      </c>
      <c r="U889" s="348">
        <v>24511520</v>
      </c>
      <c r="V889" s="68" t="s">
        <v>15261</v>
      </c>
      <c r="W889" s="68"/>
      <c r="X889" s="68" t="s">
        <v>1496</v>
      </c>
      <c r="Y889" s="68"/>
    </row>
    <row r="890" spans="1:25" x14ac:dyDescent="0.25">
      <c r="A890" s="68" t="s">
        <v>3209</v>
      </c>
      <c r="B890" s="68" t="s">
        <v>3146</v>
      </c>
      <c r="C890" s="68" t="s">
        <v>11207</v>
      </c>
      <c r="D890" s="68" t="s">
        <v>125</v>
      </c>
      <c r="E890" s="68" t="s">
        <v>6</v>
      </c>
      <c r="F890" s="68" t="s">
        <v>49</v>
      </c>
      <c r="G890" s="68" t="s">
        <v>7</v>
      </c>
      <c r="H890" s="68" t="s">
        <v>2</v>
      </c>
      <c r="I890" s="68">
        <v>20601</v>
      </c>
      <c r="J890" s="68" t="s">
        <v>12908</v>
      </c>
      <c r="K890" s="68" t="s">
        <v>126</v>
      </c>
      <c r="L890" s="68" t="s">
        <v>983</v>
      </c>
      <c r="M890" s="68" t="s">
        <v>983</v>
      </c>
      <c r="N890" s="68" t="s">
        <v>983</v>
      </c>
      <c r="O890" s="68" t="s">
        <v>14666</v>
      </c>
      <c r="P890" s="348">
        <v>24500044</v>
      </c>
      <c r="Q890" s="348">
        <v>24510853</v>
      </c>
      <c r="R890" s="348" t="s">
        <v>15576</v>
      </c>
      <c r="S890" s="348">
        <v>24510853</v>
      </c>
      <c r="T890" s="348" t="s">
        <v>15574</v>
      </c>
      <c r="U890" s="348">
        <v>24511520</v>
      </c>
      <c r="V890" s="68" t="s">
        <v>15261</v>
      </c>
      <c r="W890" s="68"/>
      <c r="X890" s="68"/>
      <c r="Y890" s="68" t="s">
        <v>366</v>
      </c>
    </row>
    <row r="891" spans="1:25" x14ac:dyDescent="0.25">
      <c r="A891" s="68" t="s">
        <v>3210</v>
      </c>
      <c r="B891" s="68" t="s">
        <v>2795</v>
      </c>
      <c r="C891" s="68" t="s">
        <v>3211</v>
      </c>
      <c r="D891" s="68" t="s">
        <v>125</v>
      </c>
      <c r="E891" s="68" t="s">
        <v>10</v>
      </c>
      <c r="F891" s="68" t="s">
        <v>49</v>
      </c>
      <c r="G891" s="68" t="s">
        <v>7</v>
      </c>
      <c r="H891" s="68" t="s">
        <v>4</v>
      </c>
      <c r="I891" s="68">
        <v>20603</v>
      </c>
      <c r="J891" s="68" t="s">
        <v>13914</v>
      </c>
      <c r="K891" s="68" t="s">
        <v>126</v>
      </c>
      <c r="L891" s="68" t="s">
        <v>983</v>
      </c>
      <c r="M891" s="68" t="s">
        <v>47</v>
      </c>
      <c r="N891" s="68" t="s">
        <v>845</v>
      </c>
      <c r="O891" s="68" t="s">
        <v>14666</v>
      </c>
      <c r="P891" s="348">
        <v>24502116</v>
      </c>
      <c r="Q891" s="348">
        <v>24502116</v>
      </c>
      <c r="R891" s="348" t="s">
        <v>12428</v>
      </c>
      <c r="S891" s="348">
        <v>62229823</v>
      </c>
      <c r="T891" s="348" t="s">
        <v>12684</v>
      </c>
      <c r="U891" s="348">
        <v>24500036</v>
      </c>
      <c r="V891" s="68"/>
      <c r="W891" s="68"/>
      <c r="X891" s="68" t="s">
        <v>3212</v>
      </c>
      <c r="Y891" s="68"/>
    </row>
    <row r="892" spans="1:25" x14ac:dyDescent="0.25">
      <c r="A892" s="68" t="s">
        <v>3213</v>
      </c>
      <c r="B892" s="68" t="s">
        <v>2879</v>
      </c>
      <c r="C892" s="68" t="s">
        <v>612</v>
      </c>
      <c r="D892" s="68" t="s">
        <v>125</v>
      </c>
      <c r="E892" s="68" t="s">
        <v>10</v>
      </c>
      <c r="F892" s="68" t="s">
        <v>49</v>
      </c>
      <c r="G892" s="68" t="s">
        <v>7</v>
      </c>
      <c r="H892" s="68" t="s">
        <v>5</v>
      </c>
      <c r="I892" s="68">
        <v>20604</v>
      </c>
      <c r="J892" s="68" t="s">
        <v>12993</v>
      </c>
      <c r="K892" s="68" t="s">
        <v>126</v>
      </c>
      <c r="L892" s="68" t="s">
        <v>983</v>
      </c>
      <c r="M892" s="68" t="s">
        <v>14111</v>
      </c>
      <c r="N892" s="68" t="s">
        <v>612</v>
      </c>
      <c r="O892" s="68" t="s">
        <v>14666</v>
      </c>
      <c r="P892" s="348">
        <v>24631045</v>
      </c>
      <c r="Q892" s="348">
        <v>24631045</v>
      </c>
      <c r="R892" s="348" t="s">
        <v>15584</v>
      </c>
      <c r="S892" s="348">
        <v>87877787</v>
      </c>
      <c r="T892" s="348" t="s">
        <v>12684</v>
      </c>
      <c r="U892" s="348">
        <v>83253353</v>
      </c>
      <c r="V892" s="68"/>
      <c r="W892" s="68"/>
      <c r="X892" s="68" t="s">
        <v>3214</v>
      </c>
      <c r="Y892" s="68"/>
    </row>
    <row r="893" spans="1:25" x14ac:dyDescent="0.25">
      <c r="A893" s="68" t="s">
        <v>3216</v>
      </c>
      <c r="B893" s="68" t="s">
        <v>2723</v>
      </c>
      <c r="C893" s="68" t="s">
        <v>3217</v>
      </c>
      <c r="D893" s="68" t="s">
        <v>125</v>
      </c>
      <c r="E893" s="68" t="s">
        <v>6</v>
      </c>
      <c r="F893" s="68" t="s">
        <v>49</v>
      </c>
      <c r="G893" s="68" t="s">
        <v>7</v>
      </c>
      <c r="H893" s="68" t="s">
        <v>6</v>
      </c>
      <c r="I893" s="68">
        <v>20605</v>
      </c>
      <c r="J893" s="68" t="s">
        <v>13915</v>
      </c>
      <c r="K893" s="68" t="s">
        <v>126</v>
      </c>
      <c r="L893" s="68" t="s">
        <v>983</v>
      </c>
      <c r="M893" s="68" t="s">
        <v>570</v>
      </c>
      <c r="N893" s="68" t="s">
        <v>3217</v>
      </c>
      <c r="O893" s="68" t="s">
        <v>14666</v>
      </c>
      <c r="P893" s="348">
        <v>24503742</v>
      </c>
      <c r="Q893" s="348">
        <v>24503742</v>
      </c>
      <c r="R893" s="348" t="s">
        <v>16489</v>
      </c>
      <c r="S893" s="348">
        <v>24503742</v>
      </c>
      <c r="T893" s="348" t="s">
        <v>15574</v>
      </c>
      <c r="U893" s="348">
        <v>24511520</v>
      </c>
      <c r="V893" s="68"/>
      <c r="W893" s="68"/>
      <c r="X893" s="68" t="s">
        <v>155</v>
      </c>
      <c r="Y893" s="68"/>
    </row>
    <row r="894" spans="1:25" x14ac:dyDescent="0.25">
      <c r="A894" s="68" t="s">
        <v>3218</v>
      </c>
      <c r="B894" s="68" t="s">
        <v>1665</v>
      </c>
      <c r="C894" s="68" t="s">
        <v>3219</v>
      </c>
      <c r="D894" s="68" t="s">
        <v>125</v>
      </c>
      <c r="E894" s="68" t="s">
        <v>10</v>
      </c>
      <c r="F894" s="68" t="s">
        <v>49</v>
      </c>
      <c r="G894" s="68" t="s">
        <v>7</v>
      </c>
      <c r="H894" s="68" t="s">
        <v>5</v>
      </c>
      <c r="I894" s="68">
        <v>20604</v>
      </c>
      <c r="J894" s="68" t="s">
        <v>12993</v>
      </c>
      <c r="K894" s="68" t="s">
        <v>126</v>
      </c>
      <c r="L894" s="68" t="s">
        <v>983</v>
      </c>
      <c r="M894" s="68" t="s">
        <v>14111</v>
      </c>
      <c r="N894" s="68" t="s">
        <v>612</v>
      </c>
      <c r="O894" s="68" t="s">
        <v>14666</v>
      </c>
      <c r="P894" s="348">
        <v>24634746</v>
      </c>
      <c r="Q894" s="348">
        <v>24634746</v>
      </c>
      <c r="R894" s="348" t="s">
        <v>15564</v>
      </c>
      <c r="S894" s="348">
        <v>24634746</v>
      </c>
      <c r="T894" s="348" t="s">
        <v>12684</v>
      </c>
      <c r="U894" s="348">
        <v>24500036</v>
      </c>
      <c r="V894" s="68"/>
      <c r="W894" s="68"/>
      <c r="X894" s="68" t="s">
        <v>3220</v>
      </c>
      <c r="Y894" s="68"/>
    </row>
    <row r="895" spans="1:25" x14ac:dyDescent="0.25">
      <c r="A895" s="68" t="s">
        <v>3222</v>
      </c>
      <c r="B895" s="68" t="s">
        <v>2814</v>
      </c>
      <c r="C895" s="68" t="s">
        <v>11208</v>
      </c>
      <c r="D895" s="68" t="s">
        <v>125</v>
      </c>
      <c r="E895" s="68" t="s">
        <v>7</v>
      </c>
      <c r="F895" s="68" t="s">
        <v>49</v>
      </c>
      <c r="G895" s="68" t="s">
        <v>8</v>
      </c>
      <c r="H895" s="68" t="s">
        <v>3</v>
      </c>
      <c r="I895" s="68">
        <v>20702</v>
      </c>
      <c r="J895" s="68" t="s">
        <v>12944</v>
      </c>
      <c r="K895" s="68" t="s">
        <v>126</v>
      </c>
      <c r="L895" s="68" t="s">
        <v>1826</v>
      </c>
      <c r="M895" s="68" t="s">
        <v>1588</v>
      </c>
      <c r="N895" s="68" t="s">
        <v>11473</v>
      </c>
      <c r="O895" s="68" t="s">
        <v>14666</v>
      </c>
      <c r="P895" s="348">
        <v>24533264</v>
      </c>
      <c r="Q895" s="348" t="s">
        <v>15347</v>
      </c>
      <c r="R895" s="348" t="s">
        <v>16490</v>
      </c>
      <c r="S895" s="348">
        <v>24533264</v>
      </c>
      <c r="T895" s="348" t="s">
        <v>16253</v>
      </c>
      <c r="U895" s="348">
        <v>24531403</v>
      </c>
      <c r="V895" s="68"/>
      <c r="W895" s="68"/>
      <c r="X895" s="68" t="s">
        <v>3223</v>
      </c>
      <c r="Y895" s="68"/>
    </row>
    <row r="896" spans="1:25" x14ac:dyDescent="0.25">
      <c r="A896" s="68" t="s">
        <v>3225</v>
      </c>
      <c r="B896" s="68" t="s">
        <v>2678</v>
      </c>
      <c r="C896" s="68" t="s">
        <v>3226</v>
      </c>
      <c r="D896" s="68" t="s">
        <v>125</v>
      </c>
      <c r="E896" s="68" t="s">
        <v>6</v>
      </c>
      <c r="F896" s="68" t="s">
        <v>49</v>
      </c>
      <c r="G896" s="68" t="s">
        <v>7</v>
      </c>
      <c r="H896" s="68" t="s">
        <v>8</v>
      </c>
      <c r="I896" s="68">
        <v>20607</v>
      </c>
      <c r="J896" s="68" t="s">
        <v>15310</v>
      </c>
      <c r="K896" s="68" t="s">
        <v>126</v>
      </c>
      <c r="L896" s="68" t="s">
        <v>983</v>
      </c>
      <c r="M896" s="68" t="s">
        <v>589</v>
      </c>
      <c r="N896" s="68" t="s">
        <v>3226</v>
      </c>
      <c r="O896" s="68" t="s">
        <v>14666</v>
      </c>
      <c r="P896" s="348">
        <v>24510319</v>
      </c>
      <c r="Q896" s="348">
        <v>24503291</v>
      </c>
      <c r="R896" s="348" t="s">
        <v>15580</v>
      </c>
      <c r="S896" s="348">
        <v>24500319</v>
      </c>
      <c r="T896" s="348" t="s">
        <v>15574</v>
      </c>
      <c r="U896" s="348">
        <v>24511520</v>
      </c>
      <c r="V896" s="68"/>
      <c r="W896" s="68"/>
      <c r="X896" s="68" t="s">
        <v>3227</v>
      </c>
      <c r="Y896" s="68"/>
    </row>
    <row r="897" spans="1:25" x14ac:dyDescent="0.25">
      <c r="A897" s="68" t="s">
        <v>3230</v>
      </c>
      <c r="B897" s="68" t="s">
        <v>3229</v>
      </c>
      <c r="C897" s="68" t="s">
        <v>10000</v>
      </c>
      <c r="D897" s="68" t="s">
        <v>125</v>
      </c>
      <c r="E897" s="68" t="s">
        <v>6</v>
      </c>
      <c r="F897" s="68" t="s">
        <v>49</v>
      </c>
      <c r="G897" s="68" t="s">
        <v>7</v>
      </c>
      <c r="H897" s="68" t="s">
        <v>3</v>
      </c>
      <c r="I897" s="68">
        <v>20602</v>
      </c>
      <c r="J897" s="68" t="s">
        <v>12941</v>
      </c>
      <c r="K897" s="68" t="s">
        <v>126</v>
      </c>
      <c r="L897" s="68" t="s">
        <v>983</v>
      </c>
      <c r="M897" s="68" t="s">
        <v>69</v>
      </c>
      <c r="N897" s="68" t="s">
        <v>11474</v>
      </c>
      <c r="O897" s="68" t="s">
        <v>14666</v>
      </c>
      <c r="P897" s="348">
        <v>24512590</v>
      </c>
      <c r="Q897" s="348">
        <v>24512590</v>
      </c>
      <c r="R897" s="348" t="s">
        <v>12641</v>
      </c>
      <c r="S897" s="348">
        <v>24512590</v>
      </c>
      <c r="T897" s="348" t="s">
        <v>15574</v>
      </c>
      <c r="U897" s="348">
        <v>24511520</v>
      </c>
      <c r="V897" s="68"/>
      <c r="W897" s="68"/>
      <c r="X897" s="68" t="s">
        <v>3231</v>
      </c>
      <c r="Y897" s="68"/>
    </row>
    <row r="898" spans="1:25" x14ac:dyDescent="0.25">
      <c r="A898" s="68" t="s">
        <v>3233</v>
      </c>
      <c r="B898" s="68" t="s">
        <v>3232</v>
      </c>
      <c r="C898" s="68" t="s">
        <v>644</v>
      </c>
      <c r="D898" s="68" t="s">
        <v>125</v>
      </c>
      <c r="E898" s="68" t="s">
        <v>6</v>
      </c>
      <c r="F898" s="68" t="s">
        <v>49</v>
      </c>
      <c r="G898" s="68" t="s">
        <v>7</v>
      </c>
      <c r="H898" s="68" t="s">
        <v>8</v>
      </c>
      <c r="I898" s="68">
        <v>20607</v>
      </c>
      <c r="J898" s="68" t="s">
        <v>15310</v>
      </c>
      <c r="K898" s="68" t="s">
        <v>126</v>
      </c>
      <c r="L898" s="68" t="s">
        <v>983</v>
      </c>
      <c r="M898" s="68" t="s">
        <v>589</v>
      </c>
      <c r="N898" s="68" t="s">
        <v>644</v>
      </c>
      <c r="O898" s="68" t="s">
        <v>14666</v>
      </c>
      <c r="P898" s="348">
        <v>24510655</v>
      </c>
      <c r="Q898" s="348" t="s">
        <v>15347</v>
      </c>
      <c r="R898" s="348" t="s">
        <v>13324</v>
      </c>
      <c r="S898" s="348">
        <v>89458873</v>
      </c>
      <c r="T898" s="348" t="s">
        <v>15574</v>
      </c>
      <c r="U898" s="348">
        <v>24511520</v>
      </c>
      <c r="V898" s="68" t="s">
        <v>15261</v>
      </c>
      <c r="W898" s="68"/>
      <c r="X898" s="68" t="s">
        <v>3234</v>
      </c>
      <c r="Y898" s="68"/>
    </row>
    <row r="899" spans="1:25" x14ac:dyDescent="0.25">
      <c r="A899" s="68" t="s">
        <v>3236</v>
      </c>
      <c r="B899" s="68" t="s">
        <v>3235</v>
      </c>
      <c r="C899" s="68" t="s">
        <v>11209</v>
      </c>
      <c r="D899" s="68" t="s">
        <v>125</v>
      </c>
      <c r="E899" s="68" t="s">
        <v>7</v>
      </c>
      <c r="F899" s="68" t="s">
        <v>49</v>
      </c>
      <c r="G899" s="68" t="s">
        <v>8</v>
      </c>
      <c r="H899" s="68" t="s">
        <v>6</v>
      </c>
      <c r="I899" s="68">
        <v>20705</v>
      </c>
      <c r="J899" s="68" t="s">
        <v>13000</v>
      </c>
      <c r="K899" s="68" t="s">
        <v>126</v>
      </c>
      <c r="L899" s="68" t="s">
        <v>1826</v>
      </c>
      <c r="M899" s="68" t="s">
        <v>3192</v>
      </c>
      <c r="N899" s="68" t="s">
        <v>3192</v>
      </c>
      <c r="O899" s="68" t="s">
        <v>14666</v>
      </c>
      <c r="P899" s="348">
        <v>24520637</v>
      </c>
      <c r="Q899" s="348" t="s">
        <v>15347</v>
      </c>
      <c r="R899" s="348" t="s">
        <v>15581</v>
      </c>
      <c r="S899" s="348">
        <v>24520637</v>
      </c>
      <c r="T899" s="348" t="s">
        <v>16253</v>
      </c>
      <c r="U899" s="348">
        <v>24531403</v>
      </c>
      <c r="V899" s="68"/>
      <c r="W899" s="68"/>
      <c r="X899" s="68" t="s">
        <v>1504</v>
      </c>
      <c r="Y899" s="68"/>
    </row>
    <row r="900" spans="1:25" x14ac:dyDescent="0.25">
      <c r="A900" s="68" t="s">
        <v>3239</v>
      </c>
      <c r="B900" s="68" t="s">
        <v>3238</v>
      </c>
      <c r="C900" s="68" t="s">
        <v>3240</v>
      </c>
      <c r="D900" s="68" t="s">
        <v>125</v>
      </c>
      <c r="E900" s="68" t="s">
        <v>6</v>
      </c>
      <c r="F900" s="68" t="s">
        <v>49</v>
      </c>
      <c r="G900" s="68" t="s">
        <v>7</v>
      </c>
      <c r="H900" s="68" t="s">
        <v>3</v>
      </c>
      <c r="I900" s="68">
        <v>20602</v>
      </c>
      <c r="J900" s="68" t="s">
        <v>12941</v>
      </c>
      <c r="K900" s="68" t="s">
        <v>126</v>
      </c>
      <c r="L900" s="68" t="s">
        <v>983</v>
      </c>
      <c r="M900" s="68" t="s">
        <v>69</v>
      </c>
      <c r="N900" s="68" t="s">
        <v>3240</v>
      </c>
      <c r="O900" s="68" t="s">
        <v>14666</v>
      </c>
      <c r="P900" s="348">
        <v>24510560</v>
      </c>
      <c r="Q900" s="348">
        <v>24505685</v>
      </c>
      <c r="R900" s="348" t="s">
        <v>15570</v>
      </c>
      <c r="S900" s="348">
        <v>24505685</v>
      </c>
      <c r="T900" s="348" t="s">
        <v>15574</v>
      </c>
      <c r="U900" s="348">
        <v>24511520</v>
      </c>
      <c r="V900" s="68"/>
      <c r="W900" s="68"/>
      <c r="X900" s="68" t="s">
        <v>3241</v>
      </c>
      <c r="Y900" s="68"/>
    </row>
    <row r="901" spans="1:25" x14ac:dyDescent="0.25">
      <c r="A901" s="68" t="s">
        <v>3244</v>
      </c>
      <c r="B901" s="68" t="s">
        <v>3243</v>
      </c>
      <c r="C901" s="68" t="s">
        <v>11210</v>
      </c>
      <c r="D901" s="68" t="s">
        <v>125</v>
      </c>
      <c r="E901" s="68" t="s">
        <v>6</v>
      </c>
      <c r="F901" s="68" t="s">
        <v>49</v>
      </c>
      <c r="G901" s="68" t="s">
        <v>7</v>
      </c>
      <c r="H901" s="68" t="s">
        <v>3</v>
      </c>
      <c r="I901" s="68">
        <v>20602</v>
      </c>
      <c r="J901" s="68" t="s">
        <v>12941</v>
      </c>
      <c r="K901" s="68" t="s">
        <v>126</v>
      </c>
      <c r="L901" s="68" t="s">
        <v>983</v>
      </c>
      <c r="M901" s="68" t="s">
        <v>69</v>
      </c>
      <c r="N901" s="68" t="s">
        <v>69</v>
      </c>
      <c r="O901" s="68" t="s">
        <v>14666</v>
      </c>
      <c r="P901" s="348">
        <v>22018952</v>
      </c>
      <c r="Q901" s="348">
        <v>22018952</v>
      </c>
      <c r="R901" s="348" t="s">
        <v>14812</v>
      </c>
      <c r="S901" s="348">
        <v>22018952</v>
      </c>
      <c r="T901" s="348" t="s">
        <v>15574</v>
      </c>
      <c r="U901" s="348">
        <v>21511520</v>
      </c>
      <c r="V901" s="68"/>
      <c r="W901" s="68"/>
      <c r="X901" s="68" t="s">
        <v>3224</v>
      </c>
      <c r="Y901" s="68"/>
    </row>
    <row r="902" spans="1:25" x14ac:dyDescent="0.25">
      <c r="A902" s="68" t="s">
        <v>3246</v>
      </c>
      <c r="B902" s="68" t="s">
        <v>2993</v>
      </c>
      <c r="C902" s="68" t="s">
        <v>323</v>
      </c>
      <c r="D902" s="68" t="s">
        <v>125</v>
      </c>
      <c r="E902" s="68" t="s">
        <v>7</v>
      </c>
      <c r="F902" s="68" t="s">
        <v>49</v>
      </c>
      <c r="G902" s="68" t="s">
        <v>8</v>
      </c>
      <c r="H902" s="68" t="s">
        <v>3</v>
      </c>
      <c r="I902" s="68">
        <v>20702</v>
      </c>
      <c r="J902" s="68" t="s">
        <v>12944</v>
      </c>
      <c r="K902" s="68" t="s">
        <v>126</v>
      </c>
      <c r="L902" s="68" t="s">
        <v>1826</v>
      </c>
      <c r="M902" s="68" t="s">
        <v>1588</v>
      </c>
      <c r="N902" s="68" t="s">
        <v>3247</v>
      </c>
      <c r="O902" s="68" t="s">
        <v>14666</v>
      </c>
      <c r="P902" s="348">
        <v>24532971</v>
      </c>
      <c r="Q902" s="348">
        <v>24532971</v>
      </c>
      <c r="R902" s="348" t="s">
        <v>13159</v>
      </c>
      <c r="S902" s="348">
        <v>84145455</v>
      </c>
      <c r="T902" s="348" t="s">
        <v>16253</v>
      </c>
      <c r="U902" s="348">
        <v>60559608</v>
      </c>
      <c r="V902" s="68"/>
      <c r="W902" s="68"/>
      <c r="X902" s="68" t="s">
        <v>1499</v>
      </c>
      <c r="Y902" s="68"/>
    </row>
    <row r="903" spans="1:25" x14ac:dyDescent="0.25">
      <c r="A903" s="68" t="s">
        <v>3249</v>
      </c>
      <c r="B903" s="68" t="s">
        <v>3248</v>
      </c>
      <c r="C903" s="68" t="s">
        <v>11211</v>
      </c>
      <c r="D903" s="68" t="s">
        <v>125</v>
      </c>
      <c r="E903" s="68" t="s">
        <v>10</v>
      </c>
      <c r="F903" s="68" t="s">
        <v>49</v>
      </c>
      <c r="G903" s="68" t="s">
        <v>7</v>
      </c>
      <c r="H903" s="68" t="s">
        <v>10</v>
      </c>
      <c r="I903" s="68">
        <v>20608</v>
      </c>
      <c r="J903" s="68" t="s">
        <v>12996</v>
      </c>
      <c r="K903" s="68" t="s">
        <v>126</v>
      </c>
      <c r="L903" s="68" t="s">
        <v>983</v>
      </c>
      <c r="M903" s="68" t="s">
        <v>3195</v>
      </c>
      <c r="N903" s="68" t="s">
        <v>324</v>
      </c>
      <c r="O903" s="68" t="s">
        <v>14666</v>
      </c>
      <c r="P903" s="348">
        <v>24511838</v>
      </c>
      <c r="Q903" s="348">
        <v>24511838</v>
      </c>
      <c r="R903" s="348" t="s">
        <v>3646</v>
      </c>
      <c r="S903" s="348">
        <v>24511838</v>
      </c>
      <c r="T903" s="348" t="s">
        <v>12684</v>
      </c>
      <c r="U903" s="348">
        <v>24500036</v>
      </c>
      <c r="V903" s="68" t="s">
        <v>15261</v>
      </c>
      <c r="W903" s="68"/>
      <c r="X903" s="68" t="s">
        <v>1532</v>
      </c>
      <c r="Y903" s="68"/>
    </row>
    <row r="904" spans="1:25" x14ac:dyDescent="0.25">
      <c r="A904" s="68" t="s">
        <v>3250</v>
      </c>
      <c r="B904" s="68" t="s">
        <v>985</v>
      </c>
      <c r="C904" s="68" t="s">
        <v>347</v>
      </c>
      <c r="D904" s="68" t="s">
        <v>125</v>
      </c>
      <c r="E904" s="68" t="s">
        <v>7</v>
      </c>
      <c r="F904" s="68" t="s">
        <v>49</v>
      </c>
      <c r="G904" s="68" t="s">
        <v>8</v>
      </c>
      <c r="H904" s="68" t="s">
        <v>6</v>
      </c>
      <c r="I904" s="68">
        <v>20705</v>
      </c>
      <c r="J904" s="68" t="s">
        <v>13000</v>
      </c>
      <c r="K904" s="68" t="s">
        <v>126</v>
      </c>
      <c r="L904" s="68" t="s">
        <v>1826</v>
      </c>
      <c r="M904" s="68" t="s">
        <v>3192</v>
      </c>
      <c r="N904" s="68" t="s">
        <v>347</v>
      </c>
      <c r="O904" s="68" t="s">
        <v>14666</v>
      </c>
      <c r="P904" s="348">
        <v>24532100</v>
      </c>
      <c r="Q904" s="348">
        <v>24532100</v>
      </c>
      <c r="R904" s="348" t="s">
        <v>15582</v>
      </c>
      <c r="S904" s="348">
        <v>85383131</v>
      </c>
      <c r="T904" s="348" t="s">
        <v>16253</v>
      </c>
      <c r="U904" s="348">
        <v>24531403</v>
      </c>
      <c r="V904" s="68"/>
      <c r="W904" s="68"/>
      <c r="X904" s="68" t="s">
        <v>3251</v>
      </c>
      <c r="Y904" s="68"/>
    </row>
    <row r="905" spans="1:25" x14ac:dyDescent="0.25">
      <c r="A905" s="68" t="s">
        <v>3254</v>
      </c>
      <c r="B905" s="68" t="s">
        <v>3253</v>
      </c>
      <c r="C905" s="68" t="s">
        <v>2601</v>
      </c>
      <c r="D905" s="68" t="s">
        <v>125</v>
      </c>
      <c r="E905" s="68" t="s">
        <v>7</v>
      </c>
      <c r="F905" s="68" t="s">
        <v>49</v>
      </c>
      <c r="G905" s="68" t="s">
        <v>8</v>
      </c>
      <c r="H905" s="68" t="s">
        <v>7</v>
      </c>
      <c r="I905" s="68">
        <v>20706</v>
      </c>
      <c r="J905" s="68" t="s">
        <v>13918</v>
      </c>
      <c r="K905" s="68" t="s">
        <v>126</v>
      </c>
      <c r="L905" s="68" t="s">
        <v>1826</v>
      </c>
      <c r="M905" s="68" t="s">
        <v>3255</v>
      </c>
      <c r="N905" s="68" t="s">
        <v>3255</v>
      </c>
      <c r="O905" s="68" t="s">
        <v>14666</v>
      </c>
      <c r="P905" s="348">
        <v>24530917</v>
      </c>
      <c r="Q905" s="348">
        <v>24530917</v>
      </c>
      <c r="R905" s="348" t="s">
        <v>15578</v>
      </c>
      <c r="S905" s="348">
        <v>24530917</v>
      </c>
      <c r="T905" s="348" t="s">
        <v>16253</v>
      </c>
      <c r="U905" s="348">
        <v>24531403</v>
      </c>
      <c r="V905" s="68"/>
      <c r="W905" s="68"/>
      <c r="X905" s="68" t="s">
        <v>1056</v>
      </c>
      <c r="Y905" s="68"/>
    </row>
    <row r="906" spans="1:25" x14ac:dyDescent="0.25">
      <c r="A906" s="68" t="s">
        <v>3258</v>
      </c>
      <c r="B906" s="68" t="s">
        <v>3257</v>
      </c>
      <c r="C906" s="68" t="s">
        <v>3259</v>
      </c>
      <c r="D906" s="68" t="s">
        <v>125</v>
      </c>
      <c r="E906" s="68" t="s">
        <v>7</v>
      </c>
      <c r="F906" s="68" t="s">
        <v>49</v>
      </c>
      <c r="G906" s="68" t="s">
        <v>8</v>
      </c>
      <c r="H906" s="68" t="s">
        <v>3</v>
      </c>
      <c r="I906" s="68">
        <v>20702</v>
      </c>
      <c r="J906" s="68" t="s">
        <v>12944</v>
      </c>
      <c r="K906" s="68" t="s">
        <v>126</v>
      </c>
      <c r="L906" s="68" t="s">
        <v>1826</v>
      </c>
      <c r="M906" s="68" t="s">
        <v>1588</v>
      </c>
      <c r="N906" s="68" t="s">
        <v>1588</v>
      </c>
      <c r="O906" s="68" t="s">
        <v>14666</v>
      </c>
      <c r="P906" s="348">
        <v>24531586</v>
      </c>
      <c r="Q906" s="348">
        <v>24531586</v>
      </c>
      <c r="R906" s="348" t="s">
        <v>9999</v>
      </c>
      <c r="S906" s="348">
        <v>24531586</v>
      </c>
      <c r="T906" s="348" t="s">
        <v>16253</v>
      </c>
      <c r="U906" s="348">
        <v>24531403</v>
      </c>
      <c r="V906" s="68"/>
      <c r="W906" s="68"/>
      <c r="X906" s="68" t="s">
        <v>1525</v>
      </c>
      <c r="Y906" s="68"/>
    </row>
    <row r="907" spans="1:25" x14ac:dyDescent="0.25">
      <c r="A907" s="68" t="s">
        <v>3262</v>
      </c>
      <c r="B907" s="68" t="s">
        <v>3261</v>
      </c>
      <c r="C907" s="68" t="s">
        <v>3263</v>
      </c>
      <c r="D907" s="68" t="s">
        <v>125</v>
      </c>
      <c r="E907" s="68" t="s">
        <v>7</v>
      </c>
      <c r="F907" s="68" t="s">
        <v>49</v>
      </c>
      <c r="G907" s="68" t="s">
        <v>8</v>
      </c>
      <c r="H907" s="68" t="s">
        <v>3</v>
      </c>
      <c r="I907" s="68">
        <v>20702</v>
      </c>
      <c r="J907" s="68" t="s">
        <v>12944</v>
      </c>
      <c r="K907" s="68" t="s">
        <v>126</v>
      </c>
      <c r="L907" s="68" t="s">
        <v>1826</v>
      </c>
      <c r="M907" s="68" t="s">
        <v>1588</v>
      </c>
      <c r="N907" s="68" t="s">
        <v>11475</v>
      </c>
      <c r="O907" s="68" t="s">
        <v>14666</v>
      </c>
      <c r="P907" s="348">
        <v>24533140</v>
      </c>
      <c r="Q907" s="348">
        <v>24533140</v>
      </c>
      <c r="R907" s="348" t="s">
        <v>16491</v>
      </c>
      <c r="S907" s="348">
        <v>24533140</v>
      </c>
      <c r="T907" s="348" t="s">
        <v>16253</v>
      </c>
      <c r="U907" s="348">
        <v>24531403</v>
      </c>
      <c r="V907" s="68"/>
      <c r="W907" s="68"/>
      <c r="X907" s="68" t="s">
        <v>1528</v>
      </c>
      <c r="Y907" s="68"/>
    </row>
    <row r="908" spans="1:25" x14ac:dyDescent="0.25">
      <c r="A908" s="68" t="s">
        <v>3266</v>
      </c>
      <c r="B908" s="68" t="s">
        <v>3265</v>
      </c>
      <c r="C908" s="68" t="s">
        <v>11212</v>
      </c>
      <c r="D908" s="68" t="s">
        <v>125</v>
      </c>
      <c r="E908" s="68" t="s">
        <v>7</v>
      </c>
      <c r="F908" s="68" t="s">
        <v>49</v>
      </c>
      <c r="G908" s="68" t="s">
        <v>8</v>
      </c>
      <c r="H908" s="68" t="s">
        <v>5</v>
      </c>
      <c r="I908" s="68">
        <v>20704</v>
      </c>
      <c r="J908" s="68" t="s">
        <v>12999</v>
      </c>
      <c r="K908" s="68" t="s">
        <v>126</v>
      </c>
      <c r="L908" s="68" t="s">
        <v>1826</v>
      </c>
      <c r="M908" s="68" t="s">
        <v>798</v>
      </c>
      <c r="N908" s="68" t="s">
        <v>798</v>
      </c>
      <c r="O908" s="68" t="s">
        <v>14666</v>
      </c>
      <c r="P908" s="348">
        <v>24531286</v>
      </c>
      <c r="Q908" s="348">
        <v>24531286</v>
      </c>
      <c r="R908" s="348" t="s">
        <v>16492</v>
      </c>
      <c r="S908" s="348">
        <v>86311739</v>
      </c>
      <c r="T908" s="348" t="s">
        <v>16253</v>
      </c>
      <c r="U908" s="348">
        <v>24531403</v>
      </c>
      <c r="V908" s="68"/>
      <c r="W908" s="68"/>
      <c r="X908" s="68" t="s">
        <v>1530</v>
      </c>
      <c r="Y908" s="68"/>
    </row>
    <row r="909" spans="1:25" x14ac:dyDescent="0.25">
      <c r="A909" s="68" t="s">
        <v>3269</v>
      </c>
      <c r="B909" s="68" t="s">
        <v>3268</v>
      </c>
      <c r="C909" s="68" t="s">
        <v>2558</v>
      </c>
      <c r="D909" s="68" t="s">
        <v>125</v>
      </c>
      <c r="E909" s="68" t="s">
        <v>7</v>
      </c>
      <c r="F909" s="68" t="s">
        <v>49</v>
      </c>
      <c r="G909" s="68" t="s">
        <v>8</v>
      </c>
      <c r="H909" s="68" t="s">
        <v>8</v>
      </c>
      <c r="I909" s="68">
        <v>20707</v>
      </c>
      <c r="J909" s="68" t="s">
        <v>13920</v>
      </c>
      <c r="K909" s="68" t="s">
        <v>126</v>
      </c>
      <c r="L909" s="68" t="s">
        <v>1826</v>
      </c>
      <c r="M909" s="68" t="s">
        <v>11476</v>
      </c>
      <c r="N909" s="68" t="s">
        <v>11476</v>
      </c>
      <c r="O909" s="68" t="s">
        <v>14666</v>
      </c>
      <c r="P909" s="348">
        <v>24531486</v>
      </c>
      <c r="Q909" s="348">
        <v>24531486</v>
      </c>
      <c r="R909" s="348" t="s">
        <v>2998</v>
      </c>
      <c r="S909" s="348">
        <v>24531486</v>
      </c>
      <c r="T909" s="348" t="s">
        <v>16253</v>
      </c>
      <c r="U909" s="348">
        <v>24531403</v>
      </c>
      <c r="V909" s="68"/>
      <c r="W909" s="68"/>
      <c r="X909" s="68" t="s">
        <v>1509</v>
      </c>
      <c r="Y909" s="68"/>
    </row>
    <row r="910" spans="1:25" x14ac:dyDescent="0.25">
      <c r="A910" s="68" t="s">
        <v>3272</v>
      </c>
      <c r="B910" s="68" t="s">
        <v>3271</v>
      </c>
      <c r="C910" s="68" t="s">
        <v>11213</v>
      </c>
      <c r="D910" s="68" t="s">
        <v>125</v>
      </c>
      <c r="E910" s="68" t="s">
        <v>7</v>
      </c>
      <c r="F910" s="68" t="s">
        <v>49</v>
      </c>
      <c r="G910" s="68" t="s">
        <v>8</v>
      </c>
      <c r="H910" s="68" t="s">
        <v>4</v>
      </c>
      <c r="I910" s="68">
        <v>20703</v>
      </c>
      <c r="J910" s="68" t="s">
        <v>12998</v>
      </c>
      <c r="K910" s="68" t="s">
        <v>126</v>
      </c>
      <c r="L910" s="68" t="s">
        <v>1826</v>
      </c>
      <c r="M910" s="68" t="s">
        <v>2066</v>
      </c>
      <c r="N910" s="68" t="s">
        <v>2066</v>
      </c>
      <c r="O910" s="68" t="s">
        <v>14666</v>
      </c>
      <c r="P910" s="348">
        <v>24520190</v>
      </c>
      <c r="Q910" s="348">
        <v>24520190</v>
      </c>
      <c r="R910" s="348" t="s">
        <v>15583</v>
      </c>
      <c r="S910" s="348">
        <v>86476249</v>
      </c>
      <c r="T910" s="348" t="s">
        <v>16253</v>
      </c>
      <c r="U910" s="348">
        <v>24531403</v>
      </c>
      <c r="V910" s="68"/>
      <c r="W910" s="68"/>
      <c r="X910" s="68" t="s">
        <v>1515</v>
      </c>
      <c r="Y910" s="68"/>
    </row>
    <row r="911" spans="1:25" x14ac:dyDescent="0.25">
      <c r="A911" s="68" t="s">
        <v>3274</v>
      </c>
      <c r="B911" s="68" t="s">
        <v>3273</v>
      </c>
      <c r="C911" s="68" t="s">
        <v>11214</v>
      </c>
      <c r="D911" s="68" t="s">
        <v>125</v>
      </c>
      <c r="E911" s="68" t="s">
        <v>7</v>
      </c>
      <c r="F911" s="68" t="s">
        <v>49</v>
      </c>
      <c r="G911" s="68" t="s">
        <v>8</v>
      </c>
      <c r="H911" s="68" t="s">
        <v>2</v>
      </c>
      <c r="I911" s="68">
        <v>20701</v>
      </c>
      <c r="J911" s="68" t="s">
        <v>12912</v>
      </c>
      <c r="K911" s="68" t="s">
        <v>126</v>
      </c>
      <c r="L911" s="68" t="s">
        <v>1826</v>
      </c>
      <c r="M911" s="68" t="s">
        <v>1826</v>
      </c>
      <c r="N911" s="68" t="s">
        <v>1826</v>
      </c>
      <c r="O911" s="68" t="s">
        <v>14666</v>
      </c>
      <c r="P911" s="348">
        <v>24533686</v>
      </c>
      <c r="Q911" s="348">
        <v>24533686</v>
      </c>
      <c r="R911" s="348" t="s">
        <v>10536</v>
      </c>
      <c r="S911" s="348">
        <v>24533686</v>
      </c>
      <c r="T911" s="348" t="s">
        <v>16253</v>
      </c>
      <c r="U911" s="348">
        <v>25431403</v>
      </c>
      <c r="V911" s="68" t="s">
        <v>15261</v>
      </c>
      <c r="W911" s="68"/>
      <c r="X911" s="68"/>
      <c r="Y911" s="68" t="s">
        <v>464</v>
      </c>
    </row>
    <row r="912" spans="1:25" x14ac:dyDescent="0.25">
      <c r="A912" s="68" t="s">
        <v>3276</v>
      </c>
      <c r="B912" s="68" t="s">
        <v>3275</v>
      </c>
      <c r="C912" s="68" t="s">
        <v>329</v>
      </c>
      <c r="D912" s="68" t="s">
        <v>125</v>
      </c>
      <c r="E912" s="68" t="s">
        <v>6</v>
      </c>
      <c r="F912" s="68" t="s">
        <v>49</v>
      </c>
      <c r="G912" s="68" t="s">
        <v>7</v>
      </c>
      <c r="H912" s="68" t="s">
        <v>8</v>
      </c>
      <c r="I912" s="68">
        <v>20607</v>
      </c>
      <c r="J912" s="68" t="s">
        <v>15310</v>
      </c>
      <c r="K912" s="68" t="s">
        <v>126</v>
      </c>
      <c r="L912" s="68" t="s">
        <v>983</v>
      </c>
      <c r="M912" s="68" t="s">
        <v>589</v>
      </c>
      <c r="N912" s="68" t="s">
        <v>329</v>
      </c>
      <c r="O912" s="68" t="s">
        <v>14666</v>
      </c>
      <c r="P912" s="348">
        <v>24506017</v>
      </c>
      <c r="Q912" s="348">
        <v>24506017</v>
      </c>
      <c r="R912" s="348" t="s">
        <v>14805</v>
      </c>
      <c r="S912" s="348">
        <v>24506017</v>
      </c>
      <c r="T912" s="348" t="s">
        <v>15574</v>
      </c>
      <c r="U912" s="348">
        <v>24511520</v>
      </c>
      <c r="V912" s="68"/>
      <c r="W912" s="68"/>
      <c r="X912" s="68" t="s">
        <v>3277</v>
      </c>
      <c r="Y912" s="68"/>
    </row>
    <row r="913" spans="1:25" x14ac:dyDescent="0.25">
      <c r="A913" s="68" t="s">
        <v>3279</v>
      </c>
      <c r="B913" s="68" t="s">
        <v>3278</v>
      </c>
      <c r="C913" s="68" t="s">
        <v>3280</v>
      </c>
      <c r="D913" s="68" t="s">
        <v>125</v>
      </c>
      <c r="E913" s="68" t="s">
        <v>8</v>
      </c>
      <c r="F913" s="68" t="s">
        <v>49</v>
      </c>
      <c r="G913" s="68" t="s">
        <v>15</v>
      </c>
      <c r="H913" s="68" t="s">
        <v>8</v>
      </c>
      <c r="I913" s="68">
        <v>21107</v>
      </c>
      <c r="J913" s="68" t="s">
        <v>13025</v>
      </c>
      <c r="K913" s="68" t="s">
        <v>126</v>
      </c>
      <c r="L913" s="68" t="s">
        <v>2202</v>
      </c>
      <c r="M913" s="68" t="s">
        <v>14107</v>
      </c>
      <c r="N913" s="68" t="s">
        <v>101</v>
      </c>
      <c r="O913" s="68" t="s">
        <v>14666</v>
      </c>
      <c r="P913" s="348">
        <v>24632955</v>
      </c>
      <c r="Q913" s="348">
        <v>24634612</v>
      </c>
      <c r="R913" s="348" t="s">
        <v>14804</v>
      </c>
      <c r="S913" s="348">
        <v>24632955</v>
      </c>
      <c r="T913" s="348" t="s">
        <v>15500</v>
      </c>
      <c r="U913" s="348">
        <v>24633545</v>
      </c>
      <c r="V913" s="68"/>
      <c r="W913" s="68"/>
      <c r="X913" s="68" t="s">
        <v>3281</v>
      </c>
      <c r="Y913" s="68"/>
    </row>
    <row r="914" spans="1:25" x14ac:dyDescent="0.25">
      <c r="A914" s="68" t="s">
        <v>3284</v>
      </c>
      <c r="B914" s="68" t="s">
        <v>3283</v>
      </c>
      <c r="C914" s="68" t="s">
        <v>3285</v>
      </c>
      <c r="D914" s="68" t="s">
        <v>125</v>
      </c>
      <c r="E914" s="68" t="s">
        <v>8</v>
      </c>
      <c r="F914" s="68" t="s">
        <v>49</v>
      </c>
      <c r="G914" s="68" t="s">
        <v>15</v>
      </c>
      <c r="H914" s="68" t="s">
        <v>4</v>
      </c>
      <c r="I914" s="68">
        <v>21103</v>
      </c>
      <c r="J914" s="68" t="s">
        <v>15315</v>
      </c>
      <c r="K914" s="68" t="s">
        <v>126</v>
      </c>
      <c r="L914" s="68" t="s">
        <v>2202</v>
      </c>
      <c r="M914" s="68" t="s">
        <v>14108</v>
      </c>
      <c r="N914" s="68" t="s">
        <v>11477</v>
      </c>
      <c r="O914" s="68" t="s">
        <v>14666</v>
      </c>
      <c r="P914" s="348">
        <v>24634686</v>
      </c>
      <c r="Q914" s="348">
        <v>24632745</v>
      </c>
      <c r="R914" s="348" t="s">
        <v>10510</v>
      </c>
      <c r="S914" s="348">
        <v>24634686</v>
      </c>
      <c r="T914" s="348" t="s">
        <v>15500</v>
      </c>
      <c r="U914" s="348">
        <v>24633545</v>
      </c>
      <c r="V914" s="68"/>
      <c r="W914" s="68"/>
      <c r="X914" s="68" t="s">
        <v>326</v>
      </c>
      <c r="Y914" s="68"/>
    </row>
    <row r="915" spans="1:25" x14ac:dyDescent="0.25">
      <c r="A915" s="68" t="s">
        <v>3287</v>
      </c>
      <c r="B915" s="68" t="s">
        <v>3286</v>
      </c>
      <c r="C915" s="68" t="s">
        <v>11215</v>
      </c>
      <c r="D915" s="68" t="s">
        <v>125</v>
      </c>
      <c r="E915" s="68" t="s">
        <v>8</v>
      </c>
      <c r="F915" s="68" t="s">
        <v>49</v>
      </c>
      <c r="G915" s="68" t="s">
        <v>15</v>
      </c>
      <c r="H915" s="68" t="s">
        <v>3</v>
      </c>
      <c r="I915" s="68">
        <v>21102</v>
      </c>
      <c r="J915" s="68" t="s">
        <v>12961</v>
      </c>
      <c r="K915" s="68" t="s">
        <v>126</v>
      </c>
      <c r="L915" s="68" t="s">
        <v>2202</v>
      </c>
      <c r="M915" s="68" t="s">
        <v>1918</v>
      </c>
      <c r="N915" s="68" t="s">
        <v>1918</v>
      </c>
      <c r="O915" s="68" t="s">
        <v>14666</v>
      </c>
      <c r="P915" s="348">
        <v>24633200</v>
      </c>
      <c r="Q915" s="348">
        <v>24633200</v>
      </c>
      <c r="R915" s="348" t="s">
        <v>12429</v>
      </c>
      <c r="S915" s="348">
        <v>24633200</v>
      </c>
      <c r="T915" s="348" t="s">
        <v>15500</v>
      </c>
      <c r="U915" s="348">
        <v>24633545</v>
      </c>
      <c r="V915" s="68"/>
      <c r="W915" s="68"/>
      <c r="X915" s="68" t="s">
        <v>3289</v>
      </c>
      <c r="Y915" s="68"/>
    </row>
    <row r="916" spans="1:25" x14ac:dyDescent="0.25">
      <c r="A916" s="68" t="s">
        <v>3291</v>
      </c>
      <c r="B916" s="68" t="s">
        <v>3290</v>
      </c>
      <c r="C916" s="68" t="s">
        <v>3292</v>
      </c>
      <c r="D916" s="68" t="s">
        <v>125</v>
      </c>
      <c r="E916" s="68" t="s">
        <v>10</v>
      </c>
      <c r="F916" s="68" t="s">
        <v>49</v>
      </c>
      <c r="G916" s="68" t="s">
        <v>7</v>
      </c>
      <c r="H916" s="68" t="s">
        <v>4</v>
      </c>
      <c r="I916" s="68">
        <v>20603</v>
      </c>
      <c r="J916" s="68" t="s">
        <v>13914</v>
      </c>
      <c r="K916" s="68" t="s">
        <v>126</v>
      </c>
      <c r="L916" s="68" t="s">
        <v>983</v>
      </c>
      <c r="M916" s="68" t="s">
        <v>47</v>
      </c>
      <c r="N916" s="68" t="s">
        <v>11478</v>
      </c>
      <c r="O916" s="68" t="s">
        <v>14666</v>
      </c>
      <c r="P916" s="348">
        <v>24631569</v>
      </c>
      <c r="Q916" s="348">
        <v>24631569</v>
      </c>
      <c r="R916" s="348" t="s">
        <v>16493</v>
      </c>
      <c r="S916" s="348">
        <v>24631569</v>
      </c>
      <c r="T916" s="348" t="s">
        <v>12684</v>
      </c>
      <c r="U916" s="348">
        <v>24505216</v>
      </c>
      <c r="V916" s="68"/>
      <c r="W916" s="68"/>
      <c r="X916" s="68" t="s">
        <v>3293</v>
      </c>
      <c r="Y916" s="68"/>
    </row>
    <row r="917" spans="1:25" x14ac:dyDescent="0.25">
      <c r="A917" s="68" t="s">
        <v>3295</v>
      </c>
      <c r="B917" s="68" t="s">
        <v>3294</v>
      </c>
      <c r="C917" s="68" t="s">
        <v>3296</v>
      </c>
      <c r="D917" s="68" t="s">
        <v>125</v>
      </c>
      <c r="E917" s="68" t="s">
        <v>8</v>
      </c>
      <c r="F917" s="68" t="s">
        <v>49</v>
      </c>
      <c r="G917" s="68" t="s">
        <v>15</v>
      </c>
      <c r="H917" s="68" t="s">
        <v>8</v>
      </c>
      <c r="I917" s="68">
        <v>21107</v>
      </c>
      <c r="J917" s="68" t="s">
        <v>13025</v>
      </c>
      <c r="K917" s="68" t="s">
        <v>126</v>
      </c>
      <c r="L917" s="68" t="s">
        <v>2202</v>
      </c>
      <c r="M917" s="68" t="s">
        <v>14107</v>
      </c>
      <c r="N917" s="68" t="s">
        <v>1542</v>
      </c>
      <c r="O917" s="68" t="s">
        <v>14666</v>
      </c>
      <c r="P917" s="348">
        <v>24633457</v>
      </c>
      <c r="Q917" s="348">
        <v>24633457</v>
      </c>
      <c r="R917" s="348" t="s">
        <v>14119</v>
      </c>
      <c r="S917" s="348">
        <v>89412263</v>
      </c>
      <c r="T917" s="348" t="s">
        <v>15500</v>
      </c>
      <c r="U917" s="348">
        <v>24633545</v>
      </c>
      <c r="V917" s="68"/>
      <c r="W917" s="68"/>
      <c r="X917" s="68" t="s">
        <v>3297</v>
      </c>
      <c r="Y917" s="68"/>
    </row>
    <row r="918" spans="1:25" x14ac:dyDescent="0.25">
      <c r="A918" s="68" t="s">
        <v>3299</v>
      </c>
      <c r="B918" s="68" t="s">
        <v>3298</v>
      </c>
      <c r="C918" s="68" t="s">
        <v>3300</v>
      </c>
      <c r="D918" s="68" t="s">
        <v>125</v>
      </c>
      <c r="E918" s="68" t="s">
        <v>8</v>
      </c>
      <c r="F918" s="68" t="s">
        <v>49</v>
      </c>
      <c r="G918" s="68" t="s">
        <v>15</v>
      </c>
      <c r="H918" s="68" t="s">
        <v>6</v>
      </c>
      <c r="I918" s="68">
        <v>21105</v>
      </c>
      <c r="J918" s="68" t="s">
        <v>13023</v>
      </c>
      <c r="K918" s="68" t="s">
        <v>126</v>
      </c>
      <c r="L918" s="68" t="s">
        <v>2202</v>
      </c>
      <c r="M918" s="68" t="s">
        <v>2424</v>
      </c>
      <c r="N918" s="68" t="s">
        <v>285</v>
      </c>
      <c r="O918" s="68" t="s">
        <v>14666</v>
      </c>
      <c r="P918" s="348">
        <v>89281655</v>
      </c>
      <c r="Q918" s="348">
        <v>83338823</v>
      </c>
      <c r="R918" s="348" t="s">
        <v>11480</v>
      </c>
      <c r="S918" s="348">
        <v>83338823</v>
      </c>
      <c r="T918" s="348" t="s">
        <v>15500</v>
      </c>
      <c r="U918" s="348">
        <v>24533545</v>
      </c>
      <c r="V918" s="68"/>
      <c r="W918" s="68"/>
      <c r="X918" s="68" t="s">
        <v>3301</v>
      </c>
      <c r="Y918" s="68"/>
    </row>
    <row r="919" spans="1:25" x14ac:dyDescent="0.25">
      <c r="A919" s="68" t="s">
        <v>3304</v>
      </c>
      <c r="B919" s="68" t="s">
        <v>3303</v>
      </c>
      <c r="C919" s="68" t="s">
        <v>11216</v>
      </c>
      <c r="D919" s="68" t="s">
        <v>125</v>
      </c>
      <c r="E919" s="68" t="s">
        <v>10</v>
      </c>
      <c r="F919" s="68" t="s">
        <v>49</v>
      </c>
      <c r="G919" s="68" t="s">
        <v>7</v>
      </c>
      <c r="H919" s="68" t="s">
        <v>4</v>
      </c>
      <c r="I919" s="68">
        <v>20603</v>
      </c>
      <c r="J919" s="68" t="s">
        <v>13914</v>
      </c>
      <c r="K919" s="68" t="s">
        <v>126</v>
      </c>
      <c r="L919" s="68" t="s">
        <v>983</v>
      </c>
      <c r="M919" s="68" t="s">
        <v>47</v>
      </c>
      <c r="N919" s="68" t="s">
        <v>3082</v>
      </c>
      <c r="O919" s="68" t="s">
        <v>14666</v>
      </c>
      <c r="P919" s="348">
        <v>87439473</v>
      </c>
      <c r="Q919" s="348" t="s">
        <v>15347</v>
      </c>
      <c r="R919" s="348" t="s">
        <v>13160</v>
      </c>
      <c r="S919" s="348">
        <v>87439473</v>
      </c>
      <c r="T919" s="348" t="s">
        <v>12684</v>
      </c>
      <c r="U919" s="348">
        <v>24500036</v>
      </c>
      <c r="V919" s="68"/>
      <c r="W919" s="68"/>
      <c r="X919" s="68" t="s">
        <v>3305</v>
      </c>
      <c r="Y919" s="68"/>
    </row>
    <row r="920" spans="1:25" x14ac:dyDescent="0.25">
      <c r="A920" s="68" t="s">
        <v>3307</v>
      </c>
      <c r="B920" s="68" t="s">
        <v>618</v>
      </c>
      <c r="C920" s="68" t="s">
        <v>3308</v>
      </c>
      <c r="D920" s="68" t="s">
        <v>125</v>
      </c>
      <c r="E920" s="68" t="s">
        <v>8</v>
      </c>
      <c r="F920" s="68" t="s">
        <v>49</v>
      </c>
      <c r="G920" s="68" t="s">
        <v>15</v>
      </c>
      <c r="H920" s="68" t="s">
        <v>6</v>
      </c>
      <c r="I920" s="68">
        <v>21105</v>
      </c>
      <c r="J920" s="68" t="s">
        <v>13023</v>
      </c>
      <c r="K920" s="68" t="s">
        <v>126</v>
      </c>
      <c r="L920" s="68" t="s">
        <v>2202</v>
      </c>
      <c r="M920" s="68" t="s">
        <v>2424</v>
      </c>
      <c r="N920" s="68" t="s">
        <v>2424</v>
      </c>
      <c r="O920" s="68" t="s">
        <v>14666</v>
      </c>
      <c r="P920" s="348">
        <v>24633903</v>
      </c>
      <c r="Q920" s="348">
        <v>24633339</v>
      </c>
      <c r="R920" s="348" t="s">
        <v>13484</v>
      </c>
      <c r="S920" s="348">
        <v>24633903</v>
      </c>
      <c r="T920" s="348" t="s">
        <v>15500</v>
      </c>
      <c r="U920" s="348">
        <v>24633545</v>
      </c>
      <c r="V920" s="68"/>
      <c r="W920" s="68"/>
      <c r="X920" s="68" t="s">
        <v>3309</v>
      </c>
      <c r="Y920" s="68"/>
    </row>
    <row r="921" spans="1:25" x14ac:dyDescent="0.25">
      <c r="A921" s="68" t="s">
        <v>3310</v>
      </c>
      <c r="B921" s="68" t="s">
        <v>578</v>
      </c>
      <c r="C921" s="68" t="s">
        <v>3311</v>
      </c>
      <c r="D921" s="68" t="s">
        <v>125</v>
      </c>
      <c r="E921" s="68" t="s">
        <v>8</v>
      </c>
      <c r="F921" s="68" t="s">
        <v>49</v>
      </c>
      <c r="G921" s="68" t="s">
        <v>15</v>
      </c>
      <c r="H921" s="68" t="s">
        <v>2</v>
      </c>
      <c r="I921" s="68">
        <v>21101</v>
      </c>
      <c r="J921" s="68" t="s">
        <v>12924</v>
      </c>
      <c r="K921" s="68" t="s">
        <v>126</v>
      </c>
      <c r="L921" s="68" t="s">
        <v>2202</v>
      </c>
      <c r="M921" s="68" t="s">
        <v>2202</v>
      </c>
      <c r="N921" s="68" t="s">
        <v>2202</v>
      </c>
      <c r="O921" s="68" t="s">
        <v>14666</v>
      </c>
      <c r="P921" s="348">
        <v>24633145</v>
      </c>
      <c r="Q921" s="348">
        <v>24633145</v>
      </c>
      <c r="R921" s="348" t="s">
        <v>13475</v>
      </c>
      <c r="S921" s="348">
        <v>24633145</v>
      </c>
      <c r="T921" s="348" t="s">
        <v>15500</v>
      </c>
      <c r="U921" s="348">
        <v>24633545</v>
      </c>
      <c r="V921" s="68"/>
      <c r="W921" s="68"/>
      <c r="X921" s="68" t="s">
        <v>1533</v>
      </c>
      <c r="Y921" s="68" t="s">
        <v>954</v>
      </c>
    </row>
    <row r="922" spans="1:25" x14ac:dyDescent="0.25">
      <c r="A922" s="68" t="s">
        <v>3313</v>
      </c>
      <c r="B922" s="68" t="s">
        <v>3312</v>
      </c>
      <c r="C922" s="68" t="s">
        <v>671</v>
      </c>
      <c r="D922" s="68" t="s">
        <v>125</v>
      </c>
      <c r="E922" s="68" t="s">
        <v>8</v>
      </c>
      <c r="F922" s="68" t="s">
        <v>49</v>
      </c>
      <c r="G922" s="68" t="s">
        <v>15</v>
      </c>
      <c r="H922" s="68" t="s">
        <v>8</v>
      </c>
      <c r="I922" s="68">
        <v>21107</v>
      </c>
      <c r="J922" s="68" t="s">
        <v>13025</v>
      </c>
      <c r="K922" s="68" t="s">
        <v>126</v>
      </c>
      <c r="L922" s="68" t="s">
        <v>2202</v>
      </c>
      <c r="M922" s="68" t="s">
        <v>14107</v>
      </c>
      <c r="N922" s="68" t="s">
        <v>671</v>
      </c>
      <c r="O922" s="68" t="s">
        <v>14666</v>
      </c>
      <c r="P922" s="348">
        <v>24632309</v>
      </c>
      <c r="Q922" s="348">
        <v>24632309</v>
      </c>
      <c r="R922" s="348" t="s">
        <v>16494</v>
      </c>
      <c r="S922" s="348">
        <v>24632309</v>
      </c>
      <c r="T922" s="348" t="s">
        <v>15500</v>
      </c>
      <c r="U922" s="348">
        <v>24633545</v>
      </c>
      <c r="V922" s="68"/>
      <c r="W922" s="68"/>
      <c r="X922" s="68" t="s">
        <v>3314</v>
      </c>
      <c r="Y922" s="68"/>
    </row>
    <row r="923" spans="1:25" x14ac:dyDescent="0.25">
      <c r="A923" s="68" t="s">
        <v>3316</v>
      </c>
      <c r="B923" s="68" t="s">
        <v>3315</v>
      </c>
      <c r="C923" s="68" t="s">
        <v>3317</v>
      </c>
      <c r="D923" s="68" t="s">
        <v>125</v>
      </c>
      <c r="E923" s="68" t="s">
        <v>8</v>
      </c>
      <c r="F923" s="68" t="s">
        <v>49</v>
      </c>
      <c r="G923" s="68" t="s">
        <v>15</v>
      </c>
      <c r="H923" s="68" t="s">
        <v>5</v>
      </c>
      <c r="I923" s="68">
        <v>21104</v>
      </c>
      <c r="J923" s="68" t="s">
        <v>13022</v>
      </c>
      <c r="K923" s="68" t="s">
        <v>126</v>
      </c>
      <c r="L923" s="68" t="s">
        <v>2202</v>
      </c>
      <c r="M923" s="68" t="s">
        <v>774</v>
      </c>
      <c r="N923" s="68" t="s">
        <v>11479</v>
      </c>
      <c r="O923" s="68" t="s">
        <v>14666</v>
      </c>
      <c r="P923" s="348">
        <v>83139989</v>
      </c>
      <c r="Q923" s="348" t="s">
        <v>15347</v>
      </c>
      <c r="R923" s="348" t="s">
        <v>14808</v>
      </c>
      <c r="S923" s="348">
        <v>83139989</v>
      </c>
      <c r="T923" s="348" t="s">
        <v>15500</v>
      </c>
      <c r="U923" s="348">
        <v>24633545</v>
      </c>
      <c r="V923" s="68"/>
      <c r="W923" s="68"/>
      <c r="X923" s="68" t="s">
        <v>5248</v>
      </c>
      <c r="Y923" s="68"/>
    </row>
    <row r="924" spans="1:25" x14ac:dyDescent="0.25">
      <c r="A924" s="68" t="s">
        <v>3319</v>
      </c>
      <c r="B924" s="68" t="s">
        <v>3318</v>
      </c>
      <c r="C924" s="68" t="s">
        <v>11217</v>
      </c>
      <c r="D924" s="68" t="s">
        <v>125</v>
      </c>
      <c r="E924" s="68" t="s">
        <v>8</v>
      </c>
      <c r="F924" s="68" t="s">
        <v>49</v>
      </c>
      <c r="G924" s="68" t="s">
        <v>15</v>
      </c>
      <c r="H924" s="68" t="s">
        <v>7</v>
      </c>
      <c r="I924" s="68">
        <v>21106</v>
      </c>
      <c r="J924" s="68" t="s">
        <v>13024</v>
      </c>
      <c r="K924" s="68" t="s">
        <v>126</v>
      </c>
      <c r="L924" s="68" t="s">
        <v>2202</v>
      </c>
      <c r="M924" s="68" t="s">
        <v>143</v>
      </c>
      <c r="N924" s="68" t="s">
        <v>11481</v>
      </c>
      <c r="O924" s="68" t="s">
        <v>14666</v>
      </c>
      <c r="P924" s="348">
        <v>24632358</v>
      </c>
      <c r="Q924" s="348">
        <v>24632358</v>
      </c>
      <c r="R924" s="348" t="s">
        <v>14810</v>
      </c>
      <c r="S924" s="348">
        <v>72170693</v>
      </c>
      <c r="T924" s="348" t="s">
        <v>15500</v>
      </c>
      <c r="U924" s="348">
        <v>88994189</v>
      </c>
      <c r="V924" s="68"/>
      <c r="W924" s="68"/>
      <c r="X924" s="68" t="s">
        <v>3320</v>
      </c>
      <c r="Y924" s="68"/>
    </row>
    <row r="925" spans="1:25" x14ac:dyDescent="0.25">
      <c r="A925" s="68" t="s">
        <v>3323</v>
      </c>
      <c r="B925" s="68" t="s">
        <v>3322</v>
      </c>
      <c r="C925" s="68" t="s">
        <v>11218</v>
      </c>
      <c r="D925" s="68" t="s">
        <v>125</v>
      </c>
      <c r="E925" s="68" t="s">
        <v>8</v>
      </c>
      <c r="F925" s="68" t="s">
        <v>49</v>
      </c>
      <c r="G925" s="68" t="s">
        <v>15</v>
      </c>
      <c r="H925" s="68" t="s">
        <v>3</v>
      </c>
      <c r="I925" s="68">
        <v>21102</v>
      </c>
      <c r="J925" s="68" t="s">
        <v>12961</v>
      </c>
      <c r="K925" s="68" t="s">
        <v>126</v>
      </c>
      <c r="L925" s="68" t="s">
        <v>2202</v>
      </c>
      <c r="M925" s="68" t="s">
        <v>1918</v>
      </c>
      <c r="N925" s="68" t="s">
        <v>478</v>
      </c>
      <c r="O925" s="68" t="s">
        <v>14666</v>
      </c>
      <c r="P925" s="348">
        <v>24634601</v>
      </c>
      <c r="Q925" s="348">
        <v>60801556</v>
      </c>
      <c r="R925" s="348" t="s">
        <v>14811</v>
      </c>
      <c r="S925" s="348">
        <v>72074988</v>
      </c>
      <c r="T925" s="348" t="s">
        <v>15500</v>
      </c>
      <c r="U925" s="348">
        <v>24633545</v>
      </c>
      <c r="V925" s="68"/>
      <c r="W925" s="68"/>
      <c r="X925" s="68" t="s">
        <v>7643</v>
      </c>
      <c r="Y925" s="68"/>
    </row>
    <row r="926" spans="1:25" x14ac:dyDescent="0.25">
      <c r="A926" s="68" t="s">
        <v>3324</v>
      </c>
      <c r="B926" s="68" t="s">
        <v>1080</v>
      </c>
      <c r="C926" s="68" t="s">
        <v>3325</v>
      </c>
      <c r="D926" s="68" t="s">
        <v>125</v>
      </c>
      <c r="E926" s="68" t="s">
        <v>8</v>
      </c>
      <c r="F926" s="68" t="s">
        <v>49</v>
      </c>
      <c r="G926" s="68" t="s">
        <v>15</v>
      </c>
      <c r="H926" s="68" t="s">
        <v>5</v>
      </c>
      <c r="I926" s="68">
        <v>21104</v>
      </c>
      <c r="J926" s="68" t="s">
        <v>13022</v>
      </c>
      <c r="K926" s="68" t="s">
        <v>126</v>
      </c>
      <c r="L926" s="68" t="s">
        <v>2202</v>
      </c>
      <c r="M926" s="68" t="s">
        <v>774</v>
      </c>
      <c r="N926" s="68" t="s">
        <v>911</v>
      </c>
      <c r="O926" s="68" t="s">
        <v>14666</v>
      </c>
      <c r="P926" s="348">
        <v>24634385</v>
      </c>
      <c r="Q926" s="348" t="s">
        <v>15347</v>
      </c>
      <c r="R926" s="348" t="s">
        <v>13483</v>
      </c>
      <c r="S926" s="348">
        <v>24634385</v>
      </c>
      <c r="T926" s="348" t="s">
        <v>15500</v>
      </c>
      <c r="U926" s="348">
        <v>24633545</v>
      </c>
      <c r="V926" s="68"/>
      <c r="W926" s="68"/>
      <c r="X926" s="68" t="s">
        <v>7640</v>
      </c>
      <c r="Y926" s="68"/>
    </row>
    <row r="927" spans="1:25" x14ac:dyDescent="0.25">
      <c r="A927" s="68" t="s">
        <v>3326</v>
      </c>
      <c r="B927" s="68" t="s">
        <v>1085</v>
      </c>
      <c r="C927" s="68" t="s">
        <v>143</v>
      </c>
      <c r="D927" s="68" t="s">
        <v>125</v>
      </c>
      <c r="E927" s="68" t="s">
        <v>8</v>
      </c>
      <c r="F927" s="68" t="s">
        <v>49</v>
      </c>
      <c r="G927" s="68" t="s">
        <v>15</v>
      </c>
      <c r="H927" s="68" t="s">
        <v>7</v>
      </c>
      <c r="I927" s="68">
        <v>21106</v>
      </c>
      <c r="J927" s="68" t="s">
        <v>13024</v>
      </c>
      <c r="K927" s="68" t="s">
        <v>126</v>
      </c>
      <c r="L927" s="68" t="s">
        <v>2202</v>
      </c>
      <c r="M927" s="68" t="s">
        <v>143</v>
      </c>
      <c r="N927" s="68" t="s">
        <v>143</v>
      </c>
      <c r="O927" s="68" t="s">
        <v>14666</v>
      </c>
      <c r="P927" s="348">
        <v>24631745</v>
      </c>
      <c r="Q927" s="348">
        <v>24631745</v>
      </c>
      <c r="R927" s="348" t="s">
        <v>16495</v>
      </c>
      <c r="S927" s="348">
        <v>87418826</v>
      </c>
      <c r="T927" s="348" t="s">
        <v>15500</v>
      </c>
      <c r="U927" s="348">
        <v>24633545</v>
      </c>
      <c r="V927" s="68"/>
      <c r="W927" s="68"/>
      <c r="X927" s="68" t="s">
        <v>3327</v>
      </c>
      <c r="Y927" s="68"/>
    </row>
    <row r="928" spans="1:25" x14ac:dyDescent="0.25">
      <c r="A928" s="68" t="s">
        <v>3329</v>
      </c>
      <c r="B928" s="68" t="s">
        <v>1125</v>
      </c>
      <c r="C928" s="68" t="s">
        <v>1970</v>
      </c>
      <c r="D928" s="68" t="s">
        <v>299</v>
      </c>
      <c r="E928" s="68" t="s">
        <v>5</v>
      </c>
      <c r="F928" s="68" t="s">
        <v>49</v>
      </c>
      <c r="G928" s="68" t="s">
        <v>12</v>
      </c>
      <c r="H928" s="68" t="s">
        <v>6</v>
      </c>
      <c r="I928" s="68">
        <v>21005</v>
      </c>
      <c r="J928" s="68" t="s">
        <v>13010</v>
      </c>
      <c r="K928" s="68" t="s">
        <v>126</v>
      </c>
      <c r="L928" s="68" t="s">
        <v>299</v>
      </c>
      <c r="M928" s="68" t="s">
        <v>3330</v>
      </c>
      <c r="N928" s="68" t="s">
        <v>11482</v>
      </c>
      <c r="O928" s="68" t="s">
        <v>14666</v>
      </c>
      <c r="P928" s="348">
        <v>61836623</v>
      </c>
      <c r="Q928" s="348">
        <v>87849788</v>
      </c>
      <c r="R928" s="348" t="s">
        <v>3362</v>
      </c>
      <c r="S928" s="348">
        <v>87849788</v>
      </c>
      <c r="T928" s="348" t="s">
        <v>15586</v>
      </c>
      <c r="U928" s="348">
        <v>24744058</v>
      </c>
      <c r="V928" s="68"/>
      <c r="W928" s="68"/>
      <c r="X928" s="68" t="s">
        <v>3331</v>
      </c>
      <c r="Y928" s="68"/>
    </row>
    <row r="929" spans="1:25" x14ac:dyDescent="0.25">
      <c r="A929" s="68" t="s">
        <v>3332</v>
      </c>
      <c r="B929" s="68" t="s">
        <v>1417</v>
      </c>
      <c r="C929" s="68" t="s">
        <v>2066</v>
      </c>
      <c r="D929" s="68" t="s">
        <v>299</v>
      </c>
      <c r="E929" s="68" t="s">
        <v>2</v>
      </c>
      <c r="F929" s="68" t="s">
        <v>49</v>
      </c>
      <c r="G929" s="68" t="s">
        <v>12</v>
      </c>
      <c r="H929" s="68" t="s">
        <v>6</v>
      </c>
      <c r="I929" s="68">
        <v>21005</v>
      </c>
      <c r="J929" s="68" t="s">
        <v>13010</v>
      </c>
      <c r="K929" s="68" t="s">
        <v>126</v>
      </c>
      <c r="L929" s="68" t="s">
        <v>299</v>
      </c>
      <c r="M929" s="68" t="s">
        <v>3330</v>
      </c>
      <c r="N929" s="68" t="s">
        <v>2066</v>
      </c>
      <c r="O929" s="68" t="s">
        <v>14666</v>
      </c>
      <c r="P929" s="348">
        <v>24722172</v>
      </c>
      <c r="Q929" s="348">
        <v>24722172</v>
      </c>
      <c r="R929" s="348" t="s">
        <v>12438</v>
      </c>
      <c r="S929" s="348">
        <v>88212214</v>
      </c>
      <c r="T929" s="348" t="s">
        <v>16496</v>
      </c>
      <c r="U929" s="348">
        <v>24722182</v>
      </c>
      <c r="V929" s="68"/>
      <c r="W929" s="68"/>
      <c r="X929" s="68" t="s">
        <v>3333</v>
      </c>
      <c r="Y929" s="68"/>
    </row>
    <row r="930" spans="1:25" x14ac:dyDescent="0.25">
      <c r="A930" s="68" t="s">
        <v>3334</v>
      </c>
      <c r="B930" s="68" t="s">
        <v>1121</v>
      </c>
      <c r="C930" s="68" t="s">
        <v>3335</v>
      </c>
      <c r="D930" s="68" t="s">
        <v>281</v>
      </c>
      <c r="E930" s="68" t="s">
        <v>2</v>
      </c>
      <c r="F930" s="68" t="s">
        <v>49</v>
      </c>
      <c r="G930" s="68" t="s">
        <v>2</v>
      </c>
      <c r="H930" s="68" t="s">
        <v>300</v>
      </c>
      <c r="I930" s="68">
        <v>20114</v>
      </c>
      <c r="J930" s="68" t="s">
        <v>13893</v>
      </c>
      <c r="K930" s="68" t="s">
        <v>126</v>
      </c>
      <c r="L930" s="68" t="s">
        <v>126</v>
      </c>
      <c r="M930" s="68" t="s">
        <v>281</v>
      </c>
      <c r="N930" s="68" t="s">
        <v>3335</v>
      </c>
      <c r="O930" s="68" t="s">
        <v>14666</v>
      </c>
      <c r="P930" s="348">
        <v>24760356</v>
      </c>
      <c r="Q930" s="348" t="s">
        <v>15347</v>
      </c>
      <c r="R930" s="348" t="s">
        <v>14137</v>
      </c>
      <c r="S930" s="348">
        <v>24760356</v>
      </c>
      <c r="T930" s="348" t="s">
        <v>15587</v>
      </c>
      <c r="U930" s="348">
        <v>27611126</v>
      </c>
      <c r="V930" s="68"/>
      <c r="W930" s="68"/>
      <c r="X930" s="68" t="s">
        <v>3336</v>
      </c>
      <c r="Y930" s="68"/>
    </row>
    <row r="931" spans="1:25" x14ac:dyDescent="0.25">
      <c r="A931" s="68" t="s">
        <v>3337</v>
      </c>
      <c r="B931" s="68" t="s">
        <v>1480</v>
      </c>
      <c r="C931" s="68" t="s">
        <v>202</v>
      </c>
      <c r="D931" s="68" t="s">
        <v>281</v>
      </c>
      <c r="E931" s="68" t="s">
        <v>2</v>
      </c>
      <c r="F931" s="68" t="s">
        <v>49</v>
      </c>
      <c r="G931" s="68" t="s">
        <v>2</v>
      </c>
      <c r="H931" s="68" t="s">
        <v>300</v>
      </c>
      <c r="I931" s="68">
        <v>20114</v>
      </c>
      <c r="J931" s="68" t="s">
        <v>13893</v>
      </c>
      <c r="K931" s="68" t="s">
        <v>126</v>
      </c>
      <c r="L931" s="68" t="s">
        <v>126</v>
      </c>
      <c r="M931" s="68" t="s">
        <v>281</v>
      </c>
      <c r="N931" s="68" t="s">
        <v>202</v>
      </c>
      <c r="O931" s="68" t="s">
        <v>14666</v>
      </c>
      <c r="P931" s="348">
        <v>86312595</v>
      </c>
      <c r="Q931" s="348">
        <v>86312595</v>
      </c>
      <c r="R931" s="348" t="s">
        <v>13161</v>
      </c>
      <c r="S931" s="348">
        <v>86312595</v>
      </c>
      <c r="T931" s="348" t="s">
        <v>15587</v>
      </c>
      <c r="U931" s="348">
        <v>27611126</v>
      </c>
      <c r="V931" s="68"/>
      <c r="W931" s="68"/>
      <c r="X931" s="68" t="s">
        <v>9564</v>
      </c>
      <c r="Y931" s="68"/>
    </row>
    <row r="932" spans="1:25" x14ac:dyDescent="0.25">
      <c r="A932" s="68" t="s">
        <v>3338</v>
      </c>
      <c r="B932" s="68" t="s">
        <v>2985</v>
      </c>
      <c r="C932" s="68" t="s">
        <v>323</v>
      </c>
      <c r="D932" s="68" t="s">
        <v>299</v>
      </c>
      <c r="E932" s="68" t="s">
        <v>2</v>
      </c>
      <c r="F932" s="68" t="s">
        <v>49</v>
      </c>
      <c r="G932" s="68" t="s">
        <v>12</v>
      </c>
      <c r="H932" s="68" t="s">
        <v>6</v>
      </c>
      <c r="I932" s="68">
        <v>21005</v>
      </c>
      <c r="J932" s="68" t="s">
        <v>13010</v>
      </c>
      <c r="K932" s="68" t="s">
        <v>126</v>
      </c>
      <c r="L932" s="68" t="s">
        <v>299</v>
      </c>
      <c r="M932" s="68" t="s">
        <v>3330</v>
      </c>
      <c r="N932" s="68" t="s">
        <v>323</v>
      </c>
      <c r="O932" s="68" t="s">
        <v>14666</v>
      </c>
      <c r="P932" s="348">
        <v>24722686</v>
      </c>
      <c r="Q932" s="348">
        <v>24722686</v>
      </c>
      <c r="R932" s="348" t="s">
        <v>14848</v>
      </c>
      <c r="S932" s="348">
        <v>62401265</v>
      </c>
      <c r="T932" s="348" t="s">
        <v>16496</v>
      </c>
      <c r="U932" s="348">
        <v>24722182</v>
      </c>
      <c r="V932" s="68"/>
      <c r="W932" s="68"/>
      <c r="X932" s="68" t="s">
        <v>2692</v>
      </c>
      <c r="Y932" s="68"/>
    </row>
    <row r="933" spans="1:25" x14ac:dyDescent="0.25">
      <c r="A933" s="68" t="s">
        <v>3339</v>
      </c>
      <c r="B933" s="68" t="s">
        <v>3267</v>
      </c>
      <c r="C933" s="68" t="s">
        <v>3340</v>
      </c>
      <c r="D933" s="68" t="s">
        <v>299</v>
      </c>
      <c r="E933" s="68" t="s">
        <v>2</v>
      </c>
      <c r="F933" s="68" t="s">
        <v>49</v>
      </c>
      <c r="G933" s="68" t="s">
        <v>12</v>
      </c>
      <c r="H933" s="68" t="s">
        <v>6</v>
      </c>
      <c r="I933" s="68">
        <v>21005</v>
      </c>
      <c r="J933" s="68" t="s">
        <v>13010</v>
      </c>
      <c r="K933" s="68" t="s">
        <v>126</v>
      </c>
      <c r="L933" s="68" t="s">
        <v>299</v>
      </c>
      <c r="M933" s="68" t="s">
        <v>3330</v>
      </c>
      <c r="N933" s="68" t="s">
        <v>11483</v>
      </c>
      <c r="O933" s="68" t="s">
        <v>14666</v>
      </c>
      <c r="P933" s="348">
        <v>60131167</v>
      </c>
      <c r="Q933" s="348">
        <v>60131167</v>
      </c>
      <c r="R933" s="348" t="s">
        <v>13500</v>
      </c>
      <c r="S933" s="348">
        <v>88447122</v>
      </c>
      <c r="T933" s="348" t="s">
        <v>16497</v>
      </c>
      <c r="U933" s="348">
        <v>24722182</v>
      </c>
      <c r="V933" s="68"/>
      <c r="W933" s="68"/>
      <c r="X933" s="68" t="s">
        <v>1330</v>
      </c>
      <c r="Y933" s="68"/>
    </row>
    <row r="934" spans="1:25" x14ac:dyDescent="0.25">
      <c r="A934" s="68" t="s">
        <v>3342</v>
      </c>
      <c r="B934" s="68" t="s">
        <v>3224</v>
      </c>
      <c r="C934" s="68" t="s">
        <v>3343</v>
      </c>
      <c r="D934" s="68" t="s">
        <v>299</v>
      </c>
      <c r="E934" s="68" t="s">
        <v>2</v>
      </c>
      <c r="F934" s="68" t="s">
        <v>49</v>
      </c>
      <c r="G934" s="68" t="s">
        <v>1171</v>
      </c>
      <c r="H934" s="68" t="s">
        <v>2</v>
      </c>
      <c r="I934" s="68">
        <v>21601</v>
      </c>
      <c r="J934" s="68" t="s">
        <v>13938</v>
      </c>
      <c r="K934" s="68" t="s">
        <v>126</v>
      </c>
      <c r="L934" s="68" t="s">
        <v>3343</v>
      </c>
      <c r="M934" s="68" t="s">
        <v>3343</v>
      </c>
      <c r="N934" s="68" t="s">
        <v>3343</v>
      </c>
      <c r="O934" s="68" t="s">
        <v>14666</v>
      </c>
      <c r="P934" s="348">
        <v>24655244</v>
      </c>
      <c r="Q934" s="348">
        <v>24655244</v>
      </c>
      <c r="R934" s="348" t="s">
        <v>13166</v>
      </c>
      <c r="S934" s="348">
        <v>24655244</v>
      </c>
      <c r="T934" s="348" t="s">
        <v>16497</v>
      </c>
      <c r="U934" s="348">
        <v>24722182</v>
      </c>
      <c r="V934" s="68" t="s">
        <v>15261</v>
      </c>
      <c r="W934" s="68"/>
      <c r="X934" s="68" t="s">
        <v>3344</v>
      </c>
      <c r="Y934" s="68"/>
    </row>
    <row r="935" spans="1:25" x14ac:dyDescent="0.25">
      <c r="A935" s="68" t="s">
        <v>3345</v>
      </c>
      <c r="B935" s="68" t="s">
        <v>3256</v>
      </c>
      <c r="C935" s="68" t="s">
        <v>3346</v>
      </c>
      <c r="D935" s="68" t="s">
        <v>299</v>
      </c>
      <c r="E935" s="68" t="s">
        <v>2</v>
      </c>
      <c r="F935" s="68" t="s">
        <v>49</v>
      </c>
      <c r="G935" s="68" t="s">
        <v>12</v>
      </c>
      <c r="H935" s="68" t="s">
        <v>6</v>
      </c>
      <c r="I935" s="68">
        <v>21005</v>
      </c>
      <c r="J935" s="68" t="s">
        <v>13010</v>
      </c>
      <c r="K935" s="68" t="s">
        <v>126</v>
      </c>
      <c r="L935" s="68" t="s">
        <v>299</v>
      </c>
      <c r="M935" s="68" t="s">
        <v>3330</v>
      </c>
      <c r="N935" s="68" t="s">
        <v>3346</v>
      </c>
      <c r="O935" s="68" t="s">
        <v>14666</v>
      </c>
      <c r="P935" s="348">
        <v>24722954</v>
      </c>
      <c r="Q935" s="348">
        <v>24722954</v>
      </c>
      <c r="R935" s="348" t="s">
        <v>14858</v>
      </c>
      <c r="S935" s="348">
        <v>83383259</v>
      </c>
      <c r="T935" s="348" t="s">
        <v>16497</v>
      </c>
      <c r="U935" s="348">
        <v>24722182</v>
      </c>
      <c r="V935" s="68"/>
      <c r="W935" s="68"/>
      <c r="X935" s="68" t="s">
        <v>3347</v>
      </c>
      <c r="Y935" s="68"/>
    </row>
    <row r="936" spans="1:25" x14ac:dyDescent="0.25">
      <c r="A936" s="68" t="s">
        <v>3349</v>
      </c>
      <c r="B936" s="68" t="s">
        <v>1834</v>
      </c>
      <c r="C936" s="68" t="s">
        <v>3350</v>
      </c>
      <c r="D936" s="68" t="s">
        <v>281</v>
      </c>
      <c r="E936" s="68" t="s">
        <v>2</v>
      </c>
      <c r="F936" s="68" t="s">
        <v>49</v>
      </c>
      <c r="G936" s="68" t="s">
        <v>2</v>
      </c>
      <c r="H936" s="68" t="s">
        <v>300</v>
      </c>
      <c r="I936" s="68">
        <v>20114</v>
      </c>
      <c r="J936" s="68" t="s">
        <v>13893</v>
      </c>
      <c r="K936" s="68" t="s">
        <v>126</v>
      </c>
      <c r="L936" s="68" t="s">
        <v>126</v>
      </c>
      <c r="M936" s="68" t="s">
        <v>281</v>
      </c>
      <c r="N936" s="68" t="s">
        <v>69</v>
      </c>
      <c r="O936" s="68" t="s">
        <v>14666</v>
      </c>
      <c r="P936" s="348">
        <v>24760083</v>
      </c>
      <c r="Q936" s="348" t="s">
        <v>15347</v>
      </c>
      <c r="R936" s="348" t="s">
        <v>15588</v>
      </c>
      <c r="S936" s="348">
        <v>88483034</v>
      </c>
      <c r="T936" s="348" t="s">
        <v>15587</v>
      </c>
      <c r="U936" s="348">
        <v>27611126</v>
      </c>
      <c r="V936" s="68"/>
      <c r="W936" s="68"/>
      <c r="X936" s="68" t="s">
        <v>1292</v>
      </c>
      <c r="Y936" s="68"/>
    </row>
    <row r="937" spans="1:25" x14ac:dyDescent="0.25">
      <c r="A937" s="68" t="s">
        <v>3351</v>
      </c>
      <c r="B937" s="68" t="s">
        <v>3270</v>
      </c>
      <c r="C937" s="68" t="s">
        <v>3352</v>
      </c>
      <c r="D937" s="68" t="s">
        <v>281</v>
      </c>
      <c r="E937" s="68" t="s">
        <v>2</v>
      </c>
      <c r="F937" s="68" t="s">
        <v>49</v>
      </c>
      <c r="G937" s="68" t="s">
        <v>2</v>
      </c>
      <c r="H937" s="68" t="s">
        <v>300</v>
      </c>
      <c r="I937" s="68">
        <v>20114</v>
      </c>
      <c r="J937" s="68" t="s">
        <v>13893</v>
      </c>
      <c r="K937" s="68" t="s">
        <v>126</v>
      </c>
      <c r="L937" s="68" t="s">
        <v>126</v>
      </c>
      <c r="M937" s="68" t="s">
        <v>281</v>
      </c>
      <c r="N937" s="68" t="s">
        <v>3352</v>
      </c>
      <c r="O937" s="68" t="s">
        <v>14666</v>
      </c>
      <c r="P937" s="348">
        <v>24760550</v>
      </c>
      <c r="Q937" s="348" t="s">
        <v>15347</v>
      </c>
      <c r="R937" s="348" t="s">
        <v>16498</v>
      </c>
      <c r="S937" s="348">
        <v>24760550</v>
      </c>
      <c r="T937" s="348" t="s">
        <v>15587</v>
      </c>
      <c r="U937" s="348">
        <v>27611126</v>
      </c>
      <c r="V937" s="68"/>
      <c r="W937" s="68"/>
      <c r="X937" s="68" t="s">
        <v>7530</v>
      </c>
      <c r="Y937" s="68"/>
    </row>
    <row r="938" spans="1:25" x14ac:dyDescent="0.25">
      <c r="A938" s="68" t="s">
        <v>3354</v>
      </c>
      <c r="B938" s="68" t="s">
        <v>3353</v>
      </c>
      <c r="C938" s="68" t="s">
        <v>1602</v>
      </c>
      <c r="D938" s="68" t="s">
        <v>299</v>
      </c>
      <c r="E938" s="68" t="s">
        <v>2</v>
      </c>
      <c r="F938" s="68" t="s">
        <v>49</v>
      </c>
      <c r="G938" s="68" t="s">
        <v>12</v>
      </c>
      <c r="H938" s="68" t="s">
        <v>6</v>
      </c>
      <c r="I938" s="68">
        <v>21005</v>
      </c>
      <c r="J938" s="68" t="s">
        <v>13010</v>
      </c>
      <c r="K938" s="68" t="s">
        <v>126</v>
      </c>
      <c r="L938" s="68" t="s">
        <v>299</v>
      </c>
      <c r="M938" s="68" t="s">
        <v>3330</v>
      </c>
      <c r="N938" s="68" t="s">
        <v>1602</v>
      </c>
      <c r="O938" s="68" t="s">
        <v>14666</v>
      </c>
      <c r="P938" s="348">
        <v>24721314</v>
      </c>
      <c r="Q938" s="348">
        <v>24721314</v>
      </c>
      <c r="R938" s="348" t="s">
        <v>14149</v>
      </c>
      <c r="S938" s="348">
        <v>85659657</v>
      </c>
      <c r="T938" s="348" t="s">
        <v>16497</v>
      </c>
      <c r="U938" s="348">
        <v>24722182</v>
      </c>
      <c r="V938" s="68"/>
      <c r="W938" s="68"/>
      <c r="X938" s="68" t="s">
        <v>3355</v>
      </c>
      <c r="Y938" s="68"/>
    </row>
    <row r="939" spans="1:25" x14ac:dyDescent="0.25">
      <c r="A939" s="68" t="s">
        <v>3356</v>
      </c>
      <c r="B939" s="68" t="s">
        <v>325</v>
      </c>
      <c r="C939" s="68" t="s">
        <v>3357</v>
      </c>
      <c r="D939" s="68" t="s">
        <v>299</v>
      </c>
      <c r="E939" s="68" t="s">
        <v>2</v>
      </c>
      <c r="F939" s="68" t="s">
        <v>49</v>
      </c>
      <c r="G939" s="68" t="s">
        <v>12</v>
      </c>
      <c r="H939" s="68" t="s">
        <v>6</v>
      </c>
      <c r="I939" s="68">
        <v>21005</v>
      </c>
      <c r="J939" s="68" t="s">
        <v>13010</v>
      </c>
      <c r="K939" s="68" t="s">
        <v>126</v>
      </c>
      <c r="L939" s="68" t="s">
        <v>299</v>
      </c>
      <c r="M939" s="68" t="s">
        <v>3330</v>
      </c>
      <c r="N939" s="68" t="s">
        <v>3330</v>
      </c>
      <c r="O939" s="68" t="s">
        <v>14666</v>
      </c>
      <c r="P939" s="348">
        <v>24722058</v>
      </c>
      <c r="Q939" s="348">
        <v>24272058</v>
      </c>
      <c r="R939" s="348" t="s">
        <v>12693</v>
      </c>
      <c r="S939" s="348">
        <v>24722058</v>
      </c>
      <c r="T939" s="348" t="s">
        <v>16497</v>
      </c>
      <c r="U939" s="348">
        <v>24722182</v>
      </c>
      <c r="V939" s="68"/>
      <c r="W939" s="68"/>
      <c r="X939" s="68" t="s">
        <v>1536</v>
      </c>
      <c r="Y939" s="68" t="s">
        <v>1571</v>
      </c>
    </row>
    <row r="940" spans="1:25" x14ac:dyDescent="0.25">
      <c r="A940" s="68" t="s">
        <v>3359</v>
      </c>
      <c r="B940" s="68" t="s">
        <v>3245</v>
      </c>
      <c r="C940" s="68" t="s">
        <v>3360</v>
      </c>
      <c r="D940" s="68" t="s">
        <v>299</v>
      </c>
      <c r="E940" s="68" t="s">
        <v>2</v>
      </c>
      <c r="F940" s="68" t="s">
        <v>49</v>
      </c>
      <c r="G940" s="68" t="s">
        <v>1171</v>
      </c>
      <c r="H940" s="68" t="s">
        <v>3</v>
      </c>
      <c r="I940" s="68">
        <v>21602</v>
      </c>
      <c r="J940" s="68" t="s">
        <v>13939</v>
      </c>
      <c r="K940" s="68" t="s">
        <v>126</v>
      </c>
      <c r="L940" s="68" t="s">
        <v>3343</v>
      </c>
      <c r="M940" s="68" t="s">
        <v>2654</v>
      </c>
      <c r="N940" s="68" t="s">
        <v>101</v>
      </c>
      <c r="O940" s="68" t="s">
        <v>14666</v>
      </c>
      <c r="P940" s="348">
        <v>27610928</v>
      </c>
      <c r="Q940" s="348">
        <v>27610928</v>
      </c>
      <c r="R940" s="348" t="s">
        <v>15589</v>
      </c>
      <c r="S940" s="348">
        <v>87332926</v>
      </c>
      <c r="T940" s="348" t="s">
        <v>16497</v>
      </c>
      <c r="U940" s="348">
        <v>24722182</v>
      </c>
      <c r="V940" s="68"/>
      <c r="W940" s="68"/>
      <c r="X940" s="68" t="s">
        <v>1671</v>
      </c>
      <c r="Y940" s="68"/>
    </row>
    <row r="941" spans="1:25" x14ac:dyDescent="0.25">
      <c r="A941" s="68" t="s">
        <v>3361</v>
      </c>
      <c r="B941" s="68" t="s">
        <v>3264</v>
      </c>
      <c r="C941" s="68" t="s">
        <v>2490</v>
      </c>
      <c r="D941" s="68" t="s">
        <v>299</v>
      </c>
      <c r="E941" s="68" t="s">
        <v>2</v>
      </c>
      <c r="F941" s="68" t="s">
        <v>49</v>
      </c>
      <c r="G941" s="68" t="s">
        <v>1171</v>
      </c>
      <c r="H941" s="68" t="s">
        <v>2</v>
      </c>
      <c r="I941" s="68">
        <v>21601</v>
      </c>
      <c r="J941" s="68" t="s">
        <v>13938</v>
      </c>
      <c r="K941" s="68" t="s">
        <v>126</v>
      </c>
      <c r="L941" s="68" t="s">
        <v>3343</v>
      </c>
      <c r="M941" s="68" t="s">
        <v>3343</v>
      </c>
      <c r="N941" s="68" t="s">
        <v>2490</v>
      </c>
      <c r="O941" s="68" t="s">
        <v>14666</v>
      </c>
      <c r="P941" s="348" t="s">
        <v>15347</v>
      </c>
      <c r="Q941" s="348" t="s">
        <v>15347</v>
      </c>
      <c r="R941" s="348" t="s">
        <v>12687</v>
      </c>
      <c r="S941" s="348">
        <v>85359462</v>
      </c>
      <c r="T941" s="348" t="s">
        <v>16497</v>
      </c>
      <c r="U941" s="348">
        <v>24722182</v>
      </c>
      <c r="V941" s="68"/>
      <c r="W941" s="68"/>
      <c r="X941" s="68" t="s">
        <v>12114</v>
      </c>
      <c r="Y941" s="68"/>
    </row>
    <row r="942" spans="1:25" x14ac:dyDescent="0.25">
      <c r="A942" s="68" t="s">
        <v>3364</v>
      </c>
      <c r="B942" s="68" t="s">
        <v>3260</v>
      </c>
      <c r="C942" s="68" t="s">
        <v>1848</v>
      </c>
      <c r="D942" s="68" t="s">
        <v>281</v>
      </c>
      <c r="E942" s="68" t="s">
        <v>2</v>
      </c>
      <c r="F942" s="68" t="s">
        <v>49</v>
      </c>
      <c r="G942" s="68" t="s">
        <v>1171</v>
      </c>
      <c r="H942" s="68" t="s">
        <v>3</v>
      </c>
      <c r="I942" s="68">
        <v>21602</v>
      </c>
      <c r="J942" s="68" t="s">
        <v>13939</v>
      </c>
      <c r="K942" s="68" t="s">
        <v>126</v>
      </c>
      <c r="L942" s="68" t="s">
        <v>3343</v>
      </c>
      <c r="M942" s="68" t="s">
        <v>2654</v>
      </c>
      <c r="N942" s="68" t="s">
        <v>1848</v>
      </c>
      <c r="O942" s="68" t="s">
        <v>14666</v>
      </c>
      <c r="P942" s="348">
        <v>27611622</v>
      </c>
      <c r="Q942" s="348" t="s">
        <v>15347</v>
      </c>
      <c r="R942" s="348" t="s">
        <v>10005</v>
      </c>
      <c r="S942" s="348">
        <v>62122980</v>
      </c>
      <c r="T942" s="348" t="s">
        <v>15587</v>
      </c>
      <c r="U942" s="348">
        <v>27611126</v>
      </c>
      <c r="V942" s="68"/>
      <c r="W942" s="68"/>
      <c r="X942" s="68" t="s">
        <v>1850</v>
      </c>
      <c r="Y942" s="68"/>
    </row>
    <row r="943" spans="1:25" x14ac:dyDescent="0.25">
      <c r="A943" s="68" t="s">
        <v>3365</v>
      </c>
      <c r="B943" s="68" t="s">
        <v>3237</v>
      </c>
      <c r="C943" s="68" t="s">
        <v>3366</v>
      </c>
      <c r="D943" s="68" t="s">
        <v>299</v>
      </c>
      <c r="E943" s="68" t="s">
        <v>2</v>
      </c>
      <c r="F943" s="68" t="s">
        <v>49</v>
      </c>
      <c r="G943" s="68" t="s">
        <v>1171</v>
      </c>
      <c r="H943" s="68" t="s">
        <v>2</v>
      </c>
      <c r="I943" s="68">
        <v>21601</v>
      </c>
      <c r="J943" s="68" t="s">
        <v>13938</v>
      </c>
      <c r="K943" s="68" t="s">
        <v>126</v>
      </c>
      <c r="L943" s="68" t="s">
        <v>3343</v>
      </c>
      <c r="M943" s="68" t="s">
        <v>3343</v>
      </c>
      <c r="N943" s="68" t="s">
        <v>1881</v>
      </c>
      <c r="O943" s="68" t="s">
        <v>14666</v>
      </c>
      <c r="P943" s="348">
        <v>24760772</v>
      </c>
      <c r="Q943" s="348">
        <v>24760772</v>
      </c>
      <c r="R943" s="348" t="s">
        <v>16499</v>
      </c>
      <c r="S943" s="348">
        <v>24760772</v>
      </c>
      <c r="T943" s="348" t="s">
        <v>16497</v>
      </c>
      <c r="U943" s="348">
        <v>24722182</v>
      </c>
      <c r="V943" s="68"/>
      <c r="W943" s="68"/>
      <c r="X943" s="68" t="s">
        <v>3367</v>
      </c>
      <c r="Y943" s="68"/>
    </row>
    <row r="944" spans="1:25" x14ac:dyDescent="0.25">
      <c r="A944" s="68" t="s">
        <v>3369</v>
      </c>
      <c r="B944" s="68" t="s">
        <v>3368</v>
      </c>
      <c r="C944" s="68" t="s">
        <v>3370</v>
      </c>
      <c r="D944" s="68" t="s">
        <v>299</v>
      </c>
      <c r="E944" s="68" t="s">
        <v>2</v>
      </c>
      <c r="F944" s="68" t="s">
        <v>49</v>
      </c>
      <c r="G944" s="68" t="s">
        <v>1171</v>
      </c>
      <c r="H944" s="68" t="s">
        <v>3</v>
      </c>
      <c r="I944" s="68">
        <v>21602</v>
      </c>
      <c r="J944" s="68" t="s">
        <v>13939</v>
      </c>
      <c r="K944" s="68" t="s">
        <v>126</v>
      </c>
      <c r="L944" s="68" t="s">
        <v>3343</v>
      </c>
      <c r="M944" s="68" t="s">
        <v>2654</v>
      </c>
      <c r="N944" s="68" t="s">
        <v>3370</v>
      </c>
      <c r="O944" s="68" t="s">
        <v>14666</v>
      </c>
      <c r="P944" s="348">
        <v>24650146</v>
      </c>
      <c r="Q944" s="348">
        <v>24650146</v>
      </c>
      <c r="R944" s="348" t="s">
        <v>3371</v>
      </c>
      <c r="S944" s="348">
        <v>85687655</v>
      </c>
      <c r="T944" s="348" t="s">
        <v>16497</v>
      </c>
      <c r="U944" s="348">
        <v>24722182</v>
      </c>
      <c r="V944" s="68"/>
      <c r="W944" s="68"/>
      <c r="X944" s="68" t="s">
        <v>3372</v>
      </c>
      <c r="Y944" s="68"/>
    </row>
    <row r="945" spans="1:25" x14ac:dyDescent="0.25">
      <c r="A945" s="68" t="s">
        <v>3373</v>
      </c>
      <c r="B945" s="68" t="s">
        <v>3184</v>
      </c>
      <c r="C945" s="68" t="s">
        <v>3374</v>
      </c>
      <c r="D945" s="68" t="s">
        <v>299</v>
      </c>
      <c r="E945" s="68" t="s">
        <v>2</v>
      </c>
      <c r="F945" s="68" t="s">
        <v>49</v>
      </c>
      <c r="G945" s="68" t="s">
        <v>1171</v>
      </c>
      <c r="H945" s="68" t="s">
        <v>2</v>
      </c>
      <c r="I945" s="68">
        <v>21601</v>
      </c>
      <c r="J945" s="68" t="s">
        <v>13938</v>
      </c>
      <c r="K945" s="68" t="s">
        <v>126</v>
      </c>
      <c r="L945" s="68" t="s">
        <v>3343</v>
      </c>
      <c r="M945" s="68" t="s">
        <v>3343</v>
      </c>
      <c r="N945" s="68" t="s">
        <v>101</v>
      </c>
      <c r="O945" s="68" t="s">
        <v>14666</v>
      </c>
      <c r="P945" s="348" t="s">
        <v>15347</v>
      </c>
      <c r="Q945" s="348" t="s">
        <v>15347</v>
      </c>
      <c r="R945" s="348" t="s">
        <v>15590</v>
      </c>
      <c r="S945" s="348">
        <v>63770158</v>
      </c>
      <c r="T945" s="348" t="s">
        <v>16497</v>
      </c>
      <c r="U945" s="348">
        <v>24722182</v>
      </c>
      <c r="V945" s="68"/>
      <c r="W945" s="68"/>
      <c r="X945" s="68" t="s">
        <v>15264</v>
      </c>
      <c r="Y945" s="68"/>
    </row>
    <row r="946" spans="1:25" x14ac:dyDescent="0.25">
      <c r="A946" s="68" t="s">
        <v>3376</v>
      </c>
      <c r="B946" s="68" t="s">
        <v>3375</v>
      </c>
      <c r="C946" s="68" t="s">
        <v>478</v>
      </c>
      <c r="D946" s="68" t="s">
        <v>299</v>
      </c>
      <c r="E946" s="68" t="s">
        <v>2</v>
      </c>
      <c r="F946" s="68" t="s">
        <v>49</v>
      </c>
      <c r="G946" s="68" t="s">
        <v>1171</v>
      </c>
      <c r="H946" s="68" t="s">
        <v>2</v>
      </c>
      <c r="I946" s="68">
        <v>21601</v>
      </c>
      <c r="J946" s="68" t="s">
        <v>13938</v>
      </c>
      <c r="K946" s="68" t="s">
        <v>126</v>
      </c>
      <c r="L946" s="68" t="s">
        <v>3343</v>
      </c>
      <c r="M946" s="68" t="s">
        <v>3343</v>
      </c>
      <c r="N946" s="68" t="s">
        <v>478</v>
      </c>
      <c r="O946" s="68" t="s">
        <v>14666</v>
      </c>
      <c r="P946" s="348">
        <v>24655553</v>
      </c>
      <c r="Q946" s="348">
        <v>24655553</v>
      </c>
      <c r="R946" s="348" t="s">
        <v>3377</v>
      </c>
      <c r="S946" s="348">
        <v>87065583</v>
      </c>
      <c r="T946" s="348" t="s">
        <v>16497</v>
      </c>
      <c r="U946" s="348">
        <v>24722182</v>
      </c>
      <c r="V946" s="68"/>
      <c r="W946" s="68"/>
      <c r="X946" s="68" t="s">
        <v>3378</v>
      </c>
      <c r="Y946" s="68"/>
    </row>
    <row r="947" spans="1:25" x14ac:dyDescent="0.25">
      <c r="A947" s="68" t="s">
        <v>3380</v>
      </c>
      <c r="B947" s="68" t="s">
        <v>3379</v>
      </c>
      <c r="C947" s="68" t="s">
        <v>3381</v>
      </c>
      <c r="D947" s="68" t="s">
        <v>299</v>
      </c>
      <c r="E947" s="68" t="s">
        <v>3</v>
      </c>
      <c r="F947" s="68" t="s">
        <v>49</v>
      </c>
      <c r="G947" s="68" t="s">
        <v>12</v>
      </c>
      <c r="H947" s="68" t="s">
        <v>3</v>
      </c>
      <c r="I947" s="68">
        <v>21002</v>
      </c>
      <c r="J947" s="68" t="s">
        <v>12955</v>
      </c>
      <c r="K947" s="68" t="s">
        <v>126</v>
      </c>
      <c r="L947" s="68" t="s">
        <v>299</v>
      </c>
      <c r="M947" s="68" t="s">
        <v>338</v>
      </c>
      <c r="N947" s="68" t="s">
        <v>3381</v>
      </c>
      <c r="O947" s="68" t="s">
        <v>14666</v>
      </c>
      <c r="P947" s="348">
        <v>24755800</v>
      </c>
      <c r="Q947" s="348">
        <v>89545959</v>
      </c>
      <c r="R947" s="348" t="s">
        <v>10187</v>
      </c>
      <c r="S947" s="348">
        <v>89212157</v>
      </c>
      <c r="T947" s="348" t="s">
        <v>15798</v>
      </c>
      <c r="U947" s="348">
        <v>24755008</v>
      </c>
      <c r="V947" s="68"/>
      <c r="W947" s="68"/>
      <c r="X947" s="68" t="s">
        <v>3382</v>
      </c>
      <c r="Y947" s="68"/>
    </row>
    <row r="948" spans="1:25" x14ac:dyDescent="0.25">
      <c r="A948" s="68" t="s">
        <v>3384</v>
      </c>
      <c r="B948" s="68" t="s">
        <v>3383</v>
      </c>
      <c r="C948" s="68" t="s">
        <v>3385</v>
      </c>
      <c r="D948" s="68" t="s">
        <v>299</v>
      </c>
      <c r="E948" s="68" t="s">
        <v>3</v>
      </c>
      <c r="F948" s="68" t="s">
        <v>49</v>
      </c>
      <c r="G948" s="68" t="s">
        <v>12</v>
      </c>
      <c r="H948" s="68" t="s">
        <v>3</v>
      </c>
      <c r="I948" s="68">
        <v>21002</v>
      </c>
      <c r="J948" s="68" t="s">
        <v>12955</v>
      </c>
      <c r="K948" s="68" t="s">
        <v>126</v>
      </c>
      <c r="L948" s="68" t="s">
        <v>299</v>
      </c>
      <c r="M948" s="68" t="s">
        <v>338</v>
      </c>
      <c r="N948" s="68" t="s">
        <v>3385</v>
      </c>
      <c r="O948" s="68" t="s">
        <v>14666</v>
      </c>
      <c r="P948" s="348">
        <v>87931667</v>
      </c>
      <c r="Q948" s="348">
        <v>87931667</v>
      </c>
      <c r="R948" s="348" t="s">
        <v>9916</v>
      </c>
      <c r="S948" s="348">
        <v>88179019</v>
      </c>
      <c r="T948" s="348" t="s">
        <v>15798</v>
      </c>
      <c r="U948" s="348">
        <v>24755008</v>
      </c>
      <c r="V948" s="68"/>
      <c r="W948" s="68"/>
      <c r="X948" s="68" t="s">
        <v>3104</v>
      </c>
      <c r="Y948" s="68"/>
    </row>
    <row r="949" spans="1:25" x14ac:dyDescent="0.25">
      <c r="A949" s="68" t="s">
        <v>3387</v>
      </c>
      <c r="B949" s="68" t="s">
        <v>3386</v>
      </c>
      <c r="C949" s="68" t="s">
        <v>1687</v>
      </c>
      <c r="D949" s="68" t="s">
        <v>299</v>
      </c>
      <c r="E949" s="68" t="s">
        <v>3</v>
      </c>
      <c r="F949" s="68" t="s">
        <v>49</v>
      </c>
      <c r="G949" s="68" t="s">
        <v>12</v>
      </c>
      <c r="H949" s="68" t="s">
        <v>3</v>
      </c>
      <c r="I949" s="68">
        <v>21002</v>
      </c>
      <c r="J949" s="68" t="s">
        <v>12955</v>
      </c>
      <c r="K949" s="68" t="s">
        <v>126</v>
      </c>
      <c r="L949" s="68" t="s">
        <v>299</v>
      </c>
      <c r="M949" s="68" t="s">
        <v>338</v>
      </c>
      <c r="N949" s="68" t="s">
        <v>11484</v>
      </c>
      <c r="O949" s="68" t="s">
        <v>14666</v>
      </c>
      <c r="P949" s="348">
        <v>83393986</v>
      </c>
      <c r="Q949" s="348" t="s">
        <v>15347</v>
      </c>
      <c r="R949" s="348" t="s">
        <v>3955</v>
      </c>
      <c r="S949" s="348">
        <v>83393986</v>
      </c>
      <c r="T949" s="348" t="s">
        <v>15798</v>
      </c>
      <c r="U949" s="348">
        <v>24755008</v>
      </c>
      <c r="V949" s="68"/>
      <c r="W949" s="68"/>
      <c r="X949" s="68" t="s">
        <v>3242</v>
      </c>
      <c r="Y949" s="68"/>
    </row>
    <row r="950" spans="1:25" x14ac:dyDescent="0.25">
      <c r="A950" s="68" t="s">
        <v>3390</v>
      </c>
      <c r="B950" s="68" t="s">
        <v>3389</v>
      </c>
      <c r="C950" s="68" t="s">
        <v>10135</v>
      </c>
      <c r="D950" s="68" t="s">
        <v>125</v>
      </c>
      <c r="E950" s="68" t="s">
        <v>11</v>
      </c>
      <c r="F950" s="68" t="s">
        <v>49</v>
      </c>
      <c r="G950" s="68" t="s">
        <v>3</v>
      </c>
      <c r="H950" s="68" t="s">
        <v>17</v>
      </c>
      <c r="I950" s="68">
        <v>20213</v>
      </c>
      <c r="J950" s="68" t="s">
        <v>16500</v>
      </c>
      <c r="K950" s="68" t="s">
        <v>126</v>
      </c>
      <c r="L950" s="68" t="s">
        <v>127</v>
      </c>
      <c r="M950" s="68" t="s">
        <v>1831</v>
      </c>
      <c r="N950" s="68" t="s">
        <v>352</v>
      </c>
      <c r="O950" s="68" t="s">
        <v>14666</v>
      </c>
      <c r="P950" s="348">
        <v>24680698</v>
      </c>
      <c r="Q950" s="348" t="s">
        <v>15347</v>
      </c>
      <c r="R950" s="348" t="s">
        <v>14139</v>
      </c>
      <c r="S950" s="348">
        <v>24680698</v>
      </c>
      <c r="T950" s="348" t="s">
        <v>15354</v>
      </c>
      <c r="U950" s="348">
        <v>24680376</v>
      </c>
      <c r="V950" s="68"/>
      <c r="W950" s="68"/>
      <c r="X950" s="68" t="s">
        <v>2910</v>
      </c>
      <c r="Y950" s="68"/>
    </row>
    <row r="951" spans="1:25" x14ac:dyDescent="0.25">
      <c r="A951" s="68" t="s">
        <v>3392</v>
      </c>
      <c r="B951" s="68" t="s">
        <v>3391</v>
      </c>
      <c r="C951" s="68" t="s">
        <v>3393</v>
      </c>
      <c r="D951" s="68" t="s">
        <v>299</v>
      </c>
      <c r="E951" s="68" t="s">
        <v>8</v>
      </c>
      <c r="F951" s="68" t="s">
        <v>49</v>
      </c>
      <c r="G951" s="68" t="s">
        <v>12</v>
      </c>
      <c r="H951" s="68" t="s">
        <v>3</v>
      </c>
      <c r="I951" s="68">
        <v>21002</v>
      </c>
      <c r="J951" s="68" t="s">
        <v>12955</v>
      </c>
      <c r="K951" s="68" t="s">
        <v>126</v>
      </c>
      <c r="L951" s="68" t="s">
        <v>299</v>
      </c>
      <c r="M951" s="68" t="s">
        <v>338</v>
      </c>
      <c r="N951" s="68" t="s">
        <v>11485</v>
      </c>
      <c r="O951" s="68" t="s">
        <v>14666</v>
      </c>
      <c r="P951" s="348">
        <v>24621552</v>
      </c>
      <c r="Q951" s="348">
        <v>24621552</v>
      </c>
      <c r="R951" s="348" t="s">
        <v>12454</v>
      </c>
      <c r="S951" s="348">
        <v>24621552</v>
      </c>
      <c r="T951" s="348" t="s">
        <v>15567</v>
      </c>
      <c r="U951" s="348">
        <v>24699197</v>
      </c>
      <c r="V951" s="68"/>
      <c r="W951" s="68"/>
      <c r="X951" s="68" t="s">
        <v>3394</v>
      </c>
      <c r="Y951" s="68"/>
    </row>
    <row r="952" spans="1:25" x14ac:dyDescent="0.25">
      <c r="A952" s="68" t="s">
        <v>3396</v>
      </c>
      <c r="B952" s="68" t="s">
        <v>3395</v>
      </c>
      <c r="C952" s="68" t="s">
        <v>137</v>
      </c>
      <c r="D952" s="68" t="s">
        <v>299</v>
      </c>
      <c r="E952" s="68" t="s">
        <v>3</v>
      </c>
      <c r="F952" s="68" t="s">
        <v>49</v>
      </c>
      <c r="G952" s="68" t="s">
        <v>12</v>
      </c>
      <c r="H952" s="68" t="s">
        <v>3</v>
      </c>
      <c r="I952" s="68">
        <v>21002</v>
      </c>
      <c r="J952" s="68" t="s">
        <v>12955</v>
      </c>
      <c r="K952" s="68" t="s">
        <v>126</v>
      </c>
      <c r="L952" s="68" t="s">
        <v>299</v>
      </c>
      <c r="M952" s="68" t="s">
        <v>338</v>
      </c>
      <c r="N952" s="68" t="s">
        <v>3397</v>
      </c>
      <c r="O952" s="68" t="s">
        <v>14666</v>
      </c>
      <c r="P952" s="348">
        <v>83335323</v>
      </c>
      <c r="Q952" s="348">
        <v>72842328</v>
      </c>
      <c r="R952" s="348" t="s">
        <v>15217</v>
      </c>
      <c r="S952" s="348">
        <v>85818387</v>
      </c>
      <c r="T952" s="348" t="s">
        <v>15798</v>
      </c>
      <c r="U952" s="348">
        <v>24755008</v>
      </c>
      <c r="V952" s="68"/>
      <c r="W952" s="68"/>
      <c r="X952" s="68" t="s">
        <v>3398</v>
      </c>
      <c r="Y952" s="68"/>
    </row>
    <row r="953" spans="1:25" x14ac:dyDescent="0.25">
      <c r="A953" s="68" t="s">
        <v>3400</v>
      </c>
      <c r="B953" s="68" t="s">
        <v>3399</v>
      </c>
      <c r="C953" s="68" t="s">
        <v>47</v>
      </c>
      <c r="D953" s="68" t="s">
        <v>299</v>
      </c>
      <c r="E953" s="68" t="s">
        <v>3</v>
      </c>
      <c r="F953" s="68" t="s">
        <v>49</v>
      </c>
      <c r="G953" s="68" t="s">
        <v>12</v>
      </c>
      <c r="H953" s="68" t="s">
        <v>10</v>
      </c>
      <c r="I953" s="68">
        <v>21008</v>
      </c>
      <c r="J953" s="68" t="s">
        <v>13013</v>
      </c>
      <c r="K953" s="68" t="s">
        <v>126</v>
      </c>
      <c r="L953" s="68" t="s">
        <v>299</v>
      </c>
      <c r="M953" s="68" t="s">
        <v>3409</v>
      </c>
      <c r="N953" s="68" t="s">
        <v>47</v>
      </c>
      <c r="O953" s="68" t="s">
        <v>14666</v>
      </c>
      <c r="P953" s="348">
        <v>24688567</v>
      </c>
      <c r="Q953" s="348">
        <v>24688567</v>
      </c>
      <c r="R953" s="348" t="s">
        <v>10516</v>
      </c>
      <c r="S953" s="348">
        <v>87056172</v>
      </c>
      <c r="T953" s="348" t="s">
        <v>15798</v>
      </c>
      <c r="U953" s="348">
        <v>24755008</v>
      </c>
      <c r="V953" s="68"/>
      <c r="W953" s="68"/>
      <c r="X953" s="68" t="s">
        <v>3401</v>
      </c>
      <c r="Y953" s="68"/>
    </row>
    <row r="954" spans="1:25" x14ac:dyDescent="0.25">
      <c r="A954" s="68" t="s">
        <v>3403</v>
      </c>
      <c r="B954" s="68" t="s">
        <v>3402</v>
      </c>
      <c r="C954" s="68" t="s">
        <v>3404</v>
      </c>
      <c r="D954" s="68" t="s">
        <v>299</v>
      </c>
      <c r="E954" s="68" t="s">
        <v>3</v>
      </c>
      <c r="F954" s="68" t="s">
        <v>49</v>
      </c>
      <c r="G954" s="68" t="s">
        <v>12</v>
      </c>
      <c r="H954" s="68" t="s">
        <v>3</v>
      </c>
      <c r="I954" s="68">
        <v>21002</v>
      </c>
      <c r="J954" s="68" t="s">
        <v>12955</v>
      </c>
      <c r="K954" s="68" t="s">
        <v>126</v>
      </c>
      <c r="L954" s="68" t="s">
        <v>299</v>
      </c>
      <c r="M954" s="68" t="s">
        <v>338</v>
      </c>
      <c r="N954" s="68" t="s">
        <v>3405</v>
      </c>
      <c r="O954" s="68" t="s">
        <v>14666</v>
      </c>
      <c r="P954" s="348">
        <v>24756727</v>
      </c>
      <c r="Q954" s="348">
        <v>24756727</v>
      </c>
      <c r="R954" s="348" t="s">
        <v>15591</v>
      </c>
      <c r="S954" s="348">
        <v>60780631</v>
      </c>
      <c r="T954" s="348" t="s">
        <v>15798</v>
      </c>
      <c r="U954" s="348">
        <v>24755008</v>
      </c>
      <c r="V954" s="68"/>
      <c r="W954" s="68"/>
      <c r="X954" s="68" t="s">
        <v>1550</v>
      </c>
      <c r="Y954" s="68"/>
    </row>
    <row r="955" spans="1:25" x14ac:dyDescent="0.25">
      <c r="A955" s="68" t="s">
        <v>3408</v>
      </c>
      <c r="B955" s="68" t="s">
        <v>3407</v>
      </c>
      <c r="C955" s="68" t="s">
        <v>12360</v>
      </c>
      <c r="D955" s="68" t="s">
        <v>299</v>
      </c>
      <c r="E955" s="68" t="s">
        <v>3</v>
      </c>
      <c r="F955" s="68" t="s">
        <v>49</v>
      </c>
      <c r="G955" s="68" t="s">
        <v>12</v>
      </c>
      <c r="H955" s="68" t="s">
        <v>10</v>
      </c>
      <c r="I955" s="68">
        <v>21008</v>
      </c>
      <c r="J955" s="68" t="s">
        <v>13013</v>
      </c>
      <c r="K955" s="68" t="s">
        <v>126</v>
      </c>
      <c r="L955" s="68" t="s">
        <v>299</v>
      </c>
      <c r="M955" s="68" t="s">
        <v>3409</v>
      </c>
      <c r="N955" s="68" t="s">
        <v>3409</v>
      </c>
      <c r="O955" s="68" t="s">
        <v>14666</v>
      </c>
      <c r="P955" s="348">
        <v>24688008</v>
      </c>
      <c r="Q955" s="348">
        <v>24688008</v>
      </c>
      <c r="R955" s="348" t="s">
        <v>11447</v>
      </c>
      <c r="S955" s="348">
        <v>24688008</v>
      </c>
      <c r="T955" s="348" t="s">
        <v>15798</v>
      </c>
      <c r="U955" s="348">
        <v>24755008</v>
      </c>
      <c r="V955" s="68"/>
      <c r="W955" s="68"/>
      <c r="X955" s="68" t="s">
        <v>1545</v>
      </c>
      <c r="Y955" s="68"/>
    </row>
    <row r="956" spans="1:25" x14ac:dyDescent="0.25">
      <c r="A956" s="68" t="s">
        <v>3412</v>
      </c>
      <c r="B956" s="68" t="s">
        <v>3411</v>
      </c>
      <c r="C956" s="68" t="s">
        <v>2654</v>
      </c>
      <c r="D956" s="68" t="s">
        <v>299</v>
      </c>
      <c r="E956" s="68" t="s">
        <v>3</v>
      </c>
      <c r="F956" s="68" t="s">
        <v>49</v>
      </c>
      <c r="G956" s="68" t="s">
        <v>12</v>
      </c>
      <c r="H956" s="68" t="s">
        <v>3</v>
      </c>
      <c r="I956" s="68">
        <v>21002</v>
      </c>
      <c r="J956" s="68" t="s">
        <v>12955</v>
      </c>
      <c r="K956" s="68" t="s">
        <v>126</v>
      </c>
      <c r="L956" s="68" t="s">
        <v>299</v>
      </c>
      <c r="M956" s="68" t="s">
        <v>338</v>
      </c>
      <c r="N956" s="68" t="s">
        <v>2654</v>
      </c>
      <c r="O956" s="68" t="s">
        <v>14666</v>
      </c>
      <c r="P956" s="348">
        <v>88435319</v>
      </c>
      <c r="Q956" s="348" t="s">
        <v>15347</v>
      </c>
      <c r="R956" s="348" t="s">
        <v>14864</v>
      </c>
      <c r="S956" s="348">
        <v>87064867</v>
      </c>
      <c r="T956" s="348" t="s">
        <v>15798</v>
      </c>
      <c r="U956" s="348">
        <v>24755008</v>
      </c>
      <c r="V956" s="68"/>
      <c r="W956" s="68"/>
      <c r="X956" s="68" t="s">
        <v>3413</v>
      </c>
      <c r="Y956" s="68"/>
    </row>
    <row r="957" spans="1:25" x14ac:dyDescent="0.25">
      <c r="A957" s="68" t="s">
        <v>3415</v>
      </c>
      <c r="B957" s="68" t="s">
        <v>3414</v>
      </c>
      <c r="C957" s="68" t="s">
        <v>3416</v>
      </c>
      <c r="D957" s="68" t="s">
        <v>299</v>
      </c>
      <c r="E957" s="68" t="s">
        <v>3</v>
      </c>
      <c r="F957" s="68" t="s">
        <v>49</v>
      </c>
      <c r="G957" s="68" t="s">
        <v>12</v>
      </c>
      <c r="H957" s="68" t="s">
        <v>3</v>
      </c>
      <c r="I957" s="68">
        <v>21002</v>
      </c>
      <c r="J957" s="68" t="s">
        <v>12955</v>
      </c>
      <c r="K957" s="68" t="s">
        <v>126</v>
      </c>
      <c r="L957" s="68" t="s">
        <v>299</v>
      </c>
      <c r="M957" s="68" t="s">
        <v>338</v>
      </c>
      <c r="N957" s="68" t="s">
        <v>3416</v>
      </c>
      <c r="O957" s="68" t="s">
        <v>14666</v>
      </c>
      <c r="P957" s="348">
        <v>24755521</v>
      </c>
      <c r="Q957" s="348">
        <v>24755521</v>
      </c>
      <c r="R957" s="348" t="s">
        <v>15592</v>
      </c>
      <c r="S957" s="348">
        <v>85634952</v>
      </c>
      <c r="T957" s="348" t="s">
        <v>15798</v>
      </c>
      <c r="U957" s="348">
        <v>24755008</v>
      </c>
      <c r="V957" s="68"/>
      <c r="W957" s="68"/>
      <c r="X957" s="68" t="s">
        <v>3417</v>
      </c>
      <c r="Y957" s="68"/>
    </row>
    <row r="958" spans="1:25" x14ac:dyDescent="0.25">
      <c r="A958" s="68" t="s">
        <v>3420</v>
      </c>
      <c r="B958" s="68" t="s">
        <v>3419</v>
      </c>
      <c r="C958" s="68" t="s">
        <v>352</v>
      </c>
      <c r="D958" s="68" t="s">
        <v>299</v>
      </c>
      <c r="E958" s="68" t="s">
        <v>3</v>
      </c>
      <c r="F958" s="68" t="s">
        <v>49</v>
      </c>
      <c r="G958" s="68" t="s">
        <v>12</v>
      </c>
      <c r="H958" s="68" t="s">
        <v>10</v>
      </c>
      <c r="I958" s="68">
        <v>21008</v>
      </c>
      <c r="J958" s="68" t="s">
        <v>13013</v>
      </c>
      <c r="K958" s="68" t="s">
        <v>126</v>
      </c>
      <c r="L958" s="68" t="s">
        <v>299</v>
      </c>
      <c r="M958" s="68" t="s">
        <v>3409</v>
      </c>
      <c r="N958" s="68" t="s">
        <v>352</v>
      </c>
      <c r="O958" s="68" t="s">
        <v>14666</v>
      </c>
      <c r="P958" s="348">
        <v>24688613</v>
      </c>
      <c r="Q958" s="348">
        <v>24688613</v>
      </c>
      <c r="R958" s="348" t="s">
        <v>14838</v>
      </c>
      <c r="S958" s="348">
        <v>24688613</v>
      </c>
      <c r="T958" s="348" t="s">
        <v>15798</v>
      </c>
      <c r="U958" s="348">
        <v>24755008</v>
      </c>
      <c r="V958" s="68"/>
      <c r="W958" s="68"/>
      <c r="X958" s="68" t="s">
        <v>3421</v>
      </c>
      <c r="Y958" s="68"/>
    </row>
    <row r="959" spans="1:25" x14ac:dyDescent="0.25">
      <c r="A959" s="68" t="s">
        <v>3424</v>
      </c>
      <c r="B959" s="68" t="s">
        <v>3423</v>
      </c>
      <c r="C959" s="68" t="s">
        <v>2808</v>
      </c>
      <c r="D959" s="68" t="s">
        <v>299</v>
      </c>
      <c r="E959" s="68" t="s">
        <v>3</v>
      </c>
      <c r="F959" s="68" t="s">
        <v>49</v>
      </c>
      <c r="G959" s="68" t="s">
        <v>12</v>
      </c>
      <c r="H959" s="68" t="s">
        <v>3</v>
      </c>
      <c r="I959" s="68">
        <v>21002</v>
      </c>
      <c r="J959" s="68" t="s">
        <v>12955</v>
      </c>
      <c r="K959" s="68" t="s">
        <v>126</v>
      </c>
      <c r="L959" s="68" t="s">
        <v>299</v>
      </c>
      <c r="M959" s="68" t="s">
        <v>338</v>
      </c>
      <c r="N959" s="68" t="s">
        <v>233</v>
      </c>
      <c r="O959" s="68" t="s">
        <v>14666</v>
      </c>
      <c r="P959" s="348">
        <v>40019844</v>
      </c>
      <c r="Q959" s="348" t="s">
        <v>15347</v>
      </c>
      <c r="R959" s="348" t="s">
        <v>16501</v>
      </c>
      <c r="S959" s="348">
        <v>83265528</v>
      </c>
      <c r="T959" s="348" t="s">
        <v>15798</v>
      </c>
      <c r="U959" s="348">
        <v>24755008</v>
      </c>
      <c r="V959" s="68"/>
      <c r="W959" s="68"/>
      <c r="X959" s="68" t="s">
        <v>3425</v>
      </c>
      <c r="Y959" s="68"/>
    </row>
    <row r="960" spans="1:25" x14ac:dyDescent="0.25">
      <c r="A960" s="68" t="s">
        <v>3428</v>
      </c>
      <c r="B960" s="68" t="s">
        <v>3427</v>
      </c>
      <c r="C960" s="68" t="s">
        <v>3429</v>
      </c>
      <c r="D960" s="68" t="s">
        <v>299</v>
      </c>
      <c r="E960" s="68" t="s">
        <v>7</v>
      </c>
      <c r="F960" s="68" t="s">
        <v>49</v>
      </c>
      <c r="G960" s="68" t="s">
        <v>12</v>
      </c>
      <c r="H960" s="68" t="s">
        <v>3</v>
      </c>
      <c r="I960" s="68">
        <v>21002</v>
      </c>
      <c r="J960" s="68" t="s">
        <v>12955</v>
      </c>
      <c r="K960" s="68" t="s">
        <v>126</v>
      </c>
      <c r="L960" s="68" t="s">
        <v>299</v>
      </c>
      <c r="M960" s="68" t="s">
        <v>338</v>
      </c>
      <c r="N960" s="68" t="s">
        <v>3429</v>
      </c>
      <c r="O960" s="68" t="s">
        <v>14666</v>
      </c>
      <c r="P960" s="348">
        <v>86945314</v>
      </c>
      <c r="Q960" s="348">
        <v>61420528</v>
      </c>
      <c r="R960" s="348" t="s">
        <v>12450</v>
      </c>
      <c r="S960" s="348">
        <v>61420528</v>
      </c>
      <c r="T960" s="348" t="s">
        <v>14842</v>
      </c>
      <c r="U960" s="348">
        <v>24799162</v>
      </c>
      <c r="V960" s="68"/>
      <c r="W960" s="68"/>
      <c r="X960" s="68" t="s">
        <v>1363</v>
      </c>
      <c r="Y960" s="68"/>
    </row>
    <row r="961" spans="1:25" x14ac:dyDescent="0.25">
      <c r="A961" s="68" t="s">
        <v>3431</v>
      </c>
      <c r="B961" s="69" t="s">
        <v>3430</v>
      </c>
      <c r="C961" s="68" t="s">
        <v>845</v>
      </c>
      <c r="D961" s="68" t="s">
        <v>299</v>
      </c>
      <c r="E961" s="68" t="s">
        <v>3</v>
      </c>
      <c r="F961" s="68" t="s">
        <v>49</v>
      </c>
      <c r="G961" s="68" t="s">
        <v>12</v>
      </c>
      <c r="H961" s="68" t="s">
        <v>10</v>
      </c>
      <c r="I961" s="68">
        <v>21008</v>
      </c>
      <c r="J961" s="68" t="s">
        <v>13013</v>
      </c>
      <c r="K961" s="68" t="s">
        <v>126</v>
      </c>
      <c r="L961" s="68" t="s">
        <v>299</v>
      </c>
      <c r="M961" s="68" t="s">
        <v>3409</v>
      </c>
      <c r="N961" s="68" t="s">
        <v>845</v>
      </c>
      <c r="O961" s="68" t="s">
        <v>14666</v>
      </c>
      <c r="P961" s="348">
        <v>24689268</v>
      </c>
      <c r="Q961" s="348">
        <v>24689268</v>
      </c>
      <c r="R961" s="348" t="s">
        <v>10003</v>
      </c>
      <c r="S961" s="348">
        <v>24689268</v>
      </c>
      <c r="T961" s="348" t="s">
        <v>15798</v>
      </c>
      <c r="U961" s="348">
        <v>24755008</v>
      </c>
      <c r="V961" s="68"/>
      <c r="W961" s="68"/>
      <c r="X961" s="68" t="s">
        <v>3432</v>
      </c>
      <c r="Y961" s="68"/>
    </row>
    <row r="962" spans="1:25" x14ac:dyDescent="0.25">
      <c r="A962" s="68" t="s">
        <v>3435</v>
      </c>
      <c r="B962" s="68" t="s">
        <v>3434</v>
      </c>
      <c r="C962" s="68" t="s">
        <v>593</v>
      </c>
      <c r="D962" s="68" t="s">
        <v>299</v>
      </c>
      <c r="E962" s="68" t="s">
        <v>3</v>
      </c>
      <c r="F962" s="68" t="s">
        <v>49</v>
      </c>
      <c r="G962" s="68" t="s">
        <v>12</v>
      </c>
      <c r="H962" s="68" t="s">
        <v>10</v>
      </c>
      <c r="I962" s="68">
        <v>21008</v>
      </c>
      <c r="J962" s="68" t="s">
        <v>13013</v>
      </c>
      <c r="K962" s="68" t="s">
        <v>126</v>
      </c>
      <c r="L962" s="68" t="s">
        <v>299</v>
      </c>
      <c r="M962" s="68" t="s">
        <v>3409</v>
      </c>
      <c r="N962" s="68" t="s">
        <v>593</v>
      </c>
      <c r="O962" s="68" t="s">
        <v>14666</v>
      </c>
      <c r="P962" s="348">
        <v>24688912</v>
      </c>
      <c r="Q962" s="348">
        <v>24688912</v>
      </c>
      <c r="R962" s="348" t="s">
        <v>12459</v>
      </c>
      <c r="S962" s="348">
        <v>24698912</v>
      </c>
      <c r="T962" s="348" t="s">
        <v>15798</v>
      </c>
      <c r="U962" s="348">
        <v>24755008</v>
      </c>
      <c r="V962" s="68"/>
      <c r="W962" s="68"/>
      <c r="X962" s="68" t="s">
        <v>3436</v>
      </c>
      <c r="Y962" s="68"/>
    </row>
    <row r="963" spans="1:25" x14ac:dyDescent="0.25">
      <c r="A963" s="68" t="s">
        <v>3439</v>
      </c>
      <c r="B963" s="68" t="s">
        <v>3438</v>
      </c>
      <c r="C963" s="68" t="s">
        <v>3440</v>
      </c>
      <c r="D963" s="68" t="s">
        <v>299</v>
      </c>
      <c r="E963" s="68" t="s">
        <v>3</v>
      </c>
      <c r="F963" s="68" t="s">
        <v>49</v>
      </c>
      <c r="G963" s="68" t="s">
        <v>12</v>
      </c>
      <c r="H963" s="68" t="s">
        <v>3</v>
      </c>
      <c r="I963" s="68">
        <v>21002</v>
      </c>
      <c r="J963" s="68" t="s">
        <v>12955</v>
      </c>
      <c r="K963" s="68" t="s">
        <v>126</v>
      </c>
      <c r="L963" s="68" t="s">
        <v>299</v>
      </c>
      <c r="M963" s="68" t="s">
        <v>338</v>
      </c>
      <c r="N963" s="68" t="s">
        <v>338</v>
      </c>
      <c r="O963" s="68" t="s">
        <v>14666</v>
      </c>
      <c r="P963" s="348">
        <v>24755250</v>
      </c>
      <c r="Q963" s="348">
        <v>24755250</v>
      </c>
      <c r="R963" s="348" t="s">
        <v>16502</v>
      </c>
      <c r="S963" s="348">
        <v>72842328</v>
      </c>
      <c r="T963" s="348" t="s">
        <v>15798</v>
      </c>
      <c r="U963" s="348">
        <v>24755008</v>
      </c>
      <c r="V963" s="68"/>
      <c r="W963" s="68"/>
      <c r="X963" s="68" t="s">
        <v>245</v>
      </c>
      <c r="Y963" s="68"/>
    </row>
    <row r="964" spans="1:25" x14ac:dyDescent="0.25">
      <c r="A964" s="68" t="s">
        <v>3442</v>
      </c>
      <c r="B964" s="68" t="s">
        <v>3441</v>
      </c>
      <c r="C964" s="68" t="s">
        <v>3443</v>
      </c>
      <c r="D964" s="68" t="s">
        <v>299</v>
      </c>
      <c r="E964" s="68" t="s">
        <v>3</v>
      </c>
      <c r="F964" s="68" t="s">
        <v>49</v>
      </c>
      <c r="G964" s="68" t="s">
        <v>12</v>
      </c>
      <c r="H964" s="68" t="s">
        <v>10</v>
      </c>
      <c r="I964" s="68">
        <v>21008</v>
      </c>
      <c r="J964" s="68" t="s">
        <v>13013</v>
      </c>
      <c r="K964" s="68" t="s">
        <v>126</v>
      </c>
      <c r="L964" s="68" t="s">
        <v>299</v>
      </c>
      <c r="M964" s="68" t="s">
        <v>3409</v>
      </c>
      <c r="N964" s="68" t="s">
        <v>324</v>
      </c>
      <c r="O964" s="68" t="s">
        <v>14666</v>
      </c>
      <c r="P964" s="348">
        <v>24688707</v>
      </c>
      <c r="Q964" s="348">
        <v>24688707</v>
      </c>
      <c r="R964" s="348" t="s">
        <v>10191</v>
      </c>
      <c r="S964" s="348">
        <v>24688707</v>
      </c>
      <c r="T964" s="348" t="s">
        <v>15798</v>
      </c>
      <c r="U964" s="348">
        <v>24755008</v>
      </c>
      <c r="V964" s="68"/>
      <c r="W964" s="68"/>
      <c r="X964" s="68"/>
      <c r="Y964" s="68"/>
    </row>
    <row r="965" spans="1:25" x14ac:dyDescent="0.25">
      <c r="A965" s="68" t="s">
        <v>3444</v>
      </c>
      <c r="B965" s="68" t="s">
        <v>3202</v>
      </c>
      <c r="C965" s="68" t="s">
        <v>3445</v>
      </c>
      <c r="D965" s="68" t="s">
        <v>299</v>
      </c>
      <c r="E965" s="68" t="s">
        <v>7</v>
      </c>
      <c r="F965" s="68" t="s">
        <v>49</v>
      </c>
      <c r="G965" s="68" t="s">
        <v>12</v>
      </c>
      <c r="H965" s="68" t="s">
        <v>3</v>
      </c>
      <c r="I965" s="68">
        <v>21002</v>
      </c>
      <c r="J965" s="68" t="s">
        <v>12955</v>
      </c>
      <c r="K965" s="68" t="s">
        <v>126</v>
      </c>
      <c r="L965" s="68" t="s">
        <v>299</v>
      </c>
      <c r="M965" s="68" t="s">
        <v>338</v>
      </c>
      <c r="N965" s="68" t="s">
        <v>3445</v>
      </c>
      <c r="O965" s="68" t="s">
        <v>14666</v>
      </c>
      <c r="P965" s="348">
        <v>24671148</v>
      </c>
      <c r="Q965" s="348">
        <v>24671148</v>
      </c>
      <c r="R965" s="348" t="s">
        <v>14853</v>
      </c>
      <c r="S965" s="348">
        <v>83163848</v>
      </c>
      <c r="T965" s="348" t="s">
        <v>14842</v>
      </c>
      <c r="U965" s="348">
        <v>24799162</v>
      </c>
      <c r="V965" s="68"/>
      <c r="W965" s="68"/>
      <c r="X965" s="68" t="s">
        <v>3446</v>
      </c>
      <c r="Y965" s="68"/>
    </row>
    <row r="966" spans="1:25" x14ac:dyDescent="0.25">
      <c r="A966" s="68" t="s">
        <v>3448</v>
      </c>
      <c r="B966" s="68" t="s">
        <v>3447</v>
      </c>
      <c r="C966" s="68" t="s">
        <v>2558</v>
      </c>
      <c r="D966" s="68" t="s">
        <v>299</v>
      </c>
      <c r="E966" s="68" t="s">
        <v>3</v>
      </c>
      <c r="F966" s="68" t="s">
        <v>49</v>
      </c>
      <c r="G966" s="68" t="s">
        <v>12</v>
      </c>
      <c r="H966" s="68" t="s">
        <v>3</v>
      </c>
      <c r="I966" s="68">
        <v>21002</v>
      </c>
      <c r="J966" s="68" t="s">
        <v>12955</v>
      </c>
      <c r="K966" s="68" t="s">
        <v>126</v>
      </c>
      <c r="L966" s="68" t="s">
        <v>299</v>
      </c>
      <c r="M966" s="68" t="s">
        <v>338</v>
      </c>
      <c r="N966" s="68" t="s">
        <v>11486</v>
      </c>
      <c r="O966" s="68" t="s">
        <v>14666</v>
      </c>
      <c r="P966" s="348">
        <v>24755919</v>
      </c>
      <c r="Q966" s="348" t="s">
        <v>15347</v>
      </c>
      <c r="R966" s="348" t="s">
        <v>10189</v>
      </c>
      <c r="S966" s="348">
        <v>87620641</v>
      </c>
      <c r="T966" s="348" t="s">
        <v>15798</v>
      </c>
      <c r="U966" s="348">
        <v>24755008</v>
      </c>
      <c r="V966" s="68"/>
      <c r="W966" s="68"/>
      <c r="X966" s="68" t="s">
        <v>3449</v>
      </c>
      <c r="Y966" s="68"/>
    </row>
    <row r="967" spans="1:25" x14ac:dyDescent="0.25">
      <c r="A967" s="68" t="s">
        <v>3451</v>
      </c>
      <c r="B967" s="68" t="s">
        <v>3450</v>
      </c>
      <c r="C967" s="68" t="s">
        <v>3452</v>
      </c>
      <c r="D967" s="68" t="s">
        <v>299</v>
      </c>
      <c r="E967" s="68" t="s">
        <v>4</v>
      </c>
      <c r="F967" s="68" t="s">
        <v>49</v>
      </c>
      <c r="G967" s="68" t="s">
        <v>12</v>
      </c>
      <c r="H967" s="68" t="s">
        <v>3</v>
      </c>
      <c r="I967" s="68">
        <v>21002</v>
      </c>
      <c r="J967" s="68" t="s">
        <v>12955</v>
      </c>
      <c r="K967" s="68" t="s">
        <v>126</v>
      </c>
      <c r="L967" s="68" t="s">
        <v>299</v>
      </c>
      <c r="M967" s="68" t="s">
        <v>338</v>
      </c>
      <c r="N967" s="68" t="s">
        <v>3452</v>
      </c>
      <c r="O967" s="68" t="s">
        <v>14666</v>
      </c>
      <c r="P967" s="348">
        <v>24758252</v>
      </c>
      <c r="Q967" s="348">
        <v>24758252</v>
      </c>
      <c r="R967" s="348" t="s">
        <v>14855</v>
      </c>
      <c r="S967" s="348">
        <v>24758252</v>
      </c>
      <c r="T967" s="348" t="s">
        <v>15593</v>
      </c>
      <c r="U967" s="348">
        <v>24601238</v>
      </c>
      <c r="V967" s="68"/>
      <c r="W967" s="68"/>
      <c r="X967" s="68" t="s">
        <v>3453</v>
      </c>
      <c r="Y967" s="68"/>
    </row>
    <row r="968" spans="1:25" x14ac:dyDescent="0.25">
      <c r="A968" s="68" t="s">
        <v>3455</v>
      </c>
      <c r="B968" s="68" t="s">
        <v>1513</v>
      </c>
      <c r="C968" s="68" t="s">
        <v>682</v>
      </c>
      <c r="D968" s="68" t="s">
        <v>299</v>
      </c>
      <c r="E968" s="68" t="s">
        <v>3</v>
      </c>
      <c r="F968" s="68" t="s">
        <v>49</v>
      </c>
      <c r="G968" s="68" t="s">
        <v>12</v>
      </c>
      <c r="H968" s="68" t="s">
        <v>3</v>
      </c>
      <c r="I968" s="68">
        <v>21002</v>
      </c>
      <c r="J968" s="68" t="s">
        <v>12955</v>
      </c>
      <c r="K968" s="68" t="s">
        <v>126</v>
      </c>
      <c r="L968" s="68" t="s">
        <v>299</v>
      </c>
      <c r="M968" s="68" t="s">
        <v>338</v>
      </c>
      <c r="N968" s="68" t="s">
        <v>15594</v>
      </c>
      <c r="O968" s="68" t="s">
        <v>14666</v>
      </c>
      <c r="P968" s="348">
        <v>89798372</v>
      </c>
      <c r="Q968" s="348">
        <v>89798372</v>
      </c>
      <c r="R968" s="348" t="s">
        <v>15595</v>
      </c>
      <c r="S968" s="348">
        <v>89798372</v>
      </c>
      <c r="T968" s="348" t="s">
        <v>15798</v>
      </c>
      <c r="U968" s="348">
        <v>89207693</v>
      </c>
      <c r="V968" s="68"/>
      <c r="W968" s="68"/>
      <c r="X968" s="68" t="s">
        <v>3456</v>
      </c>
      <c r="Y968" s="68"/>
    </row>
    <row r="969" spans="1:25" x14ac:dyDescent="0.25">
      <c r="A969" s="68" t="s">
        <v>3457</v>
      </c>
      <c r="B969" s="68" t="s">
        <v>2664</v>
      </c>
      <c r="C969" s="68" t="s">
        <v>69</v>
      </c>
      <c r="D969" s="68" t="s">
        <v>299</v>
      </c>
      <c r="E969" s="68" t="s">
        <v>3</v>
      </c>
      <c r="F969" s="68" t="s">
        <v>49</v>
      </c>
      <c r="G969" s="68" t="s">
        <v>12</v>
      </c>
      <c r="H969" s="68" t="s">
        <v>10</v>
      </c>
      <c r="I969" s="68">
        <v>21008</v>
      </c>
      <c r="J969" s="68" t="s">
        <v>13013</v>
      </c>
      <c r="K969" s="68" t="s">
        <v>126</v>
      </c>
      <c r="L969" s="68" t="s">
        <v>299</v>
      </c>
      <c r="M969" s="68" t="s">
        <v>3409</v>
      </c>
      <c r="N969" s="68" t="s">
        <v>69</v>
      </c>
      <c r="O969" s="68" t="s">
        <v>14666</v>
      </c>
      <c r="P969" s="348">
        <v>24688434</v>
      </c>
      <c r="Q969" s="348">
        <v>24688434</v>
      </c>
      <c r="R969" s="348" t="s">
        <v>16503</v>
      </c>
      <c r="S969" s="348">
        <v>71255057</v>
      </c>
      <c r="T969" s="348" t="s">
        <v>15798</v>
      </c>
      <c r="U969" s="348">
        <v>24755008</v>
      </c>
      <c r="V969" s="68"/>
      <c r="W969" s="68"/>
      <c r="X969" s="68"/>
      <c r="Y969" s="68"/>
    </row>
    <row r="970" spans="1:25" x14ac:dyDescent="0.25">
      <c r="A970" s="68" t="s">
        <v>3458</v>
      </c>
      <c r="B970" s="68" t="s">
        <v>852</v>
      </c>
      <c r="C970" s="68" t="s">
        <v>218</v>
      </c>
      <c r="D970" s="68" t="s">
        <v>299</v>
      </c>
      <c r="E970" s="68" t="s">
        <v>3</v>
      </c>
      <c r="F970" s="68" t="s">
        <v>49</v>
      </c>
      <c r="G970" s="68" t="s">
        <v>12</v>
      </c>
      <c r="H970" s="68" t="s">
        <v>3</v>
      </c>
      <c r="I970" s="68">
        <v>21002</v>
      </c>
      <c r="J970" s="68" t="s">
        <v>12955</v>
      </c>
      <c r="K970" s="68" t="s">
        <v>126</v>
      </c>
      <c r="L970" s="68" t="s">
        <v>299</v>
      </c>
      <c r="M970" s="68" t="s">
        <v>338</v>
      </c>
      <c r="N970" s="68" t="s">
        <v>218</v>
      </c>
      <c r="O970" s="68" t="s">
        <v>14666</v>
      </c>
      <c r="P970" s="348">
        <v>24747216</v>
      </c>
      <c r="Q970" s="348">
        <v>83393986</v>
      </c>
      <c r="R970" s="348" t="s">
        <v>15596</v>
      </c>
      <c r="S970" s="348">
        <v>86464306</v>
      </c>
      <c r="T970" s="348" t="s">
        <v>15798</v>
      </c>
      <c r="U970" s="348">
        <v>24755008</v>
      </c>
      <c r="V970" s="68"/>
      <c r="W970" s="68"/>
      <c r="X970" s="68" t="s">
        <v>9555</v>
      </c>
      <c r="Y970" s="68"/>
    </row>
    <row r="971" spans="1:25" x14ac:dyDescent="0.25">
      <c r="A971" s="68" t="s">
        <v>3459</v>
      </c>
      <c r="B971" s="68" t="s">
        <v>2304</v>
      </c>
      <c r="C971" s="68" t="s">
        <v>911</v>
      </c>
      <c r="D971" s="68" t="s">
        <v>299</v>
      </c>
      <c r="E971" s="68" t="s">
        <v>3</v>
      </c>
      <c r="F971" s="68" t="s">
        <v>49</v>
      </c>
      <c r="G971" s="68" t="s">
        <v>12</v>
      </c>
      <c r="H971" s="68" t="s">
        <v>3</v>
      </c>
      <c r="I971" s="68">
        <v>21002</v>
      </c>
      <c r="J971" s="68" t="s">
        <v>12955</v>
      </c>
      <c r="K971" s="68" t="s">
        <v>126</v>
      </c>
      <c r="L971" s="68" t="s">
        <v>299</v>
      </c>
      <c r="M971" s="68" t="s">
        <v>338</v>
      </c>
      <c r="N971" s="68" t="s">
        <v>911</v>
      </c>
      <c r="O971" s="68" t="s">
        <v>14666</v>
      </c>
      <c r="P971" s="348">
        <v>24757747</v>
      </c>
      <c r="Q971" s="348" t="s">
        <v>15347</v>
      </c>
      <c r="R971" s="348" t="s">
        <v>10511</v>
      </c>
      <c r="S971" s="348">
        <v>83108537</v>
      </c>
      <c r="T971" s="348" t="s">
        <v>15798</v>
      </c>
      <c r="U971" s="348">
        <v>24755008</v>
      </c>
      <c r="V971" s="68"/>
      <c r="W971" s="68"/>
      <c r="X971" s="68" t="s">
        <v>3460</v>
      </c>
      <c r="Y971" s="68"/>
    </row>
    <row r="972" spans="1:25" x14ac:dyDescent="0.25">
      <c r="A972" s="68" t="s">
        <v>3462</v>
      </c>
      <c r="B972" s="68" t="s">
        <v>2528</v>
      </c>
      <c r="C972" s="68" t="s">
        <v>3463</v>
      </c>
      <c r="D972" s="68" t="s">
        <v>125</v>
      </c>
      <c r="E972" s="68" t="s">
        <v>11</v>
      </c>
      <c r="F972" s="68" t="s">
        <v>49</v>
      </c>
      <c r="G972" s="68" t="s">
        <v>3</v>
      </c>
      <c r="H972" s="68" t="s">
        <v>17</v>
      </c>
      <c r="I972" s="68">
        <v>20213</v>
      </c>
      <c r="J972" s="68" t="s">
        <v>16500</v>
      </c>
      <c r="K972" s="68" t="s">
        <v>126</v>
      </c>
      <c r="L972" s="68" t="s">
        <v>127</v>
      </c>
      <c r="M972" s="68" t="s">
        <v>1831</v>
      </c>
      <c r="N972" s="68" t="s">
        <v>3463</v>
      </c>
      <c r="O972" s="68" t="s">
        <v>14666</v>
      </c>
      <c r="P972" s="348">
        <v>24680163</v>
      </c>
      <c r="Q972" s="348">
        <v>24680163</v>
      </c>
      <c r="R972" s="348" t="s">
        <v>13505</v>
      </c>
      <c r="S972" s="348">
        <v>85230937</v>
      </c>
      <c r="T972" s="348" t="s">
        <v>15354</v>
      </c>
      <c r="U972" s="348">
        <v>24680376</v>
      </c>
      <c r="V972" s="68"/>
      <c r="W972" s="68"/>
      <c r="X972" s="68" t="s">
        <v>3464</v>
      </c>
      <c r="Y972" s="68"/>
    </row>
    <row r="973" spans="1:25" x14ac:dyDescent="0.25">
      <c r="A973" s="68" t="s">
        <v>3465</v>
      </c>
      <c r="B973" s="68" t="s">
        <v>1135</v>
      </c>
      <c r="C973" s="68" t="s">
        <v>478</v>
      </c>
      <c r="D973" s="68" t="s">
        <v>299</v>
      </c>
      <c r="E973" s="68" t="s">
        <v>4</v>
      </c>
      <c r="F973" s="68" t="s">
        <v>49</v>
      </c>
      <c r="G973" s="68" t="s">
        <v>12</v>
      </c>
      <c r="H973" s="68" t="s">
        <v>2</v>
      </c>
      <c r="I973" s="68">
        <v>21001</v>
      </c>
      <c r="J973" s="68" t="s">
        <v>12921</v>
      </c>
      <c r="K973" s="68" t="s">
        <v>126</v>
      </c>
      <c r="L973" s="68" t="s">
        <v>299</v>
      </c>
      <c r="M973" s="68" t="s">
        <v>3466</v>
      </c>
      <c r="N973" s="68" t="s">
        <v>478</v>
      </c>
      <c r="O973" s="68" t="s">
        <v>14666</v>
      </c>
      <c r="P973" s="348">
        <v>24607598</v>
      </c>
      <c r="Q973" s="348">
        <v>24600853</v>
      </c>
      <c r="R973" s="348" t="s">
        <v>10004</v>
      </c>
      <c r="S973" s="348">
        <v>24607598</v>
      </c>
      <c r="T973" s="348" t="s">
        <v>15593</v>
      </c>
      <c r="U973" s="348">
        <v>24601238</v>
      </c>
      <c r="V973" s="68"/>
      <c r="W973" s="68"/>
      <c r="X973" s="68" t="s">
        <v>1558</v>
      </c>
      <c r="Y973" s="68"/>
    </row>
    <row r="974" spans="1:25" x14ac:dyDescent="0.25">
      <c r="A974" s="68" t="s">
        <v>3467</v>
      </c>
      <c r="B974" s="68" t="s">
        <v>1320</v>
      </c>
      <c r="C974" s="68" t="s">
        <v>1861</v>
      </c>
      <c r="D974" s="68" t="s">
        <v>299</v>
      </c>
      <c r="E974" s="68" t="s">
        <v>300</v>
      </c>
      <c r="F974" s="68" t="s">
        <v>49</v>
      </c>
      <c r="G974" s="68" t="s">
        <v>12</v>
      </c>
      <c r="H974" s="68" t="s">
        <v>4</v>
      </c>
      <c r="I974" s="68">
        <v>21003</v>
      </c>
      <c r="J974" s="68" t="s">
        <v>13008</v>
      </c>
      <c r="K974" s="68" t="s">
        <v>126</v>
      </c>
      <c r="L974" s="68" t="s">
        <v>299</v>
      </c>
      <c r="M974" s="68" t="s">
        <v>3468</v>
      </c>
      <c r="N974" s="68" t="s">
        <v>1861</v>
      </c>
      <c r="O974" s="68" t="s">
        <v>14666</v>
      </c>
      <c r="P974" s="348">
        <v>24609441</v>
      </c>
      <c r="Q974" s="348">
        <v>24609441</v>
      </c>
      <c r="R974" s="348" t="s">
        <v>14135</v>
      </c>
      <c r="S974" s="348">
        <v>24609441</v>
      </c>
      <c r="T974" s="348" t="s">
        <v>15597</v>
      </c>
      <c r="U974" s="348">
        <v>24601646</v>
      </c>
      <c r="V974" s="68"/>
      <c r="W974" s="68"/>
      <c r="X974" s="68" t="s">
        <v>3469</v>
      </c>
      <c r="Y974" s="68"/>
    </row>
    <row r="975" spans="1:25" x14ac:dyDescent="0.25">
      <c r="A975" s="68" t="s">
        <v>3470</v>
      </c>
      <c r="B975" s="68" t="s">
        <v>1310</v>
      </c>
      <c r="C975" s="68" t="s">
        <v>324</v>
      </c>
      <c r="D975" s="68" t="s">
        <v>299</v>
      </c>
      <c r="E975" s="68" t="s">
        <v>300</v>
      </c>
      <c r="F975" s="68" t="s">
        <v>49</v>
      </c>
      <c r="G975" s="68" t="s">
        <v>12</v>
      </c>
      <c r="H975" s="68" t="s">
        <v>2</v>
      </c>
      <c r="I975" s="68">
        <v>21001</v>
      </c>
      <c r="J975" s="68" t="s">
        <v>12921</v>
      </c>
      <c r="K975" s="68" t="s">
        <v>126</v>
      </c>
      <c r="L975" s="68" t="s">
        <v>299</v>
      </c>
      <c r="M975" s="68" t="s">
        <v>3466</v>
      </c>
      <c r="N975" s="68" t="s">
        <v>324</v>
      </c>
      <c r="O975" s="68" t="s">
        <v>14666</v>
      </c>
      <c r="P975" s="348">
        <v>24604967</v>
      </c>
      <c r="Q975" s="348">
        <v>24604967</v>
      </c>
      <c r="R975" s="348" t="s">
        <v>10296</v>
      </c>
      <c r="S975" s="348">
        <v>24604967</v>
      </c>
      <c r="T975" s="348" t="s">
        <v>15597</v>
      </c>
      <c r="U975" s="348">
        <v>24601646</v>
      </c>
      <c r="V975" s="68"/>
      <c r="W975" s="68"/>
      <c r="X975" s="68" t="s">
        <v>3471</v>
      </c>
      <c r="Y975" s="68"/>
    </row>
    <row r="976" spans="1:25" x14ac:dyDescent="0.25">
      <c r="A976" s="68" t="s">
        <v>3473</v>
      </c>
      <c r="B976" s="68" t="s">
        <v>2748</v>
      </c>
      <c r="C976" s="68" t="s">
        <v>834</v>
      </c>
      <c r="D976" s="68" t="s">
        <v>299</v>
      </c>
      <c r="E976" s="68" t="s">
        <v>4</v>
      </c>
      <c r="F976" s="68" t="s">
        <v>49</v>
      </c>
      <c r="G976" s="68" t="s">
        <v>12</v>
      </c>
      <c r="H976" s="68" t="s">
        <v>2</v>
      </c>
      <c r="I976" s="68">
        <v>21001</v>
      </c>
      <c r="J976" s="68" t="s">
        <v>12921</v>
      </c>
      <c r="K976" s="68" t="s">
        <v>126</v>
      </c>
      <c r="L976" s="68" t="s">
        <v>299</v>
      </c>
      <c r="M976" s="68" t="s">
        <v>3466</v>
      </c>
      <c r="N976" s="68" t="s">
        <v>834</v>
      </c>
      <c r="O976" s="68" t="s">
        <v>14666</v>
      </c>
      <c r="P976" s="348">
        <v>24606591</v>
      </c>
      <c r="Q976" s="348">
        <v>24601238</v>
      </c>
      <c r="R976" s="348" t="s">
        <v>12446</v>
      </c>
      <c r="S976" s="348">
        <v>24606591</v>
      </c>
      <c r="T976" s="348" t="s">
        <v>15593</v>
      </c>
      <c r="U976" s="348">
        <v>24601238</v>
      </c>
      <c r="V976" s="68"/>
      <c r="W976" s="68"/>
      <c r="X976" s="68" t="s">
        <v>3474</v>
      </c>
      <c r="Y976" s="68"/>
    </row>
    <row r="977" spans="1:25" x14ac:dyDescent="0.25">
      <c r="A977" s="68" t="s">
        <v>3475</v>
      </c>
      <c r="B977" s="68" t="s">
        <v>1456</v>
      </c>
      <c r="C977" s="68" t="s">
        <v>2446</v>
      </c>
      <c r="D977" s="68" t="s">
        <v>299</v>
      </c>
      <c r="E977" s="68" t="s">
        <v>4</v>
      </c>
      <c r="F977" s="68" t="s">
        <v>49</v>
      </c>
      <c r="G977" s="68" t="s">
        <v>12</v>
      </c>
      <c r="H977" s="68" t="s">
        <v>2</v>
      </c>
      <c r="I977" s="68">
        <v>21001</v>
      </c>
      <c r="J977" s="68" t="s">
        <v>12921</v>
      </c>
      <c r="K977" s="68" t="s">
        <v>126</v>
      </c>
      <c r="L977" s="68" t="s">
        <v>299</v>
      </c>
      <c r="M977" s="68" t="s">
        <v>3466</v>
      </c>
      <c r="N977" s="68" t="s">
        <v>2446</v>
      </c>
      <c r="O977" s="68" t="s">
        <v>14666</v>
      </c>
      <c r="P977" s="348">
        <v>24603972</v>
      </c>
      <c r="Q977" s="348">
        <v>24603972</v>
      </c>
      <c r="R977" s="348" t="s">
        <v>14841</v>
      </c>
      <c r="S977" s="348">
        <v>24603972</v>
      </c>
      <c r="T977" s="348" t="s">
        <v>15593</v>
      </c>
      <c r="U977" s="348">
        <v>24601238</v>
      </c>
      <c r="V977" s="68" t="s">
        <v>15261</v>
      </c>
      <c r="W977" s="68"/>
      <c r="X977" s="68" t="s">
        <v>1565</v>
      </c>
      <c r="Y977" s="68" t="s">
        <v>1246</v>
      </c>
    </row>
    <row r="978" spans="1:25" x14ac:dyDescent="0.25">
      <c r="A978" s="68" t="s">
        <v>3476</v>
      </c>
      <c r="B978" s="68" t="s">
        <v>1181</v>
      </c>
      <c r="C978" s="68" t="s">
        <v>226</v>
      </c>
      <c r="D978" s="68" t="s">
        <v>299</v>
      </c>
      <c r="E978" s="68" t="s">
        <v>300</v>
      </c>
      <c r="F978" s="68" t="s">
        <v>49</v>
      </c>
      <c r="G978" s="68" t="s">
        <v>12</v>
      </c>
      <c r="H978" s="68" t="s">
        <v>2</v>
      </c>
      <c r="I978" s="68">
        <v>21001</v>
      </c>
      <c r="J978" s="68" t="s">
        <v>12921</v>
      </c>
      <c r="K978" s="68" t="s">
        <v>126</v>
      </c>
      <c r="L978" s="68" t="s">
        <v>299</v>
      </c>
      <c r="M978" s="68" t="s">
        <v>3466</v>
      </c>
      <c r="N978" s="68" t="s">
        <v>11487</v>
      </c>
      <c r="O978" s="68" t="s">
        <v>14666</v>
      </c>
      <c r="P978" s="348">
        <v>24605276</v>
      </c>
      <c r="Q978" s="348">
        <v>24605276</v>
      </c>
      <c r="R978" s="348" t="s">
        <v>12697</v>
      </c>
      <c r="S978" s="348">
        <v>85755414</v>
      </c>
      <c r="T978" s="348" t="s">
        <v>15597</v>
      </c>
      <c r="U978" s="348">
        <v>61145157</v>
      </c>
      <c r="V978" s="68"/>
      <c r="W978" s="68"/>
      <c r="X978" s="68" t="s">
        <v>1568</v>
      </c>
      <c r="Y978" s="68"/>
    </row>
    <row r="979" spans="1:25" x14ac:dyDescent="0.25">
      <c r="A979" s="68" t="s">
        <v>3477</v>
      </c>
      <c r="B979" s="68" t="s">
        <v>1147</v>
      </c>
      <c r="C979" s="68" t="s">
        <v>725</v>
      </c>
      <c r="D979" s="68" t="s">
        <v>299</v>
      </c>
      <c r="E979" s="68" t="s">
        <v>300</v>
      </c>
      <c r="F979" s="68" t="s">
        <v>49</v>
      </c>
      <c r="G979" s="68" t="s">
        <v>12</v>
      </c>
      <c r="H979" s="68" t="s">
        <v>2</v>
      </c>
      <c r="I979" s="68">
        <v>21001</v>
      </c>
      <c r="J979" s="68" t="s">
        <v>12921</v>
      </c>
      <c r="K979" s="68" t="s">
        <v>126</v>
      </c>
      <c r="L979" s="68" t="s">
        <v>299</v>
      </c>
      <c r="M979" s="68" t="s">
        <v>3466</v>
      </c>
      <c r="N979" s="68" t="s">
        <v>11579</v>
      </c>
      <c r="O979" s="68" t="s">
        <v>14666</v>
      </c>
      <c r="P979" s="348">
        <v>24604945</v>
      </c>
      <c r="Q979" s="348">
        <v>24604945</v>
      </c>
      <c r="R979" s="348" t="s">
        <v>16504</v>
      </c>
      <c r="S979" s="348">
        <v>24604945</v>
      </c>
      <c r="T979" s="348" t="s">
        <v>15597</v>
      </c>
      <c r="U979" s="348">
        <v>24601646</v>
      </c>
      <c r="V979" s="68"/>
      <c r="W979" s="68"/>
      <c r="X979" s="68" t="s">
        <v>3478</v>
      </c>
      <c r="Y979" s="68"/>
    </row>
    <row r="980" spans="1:25" x14ac:dyDescent="0.25">
      <c r="A980" s="68" t="s">
        <v>3479</v>
      </c>
      <c r="B980" s="68" t="s">
        <v>1175</v>
      </c>
      <c r="C980" s="68" t="s">
        <v>1848</v>
      </c>
      <c r="D980" s="68" t="s">
        <v>299</v>
      </c>
      <c r="E980" s="68" t="s">
        <v>300</v>
      </c>
      <c r="F980" s="68" t="s">
        <v>49</v>
      </c>
      <c r="G980" s="68" t="s">
        <v>12</v>
      </c>
      <c r="H980" s="68" t="s">
        <v>2</v>
      </c>
      <c r="I980" s="68">
        <v>21001</v>
      </c>
      <c r="J980" s="68" t="s">
        <v>12921</v>
      </c>
      <c r="K980" s="68" t="s">
        <v>126</v>
      </c>
      <c r="L980" s="68" t="s">
        <v>299</v>
      </c>
      <c r="M980" s="68" t="s">
        <v>3466</v>
      </c>
      <c r="N980" s="68" t="s">
        <v>1848</v>
      </c>
      <c r="O980" s="68" t="s">
        <v>14666</v>
      </c>
      <c r="P980" s="348">
        <v>24605236</v>
      </c>
      <c r="Q980" s="348">
        <v>24605236</v>
      </c>
      <c r="R980" s="348" t="s">
        <v>15598</v>
      </c>
      <c r="S980" s="348">
        <v>87409191</v>
      </c>
      <c r="T980" s="348" t="s">
        <v>15597</v>
      </c>
      <c r="U980" s="348">
        <v>61145157</v>
      </c>
      <c r="V980" s="68"/>
      <c r="W980" s="68"/>
      <c r="X980" s="68" t="s">
        <v>3480</v>
      </c>
      <c r="Y980" s="68"/>
    </row>
    <row r="981" spans="1:25" x14ac:dyDescent="0.25">
      <c r="A981" s="68" t="s">
        <v>3481</v>
      </c>
      <c r="B981" s="68" t="s">
        <v>1167</v>
      </c>
      <c r="C981" s="68" t="s">
        <v>233</v>
      </c>
      <c r="D981" s="68" t="s">
        <v>299</v>
      </c>
      <c r="E981" s="68" t="s">
        <v>300</v>
      </c>
      <c r="F981" s="68" t="s">
        <v>49</v>
      </c>
      <c r="G981" s="68" t="s">
        <v>12</v>
      </c>
      <c r="H981" s="68" t="s">
        <v>2</v>
      </c>
      <c r="I981" s="68">
        <v>21001</v>
      </c>
      <c r="J981" s="68" t="s">
        <v>12921</v>
      </c>
      <c r="K981" s="68" t="s">
        <v>126</v>
      </c>
      <c r="L981" s="68" t="s">
        <v>299</v>
      </c>
      <c r="M981" s="68" t="s">
        <v>3466</v>
      </c>
      <c r="N981" s="68" t="s">
        <v>233</v>
      </c>
      <c r="O981" s="68" t="s">
        <v>14666</v>
      </c>
      <c r="P981" s="348">
        <v>24608512</v>
      </c>
      <c r="Q981" s="348" t="s">
        <v>15347</v>
      </c>
      <c r="R981" s="348" t="s">
        <v>11488</v>
      </c>
      <c r="S981" s="348">
        <v>83552415</v>
      </c>
      <c r="T981" s="348" t="s">
        <v>15597</v>
      </c>
      <c r="U981" s="348">
        <v>24601646</v>
      </c>
      <c r="V981" s="68"/>
      <c r="W981" s="68"/>
      <c r="X981" s="68" t="s">
        <v>3229</v>
      </c>
      <c r="Y981" s="68"/>
    </row>
    <row r="982" spans="1:25" x14ac:dyDescent="0.25">
      <c r="A982" s="68" t="s">
        <v>3483</v>
      </c>
      <c r="B982" s="68" t="s">
        <v>1163</v>
      </c>
      <c r="C982" s="68" t="s">
        <v>911</v>
      </c>
      <c r="D982" s="68" t="s">
        <v>299</v>
      </c>
      <c r="E982" s="68" t="s">
        <v>4</v>
      </c>
      <c r="F982" s="68" t="s">
        <v>49</v>
      </c>
      <c r="G982" s="68" t="s">
        <v>12</v>
      </c>
      <c r="H982" s="68" t="s">
        <v>2</v>
      </c>
      <c r="I982" s="68">
        <v>21001</v>
      </c>
      <c r="J982" s="68" t="s">
        <v>12921</v>
      </c>
      <c r="K982" s="68" t="s">
        <v>126</v>
      </c>
      <c r="L982" s="68" t="s">
        <v>299</v>
      </c>
      <c r="M982" s="68" t="s">
        <v>3466</v>
      </c>
      <c r="N982" s="68" t="s">
        <v>911</v>
      </c>
      <c r="O982" s="68" t="s">
        <v>14666</v>
      </c>
      <c r="P982" s="348" t="s">
        <v>15347</v>
      </c>
      <c r="Q982" s="348" t="s">
        <v>15347</v>
      </c>
      <c r="R982" s="348" t="s">
        <v>16505</v>
      </c>
      <c r="S982" s="348">
        <v>86916468</v>
      </c>
      <c r="T982" s="348" t="s">
        <v>15593</v>
      </c>
      <c r="U982" s="348">
        <v>24601238</v>
      </c>
      <c r="V982" s="68"/>
      <c r="W982" s="68"/>
      <c r="X982" s="68" t="s">
        <v>3484</v>
      </c>
      <c r="Y982" s="68"/>
    </row>
    <row r="983" spans="1:25" x14ac:dyDescent="0.25">
      <c r="A983" s="68" t="s">
        <v>3485</v>
      </c>
      <c r="B983" s="68" t="s">
        <v>1155</v>
      </c>
      <c r="C983" s="68" t="s">
        <v>3486</v>
      </c>
      <c r="D983" s="68" t="s">
        <v>299</v>
      </c>
      <c r="E983" s="68" t="s">
        <v>300</v>
      </c>
      <c r="F983" s="68" t="s">
        <v>49</v>
      </c>
      <c r="G983" s="68" t="s">
        <v>12</v>
      </c>
      <c r="H983" s="68" t="s">
        <v>2</v>
      </c>
      <c r="I983" s="68">
        <v>21001</v>
      </c>
      <c r="J983" s="68" t="s">
        <v>12921</v>
      </c>
      <c r="K983" s="68" t="s">
        <v>126</v>
      </c>
      <c r="L983" s="68" t="s">
        <v>299</v>
      </c>
      <c r="M983" s="68" t="s">
        <v>3466</v>
      </c>
      <c r="N983" s="68" t="s">
        <v>11489</v>
      </c>
      <c r="O983" s="68" t="s">
        <v>14666</v>
      </c>
      <c r="P983" s="348">
        <v>24608414</v>
      </c>
      <c r="Q983" s="348" t="s">
        <v>15347</v>
      </c>
      <c r="R983" s="348" t="s">
        <v>15599</v>
      </c>
      <c r="S983" s="348">
        <v>60469378</v>
      </c>
      <c r="T983" s="348" t="s">
        <v>15597</v>
      </c>
      <c r="U983" s="348">
        <v>24601646</v>
      </c>
      <c r="V983" s="68"/>
      <c r="W983" s="68"/>
      <c r="X983" s="68" t="s">
        <v>3487</v>
      </c>
      <c r="Y983" s="68"/>
    </row>
    <row r="984" spans="1:25" x14ac:dyDescent="0.25">
      <c r="A984" s="68" t="s">
        <v>3490</v>
      </c>
      <c r="B984" s="68" t="s">
        <v>3489</v>
      </c>
      <c r="C984" s="68" t="s">
        <v>3491</v>
      </c>
      <c r="D984" s="68" t="s">
        <v>299</v>
      </c>
      <c r="E984" s="68" t="s">
        <v>300</v>
      </c>
      <c r="F984" s="68" t="s">
        <v>49</v>
      </c>
      <c r="G984" s="68" t="s">
        <v>12</v>
      </c>
      <c r="H984" s="68" t="s">
        <v>2</v>
      </c>
      <c r="I984" s="68">
        <v>21001</v>
      </c>
      <c r="J984" s="68" t="s">
        <v>12921</v>
      </c>
      <c r="K984" s="68" t="s">
        <v>126</v>
      </c>
      <c r="L984" s="68" t="s">
        <v>299</v>
      </c>
      <c r="M984" s="68" t="s">
        <v>3466</v>
      </c>
      <c r="N984" s="68" t="s">
        <v>3491</v>
      </c>
      <c r="O984" s="68" t="s">
        <v>14666</v>
      </c>
      <c r="P984" s="348">
        <v>24605915</v>
      </c>
      <c r="Q984" s="348">
        <v>24605915</v>
      </c>
      <c r="R984" s="348" t="s">
        <v>14854</v>
      </c>
      <c r="S984" s="348">
        <v>86122704</v>
      </c>
      <c r="T984" s="348" t="s">
        <v>15597</v>
      </c>
      <c r="U984" s="348">
        <v>24601646</v>
      </c>
      <c r="V984" s="68"/>
      <c r="W984" s="68"/>
      <c r="X984" s="68" t="s">
        <v>3492</v>
      </c>
      <c r="Y984" s="68"/>
    </row>
    <row r="985" spans="1:25" x14ac:dyDescent="0.25">
      <c r="A985" s="68" t="s">
        <v>3493</v>
      </c>
      <c r="B985" s="68" t="s">
        <v>1184</v>
      </c>
      <c r="C985" s="68" t="s">
        <v>10455</v>
      </c>
      <c r="D985" s="68" t="s">
        <v>299</v>
      </c>
      <c r="E985" s="68" t="s">
        <v>300</v>
      </c>
      <c r="F985" s="68" t="s">
        <v>49</v>
      </c>
      <c r="G985" s="68" t="s">
        <v>12</v>
      </c>
      <c r="H985" s="68" t="s">
        <v>2</v>
      </c>
      <c r="I985" s="68">
        <v>21001</v>
      </c>
      <c r="J985" s="68" t="s">
        <v>12921</v>
      </c>
      <c r="K985" s="68" t="s">
        <v>126</v>
      </c>
      <c r="L985" s="68" t="s">
        <v>299</v>
      </c>
      <c r="M985" s="68" t="s">
        <v>3466</v>
      </c>
      <c r="N985" s="68" t="s">
        <v>11490</v>
      </c>
      <c r="O985" s="68" t="s">
        <v>10246</v>
      </c>
      <c r="P985" s="348">
        <v>24607513</v>
      </c>
      <c r="Q985" s="348">
        <v>24600545</v>
      </c>
      <c r="R985" s="348" t="s">
        <v>16506</v>
      </c>
      <c r="S985" s="348">
        <v>24600256</v>
      </c>
      <c r="T985" s="348" t="s">
        <v>15597</v>
      </c>
      <c r="U985" s="348">
        <v>24601646</v>
      </c>
      <c r="V985" s="68"/>
      <c r="W985" s="68"/>
      <c r="X985" s="68" t="s">
        <v>84</v>
      </c>
      <c r="Y985" s="68"/>
    </row>
    <row r="986" spans="1:25" x14ac:dyDescent="0.25">
      <c r="A986" s="68" t="s">
        <v>3494</v>
      </c>
      <c r="B986" s="68" t="s">
        <v>1189</v>
      </c>
      <c r="C986" s="68" t="s">
        <v>1187</v>
      </c>
      <c r="D986" s="68" t="s">
        <v>299</v>
      </c>
      <c r="E986" s="68" t="s">
        <v>300</v>
      </c>
      <c r="F986" s="68" t="s">
        <v>49</v>
      </c>
      <c r="G986" s="68" t="s">
        <v>12</v>
      </c>
      <c r="H986" s="68" t="s">
        <v>2</v>
      </c>
      <c r="I986" s="68">
        <v>21001</v>
      </c>
      <c r="J986" s="68" t="s">
        <v>12921</v>
      </c>
      <c r="K986" s="68" t="s">
        <v>126</v>
      </c>
      <c r="L986" s="68" t="s">
        <v>299</v>
      </c>
      <c r="M986" s="68" t="s">
        <v>3466</v>
      </c>
      <c r="N986" s="68" t="s">
        <v>1187</v>
      </c>
      <c r="O986" s="68" t="s">
        <v>14666</v>
      </c>
      <c r="P986" s="348">
        <v>24600455</v>
      </c>
      <c r="Q986" s="348">
        <v>24600455</v>
      </c>
      <c r="R986" s="348" t="s">
        <v>13498</v>
      </c>
      <c r="S986" s="348">
        <v>84116720</v>
      </c>
      <c r="T986" s="348" t="s">
        <v>15597</v>
      </c>
      <c r="U986" s="348">
        <v>24601646</v>
      </c>
      <c r="V986" s="68"/>
      <c r="W986" s="68"/>
      <c r="X986" s="68" t="s">
        <v>1579</v>
      </c>
      <c r="Y986" s="68"/>
    </row>
    <row r="987" spans="1:25" x14ac:dyDescent="0.25">
      <c r="A987" s="68" t="s">
        <v>3496</v>
      </c>
      <c r="B987" s="68" t="s">
        <v>3495</v>
      </c>
      <c r="C987" s="68" t="s">
        <v>3497</v>
      </c>
      <c r="D987" s="68" t="s">
        <v>299</v>
      </c>
      <c r="E987" s="68" t="s">
        <v>300</v>
      </c>
      <c r="F987" s="68" t="s">
        <v>49</v>
      </c>
      <c r="G987" s="68" t="s">
        <v>12</v>
      </c>
      <c r="H987" s="68" t="s">
        <v>2</v>
      </c>
      <c r="I987" s="68">
        <v>21001</v>
      </c>
      <c r="J987" s="68" t="s">
        <v>12921</v>
      </c>
      <c r="K987" s="68" t="s">
        <v>126</v>
      </c>
      <c r="L987" s="68" t="s">
        <v>299</v>
      </c>
      <c r="M987" s="68" t="s">
        <v>3466</v>
      </c>
      <c r="N987" s="68" t="s">
        <v>11490</v>
      </c>
      <c r="O987" s="68" t="s">
        <v>14666</v>
      </c>
      <c r="P987" s="348">
        <v>24600385</v>
      </c>
      <c r="Q987" s="348">
        <v>24600385</v>
      </c>
      <c r="R987" s="348" t="s">
        <v>12458</v>
      </c>
      <c r="S987" s="348">
        <v>24619124</v>
      </c>
      <c r="T987" s="348" t="s">
        <v>15597</v>
      </c>
      <c r="U987" s="348">
        <v>24601646</v>
      </c>
      <c r="V987" s="68"/>
      <c r="W987" s="68"/>
      <c r="X987" s="68" t="s">
        <v>1576</v>
      </c>
      <c r="Y987" s="68" t="s">
        <v>372</v>
      </c>
    </row>
    <row r="988" spans="1:25" x14ac:dyDescent="0.25">
      <c r="A988" s="68" t="s">
        <v>3499</v>
      </c>
      <c r="B988" s="68" t="s">
        <v>3498</v>
      </c>
      <c r="C988" s="68" t="s">
        <v>976</v>
      </c>
      <c r="D988" s="68" t="s">
        <v>299</v>
      </c>
      <c r="E988" s="68" t="s">
        <v>4</v>
      </c>
      <c r="F988" s="68" t="s">
        <v>49</v>
      </c>
      <c r="G988" s="68" t="s">
        <v>12</v>
      </c>
      <c r="H988" s="68" t="s">
        <v>2</v>
      </c>
      <c r="I988" s="68">
        <v>21001</v>
      </c>
      <c r="J988" s="68" t="s">
        <v>12921</v>
      </c>
      <c r="K988" s="68" t="s">
        <v>126</v>
      </c>
      <c r="L988" s="68" t="s">
        <v>299</v>
      </c>
      <c r="M988" s="68" t="s">
        <v>3466</v>
      </c>
      <c r="N988" s="68" t="s">
        <v>976</v>
      </c>
      <c r="O988" s="68" t="s">
        <v>14666</v>
      </c>
      <c r="P988" s="348">
        <v>24603244</v>
      </c>
      <c r="Q988" s="348">
        <v>24603244</v>
      </c>
      <c r="R988" s="348" t="s">
        <v>16507</v>
      </c>
      <c r="S988" s="348">
        <v>87835688</v>
      </c>
      <c r="T988" s="348" t="s">
        <v>15593</v>
      </c>
      <c r="U988" s="348">
        <v>24601238</v>
      </c>
      <c r="V988" s="68"/>
      <c r="W988" s="68"/>
      <c r="X988" s="68" t="s">
        <v>3500</v>
      </c>
      <c r="Y988" s="68"/>
    </row>
    <row r="989" spans="1:25" x14ac:dyDescent="0.25">
      <c r="A989" s="68" t="s">
        <v>3501</v>
      </c>
      <c r="B989" s="68" t="s">
        <v>1255</v>
      </c>
      <c r="C989" s="68" t="s">
        <v>3502</v>
      </c>
      <c r="D989" s="68" t="s">
        <v>299</v>
      </c>
      <c r="E989" s="68" t="s">
        <v>4</v>
      </c>
      <c r="F989" s="68" t="s">
        <v>49</v>
      </c>
      <c r="G989" s="68" t="s">
        <v>12</v>
      </c>
      <c r="H989" s="68" t="s">
        <v>2</v>
      </c>
      <c r="I989" s="68">
        <v>21001</v>
      </c>
      <c r="J989" s="68" t="s">
        <v>12921</v>
      </c>
      <c r="K989" s="68" t="s">
        <v>126</v>
      </c>
      <c r="L989" s="68" t="s">
        <v>299</v>
      </c>
      <c r="M989" s="68" t="s">
        <v>3466</v>
      </c>
      <c r="N989" s="68" t="s">
        <v>2669</v>
      </c>
      <c r="O989" s="68" t="s">
        <v>14666</v>
      </c>
      <c r="P989" s="348">
        <v>24600454</v>
      </c>
      <c r="Q989" s="348">
        <v>24612226</v>
      </c>
      <c r="R989" s="348" t="s">
        <v>12435</v>
      </c>
      <c r="S989" s="348">
        <v>24600454</v>
      </c>
      <c r="T989" s="348" t="s">
        <v>15593</v>
      </c>
      <c r="U989" s="348">
        <v>24601238</v>
      </c>
      <c r="V989" s="68"/>
      <c r="W989" s="68"/>
      <c r="X989" s="68" t="s">
        <v>1571</v>
      </c>
      <c r="Y989" s="68"/>
    </row>
    <row r="990" spans="1:25" x14ac:dyDescent="0.25">
      <c r="A990" s="68" t="s">
        <v>3504</v>
      </c>
      <c r="B990" s="68" t="s">
        <v>1229</v>
      </c>
      <c r="C990" s="68" t="s">
        <v>856</v>
      </c>
      <c r="D990" s="68" t="s">
        <v>299</v>
      </c>
      <c r="E990" s="68" t="s">
        <v>300</v>
      </c>
      <c r="F990" s="68" t="s">
        <v>49</v>
      </c>
      <c r="G990" s="68" t="s">
        <v>12</v>
      </c>
      <c r="H990" s="68" t="s">
        <v>2</v>
      </c>
      <c r="I990" s="68">
        <v>21001</v>
      </c>
      <c r="J990" s="68" t="s">
        <v>12921</v>
      </c>
      <c r="K990" s="68" t="s">
        <v>126</v>
      </c>
      <c r="L990" s="68" t="s">
        <v>299</v>
      </c>
      <c r="M990" s="68" t="s">
        <v>3466</v>
      </c>
      <c r="N990" s="68" t="s">
        <v>856</v>
      </c>
      <c r="O990" s="68" t="s">
        <v>14666</v>
      </c>
      <c r="P990" s="348">
        <v>24607574</v>
      </c>
      <c r="Q990" s="348">
        <v>24605745</v>
      </c>
      <c r="R990" s="348" t="s">
        <v>10196</v>
      </c>
      <c r="S990" s="348">
        <v>88207798</v>
      </c>
      <c r="T990" s="348" t="s">
        <v>15597</v>
      </c>
      <c r="U990" s="348">
        <v>24601646</v>
      </c>
      <c r="V990" s="68"/>
      <c r="W990" s="68"/>
      <c r="X990" s="68" t="s">
        <v>3505</v>
      </c>
      <c r="Y990" s="68"/>
    </row>
    <row r="991" spans="1:25" x14ac:dyDescent="0.25">
      <c r="A991" s="68" t="s">
        <v>3506</v>
      </c>
      <c r="B991" s="68" t="s">
        <v>1225</v>
      </c>
      <c r="C991" s="68" t="s">
        <v>3507</v>
      </c>
      <c r="D991" s="68" t="s">
        <v>299</v>
      </c>
      <c r="E991" s="68" t="s">
        <v>300</v>
      </c>
      <c r="F991" s="68" t="s">
        <v>49</v>
      </c>
      <c r="G991" s="68" t="s">
        <v>12</v>
      </c>
      <c r="H991" s="68" t="s">
        <v>2</v>
      </c>
      <c r="I991" s="68">
        <v>21001</v>
      </c>
      <c r="J991" s="68" t="s">
        <v>12921</v>
      </c>
      <c r="K991" s="68" t="s">
        <v>126</v>
      </c>
      <c r="L991" s="68" t="s">
        <v>299</v>
      </c>
      <c r="M991" s="68" t="s">
        <v>3466</v>
      </c>
      <c r="N991" s="68" t="s">
        <v>3507</v>
      </c>
      <c r="O991" s="68" t="s">
        <v>14666</v>
      </c>
      <c r="P991" s="348">
        <v>24610496</v>
      </c>
      <c r="Q991" s="348">
        <v>24610496</v>
      </c>
      <c r="R991" s="348" t="s">
        <v>14829</v>
      </c>
      <c r="S991" s="348">
        <v>62309715</v>
      </c>
      <c r="T991" s="348" t="s">
        <v>15597</v>
      </c>
      <c r="U991" s="348">
        <v>24601646</v>
      </c>
      <c r="V991" s="68"/>
      <c r="W991" s="68"/>
      <c r="X991" s="68" t="s">
        <v>10958</v>
      </c>
      <c r="Y991" s="68"/>
    </row>
    <row r="992" spans="1:25" x14ac:dyDescent="0.25">
      <c r="A992" s="68" t="s">
        <v>3510</v>
      </c>
      <c r="B992" s="68" t="s">
        <v>3509</v>
      </c>
      <c r="C992" s="68" t="s">
        <v>3511</v>
      </c>
      <c r="D992" s="68" t="s">
        <v>299</v>
      </c>
      <c r="E992" s="68" t="s">
        <v>5</v>
      </c>
      <c r="F992" s="68" t="s">
        <v>49</v>
      </c>
      <c r="G992" s="68" t="s">
        <v>12</v>
      </c>
      <c r="H992" s="68" t="s">
        <v>5</v>
      </c>
      <c r="I992" s="68">
        <v>21004</v>
      </c>
      <c r="J992" s="68" t="s">
        <v>16265</v>
      </c>
      <c r="K992" s="68" t="s">
        <v>126</v>
      </c>
      <c r="L992" s="68" t="s">
        <v>299</v>
      </c>
      <c r="M992" s="68" t="s">
        <v>3512</v>
      </c>
      <c r="N992" s="68" t="s">
        <v>3511</v>
      </c>
      <c r="O992" s="68" t="s">
        <v>14666</v>
      </c>
      <c r="P992" s="348">
        <v>24742000</v>
      </c>
      <c r="Q992" s="348">
        <v>24742000</v>
      </c>
      <c r="R992" s="348" t="s">
        <v>12457</v>
      </c>
      <c r="S992" s="348">
        <v>24742000</v>
      </c>
      <c r="T992" s="348" t="s">
        <v>15586</v>
      </c>
      <c r="U992" s="348">
        <v>24744058</v>
      </c>
      <c r="V992" s="68"/>
      <c r="W992" s="68"/>
      <c r="X992" s="68" t="s">
        <v>3513</v>
      </c>
      <c r="Y992" s="68"/>
    </row>
    <row r="993" spans="1:25" x14ac:dyDescent="0.25">
      <c r="A993" s="68" t="s">
        <v>3515</v>
      </c>
      <c r="B993" s="68" t="s">
        <v>1297</v>
      </c>
      <c r="C993" s="68" t="s">
        <v>3516</v>
      </c>
      <c r="D993" s="68" t="s">
        <v>299</v>
      </c>
      <c r="E993" s="68" t="s">
        <v>5</v>
      </c>
      <c r="F993" s="68" t="s">
        <v>49</v>
      </c>
      <c r="G993" s="68" t="s">
        <v>12</v>
      </c>
      <c r="H993" s="68" t="s">
        <v>5</v>
      </c>
      <c r="I993" s="68">
        <v>21004</v>
      </c>
      <c r="J993" s="68" t="s">
        <v>16265</v>
      </c>
      <c r="K993" s="68" t="s">
        <v>126</v>
      </c>
      <c r="L993" s="68" t="s">
        <v>299</v>
      </c>
      <c r="M993" s="68" t="s">
        <v>3512</v>
      </c>
      <c r="N993" s="68" t="s">
        <v>3516</v>
      </c>
      <c r="O993" s="68" t="s">
        <v>14666</v>
      </c>
      <c r="P993" s="348">
        <v>24748349</v>
      </c>
      <c r="Q993" s="348">
        <v>24747041</v>
      </c>
      <c r="R993" s="348" t="s">
        <v>12690</v>
      </c>
      <c r="S993" s="348">
        <v>24748349</v>
      </c>
      <c r="T993" s="348" t="s">
        <v>15586</v>
      </c>
      <c r="U993" s="348">
        <v>24744058</v>
      </c>
      <c r="V993" s="68" t="s">
        <v>15261</v>
      </c>
      <c r="W993" s="68"/>
      <c r="X993" s="68" t="s">
        <v>12115</v>
      </c>
      <c r="Y993" s="68"/>
    </row>
    <row r="994" spans="1:25" x14ac:dyDescent="0.25">
      <c r="A994" s="68" t="s">
        <v>3517</v>
      </c>
      <c r="B994" s="68" t="s">
        <v>1448</v>
      </c>
      <c r="C994" s="68" t="s">
        <v>3518</v>
      </c>
      <c r="D994" s="68" t="s">
        <v>299</v>
      </c>
      <c r="E994" s="68" t="s">
        <v>5</v>
      </c>
      <c r="F994" s="68" t="s">
        <v>49</v>
      </c>
      <c r="G994" s="68" t="s">
        <v>12</v>
      </c>
      <c r="H994" s="68" t="s">
        <v>5</v>
      </c>
      <c r="I994" s="68">
        <v>21004</v>
      </c>
      <c r="J994" s="68" t="s">
        <v>16265</v>
      </c>
      <c r="K994" s="68" t="s">
        <v>126</v>
      </c>
      <c r="L994" s="68" t="s">
        <v>299</v>
      </c>
      <c r="M994" s="68" t="s">
        <v>3512</v>
      </c>
      <c r="N994" s="68" t="s">
        <v>11491</v>
      </c>
      <c r="O994" s="68" t="s">
        <v>14666</v>
      </c>
      <c r="P994" s="348">
        <v>24743700</v>
      </c>
      <c r="Q994" s="348">
        <v>24743700</v>
      </c>
      <c r="R994" s="348" t="s">
        <v>13163</v>
      </c>
      <c r="S994" s="348">
        <v>60565097</v>
      </c>
      <c r="T994" s="348" t="s">
        <v>15586</v>
      </c>
      <c r="U994" s="348">
        <v>24744058</v>
      </c>
      <c r="V994" s="68" t="s">
        <v>15261</v>
      </c>
      <c r="W994" s="68"/>
      <c r="X994" s="68" t="s">
        <v>3519</v>
      </c>
      <c r="Y994" s="68"/>
    </row>
    <row r="995" spans="1:25" x14ac:dyDescent="0.25">
      <c r="A995" s="68" t="s">
        <v>3521</v>
      </c>
      <c r="B995" s="68" t="s">
        <v>3520</v>
      </c>
      <c r="C995" s="68" t="s">
        <v>3522</v>
      </c>
      <c r="D995" s="68" t="s">
        <v>299</v>
      </c>
      <c r="E995" s="68" t="s">
        <v>5</v>
      </c>
      <c r="F995" s="68" t="s">
        <v>49</v>
      </c>
      <c r="G995" s="68" t="s">
        <v>12</v>
      </c>
      <c r="H995" s="68" t="s">
        <v>11</v>
      </c>
      <c r="I995" s="68">
        <v>21009</v>
      </c>
      <c r="J995" s="68" t="s">
        <v>13014</v>
      </c>
      <c r="K995" s="68" t="s">
        <v>126</v>
      </c>
      <c r="L995" s="68" t="s">
        <v>299</v>
      </c>
      <c r="M995" s="68" t="s">
        <v>3522</v>
      </c>
      <c r="N995" s="68" t="s">
        <v>3522</v>
      </c>
      <c r="O995" s="68" t="s">
        <v>14666</v>
      </c>
      <c r="P995" s="348">
        <v>24741039</v>
      </c>
      <c r="Q995" s="348">
        <v>24741039</v>
      </c>
      <c r="R995" s="348" t="s">
        <v>15600</v>
      </c>
      <c r="S995" s="348">
        <v>24741039</v>
      </c>
      <c r="T995" s="348" t="s">
        <v>15586</v>
      </c>
      <c r="U995" s="348">
        <v>24744058</v>
      </c>
      <c r="V995" s="68"/>
      <c r="W995" s="68"/>
      <c r="X995" s="68" t="s">
        <v>3524</v>
      </c>
      <c r="Y995" s="68"/>
    </row>
    <row r="996" spans="1:25" x14ac:dyDescent="0.25">
      <c r="A996" s="68" t="s">
        <v>3526</v>
      </c>
      <c r="B996" s="68" t="s">
        <v>1490</v>
      </c>
      <c r="C996" s="68" t="s">
        <v>324</v>
      </c>
      <c r="D996" s="68" t="s">
        <v>299</v>
      </c>
      <c r="E996" s="68" t="s">
        <v>5</v>
      </c>
      <c r="F996" s="68" t="s">
        <v>49</v>
      </c>
      <c r="G996" s="68" t="s">
        <v>12</v>
      </c>
      <c r="H996" s="68" t="s">
        <v>11</v>
      </c>
      <c r="I996" s="68">
        <v>21009</v>
      </c>
      <c r="J996" s="68" t="s">
        <v>13014</v>
      </c>
      <c r="K996" s="68" t="s">
        <v>126</v>
      </c>
      <c r="L996" s="68" t="s">
        <v>299</v>
      </c>
      <c r="M996" s="68" t="s">
        <v>3522</v>
      </c>
      <c r="N996" s="68" t="s">
        <v>324</v>
      </c>
      <c r="O996" s="68" t="s">
        <v>14666</v>
      </c>
      <c r="P996" s="348">
        <v>24749004</v>
      </c>
      <c r="Q996" s="348">
        <v>24749004</v>
      </c>
      <c r="R996" s="348" t="s">
        <v>15601</v>
      </c>
      <c r="S996" s="348">
        <v>84234094</v>
      </c>
      <c r="T996" s="348" t="s">
        <v>15586</v>
      </c>
      <c r="U996" s="348">
        <v>24744058</v>
      </c>
      <c r="V996" s="68"/>
      <c r="W996" s="68"/>
      <c r="X996" s="68" t="s">
        <v>3527</v>
      </c>
      <c r="Y996" s="68"/>
    </row>
    <row r="997" spans="1:25" x14ac:dyDescent="0.25">
      <c r="A997" s="68" t="s">
        <v>3528</v>
      </c>
      <c r="B997" s="68" t="s">
        <v>1441</v>
      </c>
      <c r="C997" s="68" t="s">
        <v>3529</v>
      </c>
      <c r="D997" s="68" t="s">
        <v>299</v>
      </c>
      <c r="E997" s="68" t="s">
        <v>5</v>
      </c>
      <c r="F997" s="68" t="s">
        <v>49</v>
      </c>
      <c r="G997" s="68" t="s">
        <v>12</v>
      </c>
      <c r="H997" s="68" t="s">
        <v>5</v>
      </c>
      <c r="I997" s="68">
        <v>21004</v>
      </c>
      <c r="J997" s="68" t="s">
        <v>16265</v>
      </c>
      <c r="K997" s="68" t="s">
        <v>126</v>
      </c>
      <c r="L997" s="68" t="s">
        <v>299</v>
      </c>
      <c r="M997" s="68" t="s">
        <v>3512</v>
      </c>
      <c r="N997" s="68" t="s">
        <v>324</v>
      </c>
      <c r="O997" s="68" t="s">
        <v>14666</v>
      </c>
      <c r="P997" s="348">
        <v>24742636</v>
      </c>
      <c r="Q997" s="348" t="s">
        <v>15347</v>
      </c>
      <c r="R997" s="348" t="s">
        <v>13348</v>
      </c>
      <c r="S997" s="348" t="s">
        <v>15347</v>
      </c>
      <c r="T997" s="348" t="s">
        <v>15586</v>
      </c>
      <c r="U997" s="348">
        <v>24744058</v>
      </c>
      <c r="V997" s="68"/>
      <c r="W997" s="68"/>
      <c r="X997" s="68" t="s">
        <v>3530</v>
      </c>
      <c r="Y997" s="68"/>
    </row>
    <row r="998" spans="1:25" x14ac:dyDescent="0.25">
      <c r="A998" s="68" t="s">
        <v>3531</v>
      </c>
      <c r="B998" s="68" t="s">
        <v>1486</v>
      </c>
      <c r="C998" s="68" t="s">
        <v>301</v>
      </c>
      <c r="D998" s="68" t="s">
        <v>299</v>
      </c>
      <c r="E998" s="68" t="s">
        <v>5</v>
      </c>
      <c r="F998" s="68" t="s">
        <v>49</v>
      </c>
      <c r="G998" s="68" t="s">
        <v>12</v>
      </c>
      <c r="H998" s="68" t="s">
        <v>5</v>
      </c>
      <c r="I998" s="68">
        <v>21004</v>
      </c>
      <c r="J998" s="68" t="s">
        <v>16265</v>
      </c>
      <c r="K998" s="68" t="s">
        <v>126</v>
      </c>
      <c r="L998" s="68" t="s">
        <v>299</v>
      </c>
      <c r="M998" s="68" t="s">
        <v>3512</v>
      </c>
      <c r="N998" s="68" t="s">
        <v>301</v>
      </c>
      <c r="O998" s="68" t="s">
        <v>14666</v>
      </c>
      <c r="P998" s="348">
        <v>24743756</v>
      </c>
      <c r="Q998" s="348" t="s">
        <v>15347</v>
      </c>
      <c r="R998" s="348" t="s">
        <v>10430</v>
      </c>
      <c r="S998" s="348">
        <v>70132216</v>
      </c>
      <c r="T998" s="348" t="s">
        <v>15586</v>
      </c>
      <c r="U998" s="348">
        <v>83353952</v>
      </c>
      <c r="V998" s="68"/>
      <c r="W998" s="68"/>
      <c r="X998" s="68" t="s">
        <v>3235</v>
      </c>
      <c r="Y998" s="68"/>
    </row>
    <row r="999" spans="1:25" x14ac:dyDescent="0.25">
      <c r="A999" s="68" t="s">
        <v>3533</v>
      </c>
      <c r="B999" s="68" t="s">
        <v>1411</v>
      </c>
      <c r="C999" s="68" t="s">
        <v>323</v>
      </c>
      <c r="D999" s="68" t="s">
        <v>299</v>
      </c>
      <c r="E999" s="68" t="s">
        <v>5</v>
      </c>
      <c r="F999" s="68" t="s">
        <v>49</v>
      </c>
      <c r="G999" s="68" t="s">
        <v>12</v>
      </c>
      <c r="H999" s="68" t="s">
        <v>11</v>
      </c>
      <c r="I999" s="68">
        <v>21009</v>
      </c>
      <c r="J999" s="68" t="s">
        <v>13014</v>
      </c>
      <c r="K999" s="68" t="s">
        <v>126</v>
      </c>
      <c r="L999" s="68" t="s">
        <v>299</v>
      </c>
      <c r="M999" s="68" t="s">
        <v>3522</v>
      </c>
      <c r="N999" s="68" t="s">
        <v>323</v>
      </c>
      <c r="O999" s="68" t="s">
        <v>14666</v>
      </c>
      <c r="P999" s="348">
        <v>86371658</v>
      </c>
      <c r="Q999" s="348" t="s">
        <v>15347</v>
      </c>
      <c r="R999" s="348" t="s">
        <v>16508</v>
      </c>
      <c r="S999" s="348">
        <v>87303514</v>
      </c>
      <c r="T999" s="348" t="s">
        <v>15586</v>
      </c>
      <c r="U999" s="348">
        <v>24744058</v>
      </c>
      <c r="V999" s="68"/>
      <c r="W999" s="68"/>
      <c r="X999" s="68" t="s">
        <v>8352</v>
      </c>
      <c r="Y999" s="68"/>
    </row>
    <row r="1000" spans="1:25" x14ac:dyDescent="0.25">
      <c r="A1000" s="68" t="s">
        <v>3534</v>
      </c>
      <c r="B1000" s="68" t="s">
        <v>1420</v>
      </c>
      <c r="C1000" s="68" t="s">
        <v>1243</v>
      </c>
      <c r="D1000" s="68" t="s">
        <v>299</v>
      </c>
      <c r="E1000" s="68" t="s">
        <v>5</v>
      </c>
      <c r="F1000" s="68" t="s">
        <v>49</v>
      </c>
      <c r="G1000" s="68" t="s">
        <v>12</v>
      </c>
      <c r="H1000" s="68" t="s">
        <v>5</v>
      </c>
      <c r="I1000" s="68">
        <v>21004</v>
      </c>
      <c r="J1000" s="68" t="s">
        <v>16265</v>
      </c>
      <c r="K1000" s="68" t="s">
        <v>126</v>
      </c>
      <c r="L1000" s="68" t="s">
        <v>299</v>
      </c>
      <c r="M1000" s="68" t="s">
        <v>3512</v>
      </c>
      <c r="N1000" s="68" t="s">
        <v>1243</v>
      </c>
      <c r="O1000" s="68" t="s">
        <v>14666</v>
      </c>
      <c r="P1000" s="348">
        <v>24610800</v>
      </c>
      <c r="Q1000" s="348" t="s">
        <v>15347</v>
      </c>
      <c r="R1000" s="348" t="s">
        <v>16509</v>
      </c>
      <c r="S1000" s="348">
        <v>85238980</v>
      </c>
      <c r="T1000" s="348" t="s">
        <v>15586</v>
      </c>
      <c r="U1000" s="348">
        <v>24744058</v>
      </c>
      <c r="V1000" s="68"/>
      <c r="W1000" s="68"/>
      <c r="X1000" s="68" t="s">
        <v>3535</v>
      </c>
      <c r="Y1000" s="68"/>
    </row>
    <row r="1001" spans="1:25" x14ac:dyDescent="0.25">
      <c r="A1001" s="68" t="s">
        <v>3536</v>
      </c>
      <c r="B1001" s="68" t="s">
        <v>1474</v>
      </c>
      <c r="C1001" s="68" t="s">
        <v>127</v>
      </c>
      <c r="D1001" s="68" t="s">
        <v>299</v>
      </c>
      <c r="E1001" s="68" t="s">
        <v>4</v>
      </c>
      <c r="F1001" s="68" t="s">
        <v>49</v>
      </c>
      <c r="G1001" s="68" t="s">
        <v>12</v>
      </c>
      <c r="H1001" s="68" t="s">
        <v>2</v>
      </c>
      <c r="I1001" s="68">
        <v>21001</v>
      </c>
      <c r="J1001" s="68" t="s">
        <v>12921</v>
      </c>
      <c r="K1001" s="68" t="s">
        <v>126</v>
      </c>
      <c r="L1001" s="68" t="s">
        <v>299</v>
      </c>
      <c r="M1001" s="68" t="s">
        <v>3466</v>
      </c>
      <c r="N1001" s="68" t="s">
        <v>127</v>
      </c>
      <c r="O1001" s="68" t="s">
        <v>14666</v>
      </c>
      <c r="P1001" s="348">
        <v>88844171</v>
      </c>
      <c r="Q1001" s="348">
        <v>83392721</v>
      </c>
      <c r="R1001" s="348" t="s">
        <v>14862</v>
      </c>
      <c r="S1001" s="348">
        <v>83392721</v>
      </c>
      <c r="T1001" s="348" t="s">
        <v>15593</v>
      </c>
      <c r="U1001" s="348">
        <v>88327747</v>
      </c>
      <c r="V1001" s="68"/>
      <c r="W1001" s="68"/>
      <c r="X1001" s="68" t="s">
        <v>8826</v>
      </c>
      <c r="Y1001" s="68"/>
    </row>
    <row r="1002" spans="1:25" x14ac:dyDescent="0.25">
      <c r="A1002" s="68" t="s">
        <v>3537</v>
      </c>
      <c r="B1002" s="68" t="s">
        <v>1431</v>
      </c>
      <c r="C1002" s="68" t="s">
        <v>682</v>
      </c>
      <c r="D1002" s="68" t="s">
        <v>299</v>
      </c>
      <c r="E1002" s="68" t="s">
        <v>5</v>
      </c>
      <c r="F1002" s="68" t="s">
        <v>49</v>
      </c>
      <c r="G1002" s="68" t="s">
        <v>12</v>
      </c>
      <c r="H1002" s="68" t="s">
        <v>11</v>
      </c>
      <c r="I1002" s="68">
        <v>21009</v>
      </c>
      <c r="J1002" s="68" t="s">
        <v>13014</v>
      </c>
      <c r="K1002" s="68" t="s">
        <v>126</v>
      </c>
      <c r="L1002" s="68" t="s">
        <v>299</v>
      </c>
      <c r="M1002" s="68" t="s">
        <v>3522</v>
      </c>
      <c r="N1002" s="68" t="s">
        <v>682</v>
      </c>
      <c r="O1002" s="68" t="s">
        <v>14666</v>
      </c>
      <c r="P1002" s="348">
        <v>24748010</v>
      </c>
      <c r="Q1002" s="348">
        <v>24748010</v>
      </c>
      <c r="R1002" s="348" t="s">
        <v>13164</v>
      </c>
      <c r="S1002" s="348">
        <v>87147478</v>
      </c>
      <c r="T1002" s="348" t="s">
        <v>15586</v>
      </c>
      <c r="U1002" s="348">
        <v>24744058</v>
      </c>
      <c r="V1002" s="68"/>
      <c r="W1002" s="68"/>
      <c r="X1002" s="68" t="s">
        <v>3538</v>
      </c>
      <c r="Y1002" s="68"/>
    </row>
    <row r="1003" spans="1:25" x14ac:dyDescent="0.25">
      <c r="A1003" s="68" t="s">
        <v>3540</v>
      </c>
      <c r="B1003" s="68" t="s">
        <v>1445</v>
      </c>
      <c r="C1003" s="68" t="s">
        <v>3541</v>
      </c>
      <c r="D1003" s="68" t="s">
        <v>299</v>
      </c>
      <c r="E1003" s="68" t="s">
        <v>5</v>
      </c>
      <c r="F1003" s="68" t="s">
        <v>49</v>
      </c>
      <c r="G1003" s="68" t="s">
        <v>12</v>
      </c>
      <c r="H1003" s="68" t="s">
        <v>5</v>
      </c>
      <c r="I1003" s="68">
        <v>21004</v>
      </c>
      <c r="J1003" s="68" t="s">
        <v>16265</v>
      </c>
      <c r="K1003" s="68" t="s">
        <v>126</v>
      </c>
      <c r="L1003" s="68" t="s">
        <v>299</v>
      </c>
      <c r="M1003" s="68" t="s">
        <v>3512</v>
      </c>
      <c r="N1003" s="68" t="s">
        <v>3541</v>
      </c>
      <c r="O1003" s="68" t="s">
        <v>14666</v>
      </c>
      <c r="P1003" s="348">
        <v>84217109</v>
      </c>
      <c r="Q1003" s="348">
        <v>64775516</v>
      </c>
      <c r="R1003" s="348" t="s">
        <v>12694</v>
      </c>
      <c r="S1003" s="348">
        <v>64775516</v>
      </c>
      <c r="T1003" s="348" t="s">
        <v>15586</v>
      </c>
      <c r="U1003" s="348">
        <v>24744058</v>
      </c>
      <c r="V1003" s="68"/>
      <c r="W1003" s="68"/>
      <c r="X1003" s="68" t="s">
        <v>11054</v>
      </c>
      <c r="Y1003" s="68"/>
    </row>
    <row r="1004" spans="1:25" x14ac:dyDescent="0.25">
      <c r="A1004" s="68" t="s">
        <v>3542</v>
      </c>
      <c r="B1004" s="68" t="s">
        <v>1466</v>
      </c>
      <c r="C1004" s="68" t="s">
        <v>1542</v>
      </c>
      <c r="D1004" s="68" t="s">
        <v>299</v>
      </c>
      <c r="E1004" s="68" t="s">
        <v>5</v>
      </c>
      <c r="F1004" s="68" t="s">
        <v>49</v>
      </c>
      <c r="G1004" s="68" t="s">
        <v>12</v>
      </c>
      <c r="H1004" s="68" t="s">
        <v>11</v>
      </c>
      <c r="I1004" s="68">
        <v>21009</v>
      </c>
      <c r="J1004" s="68" t="s">
        <v>13014</v>
      </c>
      <c r="K1004" s="68" t="s">
        <v>126</v>
      </c>
      <c r="L1004" s="68" t="s">
        <v>299</v>
      </c>
      <c r="M1004" s="68" t="s">
        <v>3522</v>
      </c>
      <c r="N1004" s="68" t="s">
        <v>1542</v>
      </c>
      <c r="O1004" s="68" t="s">
        <v>14666</v>
      </c>
      <c r="P1004" s="348">
        <v>24742500</v>
      </c>
      <c r="Q1004" s="348">
        <v>24742500</v>
      </c>
      <c r="R1004" s="348" t="s">
        <v>15603</v>
      </c>
      <c r="S1004" s="348">
        <v>83131390</v>
      </c>
      <c r="T1004" s="348" t="s">
        <v>15586</v>
      </c>
      <c r="U1004" s="348">
        <v>24744058</v>
      </c>
      <c r="V1004" s="68"/>
      <c r="W1004" s="68"/>
      <c r="X1004" s="68" t="s">
        <v>3543</v>
      </c>
      <c r="Y1004" s="68"/>
    </row>
    <row r="1005" spans="1:25" x14ac:dyDescent="0.25">
      <c r="A1005" s="68" t="s">
        <v>3545</v>
      </c>
      <c r="B1005" s="68" t="s">
        <v>1460</v>
      </c>
      <c r="C1005" s="68" t="s">
        <v>3546</v>
      </c>
      <c r="D1005" s="68" t="s">
        <v>299</v>
      </c>
      <c r="E1005" s="68" t="s">
        <v>5</v>
      </c>
      <c r="F1005" s="68" t="s">
        <v>49</v>
      </c>
      <c r="G1005" s="68" t="s">
        <v>12</v>
      </c>
      <c r="H1005" s="68" t="s">
        <v>5</v>
      </c>
      <c r="I1005" s="68">
        <v>21004</v>
      </c>
      <c r="J1005" s="68" t="s">
        <v>16265</v>
      </c>
      <c r="K1005" s="68" t="s">
        <v>126</v>
      </c>
      <c r="L1005" s="68" t="s">
        <v>299</v>
      </c>
      <c r="M1005" s="68" t="s">
        <v>3512</v>
      </c>
      <c r="N1005" s="68" t="s">
        <v>3512</v>
      </c>
      <c r="O1005" s="68" t="s">
        <v>14666</v>
      </c>
      <c r="P1005" s="348">
        <v>24744076</v>
      </c>
      <c r="Q1005" s="348">
        <v>24744076</v>
      </c>
      <c r="R1005" s="348" t="s">
        <v>16510</v>
      </c>
      <c r="S1005" s="348">
        <v>88470657</v>
      </c>
      <c r="T1005" s="348" t="s">
        <v>15586</v>
      </c>
      <c r="U1005" s="348">
        <v>24744058</v>
      </c>
      <c r="V1005" s="68" t="s">
        <v>15261</v>
      </c>
      <c r="W1005" s="68"/>
      <c r="X1005" s="68" t="s">
        <v>1581</v>
      </c>
      <c r="Y1005" s="68" t="s">
        <v>395</v>
      </c>
    </row>
    <row r="1006" spans="1:25" x14ac:dyDescent="0.25">
      <c r="A1006" s="68" t="s">
        <v>3547</v>
      </c>
      <c r="B1006" s="68" t="s">
        <v>1470</v>
      </c>
      <c r="C1006" s="68" t="s">
        <v>3548</v>
      </c>
      <c r="D1006" s="68" t="s">
        <v>299</v>
      </c>
      <c r="E1006" s="68" t="s">
        <v>5</v>
      </c>
      <c r="F1006" s="68" t="s">
        <v>49</v>
      </c>
      <c r="G1006" s="68" t="s">
        <v>12</v>
      </c>
      <c r="H1006" s="68" t="s">
        <v>11</v>
      </c>
      <c r="I1006" s="68">
        <v>21009</v>
      </c>
      <c r="J1006" s="68" t="s">
        <v>13014</v>
      </c>
      <c r="K1006" s="68" t="s">
        <v>126</v>
      </c>
      <c r="L1006" s="68" t="s">
        <v>299</v>
      </c>
      <c r="M1006" s="68" t="s">
        <v>3522</v>
      </c>
      <c r="N1006" s="68" t="s">
        <v>3549</v>
      </c>
      <c r="O1006" s="68" t="s">
        <v>14666</v>
      </c>
      <c r="P1006" s="348">
        <v>24743644</v>
      </c>
      <c r="Q1006" s="348" t="s">
        <v>15347</v>
      </c>
      <c r="R1006" s="348" t="s">
        <v>15604</v>
      </c>
      <c r="S1006" s="348">
        <v>24743644</v>
      </c>
      <c r="T1006" s="348" t="s">
        <v>15586</v>
      </c>
      <c r="U1006" s="348">
        <v>24744058</v>
      </c>
      <c r="V1006" s="68"/>
      <c r="W1006" s="68"/>
      <c r="X1006" s="68" t="s">
        <v>3550</v>
      </c>
      <c r="Y1006" s="68"/>
    </row>
    <row r="1007" spans="1:25" x14ac:dyDescent="0.25">
      <c r="A1007" s="68" t="s">
        <v>3553</v>
      </c>
      <c r="B1007" s="68" t="s">
        <v>3552</v>
      </c>
      <c r="C1007" s="68" t="s">
        <v>2273</v>
      </c>
      <c r="D1007" s="68" t="s">
        <v>299</v>
      </c>
      <c r="E1007" s="68" t="s">
        <v>5</v>
      </c>
      <c r="F1007" s="68" t="s">
        <v>49</v>
      </c>
      <c r="G1007" s="68" t="s">
        <v>12</v>
      </c>
      <c r="H1007" s="68" t="s">
        <v>5</v>
      </c>
      <c r="I1007" s="68">
        <v>21004</v>
      </c>
      <c r="J1007" s="68" t="s">
        <v>16265</v>
      </c>
      <c r="K1007" s="68" t="s">
        <v>126</v>
      </c>
      <c r="L1007" s="68" t="s">
        <v>299</v>
      </c>
      <c r="M1007" s="68" t="s">
        <v>3512</v>
      </c>
      <c r="N1007" s="68" t="s">
        <v>3554</v>
      </c>
      <c r="O1007" s="68" t="s">
        <v>14666</v>
      </c>
      <c r="P1007" s="348">
        <v>24741308</v>
      </c>
      <c r="Q1007" s="348">
        <v>24741308</v>
      </c>
      <c r="R1007" s="348" t="s">
        <v>13486</v>
      </c>
      <c r="S1007" s="348">
        <v>83665512</v>
      </c>
      <c r="T1007" s="348" t="s">
        <v>15586</v>
      </c>
      <c r="U1007" s="348">
        <v>24744058</v>
      </c>
      <c r="V1007" s="68" t="s">
        <v>15261</v>
      </c>
      <c r="W1007" s="68"/>
      <c r="X1007" s="68" t="s">
        <v>2185</v>
      </c>
      <c r="Y1007" s="68"/>
    </row>
    <row r="1008" spans="1:25" x14ac:dyDescent="0.25">
      <c r="A1008" s="68" t="s">
        <v>3555</v>
      </c>
      <c r="B1008" s="68" t="s">
        <v>1418</v>
      </c>
      <c r="C1008" s="68" t="s">
        <v>12361</v>
      </c>
      <c r="D1008" s="68" t="s">
        <v>299</v>
      </c>
      <c r="E1008" s="68" t="s">
        <v>5</v>
      </c>
      <c r="F1008" s="68" t="s">
        <v>49</v>
      </c>
      <c r="G1008" s="68" t="s">
        <v>12</v>
      </c>
      <c r="H1008" s="68" t="s">
        <v>5</v>
      </c>
      <c r="I1008" s="68">
        <v>21004</v>
      </c>
      <c r="J1008" s="68" t="s">
        <v>16265</v>
      </c>
      <c r="K1008" s="68" t="s">
        <v>126</v>
      </c>
      <c r="L1008" s="68" t="s">
        <v>299</v>
      </c>
      <c r="M1008" s="68" t="s">
        <v>3512</v>
      </c>
      <c r="N1008" s="68" t="s">
        <v>12685</v>
      </c>
      <c r="O1008" s="68" t="s">
        <v>14666</v>
      </c>
      <c r="P1008" s="348">
        <v>86118578</v>
      </c>
      <c r="Q1008" s="348" t="s">
        <v>15347</v>
      </c>
      <c r="R1008" s="348" t="s">
        <v>3556</v>
      </c>
      <c r="S1008" s="348">
        <v>84339565</v>
      </c>
      <c r="T1008" s="348" t="s">
        <v>15586</v>
      </c>
      <c r="U1008" s="348">
        <v>24744058</v>
      </c>
      <c r="V1008" s="68"/>
      <c r="W1008" s="68"/>
      <c r="X1008" s="68" t="s">
        <v>12116</v>
      </c>
      <c r="Y1008" s="68"/>
    </row>
    <row r="1009" spans="1:25" x14ac:dyDescent="0.25">
      <c r="A1009" s="68" t="s">
        <v>3558</v>
      </c>
      <c r="B1009" s="68" t="s">
        <v>3557</v>
      </c>
      <c r="C1009" s="68" t="s">
        <v>3559</v>
      </c>
      <c r="D1009" s="68" t="s">
        <v>299</v>
      </c>
      <c r="E1009" s="68" t="s">
        <v>5</v>
      </c>
      <c r="F1009" s="68" t="s">
        <v>49</v>
      </c>
      <c r="G1009" s="68" t="s">
        <v>12</v>
      </c>
      <c r="H1009" s="68" t="s">
        <v>5</v>
      </c>
      <c r="I1009" s="68">
        <v>21004</v>
      </c>
      <c r="J1009" s="68" t="s">
        <v>16265</v>
      </c>
      <c r="K1009" s="68" t="s">
        <v>126</v>
      </c>
      <c r="L1009" s="68" t="s">
        <v>299</v>
      </c>
      <c r="M1009" s="68" t="s">
        <v>3512</v>
      </c>
      <c r="N1009" s="68" t="s">
        <v>1453</v>
      </c>
      <c r="O1009" s="68" t="s">
        <v>14666</v>
      </c>
      <c r="P1009" s="348">
        <v>24732243</v>
      </c>
      <c r="Q1009" s="348">
        <v>24732243</v>
      </c>
      <c r="R1009" s="348" t="s">
        <v>13165</v>
      </c>
      <c r="S1009" s="348">
        <v>24732243</v>
      </c>
      <c r="T1009" s="348" t="s">
        <v>15586</v>
      </c>
      <c r="U1009" s="348">
        <v>24744058</v>
      </c>
      <c r="V1009" s="68"/>
      <c r="W1009" s="68"/>
      <c r="X1009" s="68" t="s">
        <v>3232</v>
      </c>
      <c r="Y1009" s="68"/>
    </row>
    <row r="1010" spans="1:25" x14ac:dyDescent="0.25">
      <c r="A1010" s="68" t="s">
        <v>3561</v>
      </c>
      <c r="B1010" s="68" t="s">
        <v>3560</v>
      </c>
      <c r="C1010" s="68" t="s">
        <v>3562</v>
      </c>
      <c r="D1010" s="68" t="s">
        <v>299</v>
      </c>
      <c r="E1010" s="68" t="s">
        <v>5</v>
      </c>
      <c r="F1010" s="68" t="s">
        <v>49</v>
      </c>
      <c r="G1010" s="68" t="s">
        <v>12</v>
      </c>
      <c r="H1010" s="68" t="s">
        <v>5</v>
      </c>
      <c r="I1010" s="68">
        <v>21004</v>
      </c>
      <c r="J1010" s="68" t="s">
        <v>16265</v>
      </c>
      <c r="K1010" s="68" t="s">
        <v>126</v>
      </c>
      <c r="L1010" s="68" t="s">
        <v>299</v>
      </c>
      <c r="M1010" s="68" t="s">
        <v>3512</v>
      </c>
      <c r="N1010" s="68" t="s">
        <v>2273</v>
      </c>
      <c r="O1010" s="68" t="s">
        <v>14666</v>
      </c>
      <c r="P1010" s="348">
        <v>24741253</v>
      </c>
      <c r="Q1010" s="348">
        <v>24741253</v>
      </c>
      <c r="R1010" s="348" t="s">
        <v>11493</v>
      </c>
      <c r="S1010" s="348">
        <v>24741253</v>
      </c>
      <c r="T1010" s="348" t="s">
        <v>15586</v>
      </c>
      <c r="U1010" s="348">
        <v>24744058</v>
      </c>
      <c r="V1010" s="68"/>
      <c r="W1010" s="68"/>
      <c r="X1010" s="68" t="s">
        <v>3563</v>
      </c>
      <c r="Y1010" s="68"/>
    </row>
    <row r="1011" spans="1:25" x14ac:dyDescent="0.25">
      <c r="A1011" s="68" t="s">
        <v>3566</v>
      </c>
      <c r="B1011" s="68" t="s">
        <v>3565</v>
      </c>
      <c r="C1011" s="68" t="s">
        <v>3255</v>
      </c>
      <c r="D1011" s="68" t="s">
        <v>299</v>
      </c>
      <c r="E1011" s="68" t="s">
        <v>5</v>
      </c>
      <c r="F1011" s="68" t="s">
        <v>49</v>
      </c>
      <c r="G1011" s="68" t="s">
        <v>12</v>
      </c>
      <c r="H1011" s="68" t="s">
        <v>5</v>
      </c>
      <c r="I1011" s="68">
        <v>21004</v>
      </c>
      <c r="J1011" s="68" t="s">
        <v>16265</v>
      </c>
      <c r="K1011" s="68" t="s">
        <v>126</v>
      </c>
      <c r="L1011" s="68" t="s">
        <v>299</v>
      </c>
      <c r="M1011" s="68" t="s">
        <v>3512</v>
      </c>
      <c r="N1011" s="68" t="s">
        <v>3255</v>
      </c>
      <c r="O1011" s="68" t="s">
        <v>14666</v>
      </c>
      <c r="P1011" s="348" t="s">
        <v>15347</v>
      </c>
      <c r="Q1011" s="348" t="s">
        <v>15347</v>
      </c>
      <c r="R1011" s="348" t="s">
        <v>14143</v>
      </c>
      <c r="S1011" s="348">
        <v>88909245</v>
      </c>
      <c r="T1011" s="348" t="s">
        <v>15586</v>
      </c>
      <c r="U1011" s="348">
        <v>83353952</v>
      </c>
      <c r="V1011" s="68"/>
      <c r="W1011" s="68"/>
      <c r="X1011" s="68" t="s">
        <v>3567</v>
      </c>
      <c r="Y1011" s="68"/>
    </row>
    <row r="1012" spans="1:25" x14ac:dyDescent="0.25">
      <c r="A1012" s="68" t="s">
        <v>3569</v>
      </c>
      <c r="B1012" s="68" t="s">
        <v>3568</v>
      </c>
      <c r="C1012" s="68" t="s">
        <v>3570</v>
      </c>
      <c r="D1012" s="68" t="s">
        <v>299</v>
      </c>
      <c r="E1012" s="68" t="s">
        <v>5</v>
      </c>
      <c r="F1012" s="68" t="s">
        <v>49</v>
      </c>
      <c r="G1012" s="68" t="s">
        <v>12</v>
      </c>
      <c r="H1012" s="68" t="s">
        <v>5</v>
      </c>
      <c r="I1012" s="68">
        <v>21004</v>
      </c>
      <c r="J1012" s="68" t="s">
        <v>16265</v>
      </c>
      <c r="K1012" s="68" t="s">
        <v>126</v>
      </c>
      <c r="L1012" s="68" t="s">
        <v>299</v>
      </c>
      <c r="M1012" s="68" t="s">
        <v>3512</v>
      </c>
      <c r="N1012" s="68" t="s">
        <v>3570</v>
      </c>
      <c r="O1012" s="68" t="s">
        <v>14666</v>
      </c>
      <c r="P1012" s="348">
        <v>24740155</v>
      </c>
      <c r="Q1012" s="348">
        <v>24740155</v>
      </c>
      <c r="R1012" s="348" t="s">
        <v>3634</v>
      </c>
      <c r="S1012" s="348">
        <v>86116629</v>
      </c>
      <c r="T1012" s="348" t="s">
        <v>15586</v>
      </c>
      <c r="U1012" s="348">
        <v>24744058</v>
      </c>
      <c r="V1012" s="68"/>
      <c r="W1012" s="68"/>
      <c r="X1012" s="68" t="s">
        <v>3571</v>
      </c>
      <c r="Y1012" s="68"/>
    </row>
    <row r="1013" spans="1:25" x14ac:dyDescent="0.25">
      <c r="A1013" s="68" t="s">
        <v>3573</v>
      </c>
      <c r="B1013" s="68" t="s">
        <v>3572</v>
      </c>
      <c r="C1013" s="68" t="s">
        <v>47</v>
      </c>
      <c r="D1013" s="68" t="s">
        <v>299</v>
      </c>
      <c r="E1013" s="68" t="s">
        <v>5</v>
      </c>
      <c r="F1013" s="68" t="s">
        <v>49</v>
      </c>
      <c r="G1013" s="68" t="s">
        <v>12</v>
      </c>
      <c r="H1013" s="68" t="s">
        <v>5</v>
      </c>
      <c r="I1013" s="68">
        <v>21004</v>
      </c>
      <c r="J1013" s="68" t="s">
        <v>16265</v>
      </c>
      <c r="K1013" s="68" t="s">
        <v>126</v>
      </c>
      <c r="L1013" s="68" t="s">
        <v>299</v>
      </c>
      <c r="M1013" s="68" t="s">
        <v>3512</v>
      </c>
      <c r="N1013" s="68" t="s">
        <v>47</v>
      </c>
      <c r="O1013" s="68" t="s">
        <v>14666</v>
      </c>
      <c r="P1013" s="348">
        <v>24743572</v>
      </c>
      <c r="Q1013" s="348">
        <v>24743572</v>
      </c>
      <c r="R1013" s="348" t="s">
        <v>3574</v>
      </c>
      <c r="S1013" s="348">
        <v>89934438</v>
      </c>
      <c r="T1013" s="348" t="s">
        <v>15586</v>
      </c>
      <c r="U1013" s="348">
        <v>24744058</v>
      </c>
      <c r="V1013" s="68"/>
      <c r="W1013" s="68"/>
      <c r="X1013" s="68" t="s">
        <v>3321</v>
      </c>
      <c r="Y1013" s="68"/>
    </row>
    <row r="1014" spans="1:25" x14ac:dyDescent="0.25">
      <c r="A1014" s="68" t="s">
        <v>3576</v>
      </c>
      <c r="B1014" s="68" t="s">
        <v>3114</v>
      </c>
      <c r="C1014" s="68" t="s">
        <v>101</v>
      </c>
      <c r="D1014" s="68" t="s">
        <v>299</v>
      </c>
      <c r="E1014" s="68" t="s">
        <v>6</v>
      </c>
      <c r="F1014" s="68" t="s">
        <v>49</v>
      </c>
      <c r="G1014" s="68" t="s">
        <v>12</v>
      </c>
      <c r="H1014" s="68" t="s">
        <v>7</v>
      </c>
      <c r="I1014" s="68">
        <v>21006</v>
      </c>
      <c r="J1014" s="68" t="s">
        <v>13012</v>
      </c>
      <c r="K1014" s="68" t="s">
        <v>126</v>
      </c>
      <c r="L1014" s="68" t="s">
        <v>299</v>
      </c>
      <c r="M1014" s="68" t="s">
        <v>3577</v>
      </c>
      <c r="N1014" s="68" t="s">
        <v>101</v>
      </c>
      <c r="O1014" s="68" t="s">
        <v>14666</v>
      </c>
      <c r="P1014" s="348">
        <v>24041031</v>
      </c>
      <c r="Q1014" s="348">
        <v>24041149</v>
      </c>
      <c r="R1014" s="348" t="s">
        <v>12449</v>
      </c>
      <c r="S1014" s="348">
        <v>85633114</v>
      </c>
      <c r="T1014" s="348" t="s">
        <v>15379</v>
      </c>
      <c r="U1014" s="348">
        <v>83187649</v>
      </c>
      <c r="V1014" s="68"/>
      <c r="W1014" s="68"/>
      <c r="X1014" s="68" t="s">
        <v>3578</v>
      </c>
      <c r="Y1014" s="68"/>
    </row>
    <row r="1015" spans="1:25" x14ac:dyDescent="0.25">
      <c r="A1015" s="68" t="s">
        <v>3579</v>
      </c>
      <c r="B1015" s="68" t="s">
        <v>1292</v>
      </c>
      <c r="C1015" s="68" t="s">
        <v>10134</v>
      </c>
      <c r="D1015" s="68" t="s">
        <v>299</v>
      </c>
      <c r="E1015" s="68" t="s">
        <v>2</v>
      </c>
      <c r="F1015" s="68" t="s">
        <v>49</v>
      </c>
      <c r="G1015" s="68" t="s">
        <v>1171</v>
      </c>
      <c r="H1015" s="68" t="s">
        <v>4</v>
      </c>
      <c r="I1015" s="68">
        <v>21603</v>
      </c>
      <c r="J1015" s="68" t="s">
        <v>13940</v>
      </c>
      <c r="K1015" s="68" t="s">
        <v>126</v>
      </c>
      <c r="L1015" s="68" t="s">
        <v>3343</v>
      </c>
      <c r="M1015" s="68" t="s">
        <v>3602</v>
      </c>
      <c r="N1015" s="68" t="s">
        <v>3023</v>
      </c>
      <c r="O1015" s="68" t="s">
        <v>14666</v>
      </c>
      <c r="P1015" s="348">
        <v>88594555</v>
      </c>
      <c r="Q1015" s="348">
        <v>24650655</v>
      </c>
      <c r="R1015" s="348" t="s">
        <v>13489</v>
      </c>
      <c r="S1015" s="348">
        <v>88089396</v>
      </c>
      <c r="T1015" s="348" t="s">
        <v>16497</v>
      </c>
      <c r="U1015" s="348">
        <v>24722182</v>
      </c>
      <c r="V1015" s="68"/>
      <c r="W1015" s="68"/>
      <c r="X1015" s="68" t="s">
        <v>3580</v>
      </c>
      <c r="Y1015" s="68"/>
    </row>
    <row r="1016" spans="1:25" x14ac:dyDescent="0.25">
      <c r="A1016" s="68" t="s">
        <v>3581</v>
      </c>
      <c r="B1016" s="68" t="s">
        <v>1330</v>
      </c>
      <c r="C1016" s="68" t="s">
        <v>3582</v>
      </c>
      <c r="D1016" s="68" t="s">
        <v>299</v>
      </c>
      <c r="E1016" s="68" t="s">
        <v>6</v>
      </c>
      <c r="F1016" s="68" t="s">
        <v>49</v>
      </c>
      <c r="G1016" s="68" t="s">
        <v>12</v>
      </c>
      <c r="H1016" s="68" t="s">
        <v>7</v>
      </c>
      <c r="I1016" s="68">
        <v>21006</v>
      </c>
      <c r="J1016" s="68" t="s">
        <v>13012</v>
      </c>
      <c r="K1016" s="68" t="s">
        <v>126</v>
      </c>
      <c r="L1016" s="68" t="s">
        <v>299</v>
      </c>
      <c r="M1016" s="68" t="s">
        <v>3577</v>
      </c>
      <c r="N1016" s="68" t="s">
        <v>11494</v>
      </c>
      <c r="O1016" s="68" t="s">
        <v>14666</v>
      </c>
      <c r="P1016" s="348">
        <v>24734795</v>
      </c>
      <c r="Q1016" s="348" t="s">
        <v>15347</v>
      </c>
      <c r="R1016" s="348" t="s">
        <v>10513</v>
      </c>
      <c r="S1016" s="348">
        <v>83089533</v>
      </c>
      <c r="T1016" s="348" t="s">
        <v>15379</v>
      </c>
      <c r="U1016" s="348">
        <v>83187649</v>
      </c>
      <c r="V1016" s="68"/>
      <c r="W1016" s="68"/>
      <c r="X1016" s="68" t="s">
        <v>3583</v>
      </c>
      <c r="Y1016" s="68"/>
    </row>
    <row r="1017" spans="1:25" x14ac:dyDescent="0.25">
      <c r="A1017" s="68" t="s">
        <v>3584</v>
      </c>
      <c r="B1017" s="68" t="s">
        <v>1363</v>
      </c>
      <c r="C1017" s="68" t="s">
        <v>3585</v>
      </c>
      <c r="D1017" s="68" t="s">
        <v>299</v>
      </c>
      <c r="E1017" s="68" t="s">
        <v>6</v>
      </c>
      <c r="F1017" s="68" t="s">
        <v>49</v>
      </c>
      <c r="G1017" s="68" t="s">
        <v>12</v>
      </c>
      <c r="H1017" s="68" t="s">
        <v>7</v>
      </c>
      <c r="I1017" s="68">
        <v>21006</v>
      </c>
      <c r="J1017" s="68" t="s">
        <v>13012</v>
      </c>
      <c r="K1017" s="68" t="s">
        <v>126</v>
      </c>
      <c r="L1017" s="68" t="s">
        <v>299</v>
      </c>
      <c r="M1017" s="68" t="s">
        <v>3577</v>
      </c>
      <c r="N1017" s="68" t="s">
        <v>3585</v>
      </c>
      <c r="O1017" s="68" t="s">
        <v>14666</v>
      </c>
      <c r="P1017" s="348">
        <v>24041192</v>
      </c>
      <c r="Q1017" s="348">
        <v>89085546</v>
      </c>
      <c r="R1017" s="348" t="s">
        <v>3586</v>
      </c>
      <c r="S1017" s="348">
        <v>24041192</v>
      </c>
      <c r="T1017" s="348" t="s">
        <v>15379</v>
      </c>
      <c r="U1017" s="348">
        <v>83187649</v>
      </c>
      <c r="V1017" s="68"/>
      <c r="W1017" s="68"/>
      <c r="X1017" s="68" t="s">
        <v>3587</v>
      </c>
      <c r="Y1017" s="68"/>
    </row>
    <row r="1018" spans="1:25" x14ac:dyDescent="0.25">
      <c r="A1018" s="68" t="s">
        <v>3588</v>
      </c>
      <c r="B1018" s="68" t="s">
        <v>3079</v>
      </c>
      <c r="C1018" s="68" t="s">
        <v>3589</v>
      </c>
      <c r="D1018" s="68" t="s">
        <v>299</v>
      </c>
      <c r="E1018" s="68" t="s">
        <v>6</v>
      </c>
      <c r="F1018" s="68" t="s">
        <v>49</v>
      </c>
      <c r="G1018" s="68" t="s">
        <v>12</v>
      </c>
      <c r="H1018" s="68" t="s">
        <v>7</v>
      </c>
      <c r="I1018" s="68">
        <v>21006</v>
      </c>
      <c r="J1018" s="68" t="s">
        <v>13012</v>
      </c>
      <c r="K1018" s="68" t="s">
        <v>126</v>
      </c>
      <c r="L1018" s="68" t="s">
        <v>299</v>
      </c>
      <c r="M1018" s="68" t="s">
        <v>3577</v>
      </c>
      <c r="N1018" s="68" t="s">
        <v>3589</v>
      </c>
      <c r="O1018" s="68" t="s">
        <v>14666</v>
      </c>
      <c r="P1018" s="348">
        <v>24038020</v>
      </c>
      <c r="Q1018" s="348">
        <v>24038020</v>
      </c>
      <c r="R1018" s="348" t="s">
        <v>15615</v>
      </c>
      <c r="S1018" s="348">
        <v>24038020</v>
      </c>
      <c r="T1018" s="348" t="s">
        <v>15379</v>
      </c>
      <c r="U1018" s="348">
        <v>83187649</v>
      </c>
      <c r="V1018" s="68"/>
      <c r="W1018" s="68"/>
      <c r="X1018" s="68" t="s">
        <v>3590</v>
      </c>
      <c r="Y1018" s="68"/>
    </row>
    <row r="1019" spans="1:25" x14ac:dyDescent="0.25">
      <c r="A1019" s="68" t="s">
        <v>3591</v>
      </c>
      <c r="B1019" s="68" t="s">
        <v>3095</v>
      </c>
      <c r="C1019" s="68" t="s">
        <v>12362</v>
      </c>
      <c r="D1019" s="68" t="s">
        <v>299</v>
      </c>
      <c r="E1019" s="68" t="s">
        <v>6</v>
      </c>
      <c r="F1019" s="68" t="s">
        <v>49</v>
      </c>
      <c r="G1019" s="68" t="s">
        <v>12</v>
      </c>
      <c r="H1019" s="68" t="s">
        <v>7</v>
      </c>
      <c r="I1019" s="68">
        <v>21006</v>
      </c>
      <c r="J1019" s="68" t="s">
        <v>13012</v>
      </c>
      <c r="K1019" s="68" t="s">
        <v>126</v>
      </c>
      <c r="L1019" s="68" t="s">
        <v>299</v>
      </c>
      <c r="M1019" s="68" t="s">
        <v>3577</v>
      </c>
      <c r="N1019" s="68" t="s">
        <v>2799</v>
      </c>
      <c r="O1019" s="68" t="s">
        <v>14666</v>
      </c>
      <c r="P1019" s="348">
        <v>24041002</v>
      </c>
      <c r="Q1019" s="348" t="s">
        <v>15347</v>
      </c>
      <c r="R1019" s="348" t="s">
        <v>3358</v>
      </c>
      <c r="S1019" s="348">
        <v>24041002</v>
      </c>
      <c r="T1019" s="348" t="s">
        <v>15379</v>
      </c>
      <c r="U1019" s="348">
        <v>83187649</v>
      </c>
      <c r="V1019" s="68"/>
      <c r="W1019" s="68" t="s">
        <v>15261</v>
      </c>
      <c r="X1019" s="68" t="s">
        <v>12117</v>
      </c>
      <c r="Y1019" s="68"/>
    </row>
    <row r="1020" spans="1:25" x14ac:dyDescent="0.25">
      <c r="A1020" s="68" t="s">
        <v>3592</v>
      </c>
      <c r="B1020" s="68" t="s">
        <v>3471</v>
      </c>
      <c r="C1020" s="68" t="s">
        <v>3593</v>
      </c>
      <c r="D1020" s="68" t="s">
        <v>299</v>
      </c>
      <c r="E1020" s="68" t="s">
        <v>2</v>
      </c>
      <c r="F1020" s="68" t="s">
        <v>49</v>
      </c>
      <c r="G1020" s="68" t="s">
        <v>1171</v>
      </c>
      <c r="H1020" s="68" t="s">
        <v>3</v>
      </c>
      <c r="I1020" s="68">
        <v>21602</v>
      </c>
      <c r="J1020" s="68" t="s">
        <v>13939</v>
      </c>
      <c r="K1020" s="68" t="s">
        <v>126</v>
      </c>
      <c r="L1020" s="68" t="s">
        <v>3343</v>
      </c>
      <c r="M1020" s="68" t="s">
        <v>2654</v>
      </c>
      <c r="N1020" s="68" t="s">
        <v>3593</v>
      </c>
      <c r="O1020" s="68" t="s">
        <v>14666</v>
      </c>
      <c r="P1020" s="348">
        <v>70891187</v>
      </c>
      <c r="Q1020" s="348">
        <v>70891187</v>
      </c>
      <c r="R1020" s="348" t="s">
        <v>15602</v>
      </c>
      <c r="S1020" s="348">
        <v>86148999</v>
      </c>
      <c r="T1020" s="348" t="s">
        <v>16497</v>
      </c>
      <c r="U1020" s="348">
        <v>24722182</v>
      </c>
      <c r="V1020" s="68"/>
      <c r="W1020" s="68"/>
      <c r="X1020" s="68" t="s">
        <v>2289</v>
      </c>
      <c r="Y1020" s="68"/>
    </row>
    <row r="1021" spans="1:25" x14ac:dyDescent="0.25">
      <c r="A1021" s="68" t="s">
        <v>3594</v>
      </c>
      <c r="B1021" s="68" t="s">
        <v>3478</v>
      </c>
      <c r="C1021" s="68" t="s">
        <v>3595</v>
      </c>
      <c r="D1021" s="68" t="s">
        <v>299</v>
      </c>
      <c r="E1021" s="68" t="s">
        <v>6</v>
      </c>
      <c r="F1021" s="68" t="s">
        <v>49</v>
      </c>
      <c r="G1021" s="68" t="s">
        <v>12</v>
      </c>
      <c r="H1021" s="68" t="s">
        <v>7</v>
      </c>
      <c r="I1021" s="68">
        <v>21006</v>
      </c>
      <c r="J1021" s="68" t="s">
        <v>13012</v>
      </c>
      <c r="K1021" s="68" t="s">
        <v>126</v>
      </c>
      <c r="L1021" s="68" t="s">
        <v>299</v>
      </c>
      <c r="M1021" s="68" t="s">
        <v>3577</v>
      </c>
      <c r="N1021" s="68" t="s">
        <v>3595</v>
      </c>
      <c r="O1021" s="68" t="s">
        <v>14666</v>
      </c>
      <c r="P1021" s="348">
        <v>22065010</v>
      </c>
      <c r="Q1021" s="348">
        <v>44028568</v>
      </c>
      <c r="R1021" s="348" t="s">
        <v>13678</v>
      </c>
      <c r="S1021" s="348">
        <v>44028568</v>
      </c>
      <c r="T1021" s="348" t="s">
        <v>15379</v>
      </c>
      <c r="U1021" s="348">
        <v>83187649</v>
      </c>
      <c r="V1021" s="68"/>
      <c r="W1021" s="68"/>
      <c r="X1021" s="68" t="s">
        <v>3596</v>
      </c>
      <c r="Y1021" s="68"/>
    </row>
    <row r="1022" spans="1:25" x14ac:dyDescent="0.25">
      <c r="A1022" s="68" t="s">
        <v>3597</v>
      </c>
      <c r="B1022" s="68" t="s">
        <v>3131</v>
      </c>
      <c r="C1022" s="68" t="s">
        <v>436</v>
      </c>
      <c r="D1022" s="68" t="s">
        <v>281</v>
      </c>
      <c r="E1022" s="68" t="s">
        <v>2</v>
      </c>
      <c r="F1022" s="68" t="s">
        <v>282</v>
      </c>
      <c r="G1022" s="68" t="s">
        <v>12</v>
      </c>
      <c r="H1022" s="68" t="s">
        <v>3</v>
      </c>
      <c r="I1022" s="68">
        <v>41002</v>
      </c>
      <c r="J1022" s="68" t="s">
        <v>13889</v>
      </c>
      <c r="K1022" s="68" t="s">
        <v>283</v>
      </c>
      <c r="L1022" s="68" t="s">
        <v>281</v>
      </c>
      <c r="M1022" s="68" t="s">
        <v>2472</v>
      </c>
      <c r="N1022" s="68" t="s">
        <v>11495</v>
      </c>
      <c r="O1022" s="68" t="s">
        <v>14666</v>
      </c>
      <c r="P1022" s="348">
        <v>88519342</v>
      </c>
      <c r="Q1022" s="348" t="s">
        <v>15347</v>
      </c>
      <c r="R1022" s="348" t="s">
        <v>16511</v>
      </c>
      <c r="S1022" s="348">
        <v>88519342</v>
      </c>
      <c r="T1022" s="348" t="s">
        <v>16512</v>
      </c>
      <c r="U1022" s="348">
        <v>27611126</v>
      </c>
      <c r="V1022" s="68"/>
      <c r="W1022" s="68"/>
      <c r="X1022" s="68" t="s">
        <v>3598</v>
      </c>
      <c r="Y1022" s="68"/>
    </row>
    <row r="1023" spans="1:25" x14ac:dyDescent="0.25">
      <c r="A1023" s="68" t="s">
        <v>3599</v>
      </c>
      <c r="B1023" s="68" t="s">
        <v>3094</v>
      </c>
      <c r="C1023" s="68" t="s">
        <v>410</v>
      </c>
      <c r="D1023" s="68" t="s">
        <v>299</v>
      </c>
      <c r="E1023" s="68" t="s">
        <v>2</v>
      </c>
      <c r="F1023" s="68" t="s">
        <v>49</v>
      </c>
      <c r="G1023" s="68" t="s">
        <v>1171</v>
      </c>
      <c r="H1023" s="68" t="s">
        <v>4</v>
      </c>
      <c r="I1023" s="68">
        <v>21603</v>
      </c>
      <c r="J1023" s="68" t="s">
        <v>13940</v>
      </c>
      <c r="K1023" s="68" t="s">
        <v>126</v>
      </c>
      <c r="L1023" s="68" t="s">
        <v>3343</v>
      </c>
      <c r="M1023" s="68" t="s">
        <v>3602</v>
      </c>
      <c r="N1023" s="68" t="s">
        <v>218</v>
      </c>
      <c r="O1023" s="68" t="s">
        <v>14666</v>
      </c>
      <c r="P1023" s="348">
        <v>24031003</v>
      </c>
      <c r="Q1023" s="348">
        <v>24031003</v>
      </c>
      <c r="R1023" s="348" t="s">
        <v>14843</v>
      </c>
      <c r="S1023" s="348">
        <v>87240003</v>
      </c>
      <c r="T1023" s="348" t="s">
        <v>16497</v>
      </c>
      <c r="U1023" s="348">
        <v>24722182</v>
      </c>
      <c r="V1023" s="68"/>
      <c r="W1023" s="68"/>
      <c r="X1023" s="68" t="s">
        <v>3600</v>
      </c>
      <c r="Y1023" s="68"/>
    </row>
    <row r="1024" spans="1:25" x14ac:dyDescent="0.25">
      <c r="A1024" s="68" t="s">
        <v>3601</v>
      </c>
      <c r="B1024" s="68" t="s">
        <v>3124</v>
      </c>
      <c r="C1024" s="68" t="s">
        <v>3602</v>
      </c>
      <c r="D1024" s="68" t="s">
        <v>299</v>
      </c>
      <c r="E1024" s="68" t="s">
        <v>2</v>
      </c>
      <c r="F1024" s="68" t="s">
        <v>49</v>
      </c>
      <c r="G1024" s="68" t="s">
        <v>1171</v>
      </c>
      <c r="H1024" s="68" t="s">
        <v>4</v>
      </c>
      <c r="I1024" s="68">
        <v>21603</v>
      </c>
      <c r="J1024" s="68" t="s">
        <v>13940</v>
      </c>
      <c r="K1024" s="68" t="s">
        <v>126</v>
      </c>
      <c r="L1024" s="68" t="s">
        <v>3343</v>
      </c>
      <c r="M1024" s="68" t="s">
        <v>3602</v>
      </c>
      <c r="N1024" s="68" t="s">
        <v>3602</v>
      </c>
      <c r="O1024" s="68" t="s">
        <v>14666</v>
      </c>
      <c r="P1024" s="348">
        <v>24650407</v>
      </c>
      <c r="Q1024" s="348">
        <v>24650655</v>
      </c>
      <c r="R1024" s="348" t="s">
        <v>3603</v>
      </c>
      <c r="S1024" s="348">
        <v>86041711</v>
      </c>
      <c r="T1024" s="348" t="s">
        <v>16497</v>
      </c>
      <c r="U1024" s="348">
        <v>24722182</v>
      </c>
      <c r="V1024" s="68"/>
      <c r="W1024" s="68"/>
      <c r="X1024" s="68" t="s">
        <v>10743</v>
      </c>
      <c r="Y1024" s="68"/>
    </row>
    <row r="1025" spans="1:25" x14ac:dyDescent="0.25">
      <c r="A1025" s="68" t="s">
        <v>3605</v>
      </c>
      <c r="B1025" s="68" t="s">
        <v>2873</v>
      </c>
      <c r="C1025" s="68" t="s">
        <v>12625</v>
      </c>
      <c r="D1025" s="68" t="s">
        <v>299</v>
      </c>
      <c r="E1025" s="68" t="s">
        <v>6</v>
      </c>
      <c r="F1025" s="68" t="s">
        <v>49</v>
      </c>
      <c r="G1025" s="68" t="s">
        <v>12</v>
      </c>
      <c r="H1025" s="68" t="s">
        <v>7</v>
      </c>
      <c r="I1025" s="68">
        <v>21006</v>
      </c>
      <c r="J1025" s="68" t="s">
        <v>13012</v>
      </c>
      <c r="K1025" s="68" t="s">
        <v>126</v>
      </c>
      <c r="L1025" s="68" t="s">
        <v>299</v>
      </c>
      <c r="M1025" s="68" t="s">
        <v>3577</v>
      </c>
      <c r="N1025" s="68" t="s">
        <v>478</v>
      </c>
      <c r="O1025" s="68" t="s">
        <v>14666</v>
      </c>
      <c r="P1025" s="348">
        <v>24041233</v>
      </c>
      <c r="Q1025" s="348">
        <v>24041233</v>
      </c>
      <c r="R1025" s="348" t="s">
        <v>13167</v>
      </c>
      <c r="S1025" s="348">
        <v>85406706</v>
      </c>
      <c r="T1025" s="348" t="s">
        <v>15379</v>
      </c>
      <c r="U1025" s="348">
        <v>24603899</v>
      </c>
      <c r="V1025" s="68"/>
      <c r="W1025" s="68"/>
      <c r="X1025" s="68" t="s">
        <v>12807</v>
      </c>
      <c r="Y1025" s="68"/>
    </row>
    <row r="1026" spans="1:25" x14ac:dyDescent="0.25">
      <c r="A1026" s="68" t="s">
        <v>3607</v>
      </c>
      <c r="B1026" s="68" t="s">
        <v>3606</v>
      </c>
      <c r="C1026" s="68" t="s">
        <v>3608</v>
      </c>
      <c r="D1026" s="68" t="s">
        <v>299</v>
      </c>
      <c r="E1026" s="68" t="s">
        <v>6</v>
      </c>
      <c r="F1026" s="68" t="s">
        <v>49</v>
      </c>
      <c r="G1026" s="68" t="s">
        <v>12</v>
      </c>
      <c r="H1026" s="68" t="s">
        <v>7</v>
      </c>
      <c r="I1026" s="68">
        <v>21006</v>
      </c>
      <c r="J1026" s="68" t="s">
        <v>13012</v>
      </c>
      <c r="K1026" s="68" t="s">
        <v>126</v>
      </c>
      <c r="L1026" s="68" t="s">
        <v>299</v>
      </c>
      <c r="M1026" s="68" t="s">
        <v>3577</v>
      </c>
      <c r="N1026" s="68" t="s">
        <v>11496</v>
      </c>
      <c r="O1026" s="68" t="s">
        <v>14666</v>
      </c>
      <c r="P1026" s="348">
        <v>89115714</v>
      </c>
      <c r="Q1026" s="348" t="s">
        <v>15347</v>
      </c>
      <c r="R1026" s="348" t="s">
        <v>16513</v>
      </c>
      <c r="S1026" s="348">
        <v>88241159</v>
      </c>
      <c r="T1026" s="348" t="s">
        <v>15379</v>
      </c>
      <c r="U1026" s="348">
        <v>24603899</v>
      </c>
      <c r="V1026" s="68"/>
      <c r="W1026" s="68"/>
      <c r="X1026" s="68" t="s">
        <v>13506</v>
      </c>
      <c r="Y1026" s="68"/>
    </row>
    <row r="1027" spans="1:25" x14ac:dyDescent="0.25">
      <c r="A1027" s="68" t="s">
        <v>3610</v>
      </c>
      <c r="B1027" s="68" t="s">
        <v>3609</v>
      </c>
      <c r="C1027" s="68" t="s">
        <v>10136</v>
      </c>
      <c r="D1027" s="68" t="s">
        <v>299</v>
      </c>
      <c r="E1027" s="68" t="s">
        <v>6</v>
      </c>
      <c r="F1027" s="68" t="s">
        <v>49</v>
      </c>
      <c r="G1027" s="68" t="s">
        <v>12</v>
      </c>
      <c r="H1027" s="68" t="s">
        <v>7</v>
      </c>
      <c r="I1027" s="68">
        <v>21006</v>
      </c>
      <c r="J1027" s="68" t="s">
        <v>13012</v>
      </c>
      <c r="K1027" s="68" t="s">
        <v>126</v>
      </c>
      <c r="L1027" s="68" t="s">
        <v>299</v>
      </c>
      <c r="M1027" s="68" t="s">
        <v>3577</v>
      </c>
      <c r="N1027" s="68" t="s">
        <v>2116</v>
      </c>
      <c r="O1027" s="68" t="s">
        <v>14666</v>
      </c>
      <c r="P1027" s="348">
        <v>22154326</v>
      </c>
      <c r="Q1027" s="348" t="s">
        <v>15347</v>
      </c>
      <c r="R1027" s="348" t="s">
        <v>15605</v>
      </c>
      <c r="S1027" s="348">
        <v>22154326</v>
      </c>
      <c r="T1027" s="348" t="s">
        <v>15379</v>
      </c>
      <c r="U1027" s="348">
        <v>24603899</v>
      </c>
      <c r="V1027" s="68"/>
      <c r="W1027" s="68"/>
      <c r="X1027" s="68" t="s">
        <v>3264</v>
      </c>
      <c r="Y1027" s="68"/>
    </row>
    <row r="1028" spans="1:25" x14ac:dyDescent="0.25">
      <c r="A1028" s="68" t="s">
        <v>3613</v>
      </c>
      <c r="B1028" s="68" t="s">
        <v>3612</v>
      </c>
      <c r="C1028" s="68" t="s">
        <v>69</v>
      </c>
      <c r="D1028" s="68" t="s">
        <v>299</v>
      </c>
      <c r="E1028" s="68" t="s">
        <v>8</v>
      </c>
      <c r="F1028" s="68" t="s">
        <v>49</v>
      </c>
      <c r="G1028" s="68" t="s">
        <v>12</v>
      </c>
      <c r="H1028" s="68" t="s">
        <v>17</v>
      </c>
      <c r="I1028" s="68">
        <v>21013</v>
      </c>
      <c r="J1028" s="68" t="s">
        <v>13018</v>
      </c>
      <c r="K1028" s="68" t="s">
        <v>126</v>
      </c>
      <c r="L1028" s="68" t="s">
        <v>299</v>
      </c>
      <c r="M1028" s="68" t="s">
        <v>351</v>
      </c>
      <c r="N1028" s="68" t="s">
        <v>3614</v>
      </c>
      <c r="O1028" s="68" t="s">
        <v>14666</v>
      </c>
      <c r="P1028" s="348">
        <v>24699593</v>
      </c>
      <c r="Q1028" s="348">
        <v>24699593</v>
      </c>
      <c r="R1028" s="348" t="s">
        <v>9922</v>
      </c>
      <c r="S1028" s="348">
        <v>24699593</v>
      </c>
      <c r="T1028" s="348" t="s">
        <v>15567</v>
      </c>
      <c r="U1028" s="348">
        <v>24699197</v>
      </c>
      <c r="V1028" s="68"/>
      <c r="W1028" s="68"/>
      <c r="X1028" s="68" t="s">
        <v>3615</v>
      </c>
      <c r="Y1028" s="68"/>
    </row>
    <row r="1029" spans="1:25" x14ac:dyDescent="0.25">
      <c r="A1029" s="68" t="s">
        <v>3617</v>
      </c>
      <c r="B1029" s="68" t="s">
        <v>3002</v>
      </c>
      <c r="C1029" s="68" t="s">
        <v>3618</v>
      </c>
      <c r="D1029" s="68" t="s">
        <v>299</v>
      </c>
      <c r="E1029" s="68" t="s">
        <v>6</v>
      </c>
      <c r="F1029" s="68" t="s">
        <v>49</v>
      </c>
      <c r="G1029" s="68" t="s">
        <v>12</v>
      </c>
      <c r="H1029" s="68" t="s">
        <v>7</v>
      </c>
      <c r="I1029" s="68">
        <v>21006</v>
      </c>
      <c r="J1029" s="68" t="s">
        <v>13012</v>
      </c>
      <c r="K1029" s="68" t="s">
        <v>126</v>
      </c>
      <c r="L1029" s="68" t="s">
        <v>299</v>
      </c>
      <c r="M1029" s="68" t="s">
        <v>3577</v>
      </c>
      <c r="N1029" s="68" t="s">
        <v>3618</v>
      </c>
      <c r="O1029" s="68" t="s">
        <v>14666</v>
      </c>
      <c r="P1029" s="348">
        <v>24038345</v>
      </c>
      <c r="Q1029" s="348">
        <v>24038345</v>
      </c>
      <c r="R1029" s="348" t="s">
        <v>13168</v>
      </c>
      <c r="S1029" s="348">
        <v>87197593</v>
      </c>
      <c r="T1029" s="348" t="s">
        <v>15379</v>
      </c>
      <c r="U1029" s="348">
        <v>83187649</v>
      </c>
      <c r="V1029" s="68"/>
      <c r="W1029" s="68"/>
      <c r="X1029" s="68" t="s">
        <v>3619</v>
      </c>
      <c r="Y1029" s="68"/>
    </row>
    <row r="1030" spans="1:25" x14ac:dyDescent="0.25">
      <c r="A1030" s="68" t="s">
        <v>3620</v>
      </c>
      <c r="B1030" s="68" t="s">
        <v>3234</v>
      </c>
      <c r="C1030" s="68" t="s">
        <v>682</v>
      </c>
      <c r="D1030" s="68" t="s">
        <v>281</v>
      </c>
      <c r="E1030" s="68" t="s">
        <v>4</v>
      </c>
      <c r="F1030" s="68" t="s">
        <v>282</v>
      </c>
      <c r="G1030" s="68" t="s">
        <v>12</v>
      </c>
      <c r="H1030" s="68" t="s">
        <v>6</v>
      </c>
      <c r="I1030" s="68">
        <v>41005</v>
      </c>
      <c r="J1030" s="68" t="s">
        <v>13961</v>
      </c>
      <c r="K1030" s="68" t="s">
        <v>283</v>
      </c>
      <c r="L1030" s="68" t="s">
        <v>281</v>
      </c>
      <c r="M1030" s="68" t="s">
        <v>14123</v>
      </c>
      <c r="N1030" s="68" t="s">
        <v>197</v>
      </c>
      <c r="O1030" s="68" t="s">
        <v>14666</v>
      </c>
      <c r="P1030" s="348">
        <v>27666283</v>
      </c>
      <c r="Q1030" s="348">
        <v>44047045</v>
      </c>
      <c r="R1030" s="348" t="s">
        <v>14819</v>
      </c>
      <c r="S1030" s="348">
        <v>84398738</v>
      </c>
      <c r="T1030" s="348" t="s">
        <v>15373</v>
      </c>
      <c r="U1030" s="348">
        <v>84213786</v>
      </c>
      <c r="V1030" s="68"/>
      <c r="W1030" s="68"/>
      <c r="X1030" s="68" t="s">
        <v>8436</v>
      </c>
      <c r="Y1030" s="68"/>
    </row>
    <row r="1031" spans="1:25" x14ac:dyDescent="0.25">
      <c r="A1031" s="68" t="s">
        <v>3621</v>
      </c>
      <c r="B1031" s="68" t="s">
        <v>3305</v>
      </c>
      <c r="C1031" s="68" t="s">
        <v>3622</v>
      </c>
      <c r="D1031" s="68" t="s">
        <v>299</v>
      </c>
      <c r="E1031" s="68" t="s">
        <v>2</v>
      </c>
      <c r="F1031" s="68" t="s">
        <v>49</v>
      </c>
      <c r="G1031" s="68" t="s">
        <v>1171</v>
      </c>
      <c r="H1031" s="68" t="s">
        <v>4</v>
      </c>
      <c r="I1031" s="68">
        <v>21603</v>
      </c>
      <c r="J1031" s="68" t="s">
        <v>13940</v>
      </c>
      <c r="K1031" s="68" t="s">
        <v>126</v>
      </c>
      <c r="L1031" s="68" t="s">
        <v>3343</v>
      </c>
      <c r="M1031" s="68" t="s">
        <v>3602</v>
      </c>
      <c r="N1031" s="68" t="s">
        <v>3622</v>
      </c>
      <c r="O1031" s="68" t="s">
        <v>14666</v>
      </c>
      <c r="P1031" s="348" t="s">
        <v>15347</v>
      </c>
      <c r="Q1031" s="348" t="s">
        <v>15347</v>
      </c>
      <c r="R1031" s="348" t="s">
        <v>16514</v>
      </c>
      <c r="S1031" s="348">
        <v>61691226</v>
      </c>
      <c r="T1031" s="348" t="s">
        <v>16497</v>
      </c>
      <c r="U1031" s="348">
        <v>24722182</v>
      </c>
      <c r="V1031" s="68"/>
      <c r="W1031" s="68"/>
      <c r="X1031" s="68"/>
      <c r="Y1031" s="68"/>
    </row>
    <row r="1032" spans="1:25" x14ac:dyDescent="0.25">
      <c r="A1032" s="68" t="s">
        <v>3623</v>
      </c>
      <c r="B1032" s="68" t="s">
        <v>3297</v>
      </c>
      <c r="C1032" s="68" t="s">
        <v>3624</v>
      </c>
      <c r="D1032" s="68" t="s">
        <v>2232</v>
      </c>
      <c r="E1032" s="68" t="s">
        <v>4</v>
      </c>
      <c r="F1032" s="68" t="s">
        <v>316</v>
      </c>
      <c r="G1032" s="68" t="s">
        <v>10</v>
      </c>
      <c r="H1032" s="68" t="s">
        <v>2</v>
      </c>
      <c r="I1032" s="68">
        <v>50801</v>
      </c>
      <c r="J1032" s="68" t="s">
        <v>13809</v>
      </c>
      <c r="K1032" s="68" t="s">
        <v>317</v>
      </c>
      <c r="L1032" s="68" t="s">
        <v>3625</v>
      </c>
      <c r="M1032" s="68" t="s">
        <v>3625</v>
      </c>
      <c r="N1032" s="68" t="s">
        <v>11497</v>
      </c>
      <c r="O1032" s="68" t="s">
        <v>14666</v>
      </c>
      <c r="P1032" s="348">
        <v>26956640</v>
      </c>
      <c r="Q1032" s="348">
        <v>26956640</v>
      </c>
      <c r="R1032" s="348" t="s">
        <v>13579</v>
      </c>
      <c r="S1032" s="348">
        <v>85123711</v>
      </c>
      <c r="T1032" s="348" t="s">
        <v>15606</v>
      </c>
      <c r="U1032" s="348">
        <v>26955509</v>
      </c>
      <c r="V1032" s="68"/>
      <c r="W1032" s="68"/>
      <c r="X1032" s="68" t="s">
        <v>3626</v>
      </c>
      <c r="Y1032" s="68"/>
    </row>
    <row r="1033" spans="1:25" x14ac:dyDescent="0.25">
      <c r="A1033" s="68" t="s">
        <v>3628</v>
      </c>
      <c r="B1033" s="68" t="s">
        <v>326</v>
      </c>
      <c r="C1033" s="68" t="s">
        <v>3629</v>
      </c>
      <c r="D1033" s="68" t="s">
        <v>299</v>
      </c>
      <c r="E1033" s="68" t="s">
        <v>6</v>
      </c>
      <c r="F1033" s="68" t="s">
        <v>49</v>
      </c>
      <c r="G1033" s="68" t="s">
        <v>12</v>
      </c>
      <c r="H1033" s="68" t="s">
        <v>7</v>
      </c>
      <c r="I1033" s="68">
        <v>21006</v>
      </c>
      <c r="J1033" s="68" t="s">
        <v>13012</v>
      </c>
      <c r="K1033" s="68" t="s">
        <v>126</v>
      </c>
      <c r="L1033" s="68" t="s">
        <v>299</v>
      </c>
      <c r="M1033" s="68" t="s">
        <v>3577</v>
      </c>
      <c r="N1033" s="68" t="s">
        <v>3577</v>
      </c>
      <c r="O1033" s="68" t="s">
        <v>14666</v>
      </c>
      <c r="P1033" s="348">
        <v>24733078</v>
      </c>
      <c r="Q1033" s="348">
        <v>24734026</v>
      </c>
      <c r="R1033" s="348" t="s">
        <v>11492</v>
      </c>
      <c r="S1033" s="348">
        <v>24733078</v>
      </c>
      <c r="T1033" s="348" t="s">
        <v>15379</v>
      </c>
      <c r="U1033" s="348">
        <v>83187649</v>
      </c>
      <c r="V1033" s="68"/>
      <c r="W1033" s="68"/>
      <c r="X1033" s="68" t="s">
        <v>1586</v>
      </c>
      <c r="Y1033" s="68" t="s">
        <v>1388</v>
      </c>
    </row>
    <row r="1034" spans="1:25" x14ac:dyDescent="0.25">
      <c r="A1034" s="68" t="s">
        <v>3631</v>
      </c>
      <c r="B1034" s="68" t="s">
        <v>3630</v>
      </c>
      <c r="C1034" s="68" t="s">
        <v>3632</v>
      </c>
      <c r="D1034" s="68" t="s">
        <v>299</v>
      </c>
      <c r="E1034" s="68" t="s">
        <v>6</v>
      </c>
      <c r="F1034" s="68" t="s">
        <v>49</v>
      </c>
      <c r="G1034" s="68" t="s">
        <v>12</v>
      </c>
      <c r="H1034" s="68" t="s">
        <v>15</v>
      </c>
      <c r="I1034" s="68">
        <v>21011</v>
      </c>
      <c r="J1034" s="68" t="s">
        <v>13016</v>
      </c>
      <c r="K1034" s="68" t="s">
        <v>126</v>
      </c>
      <c r="L1034" s="68" t="s">
        <v>299</v>
      </c>
      <c r="M1034" s="68" t="s">
        <v>14124</v>
      </c>
      <c r="N1034" s="68" t="s">
        <v>2654</v>
      </c>
      <c r="O1034" s="68" t="s">
        <v>14666</v>
      </c>
      <c r="P1034" s="348">
        <v>87162425</v>
      </c>
      <c r="Q1034" s="348">
        <v>87162425</v>
      </c>
      <c r="R1034" s="348" t="s">
        <v>16515</v>
      </c>
      <c r="S1034" s="348">
        <v>87162425</v>
      </c>
      <c r="T1034" s="348" t="s">
        <v>15379</v>
      </c>
      <c r="U1034" s="348">
        <v>83187649</v>
      </c>
      <c r="V1034" s="68"/>
      <c r="W1034" s="68"/>
      <c r="X1034" s="68" t="s">
        <v>10965</v>
      </c>
      <c r="Y1034" s="68"/>
    </row>
    <row r="1035" spans="1:25" x14ac:dyDescent="0.25">
      <c r="A1035" s="68" t="s">
        <v>3633</v>
      </c>
      <c r="B1035" s="68" t="s">
        <v>686</v>
      </c>
      <c r="C1035" s="68" t="s">
        <v>671</v>
      </c>
      <c r="D1035" s="68" t="s">
        <v>299</v>
      </c>
      <c r="E1035" s="68" t="s">
        <v>6</v>
      </c>
      <c r="F1035" s="68" t="s">
        <v>49</v>
      </c>
      <c r="G1035" s="68" t="s">
        <v>12</v>
      </c>
      <c r="H1035" s="68" t="s">
        <v>7</v>
      </c>
      <c r="I1035" s="68">
        <v>21006</v>
      </c>
      <c r="J1035" s="68" t="s">
        <v>13012</v>
      </c>
      <c r="K1035" s="68" t="s">
        <v>126</v>
      </c>
      <c r="L1035" s="68" t="s">
        <v>299</v>
      </c>
      <c r="M1035" s="68" t="s">
        <v>3577</v>
      </c>
      <c r="N1035" s="68" t="s">
        <v>671</v>
      </c>
      <c r="O1035" s="68" t="s">
        <v>14666</v>
      </c>
      <c r="P1035" s="348">
        <v>70171962</v>
      </c>
      <c r="Q1035" s="348" t="s">
        <v>15347</v>
      </c>
      <c r="R1035" s="348" t="s">
        <v>13508</v>
      </c>
      <c r="S1035" s="348">
        <v>50033895</v>
      </c>
      <c r="T1035" s="348" t="s">
        <v>15379</v>
      </c>
      <c r="U1035" s="348">
        <v>83187649</v>
      </c>
      <c r="V1035" s="68"/>
      <c r="W1035" s="68"/>
      <c r="X1035" s="68" t="s">
        <v>3635</v>
      </c>
      <c r="Y1035" s="68"/>
    </row>
    <row r="1036" spans="1:25" x14ac:dyDescent="0.25">
      <c r="A1036" s="68" t="s">
        <v>3637</v>
      </c>
      <c r="B1036" s="68" t="s">
        <v>3636</v>
      </c>
      <c r="C1036" s="68" t="s">
        <v>3638</v>
      </c>
      <c r="D1036" s="68" t="s">
        <v>299</v>
      </c>
      <c r="E1036" s="68" t="s">
        <v>6</v>
      </c>
      <c r="F1036" s="68" t="s">
        <v>49</v>
      </c>
      <c r="G1036" s="68" t="s">
        <v>12</v>
      </c>
      <c r="H1036" s="68" t="s">
        <v>7</v>
      </c>
      <c r="I1036" s="68">
        <v>21006</v>
      </c>
      <c r="J1036" s="68" t="s">
        <v>13012</v>
      </c>
      <c r="K1036" s="68" t="s">
        <v>126</v>
      </c>
      <c r="L1036" s="68" t="s">
        <v>299</v>
      </c>
      <c r="M1036" s="68" t="s">
        <v>3577</v>
      </c>
      <c r="N1036" s="68" t="s">
        <v>1575</v>
      </c>
      <c r="O1036" s="68" t="s">
        <v>14666</v>
      </c>
      <c r="P1036" s="348">
        <v>62304733</v>
      </c>
      <c r="Q1036" s="348">
        <v>24733118</v>
      </c>
      <c r="R1036" s="348" t="s">
        <v>13169</v>
      </c>
      <c r="S1036" s="348">
        <v>62304733</v>
      </c>
      <c r="T1036" s="348" t="s">
        <v>15379</v>
      </c>
      <c r="U1036" s="348">
        <v>24733118</v>
      </c>
      <c r="V1036" s="68"/>
      <c r="W1036" s="68"/>
      <c r="X1036" s="68" t="s">
        <v>11010</v>
      </c>
      <c r="Y1036" s="68"/>
    </row>
    <row r="1037" spans="1:25" x14ac:dyDescent="0.25">
      <c r="A1037" s="68" t="s">
        <v>3639</v>
      </c>
      <c r="B1037" s="68" t="s">
        <v>1392</v>
      </c>
      <c r="C1037" s="68" t="s">
        <v>2654</v>
      </c>
      <c r="D1037" s="68" t="s">
        <v>299</v>
      </c>
      <c r="E1037" s="68" t="s">
        <v>2</v>
      </c>
      <c r="F1037" s="68" t="s">
        <v>49</v>
      </c>
      <c r="G1037" s="68" t="s">
        <v>1171</v>
      </c>
      <c r="H1037" s="68" t="s">
        <v>3</v>
      </c>
      <c r="I1037" s="68">
        <v>21602</v>
      </c>
      <c r="J1037" s="68" t="s">
        <v>13939</v>
      </c>
      <c r="K1037" s="68" t="s">
        <v>126</v>
      </c>
      <c r="L1037" s="68" t="s">
        <v>3343</v>
      </c>
      <c r="M1037" s="68" t="s">
        <v>2654</v>
      </c>
      <c r="N1037" s="68" t="s">
        <v>2654</v>
      </c>
      <c r="O1037" s="68" t="s">
        <v>14666</v>
      </c>
      <c r="P1037" s="348">
        <v>24650032</v>
      </c>
      <c r="Q1037" s="348">
        <v>26450421</v>
      </c>
      <c r="R1037" s="348" t="s">
        <v>12737</v>
      </c>
      <c r="S1037" s="348">
        <v>24650032</v>
      </c>
      <c r="T1037" s="348" t="s">
        <v>16497</v>
      </c>
      <c r="U1037" s="348">
        <v>24722182</v>
      </c>
      <c r="V1037" s="68"/>
      <c r="W1037" s="68" t="s">
        <v>15261</v>
      </c>
      <c r="X1037" s="68" t="s">
        <v>1590</v>
      </c>
      <c r="Y1037" s="68"/>
    </row>
    <row r="1038" spans="1:25" x14ac:dyDescent="0.25">
      <c r="A1038" s="68" t="s">
        <v>3640</v>
      </c>
      <c r="B1038" s="68" t="s">
        <v>819</v>
      </c>
      <c r="C1038" s="68" t="s">
        <v>3641</v>
      </c>
      <c r="D1038" s="68" t="s">
        <v>299</v>
      </c>
      <c r="E1038" s="68" t="s">
        <v>6</v>
      </c>
      <c r="F1038" s="68" t="s">
        <v>49</v>
      </c>
      <c r="G1038" s="68" t="s">
        <v>12</v>
      </c>
      <c r="H1038" s="68" t="s">
        <v>7</v>
      </c>
      <c r="I1038" s="68">
        <v>21006</v>
      </c>
      <c r="J1038" s="68" t="s">
        <v>13012</v>
      </c>
      <c r="K1038" s="68" t="s">
        <v>126</v>
      </c>
      <c r="L1038" s="68" t="s">
        <v>299</v>
      </c>
      <c r="M1038" s="68" t="s">
        <v>3577</v>
      </c>
      <c r="N1038" s="68" t="s">
        <v>3641</v>
      </c>
      <c r="O1038" s="68" t="s">
        <v>14666</v>
      </c>
      <c r="P1038" s="348">
        <v>24733789</v>
      </c>
      <c r="Q1038" s="348">
        <v>24733789</v>
      </c>
      <c r="R1038" s="348" t="s">
        <v>12713</v>
      </c>
      <c r="S1038" s="348">
        <v>24733789</v>
      </c>
      <c r="T1038" s="348" t="s">
        <v>15379</v>
      </c>
      <c r="U1038" s="348">
        <v>83187649</v>
      </c>
      <c r="V1038" s="68"/>
      <c r="W1038" s="68"/>
      <c r="X1038" s="68" t="s">
        <v>3642</v>
      </c>
      <c r="Y1038" s="68"/>
    </row>
    <row r="1039" spans="1:25" x14ac:dyDescent="0.25">
      <c r="A1039" s="68" t="s">
        <v>3643</v>
      </c>
      <c r="B1039" s="68" t="s">
        <v>893</v>
      </c>
      <c r="C1039" s="68" t="s">
        <v>101</v>
      </c>
      <c r="D1039" s="68" t="s">
        <v>299</v>
      </c>
      <c r="E1039" s="68" t="s">
        <v>7</v>
      </c>
      <c r="F1039" s="68" t="s">
        <v>49</v>
      </c>
      <c r="G1039" s="68" t="s">
        <v>12</v>
      </c>
      <c r="H1039" s="68" t="s">
        <v>8</v>
      </c>
      <c r="I1039" s="68">
        <v>21007</v>
      </c>
      <c r="J1039" s="68" t="s">
        <v>15314</v>
      </c>
      <c r="K1039" s="68" t="s">
        <v>126</v>
      </c>
      <c r="L1039" s="68" t="s">
        <v>299</v>
      </c>
      <c r="M1039" s="68" t="s">
        <v>14237</v>
      </c>
      <c r="N1039" s="68" t="s">
        <v>101</v>
      </c>
      <c r="O1039" s="68" t="s">
        <v>14666</v>
      </c>
      <c r="P1039" s="348">
        <v>24691724</v>
      </c>
      <c r="Q1039" s="348">
        <v>24691724</v>
      </c>
      <c r="R1039" s="348" t="s">
        <v>15609</v>
      </c>
      <c r="S1039" s="348">
        <v>24691724</v>
      </c>
      <c r="T1039" s="348" t="s">
        <v>14842</v>
      </c>
      <c r="U1039" s="348">
        <v>24799162</v>
      </c>
      <c r="V1039" s="68"/>
      <c r="W1039" s="68"/>
      <c r="X1039" s="68" t="s">
        <v>10744</v>
      </c>
      <c r="Y1039" s="68" t="s">
        <v>1579</v>
      </c>
    </row>
    <row r="1040" spans="1:25" x14ac:dyDescent="0.25">
      <c r="A1040" s="68" t="s">
        <v>3644</v>
      </c>
      <c r="B1040" s="68" t="s">
        <v>907</v>
      </c>
      <c r="C1040" s="68" t="s">
        <v>3645</v>
      </c>
      <c r="D1040" s="68" t="s">
        <v>299</v>
      </c>
      <c r="E1040" s="68" t="s">
        <v>7</v>
      </c>
      <c r="F1040" s="68" t="s">
        <v>49</v>
      </c>
      <c r="G1040" s="68" t="s">
        <v>12</v>
      </c>
      <c r="H1040" s="68" t="s">
        <v>8</v>
      </c>
      <c r="I1040" s="68">
        <v>21007</v>
      </c>
      <c r="J1040" s="68" t="s">
        <v>15314</v>
      </c>
      <c r="K1040" s="68" t="s">
        <v>126</v>
      </c>
      <c r="L1040" s="68" t="s">
        <v>299</v>
      </c>
      <c r="M1040" s="68" t="s">
        <v>14237</v>
      </c>
      <c r="N1040" s="68" t="s">
        <v>3645</v>
      </c>
      <c r="O1040" s="68" t="s">
        <v>14666</v>
      </c>
      <c r="P1040" s="348">
        <v>85678467</v>
      </c>
      <c r="Q1040" s="348" t="s">
        <v>15347</v>
      </c>
      <c r="R1040" s="348" t="s">
        <v>16516</v>
      </c>
      <c r="S1040" s="348">
        <v>89216611</v>
      </c>
      <c r="T1040" s="348" t="s">
        <v>14842</v>
      </c>
      <c r="U1040" s="348">
        <v>24799162</v>
      </c>
      <c r="V1040" s="68"/>
      <c r="W1040" s="68"/>
      <c r="X1040" s="68" t="s">
        <v>3647</v>
      </c>
      <c r="Y1040" s="68"/>
    </row>
    <row r="1041" spans="1:25" x14ac:dyDescent="0.25">
      <c r="A1041" s="68" t="s">
        <v>3648</v>
      </c>
      <c r="B1041" s="68" t="s">
        <v>1245</v>
      </c>
      <c r="C1041" s="68" t="s">
        <v>3649</v>
      </c>
      <c r="D1041" s="68" t="s">
        <v>299</v>
      </c>
      <c r="E1041" s="68" t="s">
        <v>7</v>
      </c>
      <c r="F1041" s="68" t="s">
        <v>49</v>
      </c>
      <c r="G1041" s="68" t="s">
        <v>12</v>
      </c>
      <c r="H1041" s="68" t="s">
        <v>8</v>
      </c>
      <c r="I1041" s="68">
        <v>21007</v>
      </c>
      <c r="J1041" s="68" t="s">
        <v>15314</v>
      </c>
      <c r="K1041" s="68" t="s">
        <v>126</v>
      </c>
      <c r="L1041" s="68" t="s">
        <v>299</v>
      </c>
      <c r="M1041" s="68" t="s">
        <v>14237</v>
      </c>
      <c r="N1041" s="68" t="s">
        <v>3649</v>
      </c>
      <c r="O1041" s="68" t="s">
        <v>14666</v>
      </c>
      <c r="P1041" s="348">
        <v>24692130</v>
      </c>
      <c r="Q1041" s="348">
        <v>24692130</v>
      </c>
      <c r="R1041" s="348" t="s">
        <v>13494</v>
      </c>
      <c r="S1041" s="348">
        <v>24692130</v>
      </c>
      <c r="T1041" s="348" t="s">
        <v>14842</v>
      </c>
      <c r="U1041" s="348">
        <v>24799162</v>
      </c>
      <c r="V1041" s="68"/>
      <c r="W1041" s="68"/>
      <c r="X1041" s="68" t="s">
        <v>3650</v>
      </c>
      <c r="Y1041" s="68"/>
    </row>
    <row r="1042" spans="1:25" x14ac:dyDescent="0.25">
      <c r="A1042" s="68" t="s">
        <v>3652</v>
      </c>
      <c r="B1042" s="68" t="s">
        <v>3651</v>
      </c>
      <c r="C1042" s="68" t="s">
        <v>11219</v>
      </c>
      <c r="D1042" s="68" t="s">
        <v>125</v>
      </c>
      <c r="E1042" s="68" t="s">
        <v>11</v>
      </c>
      <c r="F1042" s="68" t="s">
        <v>49</v>
      </c>
      <c r="G1042" s="68" t="s">
        <v>3</v>
      </c>
      <c r="H1042" s="68" t="s">
        <v>17</v>
      </c>
      <c r="I1042" s="68">
        <v>20213</v>
      </c>
      <c r="J1042" s="68" t="s">
        <v>16500</v>
      </c>
      <c r="K1042" s="68" t="s">
        <v>126</v>
      </c>
      <c r="L1042" s="68" t="s">
        <v>127</v>
      </c>
      <c r="M1042" s="68" t="s">
        <v>1831</v>
      </c>
      <c r="N1042" s="68" t="s">
        <v>11219</v>
      </c>
      <c r="O1042" s="68" t="s">
        <v>14666</v>
      </c>
      <c r="P1042" s="348">
        <v>24691675</v>
      </c>
      <c r="Q1042" s="348">
        <v>24691675</v>
      </c>
      <c r="R1042" s="348" t="s">
        <v>14138</v>
      </c>
      <c r="S1042" s="348">
        <v>24691675</v>
      </c>
      <c r="T1042" s="348" t="s">
        <v>15354</v>
      </c>
      <c r="U1042" s="348">
        <v>24680376</v>
      </c>
      <c r="V1042" s="68" t="s">
        <v>15261</v>
      </c>
      <c r="W1042" s="68"/>
      <c r="X1042" s="68" t="s">
        <v>3653</v>
      </c>
      <c r="Y1042" s="68"/>
    </row>
    <row r="1043" spans="1:25" x14ac:dyDescent="0.25">
      <c r="A1043" s="68" t="s">
        <v>3655</v>
      </c>
      <c r="B1043" s="68" t="s">
        <v>3654</v>
      </c>
      <c r="C1043" s="68" t="s">
        <v>11220</v>
      </c>
      <c r="D1043" s="68" t="s">
        <v>125</v>
      </c>
      <c r="E1043" s="68" t="s">
        <v>11</v>
      </c>
      <c r="F1043" s="68" t="s">
        <v>49</v>
      </c>
      <c r="G1043" s="68" t="s">
        <v>3</v>
      </c>
      <c r="H1043" s="68" t="s">
        <v>17</v>
      </c>
      <c r="I1043" s="68">
        <v>20213</v>
      </c>
      <c r="J1043" s="68" t="s">
        <v>16500</v>
      </c>
      <c r="K1043" s="68" t="s">
        <v>126</v>
      </c>
      <c r="L1043" s="68" t="s">
        <v>127</v>
      </c>
      <c r="M1043" s="68" t="s">
        <v>1831</v>
      </c>
      <c r="N1043" s="68" t="s">
        <v>11361</v>
      </c>
      <c r="O1043" s="68" t="s">
        <v>14666</v>
      </c>
      <c r="P1043" s="348">
        <v>24680265</v>
      </c>
      <c r="Q1043" s="348">
        <v>24680265</v>
      </c>
      <c r="R1043" s="348" t="s">
        <v>14150</v>
      </c>
      <c r="S1043" s="348">
        <v>70718838</v>
      </c>
      <c r="T1043" s="348" t="s">
        <v>15354</v>
      </c>
      <c r="U1043" s="348">
        <v>24680376</v>
      </c>
      <c r="V1043" s="68"/>
      <c r="W1043" s="68"/>
      <c r="X1043" s="68" t="s">
        <v>3551</v>
      </c>
      <c r="Y1043" s="68"/>
    </row>
    <row r="1044" spans="1:25" x14ac:dyDescent="0.25">
      <c r="A1044" s="68" t="s">
        <v>3658</v>
      </c>
      <c r="B1044" s="68" t="s">
        <v>3657</v>
      </c>
      <c r="C1044" s="68" t="s">
        <v>3659</v>
      </c>
      <c r="D1044" s="68" t="s">
        <v>299</v>
      </c>
      <c r="E1044" s="68" t="s">
        <v>7</v>
      </c>
      <c r="F1044" s="68" t="s">
        <v>49</v>
      </c>
      <c r="G1044" s="68" t="s">
        <v>12</v>
      </c>
      <c r="H1044" s="68" t="s">
        <v>8</v>
      </c>
      <c r="I1044" s="68">
        <v>21007</v>
      </c>
      <c r="J1044" s="68" t="s">
        <v>15314</v>
      </c>
      <c r="K1044" s="68" t="s">
        <v>126</v>
      </c>
      <c r="L1044" s="68" t="s">
        <v>299</v>
      </c>
      <c r="M1044" s="68" t="s">
        <v>14237</v>
      </c>
      <c r="N1044" s="68" t="s">
        <v>3659</v>
      </c>
      <c r="O1044" s="68" t="s">
        <v>14666</v>
      </c>
      <c r="P1044" s="348">
        <v>22005034</v>
      </c>
      <c r="Q1044" s="348">
        <v>70851502</v>
      </c>
      <c r="R1044" s="348" t="s">
        <v>13495</v>
      </c>
      <c r="S1044" s="348">
        <v>22005034</v>
      </c>
      <c r="T1044" s="348" t="s">
        <v>14842</v>
      </c>
      <c r="U1044" s="348">
        <v>24799162</v>
      </c>
      <c r="V1044" s="68"/>
      <c r="W1044" s="68"/>
      <c r="X1044" s="68" t="s">
        <v>3660</v>
      </c>
      <c r="Y1044" s="68"/>
    </row>
    <row r="1045" spans="1:25" x14ac:dyDescent="0.25">
      <c r="A1045" s="68" t="s">
        <v>3662</v>
      </c>
      <c r="B1045" s="68" t="s">
        <v>3661</v>
      </c>
      <c r="C1045" s="68" t="s">
        <v>323</v>
      </c>
      <c r="D1045" s="68" t="s">
        <v>299</v>
      </c>
      <c r="E1045" s="68" t="s">
        <v>15</v>
      </c>
      <c r="F1045" s="68" t="s">
        <v>49</v>
      </c>
      <c r="G1045" s="68" t="s">
        <v>12</v>
      </c>
      <c r="H1045" s="68" t="s">
        <v>16</v>
      </c>
      <c r="I1045" s="68">
        <v>21012</v>
      </c>
      <c r="J1045" s="68" t="s">
        <v>13017</v>
      </c>
      <c r="K1045" s="68" t="s">
        <v>126</v>
      </c>
      <c r="L1045" s="68" t="s">
        <v>299</v>
      </c>
      <c r="M1045" s="68" t="s">
        <v>446</v>
      </c>
      <c r="N1045" s="68" t="s">
        <v>323</v>
      </c>
      <c r="O1045" s="68" t="s">
        <v>14666</v>
      </c>
      <c r="P1045" s="348" t="s">
        <v>15347</v>
      </c>
      <c r="Q1045" s="348" t="s">
        <v>15347</v>
      </c>
      <c r="R1045" s="348" t="s">
        <v>14126</v>
      </c>
      <c r="S1045" s="348">
        <v>87697665</v>
      </c>
      <c r="T1045" s="348" t="s">
        <v>15387</v>
      </c>
      <c r="U1045" s="348">
        <v>24780158</v>
      </c>
      <c r="V1045" s="68"/>
      <c r="W1045" s="68"/>
      <c r="X1045" s="68" t="s">
        <v>10807</v>
      </c>
      <c r="Y1045" s="68"/>
    </row>
    <row r="1046" spans="1:25" x14ac:dyDescent="0.25">
      <c r="A1046" s="68" t="s">
        <v>3664</v>
      </c>
      <c r="B1046" s="68" t="s">
        <v>3663</v>
      </c>
      <c r="C1046" s="68" t="s">
        <v>11221</v>
      </c>
      <c r="D1046" s="68" t="s">
        <v>125</v>
      </c>
      <c r="E1046" s="68" t="s">
        <v>11</v>
      </c>
      <c r="F1046" s="68" t="s">
        <v>49</v>
      </c>
      <c r="G1046" s="68" t="s">
        <v>3</v>
      </c>
      <c r="H1046" s="68" t="s">
        <v>17</v>
      </c>
      <c r="I1046" s="68">
        <v>20213</v>
      </c>
      <c r="J1046" s="68" t="s">
        <v>16500</v>
      </c>
      <c r="K1046" s="68" t="s">
        <v>126</v>
      </c>
      <c r="L1046" s="68" t="s">
        <v>127</v>
      </c>
      <c r="M1046" s="68" t="s">
        <v>1831</v>
      </c>
      <c r="N1046" s="68" t="s">
        <v>11221</v>
      </c>
      <c r="O1046" s="68" t="s">
        <v>14666</v>
      </c>
      <c r="P1046" s="348">
        <v>24692638</v>
      </c>
      <c r="Q1046" s="348">
        <v>24692638</v>
      </c>
      <c r="R1046" s="348" t="s">
        <v>11498</v>
      </c>
      <c r="S1046" s="348">
        <v>24692638</v>
      </c>
      <c r="T1046" s="348" t="s">
        <v>15354</v>
      </c>
      <c r="U1046" s="348">
        <v>24680376</v>
      </c>
      <c r="V1046" s="68" t="s">
        <v>15261</v>
      </c>
      <c r="W1046" s="68"/>
      <c r="X1046" s="68" t="s">
        <v>3665</v>
      </c>
      <c r="Y1046" s="68"/>
    </row>
    <row r="1047" spans="1:25" x14ac:dyDescent="0.25">
      <c r="A1047" s="68" t="s">
        <v>3667</v>
      </c>
      <c r="B1047" s="68" t="s">
        <v>3666</v>
      </c>
      <c r="C1047" s="68" t="s">
        <v>9919</v>
      </c>
      <c r="D1047" s="68" t="s">
        <v>125</v>
      </c>
      <c r="E1047" s="68" t="s">
        <v>11</v>
      </c>
      <c r="F1047" s="68" t="s">
        <v>49</v>
      </c>
      <c r="G1047" s="68" t="s">
        <v>3</v>
      </c>
      <c r="H1047" s="68" t="s">
        <v>17</v>
      </c>
      <c r="I1047" s="68">
        <v>20213</v>
      </c>
      <c r="J1047" s="68" t="s">
        <v>16500</v>
      </c>
      <c r="K1047" s="68" t="s">
        <v>126</v>
      </c>
      <c r="L1047" s="68" t="s">
        <v>127</v>
      </c>
      <c r="M1047" s="68" t="s">
        <v>1831</v>
      </c>
      <c r="N1047" s="68" t="s">
        <v>11499</v>
      </c>
      <c r="O1047" s="68" t="s">
        <v>14666</v>
      </c>
      <c r="P1047" s="348">
        <v>24790041</v>
      </c>
      <c r="Q1047" s="348">
        <v>24810595</v>
      </c>
      <c r="R1047" s="348" t="s">
        <v>10512</v>
      </c>
      <c r="S1047" s="348">
        <v>88410084</v>
      </c>
      <c r="T1047" s="348" t="s">
        <v>15354</v>
      </c>
      <c r="U1047" s="348">
        <v>24680376</v>
      </c>
      <c r="V1047" s="68" t="s">
        <v>15261</v>
      </c>
      <c r="W1047" s="68"/>
      <c r="X1047" s="68" t="s">
        <v>1594</v>
      </c>
      <c r="Y1047" s="68"/>
    </row>
    <row r="1048" spans="1:25" x14ac:dyDescent="0.25">
      <c r="A1048" s="68" t="s">
        <v>3668</v>
      </c>
      <c r="B1048" s="68" t="s">
        <v>288</v>
      </c>
      <c r="C1048" s="68" t="s">
        <v>3669</v>
      </c>
      <c r="D1048" s="68" t="s">
        <v>125</v>
      </c>
      <c r="E1048" s="68" t="s">
        <v>11</v>
      </c>
      <c r="F1048" s="68" t="s">
        <v>49</v>
      </c>
      <c r="G1048" s="68" t="s">
        <v>3</v>
      </c>
      <c r="H1048" s="68" t="s">
        <v>17</v>
      </c>
      <c r="I1048" s="68">
        <v>20213</v>
      </c>
      <c r="J1048" s="68" t="s">
        <v>16500</v>
      </c>
      <c r="K1048" s="68" t="s">
        <v>126</v>
      </c>
      <c r="L1048" s="68" t="s">
        <v>127</v>
      </c>
      <c r="M1048" s="68" t="s">
        <v>1831</v>
      </c>
      <c r="N1048" s="68" t="s">
        <v>1187</v>
      </c>
      <c r="O1048" s="68" t="s">
        <v>14666</v>
      </c>
      <c r="P1048" s="348">
        <v>24798284</v>
      </c>
      <c r="Q1048" s="348">
        <v>24798284</v>
      </c>
      <c r="R1048" s="348" t="s">
        <v>10514</v>
      </c>
      <c r="S1048" s="348">
        <v>85657986</v>
      </c>
      <c r="T1048" s="348" t="s">
        <v>15354</v>
      </c>
      <c r="U1048" s="348">
        <v>24680376</v>
      </c>
      <c r="V1048" s="68"/>
      <c r="W1048" s="68"/>
      <c r="X1048" s="68" t="s">
        <v>3670</v>
      </c>
      <c r="Y1048" s="68"/>
    </row>
    <row r="1049" spans="1:25" x14ac:dyDescent="0.25">
      <c r="A1049" s="68" t="s">
        <v>3672</v>
      </c>
      <c r="B1049" s="68" t="s">
        <v>3671</v>
      </c>
      <c r="C1049" s="68" t="s">
        <v>3673</v>
      </c>
      <c r="D1049" s="68" t="s">
        <v>299</v>
      </c>
      <c r="E1049" s="68" t="s">
        <v>7</v>
      </c>
      <c r="F1049" s="68" t="s">
        <v>49</v>
      </c>
      <c r="G1049" s="68" t="s">
        <v>12</v>
      </c>
      <c r="H1049" s="68" t="s">
        <v>8</v>
      </c>
      <c r="I1049" s="68">
        <v>21007</v>
      </c>
      <c r="J1049" s="68" t="s">
        <v>15314</v>
      </c>
      <c r="K1049" s="68" t="s">
        <v>126</v>
      </c>
      <c r="L1049" s="68" t="s">
        <v>299</v>
      </c>
      <c r="M1049" s="68" t="s">
        <v>14237</v>
      </c>
      <c r="N1049" s="68" t="s">
        <v>352</v>
      </c>
      <c r="O1049" s="68" t="s">
        <v>14666</v>
      </c>
      <c r="P1049" s="348">
        <v>24691501</v>
      </c>
      <c r="Q1049" s="348">
        <v>24691501</v>
      </c>
      <c r="R1049" s="348" t="s">
        <v>15607</v>
      </c>
      <c r="S1049" s="348">
        <v>72027313</v>
      </c>
      <c r="T1049" s="348" t="s">
        <v>14842</v>
      </c>
      <c r="U1049" s="348">
        <v>24799162</v>
      </c>
      <c r="V1049" s="68"/>
      <c r="W1049" s="68"/>
      <c r="X1049" s="68" t="s">
        <v>12118</v>
      </c>
      <c r="Y1049" s="68"/>
    </row>
    <row r="1050" spans="1:25" x14ac:dyDescent="0.25">
      <c r="A1050" s="68" t="s">
        <v>3676</v>
      </c>
      <c r="B1050" s="68" t="s">
        <v>3675</v>
      </c>
      <c r="C1050" s="68" t="s">
        <v>47</v>
      </c>
      <c r="D1050" s="68" t="s">
        <v>299</v>
      </c>
      <c r="E1050" s="68" t="s">
        <v>7</v>
      </c>
      <c r="F1050" s="68" t="s">
        <v>49</v>
      </c>
      <c r="G1050" s="68" t="s">
        <v>12</v>
      </c>
      <c r="H1050" s="68" t="s">
        <v>15</v>
      </c>
      <c r="I1050" s="68">
        <v>21011</v>
      </c>
      <c r="J1050" s="68" t="s">
        <v>13016</v>
      </c>
      <c r="K1050" s="68" t="s">
        <v>126</v>
      </c>
      <c r="L1050" s="68" t="s">
        <v>299</v>
      </c>
      <c r="M1050" s="68" t="s">
        <v>14124</v>
      </c>
      <c r="N1050" s="68" t="s">
        <v>186</v>
      </c>
      <c r="O1050" s="68" t="s">
        <v>14666</v>
      </c>
      <c r="P1050" s="348">
        <v>24692202</v>
      </c>
      <c r="Q1050" s="348">
        <v>24692202</v>
      </c>
      <c r="R1050" s="348" t="s">
        <v>15608</v>
      </c>
      <c r="S1050" s="348">
        <v>83417009</v>
      </c>
      <c r="T1050" s="348" t="s">
        <v>14842</v>
      </c>
      <c r="U1050" s="348">
        <v>24799162</v>
      </c>
      <c r="V1050" s="68"/>
      <c r="W1050" s="68"/>
      <c r="X1050" s="68" t="s">
        <v>3677</v>
      </c>
      <c r="Y1050" s="68"/>
    </row>
    <row r="1051" spans="1:25" x14ac:dyDescent="0.25">
      <c r="A1051" s="68" t="s">
        <v>3678</v>
      </c>
      <c r="B1051" s="68" t="s">
        <v>2896</v>
      </c>
      <c r="C1051" s="68" t="s">
        <v>3679</v>
      </c>
      <c r="D1051" s="68" t="s">
        <v>299</v>
      </c>
      <c r="E1051" s="68" t="s">
        <v>7</v>
      </c>
      <c r="F1051" s="68" t="s">
        <v>49</v>
      </c>
      <c r="G1051" s="68" t="s">
        <v>12</v>
      </c>
      <c r="H1051" s="68" t="s">
        <v>8</v>
      </c>
      <c r="I1051" s="68">
        <v>21007</v>
      </c>
      <c r="J1051" s="68" t="s">
        <v>15314</v>
      </c>
      <c r="K1051" s="68" t="s">
        <v>126</v>
      </c>
      <c r="L1051" s="68" t="s">
        <v>299</v>
      </c>
      <c r="M1051" s="68" t="s">
        <v>14237</v>
      </c>
      <c r="N1051" s="68" t="s">
        <v>3679</v>
      </c>
      <c r="O1051" s="68" t="s">
        <v>14666</v>
      </c>
      <c r="P1051" s="348">
        <v>24691711</v>
      </c>
      <c r="Q1051" s="348">
        <v>24691711</v>
      </c>
      <c r="R1051" s="348" t="s">
        <v>3674</v>
      </c>
      <c r="S1051" s="348">
        <v>24691711</v>
      </c>
      <c r="T1051" s="348" t="s">
        <v>14842</v>
      </c>
      <c r="U1051" s="348">
        <v>24799162</v>
      </c>
      <c r="V1051" s="68"/>
      <c r="W1051" s="68"/>
      <c r="X1051" s="68" t="s">
        <v>3680</v>
      </c>
      <c r="Y1051" s="68"/>
    </row>
    <row r="1052" spans="1:25" x14ac:dyDescent="0.25">
      <c r="A1052" s="68" t="s">
        <v>3681</v>
      </c>
      <c r="B1052" s="68" t="s">
        <v>1075</v>
      </c>
      <c r="C1052" s="68" t="s">
        <v>934</v>
      </c>
      <c r="D1052" s="68" t="s">
        <v>125</v>
      </c>
      <c r="E1052" s="68" t="s">
        <v>11</v>
      </c>
      <c r="F1052" s="68" t="s">
        <v>49</v>
      </c>
      <c r="G1052" s="68" t="s">
        <v>3</v>
      </c>
      <c r="H1052" s="68" t="s">
        <v>17</v>
      </c>
      <c r="I1052" s="68">
        <v>20213</v>
      </c>
      <c r="J1052" s="68" t="s">
        <v>16500</v>
      </c>
      <c r="K1052" s="68" t="s">
        <v>126</v>
      </c>
      <c r="L1052" s="68" t="s">
        <v>127</v>
      </c>
      <c r="M1052" s="68" t="s">
        <v>1831</v>
      </c>
      <c r="N1052" s="68" t="s">
        <v>934</v>
      </c>
      <c r="O1052" s="68" t="s">
        <v>14666</v>
      </c>
      <c r="P1052" s="348">
        <v>24680047</v>
      </c>
      <c r="Q1052" s="348" t="s">
        <v>15347</v>
      </c>
      <c r="R1052" s="348" t="s">
        <v>16517</v>
      </c>
      <c r="S1052" s="348">
        <v>70577067</v>
      </c>
      <c r="T1052" s="348" t="s">
        <v>15354</v>
      </c>
      <c r="U1052" s="348">
        <v>24680376</v>
      </c>
      <c r="V1052" s="68"/>
      <c r="W1052" s="68"/>
      <c r="X1052" s="68" t="s">
        <v>3682</v>
      </c>
      <c r="Y1052" s="68"/>
    </row>
    <row r="1053" spans="1:25" x14ac:dyDescent="0.25">
      <c r="A1053" s="68" t="s">
        <v>3683</v>
      </c>
      <c r="B1053" s="68" t="s">
        <v>191</v>
      </c>
      <c r="C1053" s="68" t="s">
        <v>129</v>
      </c>
      <c r="D1053" s="68" t="s">
        <v>299</v>
      </c>
      <c r="E1053" s="68" t="s">
        <v>7</v>
      </c>
      <c r="F1053" s="68" t="s">
        <v>49</v>
      </c>
      <c r="G1053" s="68" t="s">
        <v>12</v>
      </c>
      <c r="H1053" s="68" t="s">
        <v>8</v>
      </c>
      <c r="I1053" s="68">
        <v>21007</v>
      </c>
      <c r="J1053" s="68" t="s">
        <v>15314</v>
      </c>
      <c r="K1053" s="68" t="s">
        <v>126</v>
      </c>
      <c r="L1053" s="68" t="s">
        <v>299</v>
      </c>
      <c r="M1053" s="68" t="s">
        <v>14237</v>
      </c>
      <c r="N1053" s="68" t="s">
        <v>129</v>
      </c>
      <c r="O1053" s="68" t="s">
        <v>14666</v>
      </c>
      <c r="P1053" s="348">
        <v>22005035</v>
      </c>
      <c r="Q1053" s="348">
        <v>88100250</v>
      </c>
      <c r="R1053" s="348" t="s">
        <v>15610</v>
      </c>
      <c r="S1053" s="348">
        <v>88100250</v>
      </c>
      <c r="T1053" s="348" t="s">
        <v>14842</v>
      </c>
      <c r="U1053" s="348">
        <v>24799162</v>
      </c>
      <c r="V1053" s="68"/>
      <c r="W1053" s="68"/>
      <c r="X1053" s="68" t="s">
        <v>3684</v>
      </c>
      <c r="Y1053" s="68"/>
    </row>
    <row r="1054" spans="1:25" x14ac:dyDescent="0.25">
      <c r="A1054" s="68" t="s">
        <v>3686</v>
      </c>
      <c r="B1054" s="68" t="s">
        <v>3685</v>
      </c>
      <c r="C1054" s="68" t="s">
        <v>1440</v>
      </c>
      <c r="D1054" s="68" t="s">
        <v>299</v>
      </c>
      <c r="E1054" s="68" t="s">
        <v>15</v>
      </c>
      <c r="F1054" s="68" t="s">
        <v>49</v>
      </c>
      <c r="G1054" s="68" t="s">
        <v>12</v>
      </c>
      <c r="H1054" s="68" t="s">
        <v>16</v>
      </c>
      <c r="I1054" s="68">
        <v>21012</v>
      </c>
      <c r="J1054" s="68" t="s">
        <v>13017</v>
      </c>
      <c r="K1054" s="68" t="s">
        <v>126</v>
      </c>
      <c r="L1054" s="68" t="s">
        <v>299</v>
      </c>
      <c r="M1054" s="68" t="s">
        <v>446</v>
      </c>
      <c r="N1054" s="68" t="s">
        <v>1440</v>
      </c>
      <c r="O1054" s="68" t="s">
        <v>14666</v>
      </c>
      <c r="P1054" s="348">
        <v>24780158</v>
      </c>
      <c r="Q1054" s="348" t="s">
        <v>15347</v>
      </c>
      <c r="R1054" s="348" t="s">
        <v>15611</v>
      </c>
      <c r="S1054" s="348">
        <v>87653510</v>
      </c>
      <c r="T1054" s="348" t="s">
        <v>15387</v>
      </c>
      <c r="U1054" s="348">
        <v>24780158</v>
      </c>
      <c r="V1054" s="68"/>
      <c r="W1054" s="68"/>
      <c r="X1054" s="68" t="s">
        <v>11086</v>
      </c>
      <c r="Y1054" s="68"/>
    </row>
    <row r="1055" spans="1:25" x14ac:dyDescent="0.25">
      <c r="A1055" s="68" t="s">
        <v>3688</v>
      </c>
      <c r="B1055" s="68" t="s">
        <v>3687</v>
      </c>
      <c r="C1055" s="68" t="s">
        <v>1906</v>
      </c>
      <c r="D1055" s="68" t="s">
        <v>299</v>
      </c>
      <c r="E1055" s="68" t="s">
        <v>7</v>
      </c>
      <c r="F1055" s="68" t="s">
        <v>49</v>
      </c>
      <c r="G1055" s="68" t="s">
        <v>12</v>
      </c>
      <c r="H1055" s="68" t="s">
        <v>8</v>
      </c>
      <c r="I1055" s="68">
        <v>21007</v>
      </c>
      <c r="J1055" s="68" t="s">
        <v>15314</v>
      </c>
      <c r="K1055" s="68" t="s">
        <v>126</v>
      </c>
      <c r="L1055" s="68" t="s">
        <v>299</v>
      </c>
      <c r="M1055" s="68" t="s">
        <v>14237</v>
      </c>
      <c r="N1055" s="68" t="s">
        <v>1906</v>
      </c>
      <c r="O1055" s="68" t="s">
        <v>14666</v>
      </c>
      <c r="P1055" s="348">
        <v>24799157</v>
      </c>
      <c r="Q1055" s="348">
        <v>87191931</v>
      </c>
      <c r="R1055" s="348" t="s">
        <v>14142</v>
      </c>
      <c r="S1055" s="348">
        <v>87191931</v>
      </c>
      <c r="T1055" s="348" t="s">
        <v>14842</v>
      </c>
      <c r="U1055" s="348">
        <v>24799162</v>
      </c>
      <c r="V1055" s="68" t="s">
        <v>15261</v>
      </c>
      <c r="W1055" s="68"/>
      <c r="X1055" s="68" t="s">
        <v>1596</v>
      </c>
      <c r="Y1055" s="68"/>
    </row>
    <row r="1056" spans="1:25" x14ac:dyDescent="0.25">
      <c r="A1056" s="68" t="s">
        <v>3689</v>
      </c>
      <c r="B1056" s="68" t="s">
        <v>1437</v>
      </c>
      <c r="C1056" s="68" t="s">
        <v>3690</v>
      </c>
      <c r="D1056" s="68" t="s">
        <v>299</v>
      </c>
      <c r="E1056" s="68" t="s">
        <v>15</v>
      </c>
      <c r="F1056" s="68" t="s">
        <v>49</v>
      </c>
      <c r="G1056" s="68" t="s">
        <v>12</v>
      </c>
      <c r="H1056" s="68" t="s">
        <v>16</v>
      </c>
      <c r="I1056" s="68">
        <v>21012</v>
      </c>
      <c r="J1056" s="68" t="s">
        <v>13017</v>
      </c>
      <c r="K1056" s="68" t="s">
        <v>126</v>
      </c>
      <c r="L1056" s="68" t="s">
        <v>299</v>
      </c>
      <c r="M1056" s="68" t="s">
        <v>446</v>
      </c>
      <c r="N1056" s="68" t="s">
        <v>3690</v>
      </c>
      <c r="O1056" s="68" t="s">
        <v>14666</v>
      </c>
      <c r="P1056" s="348">
        <v>84314173</v>
      </c>
      <c r="Q1056" s="348" t="s">
        <v>15347</v>
      </c>
      <c r="R1056" s="348" t="s">
        <v>16518</v>
      </c>
      <c r="S1056" s="348">
        <v>84314173</v>
      </c>
      <c r="T1056" s="348" t="s">
        <v>15387</v>
      </c>
      <c r="U1056" s="348">
        <v>24780158</v>
      </c>
      <c r="V1056" s="68"/>
      <c r="W1056" s="68"/>
      <c r="X1056" s="68" t="s">
        <v>7873</v>
      </c>
      <c r="Y1056" s="68"/>
    </row>
    <row r="1057" spans="1:25" x14ac:dyDescent="0.25">
      <c r="A1057" s="68" t="s">
        <v>3691</v>
      </c>
      <c r="B1057" s="68" t="s">
        <v>1553</v>
      </c>
      <c r="C1057" s="68" t="s">
        <v>3692</v>
      </c>
      <c r="D1057" s="68" t="s">
        <v>299</v>
      </c>
      <c r="E1057" s="68" t="s">
        <v>7</v>
      </c>
      <c r="F1057" s="68" t="s">
        <v>49</v>
      </c>
      <c r="G1057" s="68" t="s">
        <v>12</v>
      </c>
      <c r="H1057" s="68" t="s">
        <v>8</v>
      </c>
      <c r="I1057" s="68">
        <v>21007</v>
      </c>
      <c r="J1057" s="68" t="s">
        <v>15314</v>
      </c>
      <c r="K1057" s="68" t="s">
        <v>126</v>
      </c>
      <c r="L1057" s="68" t="s">
        <v>299</v>
      </c>
      <c r="M1057" s="68" t="s">
        <v>14237</v>
      </c>
      <c r="N1057" s="68" t="s">
        <v>11500</v>
      </c>
      <c r="O1057" s="68" t="s">
        <v>14666</v>
      </c>
      <c r="P1057" s="348">
        <v>24791565</v>
      </c>
      <c r="Q1057" s="348">
        <v>24791565</v>
      </c>
      <c r="R1057" s="348" t="s">
        <v>3693</v>
      </c>
      <c r="S1057" s="348">
        <v>88401170</v>
      </c>
      <c r="T1057" s="348" t="s">
        <v>14842</v>
      </c>
      <c r="U1057" s="348">
        <v>88494468</v>
      </c>
      <c r="V1057" s="68"/>
      <c r="W1057" s="68"/>
      <c r="X1057" s="68" t="s">
        <v>3525</v>
      </c>
      <c r="Y1057" s="68"/>
    </row>
    <row r="1058" spans="1:25" x14ac:dyDescent="0.25">
      <c r="A1058" s="68" t="s">
        <v>3694</v>
      </c>
      <c r="B1058" s="68" t="s">
        <v>1814</v>
      </c>
      <c r="C1058" s="68" t="s">
        <v>10153</v>
      </c>
      <c r="D1058" s="68" t="s">
        <v>2232</v>
      </c>
      <c r="E1058" s="68" t="s">
        <v>4</v>
      </c>
      <c r="F1058" s="68" t="s">
        <v>316</v>
      </c>
      <c r="G1058" s="68" t="s">
        <v>10</v>
      </c>
      <c r="H1058" s="68" t="s">
        <v>8</v>
      </c>
      <c r="I1058" s="68">
        <v>50807</v>
      </c>
      <c r="J1058" s="68" t="s">
        <v>13972</v>
      </c>
      <c r="K1058" s="68" t="s">
        <v>317</v>
      </c>
      <c r="L1058" s="68" t="s">
        <v>3625</v>
      </c>
      <c r="M1058" s="68" t="s">
        <v>1228</v>
      </c>
      <c r="N1058" s="68" t="s">
        <v>11501</v>
      </c>
      <c r="O1058" s="68" t="s">
        <v>14666</v>
      </c>
      <c r="P1058" s="348">
        <v>84297861</v>
      </c>
      <c r="Q1058" s="348" t="s">
        <v>15347</v>
      </c>
      <c r="R1058" s="348" t="s">
        <v>13575</v>
      </c>
      <c r="S1058" s="348">
        <v>84297861</v>
      </c>
      <c r="T1058" s="348" t="s">
        <v>15606</v>
      </c>
      <c r="U1058" s="348">
        <v>26955509</v>
      </c>
      <c r="V1058" s="68"/>
      <c r="W1058" s="68"/>
      <c r="X1058" s="68" t="s">
        <v>11081</v>
      </c>
      <c r="Y1058" s="68"/>
    </row>
    <row r="1059" spans="1:25" x14ac:dyDescent="0.25">
      <c r="A1059" s="68" t="s">
        <v>3695</v>
      </c>
      <c r="B1059" s="68" t="s">
        <v>550</v>
      </c>
      <c r="C1059" s="68" t="s">
        <v>3696</v>
      </c>
      <c r="D1059" s="68" t="s">
        <v>299</v>
      </c>
      <c r="E1059" s="68" t="s">
        <v>15</v>
      </c>
      <c r="F1059" s="68" t="s">
        <v>49</v>
      </c>
      <c r="G1059" s="68" t="s">
        <v>12</v>
      </c>
      <c r="H1059" s="68" t="s">
        <v>16</v>
      </c>
      <c r="I1059" s="68">
        <v>21012</v>
      </c>
      <c r="J1059" s="68" t="s">
        <v>13017</v>
      </c>
      <c r="K1059" s="68" t="s">
        <v>126</v>
      </c>
      <c r="L1059" s="68" t="s">
        <v>299</v>
      </c>
      <c r="M1059" s="68" t="s">
        <v>446</v>
      </c>
      <c r="N1059" s="68" t="s">
        <v>3696</v>
      </c>
      <c r="O1059" s="68" t="s">
        <v>14666</v>
      </c>
      <c r="P1059" s="348">
        <v>86646452</v>
      </c>
      <c r="Q1059" s="348" t="s">
        <v>15347</v>
      </c>
      <c r="R1059" s="348" t="s">
        <v>14840</v>
      </c>
      <c r="S1059" s="348">
        <v>86646452</v>
      </c>
      <c r="T1059" s="348" t="s">
        <v>15387</v>
      </c>
      <c r="U1059" s="348">
        <v>24780158</v>
      </c>
      <c r="V1059" s="68"/>
      <c r="W1059" s="68"/>
      <c r="X1059" s="68" t="s">
        <v>8535</v>
      </c>
      <c r="Y1059" s="68"/>
    </row>
    <row r="1060" spans="1:25" x14ac:dyDescent="0.25">
      <c r="A1060" s="68" t="s">
        <v>3697</v>
      </c>
      <c r="B1060" s="68" t="s">
        <v>727</v>
      </c>
      <c r="C1060" s="68" t="s">
        <v>1743</v>
      </c>
      <c r="D1060" s="68" t="s">
        <v>299</v>
      </c>
      <c r="E1060" s="68" t="s">
        <v>7</v>
      </c>
      <c r="F1060" s="68" t="s">
        <v>49</v>
      </c>
      <c r="G1060" s="68" t="s">
        <v>12</v>
      </c>
      <c r="H1060" s="68" t="s">
        <v>8</v>
      </c>
      <c r="I1060" s="68">
        <v>21007</v>
      </c>
      <c r="J1060" s="68" t="s">
        <v>15314</v>
      </c>
      <c r="K1060" s="68" t="s">
        <v>126</v>
      </c>
      <c r="L1060" s="68" t="s">
        <v>299</v>
      </c>
      <c r="M1060" s="68" t="s">
        <v>14237</v>
      </c>
      <c r="N1060" s="68" t="s">
        <v>1743</v>
      </c>
      <c r="O1060" s="68" t="s">
        <v>14666</v>
      </c>
      <c r="P1060" s="348">
        <v>24799162</v>
      </c>
      <c r="Q1060" s="348">
        <v>24797145</v>
      </c>
      <c r="R1060" s="348" t="s">
        <v>16519</v>
      </c>
      <c r="S1060" s="348">
        <v>88510210</v>
      </c>
      <c r="T1060" s="348" t="s">
        <v>14842</v>
      </c>
      <c r="U1060" s="348">
        <v>24799162</v>
      </c>
      <c r="V1060" s="68"/>
      <c r="W1060" s="68"/>
      <c r="X1060" s="68" t="s">
        <v>9419</v>
      </c>
      <c r="Y1060" s="68"/>
    </row>
    <row r="1061" spans="1:25" x14ac:dyDescent="0.25">
      <c r="A1061" s="68" t="s">
        <v>3698</v>
      </c>
      <c r="B1061" s="68" t="s">
        <v>1038</v>
      </c>
      <c r="C1061" s="68" t="s">
        <v>3699</v>
      </c>
      <c r="D1061" s="68" t="s">
        <v>299</v>
      </c>
      <c r="E1061" s="68" t="s">
        <v>7</v>
      </c>
      <c r="F1061" s="68" t="s">
        <v>49</v>
      </c>
      <c r="G1061" s="68" t="s">
        <v>12</v>
      </c>
      <c r="H1061" s="68" t="s">
        <v>8</v>
      </c>
      <c r="I1061" s="68">
        <v>21007</v>
      </c>
      <c r="J1061" s="68" t="s">
        <v>15314</v>
      </c>
      <c r="K1061" s="68" t="s">
        <v>126</v>
      </c>
      <c r="L1061" s="68" t="s">
        <v>299</v>
      </c>
      <c r="M1061" s="68" t="s">
        <v>14237</v>
      </c>
      <c r="N1061" s="68" t="s">
        <v>3699</v>
      </c>
      <c r="O1061" s="68" t="s">
        <v>14666</v>
      </c>
      <c r="P1061" s="348">
        <v>24798470</v>
      </c>
      <c r="Q1061" s="348">
        <v>24799162</v>
      </c>
      <c r="R1061" s="348" t="s">
        <v>14818</v>
      </c>
      <c r="S1061" s="348">
        <v>84242667</v>
      </c>
      <c r="T1061" s="348" t="s">
        <v>14842</v>
      </c>
      <c r="U1061" s="348">
        <v>24799162</v>
      </c>
      <c r="V1061" s="68"/>
      <c r="W1061" s="68"/>
      <c r="X1061" s="68" t="s">
        <v>8376</v>
      </c>
      <c r="Y1061" s="68"/>
    </row>
    <row r="1062" spans="1:25" x14ac:dyDescent="0.25">
      <c r="A1062" s="68" t="s">
        <v>3701</v>
      </c>
      <c r="B1062" s="68" t="s">
        <v>3700</v>
      </c>
      <c r="C1062" s="68" t="s">
        <v>3702</v>
      </c>
      <c r="D1062" s="68" t="s">
        <v>299</v>
      </c>
      <c r="E1062" s="68" t="s">
        <v>15</v>
      </c>
      <c r="F1062" s="68" t="s">
        <v>49</v>
      </c>
      <c r="G1062" s="68" t="s">
        <v>12</v>
      </c>
      <c r="H1062" s="68" t="s">
        <v>16</v>
      </c>
      <c r="I1062" s="68">
        <v>21012</v>
      </c>
      <c r="J1062" s="68" t="s">
        <v>13017</v>
      </c>
      <c r="K1062" s="68" t="s">
        <v>126</v>
      </c>
      <c r="L1062" s="68" t="s">
        <v>299</v>
      </c>
      <c r="M1062" s="68" t="s">
        <v>446</v>
      </c>
      <c r="N1062" s="68" t="s">
        <v>3702</v>
      </c>
      <c r="O1062" s="68" t="s">
        <v>14666</v>
      </c>
      <c r="P1062" s="348" t="s">
        <v>15347</v>
      </c>
      <c r="Q1062" s="348" t="s">
        <v>15347</v>
      </c>
      <c r="R1062" s="348" t="s">
        <v>3703</v>
      </c>
      <c r="S1062" s="348">
        <v>60064813</v>
      </c>
      <c r="T1062" s="348" t="s">
        <v>15387</v>
      </c>
      <c r="U1062" s="348">
        <v>24780158</v>
      </c>
      <c r="V1062" s="68"/>
      <c r="W1062" s="68"/>
      <c r="X1062" s="68" t="s">
        <v>9197</v>
      </c>
      <c r="Y1062" s="68"/>
    </row>
    <row r="1063" spans="1:25" x14ac:dyDescent="0.25">
      <c r="A1063" s="68" t="s">
        <v>3704</v>
      </c>
      <c r="B1063" s="68" t="s">
        <v>159</v>
      </c>
      <c r="C1063" s="68" t="s">
        <v>577</v>
      </c>
      <c r="D1063" s="68" t="s">
        <v>299</v>
      </c>
      <c r="E1063" s="68" t="s">
        <v>7</v>
      </c>
      <c r="F1063" s="68" t="s">
        <v>49</v>
      </c>
      <c r="G1063" s="68" t="s">
        <v>12</v>
      </c>
      <c r="H1063" s="68" t="s">
        <v>8</v>
      </c>
      <c r="I1063" s="68">
        <v>21007</v>
      </c>
      <c r="J1063" s="68" t="s">
        <v>15314</v>
      </c>
      <c r="K1063" s="68" t="s">
        <v>126</v>
      </c>
      <c r="L1063" s="68" t="s">
        <v>299</v>
      </c>
      <c r="M1063" s="68" t="s">
        <v>14237</v>
      </c>
      <c r="N1063" s="68" t="s">
        <v>11502</v>
      </c>
      <c r="O1063" s="68" t="s">
        <v>14666</v>
      </c>
      <c r="P1063" s="348">
        <v>24691353</v>
      </c>
      <c r="Q1063" s="348">
        <v>24691353</v>
      </c>
      <c r="R1063" s="348" t="s">
        <v>16520</v>
      </c>
      <c r="S1063" s="348">
        <v>89263359</v>
      </c>
      <c r="T1063" s="348" t="s">
        <v>14842</v>
      </c>
      <c r="U1063" s="348">
        <v>24799162</v>
      </c>
      <c r="V1063" s="68"/>
      <c r="W1063" s="68"/>
      <c r="X1063" s="68"/>
      <c r="Y1063" s="68"/>
    </row>
    <row r="1064" spans="1:25" x14ac:dyDescent="0.25">
      <c r="A1064" s="68" t="s">
        <v>3706</v>
      </c>
      <c r="B1064" s="68" t="s">
        <v>3705</v>
      </c>
      <c r="C1064" s="68" t="s">
        <v>16521</v>
      </c>
      <c r="D1064" s="68" t="s">
        <v>125</v>
      </c>
      <c r="E1064" s="68" t="s">
        <v>11</v>
      </c>
      <c r="F1064" s="68" t="s">
        <v>49</v>
      </c>
      <c r="G1064" s="68" t="s">
        <v>3</v>
      </c>
      <c r="H1064" s="68" t="s">
        <v>17</v>
      </c>
      <c r="I1064" s="68">
        <v>20213</v>
      </c>
      <c r="J1064" s="68" t="s">
        <v>16500</v>
      </c>
      <c r="K1064" s="68" t="s">
        <v>126</v>
      </c>
      <c r="L1064" s="68" t="s">
        <v>127</v>
      </c>
      <c r="M1064" s="68" t="s">
        <v>1831</v>
      </c>
      <c r="N1064" s="68" t="s">
        <v>682</v>
      </c>
      <c r="O1064" s="68" t="s">
        <v>14666</v>
      </c>
      <c r="P1064" s="348">
        <v>63145256</v>
      </c>
      <c r="Q1064" s="348">
        <v>63145256</v>
      </c>
      <c r="R1064" s="348" t="s">
        <v>11503</v>
      </c>
      <c r="S1064" s="348">
        <v>88692205</v>
      </c>
      <c r="T1064" s="348" t="s">
        <v>15354</v>
      </c>
      <c r="U1064" s="348">
        <v>24680376</v>
      </c>
      <c r="V1064" s="68"/>
      <c r="W1064" s="68"/>
      <c r="X1064" s="68" t="s">
        <v>3707</v>
      </c>
      <c r="Y1064" s="68"/>
    </row>
    <row r="1065" spans="1:25" x14ac:dyDescent="0.25">
      <c r="A1065" s="68" t="s">
        <v>3708</v>
      </c>
      <c r="B1065" s="68" t="s">
        <v>823</v>
      </c>
      <c r="C1065" s="68" t="s">
        <v>11222</v>
      </c>
      <c r="D1065" s="68" t="s">
        <v>125</v>
      </c>
      <c r="E1065" s="68" t="s">
        <v>11</v>
      </c>
      <c r="F1065" s="68" t="s">
        <v>49</v>
      </c>
      <c r="G1065" s="68" t="s">
        <v>3</v>
      </c>
      <c r="H1065" s="68" t="s">
        <v>17</v>
      </c>
      <c r="I1065" s="68">
        <v>20213</v>
      </c>
      <c r="J1065" s="68" t="s">
        <v>16500</v>
      </c>
      <c r="K1065" s="68" t="s">
        <v>126</v>
      </c>
      <c r="L1065" s="68" t="s">
        <v>127</v>
      </c>
      <c r="M1065" s="68" t="s">
        <v>1831</v>
      </c>
      <c r="N1065" s="68" t="s">
        <v>233</v>
      </c>
      <c r="O1065" s="68" t="s">
        <v>14666</v>
      </c>
      <c r="P1065" s="348">
        <v>60445151</v>
      </c>
      <c r="Q1065" s="348" t="s">
        <v>15347</v>
      </c>
      <c r="R1065" s="348" t="s">
        <v>14861</v>
      </c>
      <c r="S1065" s="348">
        <v>85230937</v>
      </c>
      <c r="T1065" s="348" t="s">
        <v>15354</v>
      </c>
      <c r="U1065" s="348">
        <v>24680376</v>
      </c>
      <c r="V1065" s="68"/>
      <c r="W1065" s="68"/>
      <c r="X1065" s="68" t="s">
        <v>9884</v>
      </c>
      <c r="Y1065" s="68"/>
    </row>
    <row r="1066" spans="1:25" x14ac:dyDescent="0.25">
      <c r="A1066" s="68" t="s">
        <v>3710</v>
      </c>
      <c r="B1066" s="68" t="s">
        <v>3709</v>
      </c>
      <c r="C1066" s="68" t="s">
        <v>218</v>
      </c>
      <c r="D1066" s="68" t="s">
        <v>125</v>
      </c>
      <c r="E1066" s="68" t="s">
        <v>11</v>
      </c>
      <c r="F1066" s="68" t="s">
        <v>49</v>
      </c>
      <c r="G1066" s="68" t="s">
        <v>3</v>
      </c>
      <c r="H1066" s="68" t="s">
        <v>17</v>
      </c>
      <c r="I1066" s="68">
        <v>20213</v>
      </c>
      <c r="J1066" s="68" t="s">
        <v>16500</v>
      </c>
      <c r="K1066" s="68" t="s">
        <v>126</v>
      </c>
      <c r="L1066" s="68" t="s">
        <v>127</v>
      </c>
      <c r="M1066" s="68" t="s">
        <v>1831</v>
      </c>
      <c r="N1066" s="68" t="s">
        <v>218</v>
      </c>
      <c r="O1066" s="68" t="s">
        <v>14666</v>
      </c>
      <c r="P1066" s="348">
        <v>87728700</v>
      </c>
      <c r="Q1066" s="348" t="s">
        <v>15347</v>
      </c>
      <c r="R1066" s="348" t="s">
        <v>13171</v>
      </c>
      <c r="S1066" s="348">
        <v>89244301</v>
      </c>
      <c r="T1066" s="348" t="s">
        <v>15354</v>
      </c>
      <c r="U1066" s="348">
        <v>24680376</v>
      </c>
      <c r="V1066" s="68"/>
      <c r="W1066" s="68"/>
      <c r="X1066" s="68" t="s">
        <v>3711</v>
      </c>
      <c r="Y1066" s="68"/>
    </row>
    <row r="1067" spans="1:25" x14ac:dyDescent="0.25">
      <c r="A1067" s="68" t="s">
        <v>3714</v>
      </c>
      <c r="B1067" s="68" t="s">
        <v>3713</v>
      </c>
      <c r="C1067" s="68" t="s">
        <v>3715</v>
      </c>
      <c r="D1067" s="68" t="s">
        <v>299</v>
      </c>
      <c r="E1067" s="68" t="s">
        <v>7</v>
      </c>
      <c r="F1067" s="68" t="s">
        <v>49</v>
      </c>
      <c r="G1067" s="68" t="s">
        <v>3</v>
      </c>
      <c r="H1067" s="68" t="s">
        <v>17</v>
      </c>
      <c r="I1067" s="68">
        <v>20213</v>
      </c>
      <c r="J1067" s="68" t="s">
        <v>16500</v>
      </c>
      <c r="K1067" s="68" t="s">
        <v>126</v>
      </c>
      <c r="L1067" s="68" t="s">
        <v>127</v>
      </c>
      <c r="M1067" s="68" t="s">
        <v>1831</v>
      </c>
      <c r="N1067" s="68" t="s">
        <v>3715</v>
      </c>
      <c r="O1067" s="68" t="s">
        <v>14666</v>
      </c>
      <c r="P1067" s="348">
        <v>24791950</v>
      </c>
      <c r="Q1067" s="348">
        <v>24791950</v>
      </c>
      <c r="R1067" s="348" t="s">
        <v>14817</v>
      </c>
      <c r="S1067" s="348">
        <v>24791950</v>
      </c>
      <c r="T1067" s="348" t="s">
        <v>14842</v>
      </c>
      <c r="U1067" s="348">
        <v>88494468</v>
      </c>
      <c r="V1067" s="68"/>
      <c r="W1067" s="68"/>
      <c r="X1067" s="68" t="s">
        <v>3716</v>
      </c>
      <c r="Y1067" s="68"/>
    </row>
    <row r="1068" spans="1:25" x14ac:dyDescent="0.25">
      <c r="A1068" s="68" t="s">
        <v>3718</v>
      </c>
      <c r="B1068" s="68" t="s">
        <v>3717</v>
      </c>
      <c r="C1068" s="68" t="s">
        <v>3719</v>
      </c>
      <c r="D1068" s="68" t="s">
        <v>299</v>
      </c>
      <c r="E1068" s="68" t="s">
        <v>8</v>
      </c>
      <c r="F1068" s="68" t="s">
        <v>49</v>
      </c>
      <c r="G1068" s="68" t="s">
        <v>12</v>
      </c>
      <c r="H1068" s="68" t="s">
        <v>15</v>
      </c>
      <c r="I1068" s="68">
        <v>21011</v>
      </c>
      <c r="J1068" s="68" t="s">
        <v>13016</v>
      </c>
      <c r="K1068" s="68" t="s">
        <v>126</v>
      </c>
      <c r="L1068" s="68" t="s">
        <v>299</v>
      </c>
      <c r="M1068" s="68" t="s">
        <v>14124</v>
      </c>
      <c r="N1068" s="68" t="s">
        <v>11504</v>
      </c>
      <c r="O1068" s="68" t="s">
        <v>14666</v>
      </c>
      <c r="P1068" s="348">
        <v>24695305</v>
      </c>
      <c r="Q1068" s="348">
        <v>24695049</v>
      </c>
      <c r="R1068" s="348" t="s">
        <v>14134</v>
      </c>
      <c r="S1068" s="348">
        <v>24695305</v>
      </c>
      <c r="T1068" s="348" t="s">
        <v>15567</v>
      </c>
      <c r="U1068" s="348">
        <v>24699197</v>
      </c>
      <c r="V1068" s="68"/>
      <c r="W1068" s="68"/>
      <c r="X1068" s="68" t="s">
        <v>1600</v>
      </c>
      <c r="Y1068" s="68" t="s">
        <v>1581</v>
      </c>
    </row>
    <row r="1069" spans="1:25" x14ac:dyDescent="0.25">
      <c r="A1069" s="68" t="s">
        <v>3720</v>
      </c>
      <c r="B1069" s="68" t="s">
        <v>3046</v>
      </c>
      <c r="C1069" s="68" t="s">
        <v>3721</v>
      </c>
      <c r="D1069" s="68" t="s">
        <v>299</v>
      </c>
      <c r="E1069" s="68" t="s">
        <v>10</v>
      </c>
      <c r="F1069" s="68" t="s">
        <v>49</v>
      </c>
      <c r="G1069" s="68" t="s">
        <v>12</v>
      </c>
      <c r="H1069" s="68" t="s">
        <v>17</v>
      </c>
      <c r="I1069" s="68">
        <v>21013</v>
      </c>
      <c r="J1069" s="68" t="s">
        <v>13018</v>
      </c>
      <c r="K1069" s="68" t="s">
        <v>126</v>
      </c>
      <c r="L1069" s="68" t="s">
        <v>299</v>
      </c>
      <c r="M1069" s="68" t="s">
        <v>351</v>
      </c>
      <c r="N1069" s="68" t="s">
        <v>3721</v>
      </c>
      <c r="O1069" s="68" t="s">
        <v>14666</v>
      </c>
      <c r="P1069" s="348">
        <v>24777930</v>
      </c>
      <c r="Q1069" s="348">
        <v>24777930</v>
      </c>
      <c r="R1069" s="348" t="s">
        <v>3722</v>
      </c>
      <c r="S1069" s="348">
        <v>24777930</v>
      </c>
      <c r="T1069" s="348" t="s">
        <v>15517</v>
      </c>
      <c r="U1069" s="348">
        <v>24777082</v>
      </c>
      <c r="V1069" s="68"/>
      <c r="W1069" s="68"/>
      <c r="X1069" s="68" t="s">
        <v>3723</v>
      </c>
      <c r="Y1069" s="68"/>
    </row>
    <row r="1070" spans="1:25" x14ac:dyDescent="0.25">
      <c r="A1070" s="68" t="s">
        <v>3725</v>
      </c>
      <c r="B1070" s="68" t="s">
        <v>3017</v>
      </c>
      <c r="C1070" s="68" t="s">
        <v>3726</v>
      </c>
      <c r="D1070" s="68" t="s">
        <v>299</v>
      </c>
      <c r="E1070" s="68" t="s">
        <v>8</v>
      </c>
      <c r="F1070" s="68" t="s">
        <v>49</v>
      </c>
      <c r="G1070" s="68" t="s">
        <v>12</v>
      </c>
      <c r="H1070" s="68" t="s">
        <v>15</v>
      </c>
      <c r="I1070" s="68">
        <v>21011</v>
      </c>
      <c r="J1070" s="68" t="s">
        <v>13016</v>
      </c>
      <c r="K1070" s="68" t="s">
        <v>126</v>
      </c>
      <c r="L1070" s="68" t="s">
        <v>299</v>
      </c>
      <c r="M1070" s="68" t="s">
        <v>14124</v>
      </c>
      <c r="N1070" s="68" t="s">
        <v>3726</v>
      </c>
      <c r="O1070" s="68" t="s">
        <v>14666</v>
      </c>
      <c r="P1070" s="348">
        <v>24699191</v>
      </c>
      <c r="Q1070" s="348">
        <v>24699191</v>
      </c>
      <c r="R1070" s="348" t="s">
        <v>3765</v>
      </c>
      <c r="S1070" s="348">
        <v>70730152</v>
      </c>
      <c r="T1070" s="348" t="s">
        <v>15567</v>
      </c>
      <c r="U1070" s="348">
        <v>25699197</v>
      </c>
      <c r="V1070" s="68"/>
      <c r="W1070" s="68"/>
      <c r="X1070" s="68" t="s">
        <v>3727</v>
      </c>
      <c r="Y1070" s="68"/>
    </row>
    <row r="1071" spans="1:25" x14ac:dyDescent="0.25">
      <c r="A1071" s="68" t="s">
        <v>3729</v>
      </c>
      <c r="B1071" s="68" t="s">
        <v>3159</v>
      </c>
      <c r="C1071" s="68" t="s">
        <v>3614</v>
      </c>
      <c r="D1071" s="68" t="s">
        <v>299</v>
      </c>
      <c r="E1071" s="68" t="s">
        <v>8</v>
      </c>
      <c r="F1071" s="68" t="s">
        <v>49</v>
      </c>
      <c r="G1071" s="68" t="s">
        <v>12</v>
      </c>
      <c r="H1071" s="68" t="s">
        <v>17</v>
      </c>
      <c r="I1071" s="68">
        <v>21013</v>
      </c>
      <c r="J1071" s="68" t="s">
        <v>13018</v>
      </c>
      <c r="K1071" s="68" t="s">
        <v>126</v>
      </c>
      <c r="L1071" s="68" t="s">
        <v>299</v>
      </c>
      <c r="M1071" s="68" t="s">
        <v>351</v>
      </c>
      <c r="N1071" s="68" t="s">
        <v>3614</v>
      </c>
      <c r="O1071" s="68" t="s">
        <v>14666</v>
      </c>
      <c r="P1071" s="348">
        <v>24695328</v>
      </c>
      <c r="Q1071" s="348">
        <v>70659027</v>
      </c>
      <c r="R1071" s="348" t="s">
        <v>12440</v>
      </c>
      <c r="S1071" s="348">
        <v>70659027</v>
      </c>
      <c r="T1071" s="348" t="s">
        <v>15567</v>
      </c>
      <c r="U1071" s="348">
        <v>24699197</v>
      </c>
      <c r="V1071" s="68"/>
      <c r="W1071" s="68"/>
      <c r="X1071" s="68" t="s">
        <v>3730</v>
      </c>
      <c r="Y1071" s="68"/>
    </row>
    <row r="1072" spans="1:25" x14ac:dyDescent="0.25">
      <c r="A1072" s="68" t="s">
        <v>3733</v>
      </c>
      <c r="B1072" s="68" t="s">
        <v>3732</v>
      </c>
      <c r="C1072" s="68" t="s">
        <v>1575</v>
      </c>
      <c r="D1072" s="68" t="s">
        <v>299</v>
      </c>
      <c r="E1072" s="68" t="s">
        <v>8</v>
      </c>
      <c r="F1072" s="68" t="s">
        <v>49</v>
      </c>
      <c r="G1072" s="68" t="s">
        <v>12</v>
      </c>
      <c r="H1072" s="68" t="s">
        <v>15</v>
      </c>
      <c r="I1072" s="68">
        <v>21011</v>
      </c>
      <c r="J1072" s="68" t="s">
        <v>13016</v>
      </c>
      <c r="K1072" s="68" t="s">
        <v>126</v>
      </c>
      <c r="L1072" s="68" t="s">
        <v>299</v>
      </c>
      <c r="M1072" s="68" t="s">
        <v>14124</v>
      </c>
      <c r="N1072" s="68" t="s">
        <v>1575</v>
      </c>
      <c r="O1072" s="68" t="s">
        <v>14666</v>
      </c>
      <c r="P1072" s="348">
        <v>24624513</v>
      </c>
      <c r="Q1072" s="348" t="s">
        <v>15347</v>
      </c>
      <c r="R1072" s="348" t="s">
        <v>14868</v>
      </c>
      <c r="S1072" s="348">
        <v>61441561</v>
      </c>
      <c r="T1072" s="348" t="s">
        <v>15567</v>
      </c>
      <c r="U1072" s="348">
        <v>87014469</v>
      </c>
      <c r="V1072" s="68"/>
      <c r="W1072" s="68"/>
      <c r="X1072" s="68" t="s">
        <v>3734</v>
      </c>
      <c r="Y1072" s="68"/>
    </row>
    <row r="1073" spans="1:25" x14ac:dyDescent="0.25">
      <c r="A1073" s="68" t="s">
        <v>3736</v>
      </c>
      <c r="B1073" s="68" t="s">
        <v>3301</v>
      </c>
      <c r="C1073" s="68" t="s">
        <v>3737</v>
      </c>
      <c r="D1073" s="68" t="s">
        <v>299</v>
      </c>
      <c r="E1073" s="68" t="s">
        <v>16</v>
      </c>
      <c r="F1073" s="68" t="s">
        <v>49</v>
      </c>
      <c r="G1073" s="68" t="s">
        <v>12</v>
      </c>
      <c r="H1073" s="68" t="s">
        <v>15</v>
      </c>
      <c r="I1073" s="68">
        <v>21011</v>
      </c>
      <c r="J1073" s="68" t="s">
        <v>13016</v>
      </c>
      <c r="K1073" s="68" t="s">
        <v>126</v>
      </c>
      <c r="L1073" s="68" t="s">
        <v>299</v>
      </c>
      <c r="M1073" s="68" t="s">
        <v>14124</v>
      </c>
      <c r="N1073" s="68" t="s">
        <v>3737</v>
      </c>
      <c r="O1073" s="68" t="s">
        <v>14666</v>
      </c>
      <c r="P1073" s="348">
        <v>44057926</v>
      </c>
      <c r="Q1073" s="348">
        <v>44057926</v>
      </c>
      <c r="R1073" s="348" t="s">
        <v>14835</v>
      </c>
      <c r="S1073" s="348">
        <v>24695543</v>
      </c>
      <c r="T1073" s="348" t="s">
        <v>15612</v>
      </c>
      <c r="U1073" s="348">
        <v>24673035</v>
      </c>
      <c r="V1073" s="68"/>
      <c r="W1073" s="68"/>
      <c r="X1073" s="68" t="s">
        <v>3738</v>
      </c>
      <c r="Y1073" s="68"/>
    </row>
    <row r="1074" spans="1:25" x14ac:dyDescent="0.25">
      <c r="A1074" s="68" t="s">
        <v>3739</v>
      </c>
      <c r="B1074" s="68" t="s">
        <v>3309</v>
      </c>
      <c r="C1074" s="68" t="s">
        <v>2066</v>
      </c>
      <c r="D1074" s="68" t="s">
        <v>299</v>
      </c>
      <c r="E1074" s="68" t="s">
        <v>8</v>
      </c>
      <c r="F1074" s="68" t="s">
        <v>49</v>
      </c>
      <c r="G1074" s="68" t="s">
        <v>12</v>
      </c>
      <c r="H1074" s="68" t="s">
        <v>17</v>
      </c>
      <c r="I1074" s="68">
        <v>21013</v>
      </c>
      <c r="J1074" s="68" t="s">
        <v>13018</v>
      </c>
      <c r="K1074" s="68" t="s">
        <v>126</v>
      </c>
      <c r="L1074" s="68" t="s">
        <v>299</v>
      </c>
      <c r="M1074" s="68" t="s">
        <v>351</v>
      </c>
      <c r="N1074" s="68" t="s">
        <v>2066</v>
      </c>
      <c r="O1074" s="68" t="s">
        <v>14666</v>
      </c>
      <c r="P1074" s="348">
        <v>24699547</v>
      </c>
      <c r="Q1074" s="348">
        <v>24699547</v>
      </c>
      <c r="R1074" s="348" t="s">
        <v>13491</v>
      </c>
      <c r="S1074" s="348">
        <v>86821820</v>
      </c>
      <c r="T1074" s="348" t="s">
        <v>15567</v>
      </c>
      <c r="U1074" s="348">
        <v>24699197</v>
      </c>
      <c r="V1074" s="68"/>
      <c r="W1074" s="68"/>
      <c r="X1074" s="68" t="s">
        <v>3740</v>
      </c>
      <c r="Y1074" s="68"/>
    </row>
    <row r="1075" spans="1:25" x14ac:dyDescent="0.25">
      <c r="A1075" s="68" t="s">
        <v>3742</v>
      </c>
      <c r="B1075" s="68" t="s">
        <v>3306</v>
      </c>
      <c r="C1075" s="68" t="s">
        <v>3743</v>
      </c>
      <c r="D1075" s="68" t="s">
        <v>299</v>
      </c>
      <c r="E1075" s="68" t="s">
        <v>8</v>
      </c>
      <c r="F1075" s="68" t="s">
        <v>49</v>
      </c>
      <c r="G1075" s="68" t="s">
        <v>12</v>
      </c>
      <c r="H1075" s="68" t="s">
        <v>15</v>
      </c>
      <c r="I1075" s="68">
        <v>21011</v>
      </c>
      <c r="J1075" s="68" t="s">
        <v>13016</v>
      </c>
      <c r="K1075" s="68" t="s">
        <v>126</v>
      </c>
      <c r="L1075" s="68" t="s">
        <v>299</v>
      </c>
      <c r="M1075" s="68" t="s">
        <v>14124</v>
      </c>
      <c r="N1075" s="68" t="s">
        <v>129</v>
      </c>
      <c r="O1075" s="68" t="s">
        <v>14666</v>
      </c>
      <c r="P1075" s="348">
        <v>24695038</v>
      </c>
      <c r="Q1075" s="348">
        <v>24695038</v>
      </c>
      <c r="R1075" s="348" t="s">
        <v>15613</v>
      </c>
      <c r="S1075" s="348">
        <v>24695038</v>
      </c>
      <c r="T1075" s="348" t="s">
        <v>15567</v>
      </c>
      <c r="U1075" s="348">
        <v>24699197</v>
      </c>
      <c r="V1075" s="68"/>
      <c r="W1075" s="68"/>
      <c r="X1075" s="68" t="s">
        <v>8374</v>
      </c>
      <c r="Y1075" s="68"/>
    </row>
    <row r="1076" spans="1:25" x14ac:dyDescent="0.25">
      <c r="A1076" s="68" t="s">
        <v>3745</v>
      </c>
      <c r="B1076" s="68" t="s">
        <v>3744</v>
      </c>
      <c r="C1076" s="68" t="s">
        <v>3746</v>
      </c>
      <c r="D1076" s="68" t="s">
        <v>299</v>
      </c>
      <c r="E1076" s="68" t="s">
        <v>16</v>
      </c>
      <c r="F1076" s="68" t="s">
        <v>49</v>
      </c>
      <c r="G1076" s="68" t="s">
        <v>12</v>
      </c>
      <c r="H1076" s="68" t="s">
        <v>15</v>
      </c>
      <c r="I1076" s="68">
        <v>21011</v>
      </c>
      <c r="J1076" s="68" t="s">
        <v>13016</v>
      </c>
      <c r="K1076" s="68" t="s">
        <v>126</v>
      </c>
      <c r="L1076" s="68" t="s">
        <v>299</v>
      </c>
      <c r="M1076" s="68" t="s">
        <v>14124</v>
      </c>
      <c r="N1076" s="68" t="s">
        <v>3746</v>
      </c>
      <c r="O1076" s="68" t="s">
        <v>14666</v>
      </c>
      <c r="P1076" s="348">
        <v>44039441</v>
      </c>
      <c r="Q1076" s="348">
        <v>24673035</v>
      </c>
      <c r="R1076" s="348" t="s">
        <v>14824</v>
      </c>
      <c r="S1076" s="348">
        <v>86929179</v>
      </c>
      <c r="T1076" s="348" t="s">
        <v>15612</v>
      </c>
      <c r="U1076" s="348">
        <v>24673035</v>
      </c>
      <c r="V1076" s="68"/>
      <c r="W1076" s="68"/>
      <c r="X1076" s="68"/>
      <c r="Y1076" s="68"/>
    </row>
    <row r="1077" spans="1:25" x14ac:dyDescent="0.25">
      <c r="A1077" s="68" t="s">
        <v>3747</v>
      </c>
      <c r="B1077" s="68" t="s">
        <v>2817</v>
      </c>
      <c r="C1077" s="68" t="s">
        <v>48</v>
      </c>
      <c r="D1077" s="68" t="s">
        <v>299</v>
      </c>
      <c r="E1077" s="68" t="s">
        <v>16</v>
      </c>
      <c r="F1077" s="68" t="s">
        <v>49</v>
      </c>
      <c r="G1077" s="68" t="s">
        <v>12</v>
      </c>
      <c r="H1077" s="68" t="s">
        <v>17</v>
      </c>
      <c r="I1077" s="68">
        <v>21013</v>
      </c>
      <c r="J1077" s="68" t="s">
        <v>13018</v>
      </c>
      <c r="K1077" s="68" t="s">
        <v>126</v>
      </c>
      <c r="L1077" s="68" t="s">
        <v>299</v>
      </c>
      <c r="M1077" s="68" t="s">
        <v>351</v>
      </c>
      <c r="N1077" s="68" t="s">
        <v>48</v>
      </c>
      <c r="O1077" s="68" t="s">
        <v>14666</v>
      </c>
      <c r="P1077" s="348">
        <v>72984054</v>
      </c>
      <c r="Q1077" s="348">
        <v>72984054</v>
      </c>
      <c r="R1077" s="348" t="s">
        <v>3748</v>
      </c>
      <c r="S1077" s="348">
        <v>84724715</v>
      </c>
      <c r="T1077" s="348" t="s">
        <v>15612</v>
      </c>
      <c r="U1077" s="348">
        <v>24673035</v>
      </c>
      <c r="V1077" s="68"/>
      <c r="W1077" s="68"/>
      <c r="X1077" s="68"/>
      <c r="Y1077" s="68"/>
    </row>
    <row r="1078" spans="1:25" x14ac:dyDescent="0.25">
      <c r="A1078" s="68" t="s">
        <v>3750</v>
      </c>
      <c r="B1078" s="68" t="s">
        <v>3749</v>
      </c>
      <c r="C1078" s="68" t="s">
        <v>3751</v>
      </c>
      <c r="D1078" s="68" t="s">
        <v>299</v>
      </c>
      <c r="E1078" s="68" t="s">
        <v>16</v>
      </c>
      <c r="F1078" s="68" t="s">
        <v>49</v>
      </c>
      <c r="G1078" s="68" t="s">
        <v>12</v>
      </c>
      <c r="H1078" s="68" t="s">
        <v>15</v>
      </c>
      <c r="I1078" s="68">
        <v>21011</v>
      </c>
      <c r="J1078" s="68" t="s">
        <v>13016</v>
      </c>
      <c r="K1078" s="68" t="s">
        <v>126</v>
      </c>
      <c r="L1078" s="68" t="s">
        <v>299</v>
      </c>
      <c r="M1078" s="68" t="s">
        <v>14124</v>
      </c>
      <c r="N1078" s="68" t="s">
        <v>3751</v>
      </c>
      <c r="O1078" s="68" t="s">
        <v>14666</v>
      </c>
      <c r="P1078" s="348">
        <v>71158915</v>
      </c>
      <c r="Q1078" s="348" t="s">
        <v>15347</v>
      </c>
      <c r="R1078" s="348" t="s">
        <v>15614</v>
      </c>
      <c r="S1078" s="348">
        <v>71313254</v>
      </c>
      <c r="T1078" s="348" t="s">
        <v>15612</v>
      </c>
      <c r="U1078" s="348">
        <v>24673035</v>
      </c>
      <c r="V1078" s="68"/>
      <c r="W1078" s="68"/>
      <c r="X1078" s="68" t="s">
        <v>9194</v>
      </c>
      <c r="Y1078" s="68"/>
    </row>
    <row r="1079" spans="1:25" x14ac:dyDescent="0.25">
      <c r="A1079" s="68" t="s">
        <v>3753</v>
      </c>
      <c r="B1079" s="68" t="s">
        <v>3752</v>
      </c>
      <c r="C1079" s="68" t="s">
        <v>3754</v>
      </c>
      <c r="D1079" s="68" t="s">
        <v>299</v>
      </c>
      <c r="E1079" s="68" t="s">
        <v>8</v>
      </c>
      <c r="F1079" s="68" t="s">
        <v>49</v>
      </c>
      <c r="G1079" s="68" t="s">
        <v>12</v>
      </c>
      <c r="H1079" s="68" t="s">
        <v>15</v>
      </c>
      <c r="I1079" s="68">
        <v>21011</v>
      </c>
      <c r="J1079" s="68" t="s">
        <v>13016</v>
      </c>
      <c r="K1079" s="68" t="s">
        <v>126</v>
      </c>
      <c r="L1079" s="68" t="s">
        <v>299</v>
      </c>
      <c r="M1079" s="68" t="s">
        <v>14124</v>
      </c>
      <c r="N1079" s="68" t="s">
        <v>3754</v>
      </c>
      <c r="O1079" s="68" t="s">
        <v>14666</v>
      </c>
      <c r="P1079" s="348">
        <v>73007108</v>
      </c>
      <c r="Q1079" s="348" t="s">
        <v>15347</v>
      </c>
      <c r="R1079" s="348" t="s">
        <v>16522</v>
      </c>
      <c r="S1079" s="348">
        <v>73007108</v>
      </c>
      <c r="T1079" s="348" t="s">
        <v>15567</v>
      </c>
      <c r="U1079" s="348">
        <v>24699197</v>
      </c>
      <c r="V1079" s="68"/>
      <c r="W1079" s="68"/>
      <c r="X1079" s="68" t="s">
        <v>3755</v>
      </c>
      <c r="Y1079" s="68"/>
    </row>
    <row r="1080" spans="1:25" x14ac:dyDescent="0.25">
      <c r="A1080" s="68" t="s">
        <v>3758</v>
      </c>
      <c r="B1080" s="68" t="s">
        <v>3757</v>
      </c>
      <c r="C1080" s="68" t="s">
        <v>3759</v>
      </c>
      <c r="D1080" s="68" t="s">
        <v>299</v>
      </c>
      <c r="E1080" s="68" t="s">
        <v>8</v>
      </c>
      <c r="F1080" s="68" t="s">
        <v>49</v>
      </c>
      <c r="G1080" s="68" t="s">
        <v>12</v>
      </c>
      <c r="H1080" s="68" t="s">
        <v>15</v>
      </c>
      <c r="I1080" s="68">
        <v>21011</v>
      </c>
      <c r="J1080" s="68" t="s">
        <v>13016</v>
      </c>
      <c r="K1080" s="68" t="s">
        <v>126</v>
      </c>
      <c r="L1080" s="68" t="s">
        <v>299</v>
      </c>
      <c r="M1080" s="68" t="s">
        <v>14124</v>
      </c>
      <c r="N1080" s="68" t="s">
        <v>202</v>
      </c>
      <c r="O1080" s="68" t="s">
        <v>14666</v>
      </c>
      <c r="P1080" s="348">
        <v>88749737</v>
      </c>
      <c r="Q1080" s="348" t="s">
        <v>15347</v>
      </c>
      <c r="R1080" s="348" t="s">
        <v>15616</v>
      </c>
      <c r="S1080" s="348">
        <v>88749737</v>
      </c>
      <c r="T1080" s="348" t="s">
        <v>15567</v>
      </c>
      <c r="U1080" s="348">
        <v>24699197</v>
      </c>
      <c r="V1080" s="68"/>
      <c r="W1080" s="68"/>
      <c r="X1080" s="68" t="s">
        <v>3760</v>
      </c>
      <c r="Y1080" s="68"/>
    </row>
    <row r="1081" spans="1:25" x14ac:dyDescent="0.25">
      <c r="A1081" s="68" t="s">
        <v>3763</v>
      </c>
      <c r="B1081" s="68" t="s">
        <v>3762</v>
      </c>
      <c r="C1081" s="68" t="s">
        <v>3764</v>
      </c>
      <c r="D1081" s="68" t="s">
        <v>299</v>
      </c>
      <c r="E1081" s="68" t="s">
        <v>10</v>
      </c>
      <c r="F1081" s="68" t="s">
        <v>49</v>
      </c>
      <c r="G1081" s="68" t="s">
        <v>12</v>
      </c>
      <c r="H1081" s="68" t="s">
        <v>17</v>
      </c>
      <c r="I1081" s="68">
        <v>21013</v>
      </c>
      <c r="J1081" s="68" t="s">
        <v>13018</v>
      </c>
      <c r="K1081" s="68" t="s">
        <v>126</v>
      </c>
      <c r="L1081" s="68" t="s">
        <v>299</v>
      </c>
      <c r="M1081" s="68" t="s">
        <v>351</v>
      </c>
      <c r="N1081" s="68" t="s">
        <v>3764</v>
      </c>
      <c r="O1081" s="68" t="s">
        <v>14666</v>
      </c>
      <c r="P1081" s="348">
        <v>44117719</v>
      </c>
      <c r="Q1081" s="348">
        <v>44117719</v>
      </c>
      <c r="R1081" s="348" t="s">
        <v>16523</v>
      </c>
      <c r="S1081" s="348">
        <v>85147191</v>
      </c>
      <c r="T1081" s="348" t="s">
        <v>15517</v>
      </c>
      <c r="U1081" s="348">
        <v>24777082</v>
      </c>
      <c r="V1081" s="68"/>
      <c r="W1081" s="68"/>
      <c r="X1081" s="68" t="s">
        <v>9442</v>
      </c>
      <c r="Y1081" s="68"/>
    </row>
    <row r="1082" spans="1:25" x14ac:dyDescent="0.25">
      <c r="A1082" s="68" t="s">
        <v>3766</v>
      </c>
      <c r="B1082" s="68" t="s">
        <v>3575</v>
      </c>
      <c r="C1082" s="68" t="s">
        <v>1966</v>
      </c>
      <c r="D1082" s="68" t="s">
        <v>299</v>
      </c>
      <c r="E1082" s="68" t="s">
        <v>8</v>
      </c>
      <c r="F1082" s="68" t="s">
        <v>49</v>
      </c>
      <c r="G1082" s="68" t="s">
        <v>12</v>
      </c>
      <c r="H1082" s="68" t="s">
        <v>17</v>
      </c>
      <c r="I1082" s="68">
        <v>21013</v>
      </c>
      <c r="J1082" s="68" t="s">
        <v>13018</v>
      </c>
      <c r="K1082" s="68" t="s">
        <v>126</v>
      </c>
      <c r="L1082" s="68" t="s">
        <v>299</v>
      </c>
      <c r="M1082" s="68" t="s">
        <v>351</v>
      </c>
      <c r="N1082" s="68" t="s">
        <v>1966</v>
      </c>
      <c r="O1082" s="68" t="s">
        <v>14666</v>
      </c>
      <c r="P1082" s="348">
        <v>24695032</v>
      </c>
      <c r="Q1082" s="348">
        <v>73006533</v>
      </c>
      <c r="R1082" s="348" t="s">
        <v>12456</v>
      </c>
      <c r="S1082" s="348">
        <v>86084994</v>
      </c>
      <c r="T1082" s="348" t="s">
        <v>15567</v>
      </c>
      <c r="U1082" s="348">
        <v>24699197</v>
      </c>
      <c r="V1082" s="68"/>
      <c r="W1082" s="68"/>
      <c r="X1082" s="68" t="s">
        <v>10960</v>
      </c>
      <c r="Y1082" s="68"/>
    </row>
    <row r="1083" spans="1:25" x14ac:dyDescent="0.25">
      <c r="A1083" s="68" t="s">
        <v>3768</v>
      </c>
      <c r="B1083" s="68" t="s">
        <v>3767</v>
      </c>
      <c r="C1083" s="68" t="s">
        <v>261</v>
      </c>
      <c r="D1083" s="68" t="s">
        <v>299</v>
      </c>
      <c r="E1083" s="68" t="s">
        <v>8</v>
      </c>
      <c r="F1083" s="68" t="s">
        <v>49</v>
      </c>
      <c r="G1083" s="68" t="s">
        <v>12</v>
      </c>
      <c r="H1083" s="68" t="s">
        <v>15</v>
      </c>
      <c r="I1083" s="68">
        <v>21011</v>
      </c>
      <c r="J1083" s="68" t="s">
        <v>13016</v>
      </c>
      <c r="K1083" s="68" t="s">
        <v>126</v>
      </c>
      <c r="L1083" s="68" t="s">
        <v>299</v>
      </c>
      <c r="M1083" s="68" t="s">
        <v>14124</v>
      </c>
      <c r="N1083" s="68" t="s">
        <v>261</v>
      </c>
      <c r="O1083" s="68" t="s">
        <v>14666</v>
      </c>
      <c r="P1083" s="348">
        <v>72984060</v>
      </c>
      <c r="Q1083" s="348" t="s">
        <v>15347</v>
      </c>
      <c r="R1083" s="348" t="s">
        <v>14847</v>
      </c>
      <c r="S1083" s="348">
        <v>85203064</v>
      </c>
      <c r="T1083" s="348" t="s">
        <v>15567</v>
      </c>
      <c r="U1083" s="348">
        <v>24699197</v>
      </c>
      <c r="V1083" s="68"/>
      <c r="W1083" s="68"/>
      <c r="X1083" s="68" t="s">
        <v>12119</v>
      </c>
      <c r="Y1083" s="68"/>
    </row>
    <row r="1084" spans="1:25" x14ac:dyDescent="0.25">
      <c r="A1084" s="68" t="s">
        <v>3770</v>
      </c>
      <c r="B1084" s="68" t="s">
        <v>3769</v>
      </c>
      <c r="C1084" s="68" t="s">
        <v>3771</v>
      </c>
      <c r="D1084" s="68" t="s">
        <v>299</v>
      </c>
      <c r="E1084" s="68" t="s">
        <v>8</v>
      </c>
      <c r="F1084" s="68" t="s">
        <v>49</v>
      </c>
      <c r="G1084" s="68" t="s">
        <v>12</v>
      </c>
      <c r="H1084" s="68" t="s">
        <v>15</v>
      </c>
      <c r="I1084" s="68">
        <v>21011</v>
      </c>
      <c r="J1084" s="68" t="s">
        <v>13016</v>
      </c>
      <c r="K1084" s="68" t="s">
        <v>126</v>
      </c>
      <c r="L1084" s="68" t="s">
        <v>299</v>
      </c>
      <c r="M1084" s="68" t="s">
        <v>14124</v>
      </c>
      <c r="N1084" s="68" t="s">
        <v>1898</v>
      </c>
      <c r="O1084" s="68" t="s">
        <v>14666</v>
      </c>
      <c r="P1084" s="348">
        <v>72984074</v>
      </c>
      <c r="Q1084" s="348">
        <v>84270941</v>
      </c>
      <c r="R1084" s="348" t="s">
        <v>15617</v>
      </c>
      <c r="S1084" s="348">
        <v>84270941</v>
      </c>
      <c r="T1084" s="348" t="s">
        <v>15567</v>
      </c>
      <c r="U1084" s="348">
        <v>24699197</v>
      </c>
      <c r="V1084" s="68"/>
      <c r="W1084" s="68"/>
      <c r="X1084" s="68" t="s">
        <v>11076</v>
      </c>
      <c r="Y1084" s="68"/>
    </row>
    <row r="1085" spans="1:25" x14ac:dyDescent="0.25">
      <c r="A1085" s="68" t="s">
        <v>3774</v>
      </c>
      <c r="B1085" s="68" t="s">
        <v>3773</v>
      </c>
      <c r="C1085" s="68" t="s">
        <v>3775</v>
      </c>
      <c r="D1085" s="68" t="s">
        <v>299</v>
      </c>
      <c r="E1085" s="68" t="s">
        <v>16</v>
      </c>
      <c r="F1085" s="68" t="s">
        <v>49</v>
      </c>
      <c r="G1085" s="68" t="s">
        <v>12</v>
      </c>
      <c r="H1085" s="68" t="s">
        <v>15</v>
      </c>
      <c r="I1085" s="68">
        <v>21011</v>
      </c>
      <c r="J1085" s="68" t="s">
        <v>13016</v>
      </c>
      <c r="K1085" s="68" t="s">
        <v>126</v>
      </c>
      <c r="L1085" s="68" t="s">
        <v>299</v>
      </c>
      <c r="M1085" s="68" t="s">
        <v>14124</v>
      </c>
      <c r="N1085" s="68" t="s">
        <v>682</v>
      </c>
      <c r="O1085" s="68" t="s">
        <v>14666</v>
      </c>
      <c r="P1085" s="348">
        <v>73003758</v>
      </c>
      <c r="Q1085" s="348">
        <v>24673035</v>
      </c>
      <c r="R1085" s="348" t="s">
        <v>16524</v>
      </c>
      <c r="S1085" s="348">
        <v>72148517</v>
      </c>
      <c r="T1085" s="348" t="s">
        <v>15612</v>
      </c>
      <c r="U1085" s="348">
        <v>24673035</v>
      </c>
      <c r="V1085" s="68"/>
      <c r="W1085" s="68"/>
      <c r="X1085" s="68" t="s">
        <v>9472</v>
      </c>
      <c r="Y1085" s="68"/>
    </row>
    <row r="1086" spans="1:25" x14ac:dyDescent="0.25">
      <c r="A1086" s="68" t="s">
        <v>3776</v>
      </c>
      <c r="B1086" s="68" t="s">
        <v>2368</v>
      </c>
      <c r="C1086" s="68" t="s">
        <v>911</v>
      </c>
      <c r="D1086" s="68" t="s">
        <v>299</v>
      </c>
      <c r="E1086" s="68" t="s">
        <v>16</v>
      </c>
      <c r="F1086" s="68" t="s">
        <v>49</v>
      </c>
      <c r="G1086" s="68" t="s">
        <v>12</v>
      </c>
      <c r="H1086" s="68" t="s">
        <v>17</v>
      </c>
      <c r="I1086" s="68">
        <v>21013</v>
      </c>
      <c r="J1086" s="68" t="s">
        <v>13018</v>
      </c>
      <c r="K1086" s="68" t="s">
        <v>126</v>
      </c>
      <c r="L1086" s="68" t="s">
        <v>299</v>
      </c>
      <c r="M1086" s="68" t="s">
        <v>351</v>
      </c>
      <c r="N1086" s="68" t="s">
        <v>911</v>
      </c>
      <c r="O1086" s="68" t="s">
        <v>14666</v>
      </c>
      <c r="P1086" s="348">
        <v>72984065</v>
      </c>
      <c r="Q1086" s="348" t="s">
        <v>15347</v>
      </c>
      <c r="R1086" s="348" t="s">
        <v>15618</v>
      </c>
      <c r="S1086" s="348">
        <v>87692100</v>
      </c>
      <c r="T1086" s="348" t="s">
        <v>15612</v>
      </c>
      <c r="U1086" s="348">
        <v>24673035</v>
      </c>
      <c r="V1086" s="68"/>
      <c r="W1086" s="68"/>
      <c r="X1086" s="68" t="s">
        <v>8368</v>
      </c>
      <c r="Y1086" s="68"/>
    </row>
    <row r="1087" spans="1:25" x14ac:dyDescent="0.25">
      <c r="A1087" s="68" t="s">
        <v>3778</v>
      </c>
      <c r="B1087" s="68" t="s">
        <v>2407</v>
      </c>
      <c r="C1087" s="68" t="s">
        <v>3779</v>
      </c>
      <c r="D1087" s="68" t="s">
        <v>299</v>
      </c>
      <c r="E1087" s="68" t="s">
        <v>8</v>
      </c>
      <c r="F1087" s="68" t="s">
        <v>49</v>
      </c>
      <c r="G1087" s="68" t="s">
        <v>12</v>
      </c>
      <c r="H1087" s="68" t="s">
        <v>15</v>
      </c>
      <c r="I1087" s="68">
        <v>21011</v>
      </c>
      <c r="J1087" s="68" t="s">
        <v>13016</v>
      </c>
      <c r="K1087" s="68" t="s">
        <v>126</v>
      </c>
      <c r="L1087" s="68" t="s">
        <v>299</v>
      </c>
      <c r="M1087" s="68" t="s">
        <v>14124</v>
      </c>
      <c r="N1087" s="68" t="s">
        <v>845</v>
      </c>
      <c r="O1087" s="68" t="s">
        <v>14666</v>
      </c>
      <c r="P1087" s="348">
        <v>73003869</v>
      </c>
      <c r="Q1087" s="348" t="s">
        <v>15347</v>
      </c>
      <c r="R1087" s="348" t="s">
        <v>16525</v>
      </c>
      <c r="S1087" s="348">
        <v>87837662</v>
      </c>
      <c r="T1087" s="348" t="s">
        <v>15567</v>
      </c>
      <c r="U1087" s="348">
        <v>24699197</v>
      </c>
      <c r="V1087" s="68"/>
      <c r="W1087" s="68"/>
      <c r="X1087" s="68" t="s">
        <v>3780</v>
      </c>
      <c r="Y1087" s="68"/>
    </row>
    <row r="1088" spans="1:25" x14ac:dyDescent="0.25">
      <c r="A1088" s="68" t="s">
        <v>3782</v>
      </c>
      <c r="B1088" s="68" t="s">
        <v>2380</v>
      </c>
      <c r="C1088" s="68" t="s">
        <v>3783</v>
      </c>
      <c r="D1088" s="68" t="s">
        <v>299</v>
      </c>
      <c r="E1088" s="68" t="s">
        <v>16</v>
      </c>
      <c r="F1088" s="68" t="s">
        <v>49</v>
      </c>
      <c r="G1088" s="68" t="s">
        <v>12</v>
      </c>
      <c r="H1088" s="68" t="s">
        <v>17</v>
      </c>
      <c r="I1088" s="68">
        <v>21013</v>
      </c>
      <c r="J1088" s="68" t="s">
        <v>13018</v>
      </c>
      <c r="K1088" s="68" t="s">
        <v>126</v>
      </c>
      <c r="L1088" s="68" t="s">
        <v>299</v>
      </c>
      <c r="M1088" s="68" t="s">
        <v>351</v>
      </c>
      <c r="N1088" s="68" t="s">
        <v>3783</v>
      </c>
      <c r="O1088" s="68" t="s">
        <v>14666</v>
      </c>
      <c r="P1088" s="348">
        <v>86797517</v>
      </c>
      <c r="Q1088" s="348" t="s">
        <v>15347</v>
      </c>
      <c r="R1088" s="348" t="s">
        <v>3784</v>
      </c>
      <c r="S1088" s="348">
        <v>86797517</v>
      </c>
      <c r="T1088" s="348" t="s">
        <v>15612</v>
      </c>
      <c r="U1088" s="348">
        <v>24673035</v>
      </c>
      <c r="V1088" s="68"/>
      <c r="W1088" s="68"/>
      <c r="X1088" s="68"/>
      <c r="Y1088" s="68"/>
    </row>
    <row r="1089" spans="1:25" x14ac:dyDescent="0.25">
      <c r="A1089" s="68" t="s">
        <v>3785</v>
      </c>
      <c r="B1089" s="68" t="s">
        <v>2487</v>
      </c>
      <c r="C1089" s="68" t="s">
        <v>1848</v>
      </c>
      <c r="D1089" s="68" t="s">
        <v>299</v>
      </c>
      <c r="E1089" s="68" t="s">
        <v>8</v>
      </c>
      <c r="F1089" s="68" t="s">
        <v>49</v>
      </c>
      <c r="G1089" s="68" t="s">
        <v>12</v>
      </c>
      <c r="H1089" s="68" t="s">
        <v>17</v>
      </c>
      <c r="I1089" s="68">
        <v>21013</v>
      </c>
      <c r="J1089" s="68" t="s">
        <v>13018</v>
      </c>
      <c r="K1089" s="68" t="s">
        <v>126</v>
      </c>
      <c r="L1089" s="68" t="s">
        <v>299</v>
      </c>
      <c r="M1089" s="68" t="s">
        <v>351</v>
      </c>
      <c r="N1089" s="68" t="s">
        <v>1848</v>
      </c>
      <c r="O1089" s="68" t="s">
        <v>14666</v>
      </c>
      <c r="P1089" s="348">
        <v>84280550</v>
      </c>
      <c r="Q1089" s="348" t="s">
        <v>15347</v>
      </c>
      <c r="R1089" s="348" t="s">
        <v>14146</v>
      </c>
      <c r="S1089" s="348">
        <v>84280550</v>
      </c>
      <c r="T1089" s="348" t="s">
        <v>15567</v>
      </c>
      <c r="U1089" s="348">
        <v>24699197</v>
      </c>
      <c r="V1089" s="68"/>
      <c r="W1089" s="68"/>
      <c r="X1089" s="68" t="s">
        <v>3786</v>
      </c>
      <c r="Y1089" s="68"/>
    </row>
    <row r="1090" spans="1:25" x14ac:dyDescent="0.25">
      <c r="A1090" s="68" t="s">
        <v>3788</v>
      </c>
      <c r="B1090" s="68" t="s">
        <v>2494</v>
      </c>
      <c r="C1090" s="68" t="s">
        <v>3789</v>
      </c>
      <c r="D1090" s="68" t="s">
        <v>132</v>
      </c>
      <c r="E1090" s="68" t="s">
        <v>8</v>
      </c>
      <c r="F1090" s="68" t="s">
        <v>133</v>
      </c>
      <c r="G1090" s="68" t="s">
        <v>6</v>
      </c>
      <c r="H1090" s="68" t="s">
        <v>4</v>
      </c>
      <c r="I1090" s="68">
        <v>70503</v>
      </c>
      <c r="J1090" s="68" t="s">
        <v>12992</v>
      </c>
      <c r="K1090" s="68" t="s">
        <v>132</v>
      </c>
      <c r="L1090" s="68" t="s">
        <v>3790</v>
      </c>
      <c r="M1090" s="68" t="s">
        <v>14349</v>
      </c>
      <c r="N1090" s="68" t="s">
        <v>11505</v>
      </c>
      <c r="O1090" s="68" t="s">
        <v>14666</v>
      </c>
      <c r="P1090" s="348">
        <v>22001628</v>
      </c>
      <c r="Q1090" s="348" t="s">
        <v>15347</v>
      </c>
      <c r="R1090" s="348" t="s">
        <v>13617</v>
      </c>
      <c r="S1090" s="348">
        <v>64899338</v>
      </c>
      <c r="T1090" s="348" t="s">
        <v>15355</v>
      </c>
      <c r="U1090" s="348" t="s">
        <v>16341</v>
      </c>
      <c r="V1090" s="68"/>
      <c r="W1090" s="68"/>
      <c r="X1090" s="68" t="s">
        <v>3791</v>
      </c>
      <c r="Y1090" s="68"/>
    </row>
    <row r="1091" spans="1:25" x14ac:dyDescent="0.25">
      <c r="A1091" s="68" t="s">
        <v>3792</v>
      </c>
      <c r="B1091" s="68" t="s">
        <v>2520</v>
      </c>
      <c r="C1091" s="68" t="s">
        <v>3793</v>
      </c>
      <c r="D1091" s="68" t="s">
        <v>299</v>
      </c>
      <c r="E1091" s="68" t="s">
        <v>16</v>
      </c>
      <c r="F1091" s="68" t="s">
        <v>49</v>
      </c>
      <c r="G1091" s="68" t="s">
        <v>12</v>
      </c>
      <c r="H1091" s="68" t="s">
        <v>15</v>
      </c>
      <c r="I1091" s="68">
        <v>21011</v>
      </c>
      <c r="J1091" s="68" t="s">
        <v>13016</v>
      </c>
      <c r="K1091" s="68" t="s">
        <v>126</v>
      </c>
      <c r="L1091" s="68" t="s">
        <v>299</v>
      </c>
      <c r="M1091" s="68" t="s">
        <v>14124</v>
      </c>
      <c r="N1091" s="68" t="s">
        <v>3793</v>
      </c>
      <c r="O1091" s="68" t="s">
        <v>14666</v>
      </c>
      <c r="P1091" s="348">
        <v>24673035</v>
      </c>
      <c r="Q1091" s="348">
        <v>24673035</v>
      </c>
      <c r="R1091" s="348" t="s">
        <v>12696</v>
      </c>
      <c r="S1091" s="348">
        <v>86335299</v>
      </c>
      <c r="T1091" s="348" t="s">
        <v>15612</v>
      </c>
      <c r="U1091" s="348">
        <v>83040439</v>
      </c>
      <c r="V1091" s="68"/>
      <c r="W1091" s="68"/>
      <c r="X1091" s="68"/>
      <c r="Y1091" s="68"/>
    </row>
    <row r="1092" spans="1:25" x14ac:dyDescent="0.25">
      <c r="A1092" s="68" t="s">
        <v>3795</v>
      </c>
      <c r="B1092" s="68" t="s">
        <v>3794</v>
      </c>
      <c r="C1092" s="68" t="s">
        <v>1079</v>
      </c>
      <c r="D1092" s="68" t="s">
        <v>299</v>
      </c>
      <c r="E1092" s="68" t="s">
        <v>8</v>
      </c>
      <c r="F1092" s="68" t="s">
        <v>49</v>
      </c>
      <c r="G1092" s="68" t="s">
        <v>12</v>
      </c>
      <c r="H1092" s="68" t="s">
        <v>15</v>
      </c>
      <c r="I1092" s="68">
        <v>21011</v>
      </c>
      <c r="J1092" s="68" t="s">
        <v>13016</v>
      </c>
      <c r="K1092" s="68" t="s">
        <v>126</v>
      </c>
      <c r="L1092" s="68" t="s">
        <v>299</v>
      </c>
      <c r="M1092" s="68" t="s">
        <v>14124</v>
      </c>
      <c r="N1092" s="68" t="s">
        <v>1079</v>
      </c>
      <c r="O1092" s="68" t="s">
        <v>14666</v>
      </c>
      <c r="P1092" s="348">
        <v>73006496</v>
      </c>
      <c r="Q1092" s="348">
        <v>73006496</v>
      </c>
      <c r="R1092" s="348" t="s">
        <v>16526</v>
      </c>
      <c r="S1092" s="348">
        <v>20602010</v>
      </c>
      <c r="T1092" s="348" t="s">
        <v>15567</v>
      </c>
      <c r="U1092" s="348">
        <v>24699197</v>
      </c>
      <c r="V1092" s="68"/>
      <c r="W1092" s="68"/>
      <c r="X1092" s="68" t="s">
        <v>3796</v>
      </c>
      <c r="Y1092" s="68"/>
    </row>
    <row r="1093" spans="1:25" x14ac:dyDescent="0.25">
      <c r="A1093" s="68" t="s">
        <v>3798</v>
      </c>
      <c r="B1093" s="68" t="s">
        <v>3797</v>
      </c>
      <c r="C1093" s="68" t="s">
        <v>9923</v>
      </c>
      <c r="D1093" s="68" t="s">
        <v>299</v>
      </c>
      <c r="E1093" s="68" t="s">
        <v>8</v>
      </c>
      <c r="F1093" s="68" t="s">
        <v>49</v>
      </c>
      <c r="G1093" s="68" t="s">
        <v>12</v>
      </c>
      <c r="H1093" s="68" t="s">
        <v>15</v>
      </c>
      <c r="I1093" s="68">
        <v>21011</v>
      </c>
      <c r="J1093" s="68" t="s">
        <v>13016</v>
      </c>
      <c r="K1093" s="68" t="s">
        <v>126</v>
      </c>
      <c r="L1093" s="68" t="s">
        <v>299</v>
      </c>
      <c r="M1093" s="68" t="s">
        <v>14124</v>
      </c>
      <c r="N1093" s="68" t="s">
        <v>11506</v>
      </c>
      <c r="O1093" s="68" t="s">
        <v>14666</v>
      </c>
      <c r="P1093" s="348">
        <v>83737344</v>
      </c>
      <c r="Q1093" s="348" t="s">
        <v>15347</v>
      </c>
      <c r="R1093" s="348" t="s">
        <v>16527</v>
      </c>
      <c r="S1093" s="348">
        <v>83737344</v>
      </c>
      <c r="T1093" s="348" t="s">
        <v>15567</v>
      </c>
      <c r="U1093" s="348">
        <v>24699197</v>
      </c>
      <c r="V1093" s="68"/>
      <c r="W1093" s="68"/>
      <c r="X1093" s="68" t="s">
        <v>3799</v>
      </c>
      <c r="Y1093" s="68"/>
    </row>
    <row r="1094" spans="1:25" x14ac:dyDescent="0.25">
      <c r="A1094" s="68" t="s">
        <v>3800</v>
      </c>
      <c r="B1094" s="68" t="s">
        <v>2564</v>
      </c>
      <c r="C1094" s="68" t="s">
        <v>101</v>
      </c>
      <c r="D1094" s="68" t="s">
        <v>299</v>
      </c>
      <c r="E1094" s="68" t="s">
        <v>10</v>
      </c>
      <c r="F1094" s="68" t="s">
        <v>49</v>
      </c>
      <c r="G1094" s="68" t="s">
        <v>12</v>
      </c>
      <c r="H1094" s="68" t="s">
        <v>17</v>
      </c>
      <c r="I1094" s="68">
        <v>21013</v>
      </c>
      <c r="J1094" s="68" t="s">
        <v>13018</v>
      </c>
      <c r="K1094" s="68" t="s">
        <v>126</v>
      </c>
      <c r="L1094" s="68" t="s">
        <v>299</v>
      </c>
      <c r="M1094" s="68" t="s">
        <v>351</v>
      </c>
      <c r="N1094" s="68" t="s">
        <v>101</v>
      </c>
      <c r="O1094" s="68" t="s">
        <v>14666</v>
      </c>
      <c r="P1094" s="348">
        <v>72984047</v>
      </c>
      <c r="Q1094" s="348" t="s">
        <v>15347</v>
      </c>
      <c r="R1094" s="348" t="s">
        <v>13170</v>
      </c>
      <c r="S1094" s="348">
        <v>83305306</v>
      </c>
      <c r="T1094" s="348" t="s">
        <v>15517</v>
      </c>
      <c r="U1094" s="348">
        <v>24777082</v>
      </c>
      <c r="V1094" s="68"/>
      <c r="W1094" s="68"/>
      <c r="X1094" s="68" t="s">
        <v>3801</v>
      </c>
      <c r="Y1094" s="68"/>
    </row>
    <row r="1095" spans="1:25" x14ac:dyDescent="0.25">
      <c r="A1095" s="68" t="s">
        <v>3802</v>
      </c>
      <c r="B1095" s="68" t="s">
        <v>2578</v>
      </c>
      <c r="C1095" s="68" t="s">
        <v>3803</v>
      </c>
      <c r="D1095" s="68" t="s">
        <v>299</v>
      </c>
      <c r="E1095" s="68" t="s">
        <v>16</v>
      </c>
      <c r="F1095" s="68" t="s">
        <v>49</v>
      </c>
      <c r="G1095" s="68" t="s">
        <v>12</v>
      </c>
      <c r="H1095" s="68" t="s">
        <v>15</v>
      </c>
      <c r="I1095" s="68">
        <v>21011</v>
      </c>
      <c r="J1095" s="68" t="s">
        <v>13016</v>
      </c>
      <c r="K1095" s="68" t="s">
        <v>126</v>
      </c>
      <c r="L1095" s="68" t="s">
        <v>299</v>
      </c>
      <c r="M1095" s="68" t="s">
        <v>14124</v>
      </c>
      <c r="N1095" s="68" t="s">
        <v>3803</v>
      </c>
      <c r="O1095" s="68" t="s">
        <v>14666</v>
      </c>
      <c r="P1095" s="348">
        <v>24673060</v>
      </c>
      <c r="Q1095" s="348">
        <v>24673060</v>
      </c>
      <c r="R1095" s="348" t="s">
        <v>14820</v>
      </c>
      <c r="S1095" s="348">
        <v>88477311</v>
      </c>
      <c r="T1095" s="348" t="s">
        <v>15612</v>
      </c>
      <c r="U1095" s="348">
        <v>24763035</v>
      </c>
      <c r="V1095" s="68"/>
      <c r="W1095" s="68"/>
      <c r="X1095" s="68" t="s">
        <v>3804</v>
      </c>
      <c r="Y1095" s="68"/>
    </row>
    <row r="1096" spans="1:25" x14ac:dyDescent="0.25">
      <c r="A1096" s="68" t="s">
        <v>3806</v>
      </c>
      <c r="B1096" s="68" t="s">
        <v>3805</v>
      </c>
      <c r="C1096" s="68" t="s">
        <v>577</v>
      </c>
      <c r="D1096" s="68" t="s">
        <v>299</v>
      </c>
      <c r="E1096" s="68" t="s">
        <v>17</v>
      </c>
      <c r="F1096" s="68" t="s">
        <v>49</v>
      </c>
      <c r="G1096" s="68" t="s">
        <v>12</v>
      </c>
      <c r="H1096" s="68" t="s">
        <v>17</v>
      </c>
      <c r="I1096" s="68">
        <v>21013</v>
      </c>
      <c r="J1096" s="68" t="s">
        <v>13018</v>
      </c>
      <c r="K1096" s="68" t="s">
        <v>126</v>
      </c>
      <c r="L1096" s="68" t="s">
        <v>299</v>
      </c>
      <c r="M1096" s="68" t="s">
        <v>351</v>
      </c>
      <c r="N1096" s="68" t="s">
        <v>577</v>
      </c>
      <c r="O1096" s="68" t="s">
        <v>14666</v>
      </c>
      <c r="P1096" s="348">
        <v>44056199</v>
      </c>
      <c r="Q1096" s="348" t="s">
        <v>15347</v>
      </c>
      <c r="R1096" s="348" t="s">
        <v>13503</v>
      </c>
      <c r="S1096" s="348">
        <v>85792763</v>
      </c>
      <c r="T1096" s="348" t="s">
        <v>15620</v>
      </c>
      <c r="U1096" s="348">
        <v>24591100</v>
      </c>
      <c r="V1096" s="68"/>
      <c r="W1096" s="68"/>
      <c r="X1096" s="68" t="s">
        <v>3807</v>
      </c>
      <c r="Y1096" s="68"/>
    </row>
    <row r="1097" spans="1:25" x14ac:dyDescent="0.25">
      <c r="A1097" s="68" t="s">
        <v>3808</v>
      </c>
      <c r="B1097" s="68" t="s">
        <v>2620</v>
      </c>
      <c r="C1097" s="68" t="s">
        <v>3809</v>
      </c>
      <c r="D1097" s="68" t="s">
        <v>299</v>
      </c>
      <c r="E1097" s="68" t="s">
        <v>10</v>
      </c>
      <c r="F1097" s="68" t="s">
        <v>49</v>
      </c>
      <c r="G1097" s="68" t="s">
        <v>12</v>
      </c>
      <c r="H1097" s="68" t="s">
        <v>17</v>
      </c>
      <c r="I1097" s="68">
        <v>21013</v>
      </c>
      <c r="J1097" s="68" t="s">
        <v>13018</v>
      </c>
      <c r="K1097" s="68" t="s">
        <v>126</v>
      </c>
      <c r="L1097" s="68" t="s">
        <v>299</v>
      </c>
      <c r="M1097" s="68" t="s">
        <v>351</v>
      </c>
      <c r="N1097" s="68" t="s">
        <v>3809</v>
      </c>
      <c r="O1097" s="68" t="s">
        <v>14666</v>
      </c>
      <c r="P1097" s="348">
        <v>72984058</v>
      </c>
      <c r="Q1097" s="348">
        <v>72984058</v>
      </c>
      <c r="R1097" s="348" t="s">
        <v>14828</v>
      </c>
      <c r="S1097" s="348">
        <v>88859077</v>
      </c>
      <c r="T1097" s="348" t="s">
        <v>15517</v>
      </c>
      <c r="U1097" s="348">
        <v>24777082</v>
      </c>
      <c r="V1097" s="68"/>
      <c r="W1097" s="68"/>
      <c r="X1097" s="68" t="s">
        <v>3810</v>
      </c>
      <c r="Y1097" s="68"/>
    </row>
    <row r="1098" spans="1:25" x14ac:dyDescent="0.25">
      <c r="A1098" s="68" t="s">
        <v>3811</v>
      </c>
      <c r="B1098" s="68" t="s">
        <v>2632</v>
      </c>
      <c r="C1098" s="68" t="s">
        <v>3136</v>
      </c>
      <c r="D1098" s="68" t="s">
        <v>299</v>
      </c>
      <c r="E1098" s="68" t="s">
        <v>10</v>
      </c>
      <c r="F1098" s="68" t="s">
        <v>49</v>
      </c>
      <c r="G1098" s="68" t="s">
        <v>12</v>
      </c>
      <c r="H1098" s="68" t="s">
        <v>17</v>
      </c>
      <c r="I1098" s="68">
        <v>21013</v>
      </c>
      <c r="J1098" s="68" t="s">
        <v>13018</v>
      </c>
      <c r="K1098" s="68" t="s">
        <v>126</v>
      </c>
      <c r="L1098" s="68" t="s">
        <v>299</v>
      </c>
      <c r="M1098" s="68" t="s">
        <v>351</v>
      </c>
      <c r="N1098" s="68" t="s">
        <v>3136</v>
      </c>
      <c r="O1098" s="68" t="s">
        <v>14666</v>
      </c>
      <c r="P1098" s="348">
        <v>72991373</v>
      </c>
      <c r="Q1098" s="348">
        <v>24777082</v>
      </c>
      <c r="R1098" s="348" t="s">
        <v>14870</v>
      </c>
      <c r="S1098" s="348">
        <v>85947959</v>
      </c>
      <c r="T1098" s="348" t="s">
        <v>15517</v>
      </c>
      <c r="U1098" s="348">
        <v>24777082</v>
      </c>
      <c r="V1098" s="68"/>
      <c r="W1098" s="68"/>
      <c r="X1098" s="68" t="s">
        <v>3812</v>
      </c>
      <c r="Y1098" s="68"/>
    </row>
    <row r="1099" spans="1:25" x14ac:dyDescent="0.25">
      <c r="A1099" s="68" t="s">
        <v>3813</v>
      </c>
      <c r="B1099" s="68" t="s">
        <v>1048</v>
      </c>
      <c r="C1099" s="68" t="s">
        <v>1192</v>
      </c>
      <c r="D1099" s="68" t="s">
        <v>299</v>
      </c>
      <c r="E1099" s="68" t="s">
        <v>16</v>
      </c>
      <c r="F1099" s="68" t="s">
        <v>49</v>
      </c>
      <c r="G1099" s="68" t="s">
        <v>12</v>
      </c>
      <c r="H1099" s="68" t="s">
        <v>15</v>
      </c>
      <c r="I1099" s="68">
        <v>21011</v>
      </c>
      <c r="J1099" s="68" t="s">
        <v>13016</v>
      </c>
      <c r="K1099" s="68" t="s">
        <v>126</v>
      </c>
      <c r="L1099" s="68" t="s">
        <v>299</v>
      </c>
      <c r="M1099" s="68" t="s">
        <v>14124</v>
      </c>
      <c r="N1099" s="68" t="s">
        <v>832</v>
      </c>
      <c r="O1099" s="68" t="s">
        <v>14666</v>
      </c>
      <c r="P1099" s="348">
        <v>44030211</v>
      </c>
      <c r="Q1099" s="348">
        <v>83950951</v>
      </c>
      <c r="R1099" s="348" t="s">
        <v>11509</v>
      </c>
      <c r="S1099" s="348">
        <v>44030211</v>
      </c>
      <c r="T1099" s="348" t="s">
        <v>15612</v>
      </c>
      <c r="U1099" s="348">
        <v>24673035</v>
      </c>
      <c r="V1099" s="68"/>
      <c r="W1099" s="68"/>
      <c r="X1099" s="68" t="s">
        <v>3814</v>
      </c>
      <c r="Y1099" s="68"/>
    </row>
    <row r="1100" spans="1:25" x14ac:dyDescent="0.25">
      <c r="A1100" s="68" t="s">
        <v>3816</v>
      </c>
      <c r="B1100" s="68" t="s">
        <v>3815</v>
      </c>
      <c r="C1100" s="68" t="s">
        <v>1743</v>
      </c>
      <c r="D1100" s="68" t="s">
        <v>299</v>
      </c>
      <c r="E1100" s="68" t="s">
        <v>17</v>
      </c>
      <c r="F1100" s="68" t="s">
        <v>49</v>
      </c>
      <c r="G1100" s="68" t="s">
        <v>12</v>
      </c>
      <c r="H1100" s="68" t="s">
        <v>17</v>
      </c>
      <c r="I1100" s="68">
        <v>21013</v>
      </c>
      <c r="J1100" s="68" t="s">
        <v>13018</v>
      </c>
      <c r="K1100" s="68" t="s">
        <v>126</v>
      </c>
      <c r="L1100" s="68" t="s">
        <v>299</v>
      </c>
      <c r="M1100" s="68" t="s">
        <v>351</v>
      </c>
      <c r="N1100" s="68" t="s">
        <v>1743</v>
      </c>
      <c r="O1100" s="68" t="s">
        <v>14666</v>
      </c>
      <c r="P1100" s="348">
        <v>44030311</v>
      </c>
      <c r="Q1100" s="348">
        <v>24777082</v>
      </c>
      <c r="R1100" s="348" t="s">
        <v>16528</v>
      </c>
      <c r="S1100" s="348">
        <v>85065115</v>
      </c>
      <c r="T1100" s="348" t="s">
        <v>15620</v>
      </c>
      <c r="U1100" s="348">
        <v>44039451</v>
      </c>
      <c r="V1100" s="68"/>
      <c r="W1100" s="68"/>
      <c r="X1100" s="68" t="s">
        <v>12120</v>
      </c>
      <c r="Y1100" s="68"/>
    </row>
    <row r="1101" spans="1:25" x14ac:dyDescent="0.25">
      <c r="A1101" s="68" t="s">
        <v>3817</v>
      </c>
      <c r="B1101" s="68" t="s">
        <v>2741</v>
      </c>
      <c r="C1101" s="68" t="s">
        <v>3818</v>
      </c>
      <c r="D1101" s="68" t="s">
        <v>299</v>
      </c>
      <c r="E1101" s="68" t="s">
        <v>17</v>
      </c>
      <c r="F1101" s="68" t="s">
        <v>49</v>
      </c>
      <c r="G1101" s="68" t="s">
        <v>12</v>
      </c>
      <c r="H1101" s="68" t="s">
        <v>17</v>
      </c>
      <c r="I1101" s="68">
        <v>21013</v>
      </c>
      <c r="J1101" s="68" t="s">
        <v>13018</v>
      </c>
      <c r="K1101" s="68" t="s">
        <v>126</v>
      </c>
      <c r="L1101" s="68" t="s">
        <v>299</v>
      </c>
      <c r="M1101" s="68" t="s">
        <v>351</v>
      </c>
      <c r="N1101" s="68" t="s">
        <v>11507</v>
      </c>
      <c r="O1101" s="68" t="s">
        <v>14666</v>
      </c>
      <c r="P1101" s="348">
        <v>73003747</v>
      </c>
      <c r="Q1101" s="348" t="s">
        <v>15347</v>
      </c>
      <c r="R1101" s="348" t="s">
        <v>13173</v>
      </c>
      <c r="S1101" s="348">
        <v>72876834</v>
      </c>
      <c r="T1101" s="348" t="s">
        <v>15620</v>
      </c>
      <c r="U1101" s="348">
        <v>24591100</v>
      </c>
      <c r="V1101" s="68"/>
      <c r="W1101" s="68"/>
      <c r="X1101" s="68" t="s">
        <v>10959</v>
      </c>
      <c r="Y1101" s="68"/>
    </row>
    <row r="1102" spans="1:25" x14ac:dyDescent="0.25">
      <c r="A1102" s="68" t="s">
        <v>3819</v>
      </c>
      <c r="B1102" s="68" t="s">
        <v>2913</v>
      </c>
      <c r="C1102" s="68" t="s">
        <v>3820</v>
      </c>
      <c r="D1102" s="68" t="s">
        <v>299</v>
      </c>
      <c r="E1102" s="68" t="s">
        <v>17</v>
      </c>
      <c r="F1102" s="68" t="s">
        <v>49</v>
      </c>
      <c r="G1102" s="68" t="s">
        <v>12</v>
      </c>
      <c r="H1102" s="68" t="s">
        <v>17</v>
      </c>
      <c r="I1102" s="68">
        <v>21013</v>
      </c>
      <c r="J1102" s="68" t="s">
        <v>13018</v>
      </c>
      <c r="K1102" s="68" t="s">
        <v>126</v>
      </c>
      <c r="L1102" s="68" t="s">
        <v>299</v>
      </c>
      <c r="M1102" s="68" t="s">
        <v>351</v>
      </c>
      <c r="N1102" s="68" t="s">
        <v>3820</v>
      </c>
      <c r="O1102" s="68" t="s">
        <v>14666</v>
      </c>
      <c r="P1102" s="348">
        <v>70905901</v>
      </c>
      <c r="Q1102" s="348">
        <v>70905901</v>
      </c>
      <c r="R1102" s="348" t="s">
        <v>16529</v>
      </c>
      <c r="S1102" s="348">
        <v>70905901</v>
      </c>
      <c r="T1102" s="348" t="s">
        <v>15620</v>
      </c>
      <c r="U1102" s="348" t="s">
        <v>16530</v>
      </c>
      <c r="V1102" s="68"/>
      <c r="W1102" s="68"/>
      <c r="X1102" s="68" t="s">
        <v>3821</v>
      </c>
      <c r="Y1102" s="68"/>
    </row>
    <row r="1103" spans="1:25" x14ac:dyDescent="0.25">
      <c r="A1103" s="68" t="s">
        <v>3822</v>
      </c>
      <c r="B1103" s="68" t="s">
        <v>2951</v>
      </c>
      <c r="C1103" s="68" t="s">
        <v>3823</v>
      </c>
      <c r="D1103" s="68" t="s">
        <v>299</v>
      </c>
      <c r="E1103" s="68" t="s">
        <v>17</v>
      </c>
      <c r="F1103" s="68" t="s">
        <v>49</v>
      </c>
      <c r="G1103" s="68" t="s">
        <v>12</v>
      </c>
      <c r="H1103" s="68" t="s">
        <v>17</v>
      </c>
      <c r="I1103" s="68">
        <v>21013</v>
      </c>
      <c r="J1103" s="68" t="s">
        <v>13018</v>
      </c>
      <c r="K1103" s="68" t="s">
        <v>126</v>
      </c>
      <c r="L1103" s="68" t="s">
        <v>299</v>
      </c>
      <c r="M1103" s="68" t="s">
        <v>351</v>
      </c>
      <c r="N1103" s="68" t="s">
        <v>11508</v>
      </c>
      <c r="O1103" s="68" t="s">
        <v>14666</v>
      </c>
      <c r="P1103" s="348">
        <v>72984061</v>
      </c>
      <c r="Q1103" s="348" t="s">
        <v>15347</v>
      </c>
      <c r="R1103" s="348" t="s">
        <v>13174</v>
      </c>
      <c r="S1103" s="348">
        <v>89375149</v>
      </c>
      <c r="T1103" s="348" t="s">
        <v>15620</v>
      </c>
      <c r="U1103" s="348" t="s">
        <v>16531</v>
      </c>
      <c r="V1103" s="68"/>
      <c r="W1103" s="68"/>
      <c r="X1103" s="68" t="s">
        <v>3824</v>
      </c>
      <c r="Y1103" s="68"/>
    </row>
    <row r="1104" spans="1:25" x14ac:dyDescent="0.25">
      <c r="A1104" s="68" t="s">
        <v>3825</v>
      </c>
      <c r="B1104" s="68" t="s">
        <v>2825</v>
      </c>
      <c r="C1104" s="68" t="s">
        <v>3826</v>
      </c>
      <c r="D1104" s="68" t="s">
        <v>299</v>
      </c>
      <c r="E1104" s="68" t="s">
        <v>10</v>
      </c>
      <c r="F1104" s="68" t="s">
        <v>49</v>
      </c>
      <c r="G1104" s="68" t="s">
        <v>12</v>
      </c>
      <c r="H1104" s="68" t="s">
        <v>17</v>
      </c>
      <c r="I1104" s="68">
        <v>21013</v>
      </c>
      <c r="J1104" s="68" t="s">
        <v>13018</v>
      </c>
      <c r="K1104" s="68" t="s">
        <v>126</v>
      </c>
      <c r="L1104" s="68" t="s">
        <v>299</v>
      </c>
      <c r="M1104" s="68" t="s">
        <v>351</v>
      </c>
      <c r="N1104" s="68" t="s">
        <v>3826</v>
      </c>
      <c r="O1104" s="68" t="s">
        <v>14666</v>
      </c>
      <c r="P1104" s="348">
        <v>24777220</v>
      </c>
      <c r="Q1104" s="348">
        <v>24777220</v>
      </c>
      <c r="R1104" s="348" t="s">
        <v>10002</v>
      </c>
      <c r="S1104" s="348">
        <v>88205832</v>
      </c>
      <c r="T1104" s="348" t="s">
        <v>15517</v>
      </c>
      <c r="U1104" s="348">
        <v>24777082</v>
      </c>
      <c r="V1104" s="68"/>
      <c r="W1104" s="68"/>
      <c r="X1104" s="68" t="s">
        <v>3827</v>
      </c>
      <c r="Y1104" s="68"/>
    </row>
    <row r="1105" spans="1:25" x14ac:dyDescent="0.25">
      <c r="A1105" s="68" t="s">
        <v>3830</v>
      </c>
      <c r="B1105" s="68" t="s">
        <v>3829</v>
      </c>
      <c r="C1105" s="68" t="s">
        <v>1542</v>
      </c>
      <c r="D1105" s="68" t="s">
        <v>299</v>
      </c>
      <c r="E1105" s="68" t="s">
        <v>10</v>
      </c>
      <c r="F1105" s="68" t="s">
        <v>49</v>
      </c>
      <c r="G1105" s="68" t="s">
        <v>12</v>
      </c>
      <c r="H1105" s="68" t="s">
        <v>17</v>
      </c>
      <c r="I1105" s="68">
        <v>21013</v>
      </c>
      <c r="J1105" s="68" t="s">
        <v>13018</v>
      </c>
      <c r="K1105" s="68" t="s">
        <v>126</v>
      </c>
      <c r="L1105" s="68" t="s">
        <v>299</v>
      </c>
      <c r="M1105" s="68" t="s">
        <v>351</v>
      </c>
      <c r="N1105" s="68" t="s">
        <v>1542</v>
      </c>
      <c r="O1105" s="68" t="s">
        <v>14666</v>
      </c>
      <c r="P1105" s="348">
        <v>24777443</v>
      </c>
      <c r="Q1105" s="348">
        <v>24777443</v>
      </c>
      <c r="R1105" s="348" t="s">
        <v>3831</v>
      </c>
      <c r="S1105" s="348">
        <v>86343666</v>
      </c>
      <c r="T1105" s="348" t="s">
        <v>15517</v>
      </c>
      <c r="U1105" s="348">
        <v>88491339</v>
      </c>
      <c r="V1105" s="68"/>
      <c r="W1105" s="68"/>
      <c r="X1105" s="68" t="s">
        <v>1604</v>
      </c>
      <c r="Y1105" s="68"/>
    </row>
    <row r="1106" spans="1:25" x14ac:dyDescent="0.25">
      <c r="A1106" s="68" t="s">
        <v>3833</v>
      </c>
      <c r="B1106" s="68" t="s">
        <v>3832</v>
      </c>
      <c r="C1106" s="68" t="s">
        <v>3834</v>
      </c>
      <c r="D1106" s="68" t="s">
        <v>299</v>
      </c>
      <c r="E1106" s="68" t="s">
        <v>10</v>
      </c>
      <c r="F1106" s="68" t="s">
        <v>49</v>
      </c>
      <c r="G1106" s="68" t="s">
        <v>12</v>
      </c>
      <c r="H1106" s="68" t="s">
        <v>17</v>
      </c>
      <c r="I1106" s="68">
        <v>21013</v>
      </c>
      <c r="J1106" s="68" t="s">
        <v>13018</v>
      </c>
      <c r="K1106" s="68" t="s">
        <v>126</v>
      </c>
      <c r="L1106" s="68" t="s">
        <v>299</v>
      </c>
      <c r="M1106" s="68" t="s">
        <v>351</v>
      </c>
      <c r="N1106" s="68" t="s">
        <v>3834</v>
      </c>
      <c r="O1106" s="68" t="s">
        <v>14666</v>
      </c>
      <c r="P1106" s="348">
        <v>24778334</v>
      </c>
      <c r="Q1106" s="348">
        <v>24777627</v>
      </c>
      <c r="R1106" s="348" t="s">
        <v>10423</v>
      </c>
      <c r="S1106" s="348">
        <v>71747583</v>
      </c>
      <c r="T1106" s="348" t="s">
        <v>15517</v>
      </c>
      <c r="U1106" s="348">
        <v>24777082</v>
      </c>
      <c r="V1106" s="68"/>
      <c r="W1106" s="68"/>
      <c r="X1106" s="68" t="s">
        <v>3835</v>
      </c>
      <c r="Y1106" s="68"/>
    </row>
    <row r="1107" spans="1:25" x14ac:dyDescent="0.25">
      <c r="A1107" s="68" t="s">
        <v>14129</v>
      </c>
      <c r="B1107" s="68" t="s">
        <v>3836</v>
      </c>
      <c r="C1107" s="68" t="s">
        <v>3837</v>
      </c>
      <c r="D1107" s="68" t="s">
        <v>299</v>
      </c>
      <c r="E1107" s="68" t="s">
        <v>16</v>
      </c>
      <c r="F1107" s="68" t="s">
        <v>49</v>
      </c>
      <c r="G1107" s="68" t="s">
        <v>12</v>
      </c>
      <c r="H1107" s="68" t="s">
        <v>17</v>
      </c>
      <c r="I1107" s="68">
        <v>21013</v>
      </c>
      <c r="J1107" s="68" t="s">
        <v>13018</v>
      </c>
      <c r="K1107" s="68" t="s">
        <v>126</v>
      </c>
      <c r="L1107" s="68" t="s">
        <v>299</v>
      </c>
      <c r="M1107" s="68" t="s">
        <v>351</v>
      </c>
      <c r="N1107" s="68" t="s">
        <v>285</v>
      </c>
      <c r="O1107" s="68" t="s">
        <v>14666</v>
      </c>
      <c r="P1107" s="348">
        <v>44056192</v>
      </c>
      <c r="Q1107" s="348" t="s">
        <v>15347</v>
      </c>
      <c r="R1107" s="348" t="s">
        <v>14823</v>
      </c>
      <c r="S1107" s="348">
        <v>85426366</v>
      </c>
      <c r="T1107" s="348" t="s">
        <v>15612</v>
      </c>
      <c r="U1107" s="348">
        <v>83040439</v>
      </c>
      <c r="V1107" s="68"/>
      <c r="W1107" s="68"/>
      <c r="X1107" s="68"/>
      <c r="Y1107" s="68"/>
    </row>
    <row r="1108" spans="1:25" x14ac:dyDescent="0.25">
      <c r="A1108" s="68" t="s">
        <v>3840</v>
      </c>
      <c r="B1108" s="68" t="s">
        <v>3839</v>
      </c>
      <c r="C1108" s="68" t="s">
        <v>3841</v>
      </c>
      <c r="D1108" s="68" t="s">
        <v>299</v>
      </c>
      <c r="E1108" s="68" t="s">
        <v>10</v>
      </c>
      <c r="F1108" s="68" t="s">
        <v>49</v>
      </c>
      <c r="G1108" s="68" t="s">
        <v>12</v>
      </c>
      <c r="H1108" s="68" t="s">
        <v>17</v>
      </c>
      <c r="I1108" s="68">
        <v>21013</v>
      </c>
      <c r="J1108" s="68" t="s">
        <v>13018</v>
      </c>
      <c r="K1108" s="68" t="s">
        <v>126</v>
      </c>
      <c r="L1108" s="68" t="s">
        <v>299</v>
      </c>
      <c r="M1108" s="68" t="s">
        <v>351</v>
      </c>
      <c r="N1108" s="68" t="s">
        <v>3841</v>
      </c>
      <c r="O1108" s="68" t="s">
        <v>14666</v>
      </c>
      <c r="P1108" s="348">
        <v>73003744</v>
      </c>
      <c r="Q1108" s="348" t="s">
        <v>15347</v>
      </c>
      <c r="R1108" s="348" t="s">
        <v>16532</v>
      </c>
      <c r="S1108" s="348">
        <v>73003744</v>
      </c>
      <c r="T1108" s="348" t="s">
        <v>15517</v>
      </c>
      <c r="U1108" s="348">
        <v>24777082</v>
      </c>
      <c r="V1108" s="68"/>
      <c r="W1108" s="68"/>
      <c r="X1108" s="68" t="s">
        <v>9436</v>
      </c>
      <c r="Y1108" s="68"/>
    </row>
    <row r="1109" spans="1:25" x14ac:dyDescent="0.25">
      <c r="A1109" s="68" t="s">
        <v>3842</v>
      </c>
      <c r="B1109" s="68" t="s">
        <v>532</v>
      </c>
      <c r="C1109" s="68" t="s">
        <v>1747</v>
      </c>
      <c r="D1109" s="68" t="s">
        <v>299</v>
      </c>
      <c r="E1109" s="68" t="s">
        <v>16</v>
      </c>
      <c r="F1109" s="68" t="s">
        <v>49</v>
      </c>
      <c r="G1109" s="68" t="s">
        <v>12</v>
      </c>
      <c r="H1109" s="68" t="s">
        <v>15</v>
      </c>
      <c r="I1109" s="68">
        <v>21011</v>
      </c>
      <c r="J1109" s="68" t="s">
        <v>13016</v>
      </c>
      <c r="K1109" s="68" t="s">
        <v>126</v>
      </c>
      <c r="L1109" s="68" t="s">
        <v>299</v>
      </c>
      <c r="M1109" s="68" t="s">
        <v>14124</v>
      </c>
      <c r="N1109" s="68" t="s">
        <v>1747</v>
      </c>
      <c r="O1109" s="68" t="s">
        <v>14666</v>
      </c>
      <c r="P1109" s="348">
        <v>73006495</v>
      </c>
      <c r="Q1109" s="348" t="s">
        <v>15347</v>
      </c>
      <c r="R1109" s="348" t="s">
        <v>15621</v>
      </c>
      <c r="S1109" s="348">
        <v>72201644</v>
      </c>
      <c r="T1109" s="348" t="s">
        <v>15612</v>
      </c>
      <c r="U1109" s="348">
        <v>24673035</v>
      </c>
      <c r="V1109" s="68"/>
      <c r="W1109" s="68"/>
      <c r="X1109" s="68"/>
      <c r="Y1109" s="68"/>
    </row>
    <row r="1110" spans="1:25" x14ac:dyDescent="0.25">
      <c r="A1110" s="68" t="s">
        <v>3845</v>
      </c>
      <c r="B1110" s="68" t="s">
        <v>3844</v>
      </c>
      <c r="C1110" s="68" t="s">
        <v>3846</v>
      </c>
      <c r="D1110" s="68" t="s">
        <v>299</v>
      </c>
      <c r="E1110" s="68" t="s">
        <v>17</v>
      </c>
      <c r="F1110" s="68" t="s">
        <v>49</v>
      </c>
      <c r="G1110" s="68" t="s">
        <v>12</v>
      </c>
      <c r="H1110" s="68" t="s">
        <v>17</v>
      </c>
      <c r="I1110" s="68">
        <v>21013</v>
      </c>
      <c r="J1110" s="68" t="s">
        <v>13018</v>
      </c>
      <c r="K1110" s="68" t="s">
        <v>126</v>
      </c>
      <c r="L1110" s="68" t="s">
        <v>299</v>
      </c>
      <c r="M1110" s="68" t="s">
        <v>351</v>
      </c>
      <c r="N1110" s="68" t="s">
        <v>3846</v>
      </c>
      <c r="O1110" s="68" t="s">
        <v>14666</v>
      </c>
      <c r="P1110" s="348">
        <v>22005588</v>
      </c>
      <c r="Q1110" s="348">
        <v>22005588</v>
      </c>
      <c r="R1110" s="348" t="s">
        <v>12452</v>
      </c>
      <c r="S1110" s="348">
        <v>83934456</v>
      </c>
      <c r="T1110" s="348" t="s">
        <v>15620</v>
      </c>
      <c r="U1110" s="348">
        <v>24591100</v>
      </c>
      <c r="V1110" s="68"/>
      <c r="W1110" s="68"/>
      <c r="X1110" s="68" t="s">
        <v>3847</v>
      </c>
      <c r="Y1110" s="68"/>
    </row>
    <row r="1111" spans="1:25" x14ac:dyDescent="0.25">
      <c r="A1111" s="68" t="s">
        <v>3849</v>
      </c>
      <c r="B1111" s="68" t="s">
        <v>3848</v>
      </c>
      <c r="C1111" s="68" t="s">
        <v>11223</v>
      </c>
      <c r="D1111" s="68" t="s">
        <v>125</v>
      </c>
      <c r="E1111" s="68" t="s">
        <v>11</v>
      </c>
      <c r="F1111" s="68" t="s">
        <v>49</v>
      </c>
      <c r="G1111" s="68" t="s">
        <v>3</v>
      </c>
      <c r="H1111" s="68" t="s">
        <v>17</v>
      </c>
      <c r="I1111" s="68">
        <v>20213</v>
      </c>
      <c r="J1111" s="68" t="s">
        <v>16500</v>
      </c>
      <c r="K1111" s="68" t="s">
        <v>126</v>
      </c>
      <c r="L1111" s="68" t="s">
        <v>127</v>
      </c>
      <c r="M1111" s="68" t="s">
        <v>1831</v>
      </c>
      <c r="N1111" s="68" t="s">
        <v>14132</v>
      </c>
      <c r="O1111" s="68" t="s">
        <v>14666</v>
      </c>
      <c r="P1111" s="348">
        <v>24797480</v>
      </c>
      <c r="Q1111" s="348">
        <v>24797480</v>
      </c>
      <c r="R1111" s="348" t="s">
        <v>14133</v>
      </c>
      <c r="S1111" s="348">
        <v>63044332</v>
      </c>
      <c r="T1111" s="348" t="s">
        <v>15354</v>
      </c>
      <c r="U1111" s="348">
        <v>24680376</v>
      </c>
      <c r="V1111" s="68"/>
      <c r="W1111" s="68"/>
      <c r="X1111" s="68" t="s">
        <v>2463</v>
      </c>
      <c r="Y1111" s="68"/>
    </row>
    <row r="1112" spans="1:25" x14ac:dyDescent="0.25">
      <c r="A1112" s="68" t="s">
        <v>3851</v>
      </c>
      <c r="B1112" s="68" t="s">
        <v>3850</v>
      </c>
      <c r="C1112" s="68" t="s">
        <v>3852</v>
      </c>
      <c r="D1112" s="68" t="s">
        <v>299</v>
      </c>
      <c r="E1112" s="68" t="s">
        <v>16</v>
      </c>
      <c r="F1112" s="68" t="s">
        <v>49</v>
      </c>
      <c r="G1112" s="68" t="s">
        <v>12</v>
      </c>
      <c r="H1112" s="68" t="s">
        <v>15</v>
      </c>
      <c r="I1112" s="68">
        <v>21011</v>
      </c>
      <c r="J1112" s="68" t="s">
        <v>13016</v>
      </c>
      <c r="K1112" s="68" t="s">
        <v>126</v>
      </c>
      <c r="L1112" s="68" t="s">
        <v>299</v>
      </c>
      <c r="M1112" s="68" t="s">
        <v>14124</v>
      </c>
      <c r="N1112" s="68" t="s">
        <v>3852</v>
      </c>
      <c r="O1112" s="68" t="s">
        <v>14666</v>
      </c>
      <c r="P1112" s="348">
        <v>22064823</v>
      </c>
      <c r="Q1112" s="348">
        <v>24673035</v>
      </c>
      <c r="R1112" s="348" t="s">
        <v>11512</v>
      </c>
      <c r="S1112" s="348">
        <v>72749944</v>
      </c>
      <c r="T1112" s="348" t="s">
        <v>15612</v>
      </c>
      <c r="U1112" s="348">
        <v>24673035</v>
      </c>
      <c r="V1112" s="68"/>
      <c r="W1112" s="68"/>
      <c r="X1112" s="68" t="s">
        <v>9022</v>
      </c>
      <c r="Y1112" s="68"/>
    </row>
    <row r="1113" spans="1:25" x14ac:dyDescent="0.25">
      <c r="A1113" s="68" t="s">
        <v>3854</v>
      </c>
      <c r="B1113" s="68" t="s">
        <v>3853</v>
      </c>
      <c r="C1113" s="68" t="s">
        <v>1357</v>
      </c>
      <c r="D1113" s="68" t="s">
        <v>299</v>
      </c>
      <c r="E1113" s="68" t="s">
        <v>10</v>
      </c>
      <c r="F1113" s="68" t="s">
        <v>49</v>
      </c>
      <c r="G1113" s="68" t="s">
        <v>12</v>
      </c>
      <c r="H1113" s="68" t="s">
        <v>17</v>
      </c>
      <c r="I1113" s="68">
        <v>21013</v>
      </c>
      <c r="J1113" s="68" t="s">
        <v>13018</v>
      </c>
      <c r="K1113" s="68" t="s">
        <v>126</v>
      </c>
      <c r="L1113" s="68" t="s">
        <v>299</v>
      </c>
      <c r="M1113" s="68" t="s">
        <v>351</v>
      </c>
      <c r="N1113" s="68" t="s">
        <v>1357</v>
      </c>
      <c r="O1113" s="68" t="s">
        <v>14666</v>
      </c>
      <c r="P1113" s="348">
        <v>71693462</v>
      </c>
      <c r="Q1113" s="348" t="s">
        <v>15347</v>
      </c>
      <c r="R1113" s="348" t="s">
        <v>16053</v>
      </c>
      <c r="S1113" s="348">
        <v>71693462</v>
      </c>
      <c r="T1113" s="348" t="s">
        <v>15517</v>
      </c>
      <c r="U1113" s="348">
        <v>24777082</v>
      </c>
      <c r="V1113" s="68"/>
      <c r="W1113" s="68"/>
      <c r="X1113" s="68" t="s">
        <v>10974</v>
      </c>
      <c r="Y1113" s="68"/>
    </row>
    <row r="1114" spans="1:25" x14ac:dyDescent="0.25">
      <c r="A1114" s="68" t="s">
        <v>3856</v>
      </c>
      <c r="B1114" s="68" t="s">
        <v>3855</v>
      </c>
      <c r="C1114" s="68" t="s">
        <v>351</v>
      </c>
      <c r="D1114" s="68" t="s">
        <v>299</v>
      </c>
      <c r="E1114" s="68" t="s">
        <v>17</v>
      </c>
      <c r="F1114" s="68" t="s">
        <v>49</v>
      </c>
      <c r="G1114" s="68" t="s">
        <v>12</v>
      </c>
      <c r="H1114" s="68" t="s">
        <v>17</v>
      </c>
      <c r="I1114" s="68">
        <v>21013</v>
      </c>
      <c r="J1114" s="68" t="s">
        <v>13018</v>
      </c>
      <c r="K1114" s="68" t="s">
        <v>126</v>
      </c>
      <c r="L1114" s="68" t="s">
        <v>299</v>
      </c>
      <c r="M1114" s="68" t="s">
        <v>351</v>
      </c>
      <c r="N1114" s="68" t="s">
        <v>351</v>
      </c>
      <c r="O1114" s="68" t="s">
        <v>14666</v>
      </c>
      <c r="P1114" s="348">
        <v>22064586</v>
      </c>
      <c r="Q1114" s="348" t="s">
        <v>15347</v>
      </c>
      <c r="R1114" s="348" t="s">
        <v>16533</v>
      </c>
      <c r="S1114" s="348">
        <v>83772381</v>
      </c>
      <c r="T1114" s="348" t="s">
        <v>15620</v>
      </c>
      <c r="U1114" s="348" t="s">
        <v>16531</v>
      </c>
      <c r="V1114" s="68"/>
      <c r="W1114" s="68"/>
      <c r="X1114" s="68" t="s">
        <v>3857</v>
      </c>
      <c r="Y1114" s="68"/>
    </row>
    <row r="1115" spans="1:25" x14ac:dyDescent="0.25">
      <c r="A1115" s="68" t="s">
        <v>3859</v>
      </c>
      <c r="B1115" s="69" t="s">
        <v>3858</v>
      </c>
      <c r="C1115" s="68" t="s">
        <v>3860</v>
      </c>
      <c r="D1115" s="68" t="s">
        <v>299</v>
      </c>
      <c r="E1115" s="68" t="s">
        <v>17</v>
      </c>
      <c r="F1115" s="68" t="s">
        <v>49</v>
      </c>
      <c r="G1115" s="68" t="s">
        <v>12</v>
      </c>
      <c r="H1115" s="68" t="s">
        <v>17</v>
      </c>
      <c r="I1115" s="68">
        <v>21013</v>
      </c>
      <c r="J1115" s="68" t="s">
        <v>13018</v>
      </c>
      <c r="K1115" s="68" t="s">
        <v>126</v>
      </c>
      <c r="L1115" s="68" t="s">
        <v>299</v>
      </c>
      <c r="M1115" s="68" t="s">
        <v>351</v>
      </c>
      <c r="N1115" s="68" t="s">
        <v>3860</v>
      </c>
      <c r="O1115" s="68" t="s">
        <v>14666</v>
      </c>
      <c r="P1115" s="348">
        <v>44030146</v>
      </c>
      <c r="Q1115" s="348" t="s">
        <v>15347</v>
      </c>
      <c r="R1115" s="348" t="s">
        <v>14866</v>
      </c>
      <c r="S1115" s="348">
        <v>61862756</v>
      </c>
      <c r="T1115" s="348" t="s">
        <v>15620</v>
      </c>
      <c r="U1115" s="348" t="s">
        <v>16531</v>
      </c>
      <c r="V1115" s="68"/>
      <c r="W1115" s="68"/>
      <c r="X1115" s="68"/>
      <c r="Y1115" s="68"/>
    </row>
    <row r="1116" spans="1:25" x14ac:dyDescent="0.25">
      <c r="A1116" s="68" t="s">
        <v>3862</v>
      </c>
      <c r="B1116" s="68" t="s">
        <v>3861</v>
      </c>
      <c r="C1116" s="68" t="s">
        <v>3863</v>
      </c>
      <c r="D1116" s="68" t="s">
        <v>299</v>
      </c>
      <c r="E1116" s="68" t="s">
        <v>17</v>
      </c>
      <c r="F1116" s="68" t="s">
        <v>49</v>
      </c>
      <c r="G1116" s="68" t="s">
        <v>12</v>
      </c>
      <c r="H1116" s="68" t="s">
        <v>17</v>
      </c>
      <c r="I1116" s="68">
        <v>21013</v>
      </c>
      <c r="J1116" s="68" t="s">
        <v>13018</v>
      </c>
      <c r="K1116" s="68" t="s">
        <v>126</v>
      </c>
      <c r="L1116" s="68" t="s">
        <v>299</v>
      </c>
      <c r="M1116" s="68" t="s">
        <v>351</v>
      </c>
      <c r="N1116" s="68" t="s">
        <v>3863</v>
      </c>
      <c r="O1116" s="68" t="s">
        <v>14666</v>
      </c>
      <c r="P1116" s="348">
        <v>44039442</v>
      </c>
      <c r="Q1116" s="348" t="s">
        <v>15347</v>
      </c>
      <c r="R1116" s="348" t="s">
        <v>14833</v>
      </c>
      <c r="S1116" s="348">
        <v>44039442</v>
      </c>
      <c r="T1116" s="348" t="s">
        <v>15620</v>
      </c>
      <c r="U1116" s="348" t="s">
        <v>16531</v>
      </c>
      <c r="V1116" s="68"/>
      <c r="W1116" s="68"/>
      <c r="X1116" s="68"/>
      <c r="Y1116" s="68"/>
    </row>
    <row r="1117" spans="1:25" x14ac:dyDescent="0.25">
      <c r="A1117" s="68" t="s">
        <v>3864</v>
      </c>
      <c r="B1117" s="68" t="s">
        <v>1315</v>
      </c>
      <c r="C1117" s="68" t="s">
        <v>3865</v>
      </c>
      <c r="D1117" s="68" t="s">
        <v>299</v>
      </c>
      <c r="E1117" s="68" t="s">
        <v>17</v>
      </c>
      <c r="F1117" s="68" t="s">
        <v>49</v>
      </c>
      <c r="G1117" s="68" t="s">
        <v>12</v>
      </c>
      <c r="H1117" s="68" t="s">
        <v>17</v>
      </c>
      <c r="I1117" s="68">
        <v>21013</v>
      </c>
      <c r="J1117" s="68" t="s">
        <v>13018</v>
      </c>
      <c r="K1117" s="68" t="s">
        <v>126</v>
      </c>
      <c r="L1117" s="68" t="s">
        <v>299</v>
      </c>
      <c r="M1117" s="68" t="s">
        <v>351</v>
      </c>
      <c r="N1117" s="68" t="s">
        <v>218</v>
      </c>
      <c r="O1117" s="68" t="s">
        <v>14666</v>
      </c>
      <c r="P1117" s="348">
        <v>72984064</v>
      </c>
      <c r="Q1117" s="348" t="s">
        <v>15347</v>
      </c>
      <c r="R1117" s="348" t="s">
        <v>12443</v>
      </c>
      <c r="S1117" s="348">
        <v>87103833</v>
      </c>
      <c r="T1117" s="348" t="s">
        <v>15620</v>
      </c>
      <c r="U1117" s="348">
        <v>24591100</v>
      </c>
      <c r="V1117" s="68"/>
      <c r="W1117" s="68"/>
      <c r="X1117" s="68" t="s">
        <v>3866</v>
      </c>
      <c r="Y1117" s="68"/>
    </row>
    <row r="1118" spans="1:25" x14ac:dyDescent="0.25">
      <c r="A1118" s="68" t="s">
        <v>3869</v>
      </c>
      <c r="B1118" s="68" t="s">
        <v>3868</v>
      </c>
      <c r="C1118" s="68" t="s">
        <v>3582</v>
      </c>
      <c r="D1118" s="68" t="s">
        <v>299</v>
      </c>
      <c r="E1118" s="68" t="s">
        <v>16</v>
      </c>
      <c r="F1118" s="68" t="s">
        <v>49</v>
      </c>
      <c r="G1118" s="68" t="s">
        <v>12</v>
      </c>
      <c r="H1118" s="68" t="s">
        <v>15</v>
      </c>
      <c r="I1118" s="68">
        <v>21011</v>
      </c>
      <c r="J1118" s="68" t="s">
        <v>13016</v>
      </c>
      <c r="K1118" s="68" t="s">
        <v>126</v>
      </c>
      <c r="L1118" s="68" t="s">
        <v>299</v>
      </c>
      <c r="M1118" s="68" t="s">
        <v>14124</v>
      </c>
      <c r="N1118" s="68" t="s">
        <v>3582</v>
      </c>
      <c r="O1118" s="68" t="s">
        <v>14666</v>
      </c>
      <c r="P1118" s="348">
        <v>71335246</v>
      </c>
      <c r="Q1118" s="348">
        <v>24673035</v>
      </c>
      <c r="R1118" s="348" t="s">
        <v>15622</v>
      </c>
      <c r="S1118" s="348">
        <v>71335246</v>
      </c>
      <c r="T1118" s="348" t="s">
        <v>15612</v>
      </c>
      <c r="U1118" s="348">
        <v>24673035</v>
      </c>
      <c r="V1118" s="68"/>
      <c r="W1118" s="68"/>
      <c r="X1118" s="68"/>
      <c r="Y1118" s="68"/>
    </row>
    <row r="1119" spans="1:25" x14ac:dyDescent="0.25">
      <c r="A1119" s="68" t="s">
        <v>3871</v>
      </c>
      <c r="B1119" s="68" t="s">
        <v>3870</v>
      </c>
      <c r="C1119" s="68" t="s">
        <v>3872</v>
      </c>
      <c r="D1119" s="68" t="s">
        <v>299</v>
      </c>
      <c r="E1119" s="68" t="s">
        <v>16</v>
      </c>
      <c r="F1119" s="68" t="s">
        <v>49</v>
      </c>
      <c r="G1119" s="68" t="s">
        <v>12</v>
      </c>
      <c r="H1119" s="68" t="s">
        <v>15</v>
      </c>
      <c r="I1119" s="68">
        <v>21011</v>
      </c>
      <c r="J1119" s="68" t="s">
        <v>13016</v>
      </c>
      <c r="K1119" s="68" t="s">
        <v>126</v>
      </c>
      <c r="L1119" s="68" t="s">
        <v>299</v>
      </c>
      <c r="M1119" s="68" t="s">
        <v>14124</v>
      </c>
      <c r="N1119" s="68" t="s">
        <v>11510</v>
      </c>
      <c r="O1119" s="68" t="s">
        <v>14666</v>
      </c>
      <c r="P1119" s="348">
        <v>24673035</v>
      </c>
      <c r="Q1119" s="348">
        <v>44030430</v>
      </c>
      <c r="R1119" s="348" t="s">
        <v>14836</v>
      </c>
      <c r="S1119" s="348">
        <v>87021316</v>
      </c>
      <c r="T1119" s="348" t="s">
        <v>15612</v>
      </c>
      <c r="U1119" s="348">
        <v>24673035</v>
      </c>
      <c r="V1119" s="68"/>
      <c r="W1119" s="68"/>
      <c r="X1119" s="68"/>
      <c r="Y1119" s="68"/>
    </row>
    <row r="1120" spans="1:25" x14ac:dyDescent="0.25">
      <c r="A1120" s="68" t="s">
        <v>3873</v>
      </c>
      <c r="B1120" s="68" t="s">
        <v>630</v>
      </c>
      <c r="C1120" s="68" t="s">
        <v>3874</v>
      </c>
      <c r="D1120" s="68" t="s">
        <v>299</v>
      </c>
      <c r="E1120" s="68" t="s">
        <v>17</v>
      </c>
      <c r="F1120" s="68" t="s">
        <v>49</v>
      </c>
      <c r="G1120" s="68" t="s">
        <v>12</v>
      </c>
      <c r="H1120" s="68" t="s">
        <v>17</v>
      </c>
      <c r="I1120" s="68">
        <v>21013</v>
      </c>
      <c r="J1120" s="68" t="s">
        <v>13018</v>
      </c>
      <c r="K1120" s="68" t="s">
        <v>126</v>
      </c>
      <c r="L1120" s="68" t="s">
        <v>299</v>
      </c>
      <c r="M1120" s="68" t="s">
        <v>351</v>
      </c>
      <c r="N1120" s="68" t="s">
        <v>3874</v>
      </c>
      <c r="O1120" s="68" t="s">
        <v>14666</v>
      </c>
      <c r="P1120" s="348">
        <v>44056195</v>
      </c>
      <c r="Q1120" s="348">
        <v>70264662</v>
      </c>
      <c r="R1120" s="348" t="s">
        <v>12451</v>
      </c>
      <c r="S1120" s="348">
        <v>70264662</v>
      </c>
      <c r="T1120" s="348" t="s">
        <v>15620</v>
      </c>
      <c r="U1120" s="348" t="s">
        <v>16531</v>
      </c>
      <c r="V1120" s="68"/>
      <c r="W1120" s="68"/>
      <c r="X1120" s="68"/>
      <c r="Y1120" s="68"/>
    </row>
    <row r="1121" spans="1:25" x14ac:dyDescent="0.25">
      <c r="A1121" s="68" t="s">
        <v>3876</v>
      </c>
      <c r="B1121" s="68" t="s">
        <v>3875</v>
      </c>
      <c r="C1121" s="68" t="s">
        <v>3877</v>
      </c>
      <c r="D1121" s="68" t="s">
        <v>299</v>
      </c>
      <c r="E1121" s="68" t="s">
        <v>16</v>
      </c>
      <c r="F1121" s="68" t="s">
        <v>49</v>
      </c>
      <c r="G1121" s="68" t="s">
        <v>12</v>
      </c>
      <c r="H1121" s="68" t="s">
        <v>15</v>
      </c>
      <c r="I1121" s="68">
        <v>21011</v>
      </c>
      <c r="J1121" s="68" t="s">
        <v>13016</v>
      </c>
      <c r="K1121" s="68" t="s">
        <v>126</v>
      </c>
      <c r="L1121" s="68" t="s">
        <v>299</v>
      </c>
      <c r="M1121" s="68" t="s">
        <v>14124</v>
      </c>
      <c r="N1121" s="68" t="s">
        <v>3877</v>
      </c>
      <c r="O1121" s="68" t="s">
        <v>14666</v>
      </c>
      <c r="P1121" s="348">
        <v>85355097</v>
      </c>
      <c r="Q1121" s="348">
        <v>24673035</v>
      </c>
      <c r="R1121" s="348" t="s">
        <v>15623</v>
      </c>
      <c r="S1121" s="348">
        <v>85355097</v>
      </c>
      <c r="T1121" s="348" t="s">
        <v>15612</v>
      </c>
      <c r="U1121" s="348">
        <v>24673031</v>
      </c>
      <c r="V1121" s="68"/>
      <c r="W1121" s="68"/>
      <c r="X1121" s="68" t="s">
        <v>15263</v>
      </c>
      <c r="Y1121" s="68"/>
    </row>
    <row r="1122" spans="1:25" x14ac:dyDescent="0.25">
      <c r="A1122" s="68" t="s">
        <v>3880</v>
      </c>
      <c r="B1122" s="68" t="s">
        <v>3879</v>
      </c>
      <c r="C1122" s="68" t="s">
        <v>3881</v>
      </c>
      <c r="D1122" s="68" t="s">
        <v>132</v>
      </c>
      <c r="E1122" s="68" t="s">
        <v>3</v>
      </c>
      <c r="F1122" s="68" t="s">
        <v>133</v>
      </c>
      <c r="G1122" s="68" t="s">
        <v>2</v>
      </c>
      <c r="H1122" s="68" t="s">
        <v>3</v>
      </c>
      <c r="I1122" s="68">
        <v>70102</v>
      </c>
      <c r="J1122" s="68" t="s">
        <v>13837</v>
      </c>
      <c r="K1122" s="68" t="s">
        <v>132</v>
      </c>
      <c r="L1122" s="68" t="s">
        <v>132</v>
      </c>
      <c r="M1122" s="68" t="s">
        <v>14182</v>
      </c>
      <c r="N1122" s="68" t="s">
        <v>3881</v>
      </c>
      <c r="O1122" s="68" t="s">
        <v>14666</v>
      </c>
      <c r="P1122" s="348">
        <v>27985497</v>
      </c>
      <c r="Q1122" s="348">
        <v>27985497</v>
      </c>
      <c r="R1122" s="348" t="s">
        <v>13272</v>
      </c>
      <c r="S1122" s="348">
        <v>27985497</v>
      </c>
      <c r="T1122" s="348" t="s">
        <v>15624</v>
      </c>
      <c r="U1122" s="348">
        <v>27582530</v>
      </c>
      <c r="V1122" s="68"/>
      <c r="W1122" s="68"/>
      <c r="X1122" s="68" t="s">
        <v>3882</v>
      </c>
      <c r="Y1122" s="68"/>
    </row>
    <row r="1123" spans="1:25" x14ac:dyDescent="0.25">
      <c r="A1123" s="68" t="s">
        <v>3883</v>
      </c>
      <c r="B1123" s="68" t="s">
        <v>3882</v>
      </c>
      <c r="C1123" s="68" t="s">
        <v>1970</v>
      </c>
      <c r="D1123" s="68" t="s">
        <v>299</v>
      </c>
      <c r="E1123" s="68" t="s">
        <v>10</v>
      </c>
      <c r="F1123" s="68" t="s">
        <v>49</v>
      </c>
      <c r="G1123" s="68" t="s">
        <v>12</v>
      </c>
      <c r="H1123" s="68" t="s">
        <v>17</v>
      </c>
      <c r="I1123" s="68">
        <v>21013</v>
      </c>
      <c r="J1123" s="68" t="s">
        <v>13018</v>
      </c>
      <c r="K1123" s="68" t="s">
        <v>126</v>
      </c>
      <c r="L1123" s="68" t="s">
        <v>299</v>
      </c>
      <c r="M1123" s="68" t="s">
        <v>351</v>
      </c>
      <c r="N1123" s="68" t="s">
        <v>1970</v>
      </c>
      <c r="O1123" s="68" t="s">
        <v>14666</v>
      </c>
      <c r="P1123" s="348" t="s">
        <v>15347</v>
      </c>
      <c r="Q1123" s="348" t="s">
        <v>15347</v>
      </c>
      <c r="R1123" s="348" t="s">
        <v>3884</v>
      </c>
      <c r="S1123" s="348">
        <v>63506665</v>
      </c>
      <c r="T1123" s="348" t="s">
        <v>15517</v>
      </c>
      <c r="U1123" s="348">
        <v>24777082</v>
      </c>
      <c r="V1123" s="68"/>
      <c r="W1123" s="68"/>
      <c r="X1123" s="68" t="s">
        <v>9649</v>
      </c>
      <c r="Y1123" s="68"/>
    </row>
    <row r="1124" spans="1:25" x14ac:dyDescent="0.25">
      <c r="A1124" s="68" t="s">
        <v>3886</v>
      </c>
      <c r="B1124" s="68" t="s">
        <v>3627</v>
      </c>
      <c r="C1124" s="68" t="s">
        <v>3887</v>
      </c>
      <c r="D1124" s="68" t="s">
        <v>299</v>
      </c>
      <c r="E1124" s="68" t="s">
        <v>17</v>
      </c>
      <c r="F1124" s="68" t="s">
        <v>49</v>
      </c>
      <c r="G1124" s="68" t="s">
        <v>12</v>
      </c>
      <c r="H1124" s="68" t="s">
        <v>17</v>
      </c>
      <c r="I1124" s="68">
        <v>21013</v>
      </c>
      <c r="J1124" s="68" t="s">
        <v>13018</v>
      </c>
      <c r="K1124" s="68" t="s">
        <v>126</v>
      </c>
      <c r="L1124" s="68" t="s">
        <v>299</v>
      </c>
      <c r="M1124" s="68" t="s">
        <v>351</v>
      </c>
      <c r="N1124" s="68" t="s">
        <v>3887</v>
      </c>
      <c r="O1124" s="68" t="s">
        <v>14666</v>
      </c>
      <c r="P1124" s="348">
        <v>44030125</v>
      </c>
      <c r="Q1124" s="348" t="s">
        <v>15347</v>
      </c>
      <c r="R1124" s="348" t="s">
        <v>15619</v>
      </c>
      <c r="S1124" s="348">
        <v>44030125</v>
      </c>
      <c r="T1124" s="348" t="s">
        <v>15620</v>
      </c>
      <c r="U1124" s="348">
        <v>24591100</v>
      </c>
      <c r="V1124" s="68"/>
      <c r="W1124" s="68"/>
      <c r="X1124" s="68" t="s">
        <v>3888</v>
      </c>
      <c r="Y1124" s="68"/>
    </row>
    <row r="1125" spans="1:25" x14ac:dyDescent="0.25">
      <c r="A1125" s="68" t="s">
        <v>3891</v>
      </c>
      <c r="B1125" s="68" t="s">
        <v>3890</v>
      </c>
      <c r="C1125" s="68" t="s">
        <v>3892</v>
      </c>
      <c r="D1125" s="68" t="s">
        <v>299</v>
      </c>
      <c r="E1125" s="68" t="s">
        <v>10</v>
      </c>
      <c r="F1125" s="68" t="s">
        <v>49</v>
      </c>
      <c r="G1125" s="68" t="s">
        <v>300</v>
      </c>
      <c r="H1125" s="68" t="s">
        <v>5</v>
      </c>
      <c r="I1125" s="68">
        <v>21404</v>
      </c>
      <c r="J1125" s="68" t="s">
        <v>13042</v>
      </c>
      <c r="K1125" s="68" t="s">
        <v>126</v>
      </c>
      <c r="L1125" s="68" t="s">
        <v>301</v>
      </c>
      <c r="M1125" s="68" t="s">
        <v>129</v>
      </c>
      <c r="N1125" s="68" t="s">
        <v>3892</v>
      </c>
      <c r="O1125" s="68" t="s">
        <v>14666</v>
      </c>
      <c r="P1125" s="348">
        <v>41051026</v>
      </c>
      <c r="Q1125" s="348" t="s">
        <v>15347</v>
      </c>
      <c r="R1125" s="348" t="s">
        <v>12445</v>
      </c>
      <c r="S1125" s="348">
        <v>41051026</v>
      </c>
      <c r="T1125" s="348" t="s">
        <v>15517</v>
      </c>
      <c r="U1125" s="348">
        <v>24778329</v>
      </c>
      <c r="V1125" s="68"/>
      <c r="W1125" s="68"/>
      <c r="X1125" s="68" t="s">
        <v>9439</v>
      </c>
      <c r="Y1125" s="68"/>
    </row>
    <row r="1126" spans="1:25" x14ac:dyDescent="0.25">
      <c r="A1126" s="68" t="s">
        <v>3894</v>
      </c>
      <c r="B1126" s="68" t="s">
        <v>3893</v>
      </c>
      <c r="C1126" s="68" t="s">
        <v>3895</v>
      </c>
      <c r="D1126" s="68" t="s">
        <v>299</v>
      </c>
      <c r="E1126" s="68" t="s">
        <v>16</v>
      </c>
      <c r="F1126" s="68" t="s">
        <v>49</v>
      </c>
      <c r="G1126" s="68" t="s">
        <v>12</v>
      </c>
      <c r="H1126" s="68" t="s">
        <v>15</v>
      </c>
      <c r="I1126" s="68">
        <v>21011</v>
      </c>
      <c r="J1126" s="68" t="s">
        <v>13016</v>
      </c>
      <c r="K1126" s="68" t="s">
        <v>126</v>
      </c>
      <c r="L1126" s="68" t="s">
        <v>299</v>
      </c>
      <c r="M1126" s="68" t="s">
        <v>14124</v>
      </c>
      <c r="N1126" s="68" t="s">
        <v>11511</v>
      </c>
      <c r="O1126" s="68" t="s">
        <v>14666</v>
      </c>
      <c r="P1126" s="348" t="s">
        <v>15347</v>
      </c>
      <c r="Q1126" s="348" t="s">
        <v>15347</v>
      </c>
      <c r="R1126" s="348" t="s">
        <v>16534</v>
      </c>
      <c r="S1126" s="348">
        <v>88152112</v>
      </c>
      <c r="T1126" s="348" t="s">
        <v>15612</v>
      </c>
      <c r="U1126" s="348">
        <v>83040439</v>
      </c>
      <c r="V1126" s="68"/>
      <c r="W1126" s="68"/>
      <c r="X1126" s="68"/>
      <c r="Y1126" s="68"/>
    </row>
    <row r="1127" spans="1:25" x14ac:dyDescent="0.25">
      <c r="A1127" s="68" t="s">
        <v>3897</v>
      </c>
      <c r="B1127" s="68" t="s">
        <v>3896</v>
      </c>
      <c r="C1127" s="68" t="s">
        <v>352</v>
      </c>
      <c r="D1127" s="68" t="s">
        <v>299</v>
      </c>
      <c r="E1127" s="68" t="s">
        <v>17</v>
      </c>
      <c r="F1127" s="68" t="s">
        <v>49</v>
      </c>
      <c r="G1127" s="68" t="s">
        <v>12</v>
      </c>
      <c r="H1127" s="68" t="s">
        <v>17</v>
      </c>
      <c r="I1127" s="68">
        <v>21013</v>
      </c>
      <c r="J1127" s="68" t="s">
        <v>13018</v>
      </c>
      <c r="K1127" s="68" t="s">
        <v>126</v>
      </c>
      <c r="L1127" s="68" t="s">
        <v>299</v>
      </c>
      <c r="M1127" s="68" t="s">
        <v>351</v>
      </c>
      <c r="N1127" s="68" t="s">
        <v>352</v>
      </c>
      <c r="O1127" s="68" t="s">
        <v>14666</v>
      </c>
      <c r="P1127" s="348">
        <v>22064073</v>
      </c>
      <c r="Q1127" s="348">
        <v>70045634</v>
      </c>
      <c r="R1127" s="348" t="s">
        <v>14850</v>
      </c>
      <c r="S1127" s="348">
        <v>70045634</v>
      </c>
      <c r="T1127" s="348" t="s">
        <v>15620</v>
      </c>
      <c r="U1127" s="348" t="s">
        <v>16531</v>
      </c>
      <c r="V1127" s="68"/>
      <c r="W1127" s="68"/>
      <c r="X1127" s="68" t="s">
        <v>3898</v>
      </c>
      <c r="Y1127" s="68"/>
    </row>
    <row r="1128" spans="1:25" x14ac:dyDescent="0.25">
      <c r="A1128" s="68" t="s">
        <v>3900</v>
      </c>
      <c r="B1128" s="68" t="s">
        <v>3899</v>
      </c>
      <c r="C1128" s="68" t="s">
        <v>478</v>
      </c>
      <c r="D1128" s="68" t="s">
        <v>299</v>
      </c>
      <c r="E1128" s="68" t="s">
        <v>16</v>
      </c>
      <c r="F1128" s="68" t="s">
        <v>49</v>
      </c>
      <c r="G1128" s="68" t="s">
        <v>12</v>
      </c>
      <c r="H1128" s="68" t="s">
        <v>15</v>
      </c>
      <c r="I1128" s="68">
        <v>21011</v>
      </c>
      <c r="J1128" s="68" t="s">
        <v>13016</v>
      </c>
      <c r="K1128" s="68" t="s">
        <v>126</v>
      </c>
      <c r="L1128" s="68" t="s">
        <v>299</v>
      </c>
      <c r="M1128" s="68" t="s">
        <v>14124</v>
      </c>
      <c r="N1128" s="68" t="s">
        <v>478</v>
      </c>
      <c r="O1128" s="68" t="s">
        <v>14666</v>
      </c>
      <c r="P1128" s="348">
        <v>24673035</v>
      </c>
      <c r="Q1128" s="348" t="s">
        <v>15347</v>
      </c>
      <c r="R1128" s="348" t="s">
        <v>14831</v>
      </c>
      <c r="S1128" s="348">
        <v>44028559</v>
      </c>
      <c r="T1128" s="348" t="s">
        <v>15612</v>
      </c>
      <c r="U1128" s="348">
        <v>24673035</v>
      </c>
      <c r="V1128" s="68"/>
      <c r="W1128" s="68"/>
      <c r="X1128" s="68"/>
      <c r="Y1128" s="68"/>
    </row>
    <row r="1129" spans="1:25" x14ac:dyDescent="0.25">
      <c r="A1129" s="68" t="s">
        <v>3902</v>
      </c>
      <c r="B1129" s="68" t="s">
        <v>3901</v>
      </c>
      <c r="C1129" s="68" t="s">
        <v>2490</v>
      </c>
      <c r="D1129" s="68" t="s">
        <v>299</v>
      </c>
      <c r="E1129" s="68" t="s">
        <v>17</v>
      </c>
      <c r="F1129" s="68" t="s">
        <v>49</v>
      </c>
      <c r="G1129" s="68" t="s">
        <v>12</v>
      </c>
      <c r="H1129" s="68" t="s">
        <v>17</v>
      </c>
      <c r="I1129" s="68">
        <v>21013</v>
      </c>
      <c r="J1129" s="68" t="s">
        <v>13018</v>
      </c>
      <c r="K1129" s="68" t="s">
        <v>126</v>
      </c>
      <c r="L1129" s="68" t="s">
        <v>299</v>
      </c>
      <c r="M1129" s="68" t="s">
        <v>351</v>
      </c>
      <c r="N1129" s="68" t="s">
        <v>2490</v>
      </c>
      <c r="O1129" s="68" t="s">
        <v>14666</v>
      </c>
      <c r="P1129" s="348">
        <v>73003745</v>
      </c>
      <c r="Q1129" s="348" t="s">
        <v>15347</v>
      </c>
      <c r="R1129" s="348" t="s">
        <v>9920</v>
      </c>
      <c r="S1129" s="348">
        <v>85499864</v>
      </c>
      <c r="T1129" s="348" t="s">
        <v>15620</v>
      </c>
      <c r="U1129" s="348" t="s">
        <v>16531</v>
      </c>
      <c r="V1129" s="68"/>
      <c r="W1129" s="68"/>
      <c r="X1129" s="68"/>
      <c r="Y1129" s="68"/>
    </row>
    <row r="1130" spans="1:25" x14ac:dyDescent="0.25">
      <c r="A1130" s="68" t="s">
        <v>3904</v>
      </c>
      <c r="B1130" s="68" t="s">
        <v>3903</v>
      </c>
      <c r="C1130" s="68" t="s">
        <v>2472</v>
      </c>
      <c r="D1130" s="68" t="s">
        <v>299</v>
      </c>
      <c r="E1130" s="68" t="s">
        <v>11</v>
      </c>
      <c r="F1130" s="68" t="s">
        <v>49</v>
      </c>
      <c r="G1130" s="68" t="s">
        <v>300</v>
      </c>
      <c r="H1130" s="68" t="s">
        <v>4</v>
      </c>
      <c r="I1130" s="68">
        <v>21403</v>
      </c>
      <c r="J1130" s="68" t="s">
        <v>13041</v>
      </c>
      <c r="K1130" s="68" t="s">
        <v>126</v>
      </c>
      <c r="L1130" s="68" t="s">
        <v>301</v>
      </c>
      <c r="M1130" s="68" t="s">
        <v>14120</v>
      </c>
      <c r="N1130" s="68" t="s">
        <v>2472</v>
      </c>
      <c r="O1130" s="68" t="s">
        <v>14666</v>
      </c>
      <c r="P1130" s="348">
        <v>41051133</v>
      </c>
      <c r="Q1130" s="348" t="s">
        <v>15347</v>
      </c>
      <c r="R1130" s="348" t="s">
        <v>16535</v>
      </c>
      <c r="S1130" s="348">
        <v>41051133</v>
      </c>
      <c r="T1130" s="348" t="s">
        <v>16347</v>
      </c>
      <c r="U1130" s="348">
        <v>24711101</v>
      </c>
      <c r="V1130" s="68"/>
      <c r="W1130" s="68"/>
      <c r="X1130" s="68" t="s">
        <v>8300</v>
      </c>
      <c r="Y1130" s="68"/>
    </row>
    <row r="1131" spans="1:25" x14ac:dyDescent="0.25">
      <c r="A1131" s="68" t="s">
        <v>3906</v>
      </c>
      <c r="B1131" s="68" t="s">
        <v>3905</v>
      </c>
      <c r="C1131" s="68" t="s">
        <v>3907</v>
      </c>
      <c r="D1131" s="68" t="s">
        <v>11160</v>
      </c>
      <c r="E1131" s="68" t="s">
        <v>10</v>
      </c>
      <c r="F1131" s="68" t="s">
        <v>49</v>
      </c>
      <c r="G1131" s="68" t="s">
        <v>300</v>
      </c>
      <c r="H1131" s="68" t="s">
        <v>3</v>
      </c>
      <c r="I1131" s="68">
        <v>21402</v>
      </c>
      <c r="J1131" s="68" t="s">
        <v>13039</v>
      </c>
      <c r="K1131" s="68" t="s">
        <v>126</v>
      </c>
      <c r="L1131" s="68" t="s">
        <v>301</v>
      </c>
      <c r="M1131" s="68" t="s">
        <v>3908</v>
      </c>
      <c r="N1131" s="68" t="s">
        <v>3908</v>
      </c>
      <c r="O1131" s="68" t="s">
        <v>14666</v>
      </c>
      <c r="P1131" s="348">
        <v>41051023</v>
      </c>
      <c r="Q1131" s="348">
        <v>24711460</v>
      </c>
      <c r="R1131" s="348" t="s">
        <v>12441</v>
      </c>
      <c r="S1131" s="348">
        <v>83186838</v>
      </c>
      <c r="T1131" s="348" t="s">
        <v>15625</v>
      </c>
      <c r="U1131" s="348">
        <v>87067098</v>
      </c>
      <c r="V1131" s="68"/>
      <c r="W1131" s="68"/>
      <c r="X1131" s="68" t="s">
        <v>3909</v>
      </c>
      <c r="Y1131" s="68"/>
    </row>
    <row r="1132" spans="1:25" x14ac:dyDescent="0.25">
      <c r="A1132" s="68" t="s">
        <v>3912</v>
      </c>
      <c r="B1132" s="68" t="s">
        <v>3911</v>
      </c>
      <c r="C1132" s="68" t="s">
        <v>47</v>
      </c>
      <c r="D1132" s="68" t="s">
        <v>299</v>
      </c>
      <c r="E1132" s="68" t="s">
        <v>12</v>
      </c>
      <c r="F1132" s="68" t="s">
        <v>49</v>
      </c>
      <c r="G1132" s="68" t="s">
        <v>300</v>
      </c>
      <c r="H1132" s="68" t="s">
        <v>4</v>
      </c>
      <c r="I1132" s="68">
        <v>21403</v>
      </c>
      <c r="J1132" s="68" t="s">
        <v>13041</v>
      </c>
      <c r="K1132" s="68" t="s">
        <v>126</v>
      </c>
      <c r="L1132" s="68" t="s">
        <v>301</v>
      </c>
      <c r="M1132" s="68" t="s">
        <v>14120</v>
      </c>
      <c r="N1132" s="68" t="s">
        <v>47</v>
      </c>
      <c r="O1132" s="68" t="s">
        <v>14666</v>
      </c>
      <c r="P1132" s="348">
        <v>24717140</v>
      </c>
      <c r="Q1132" s="348">
        <v>24717140</v>
      </c>
      <c r="R1132" s="348" t="s">
        <v>3913</v>
      </c>
      <c r="S1132" s="348">
        <v>41051065</v>
      </c>
      <c r="T1132" s="348" t="s">
        <v>12489</v>
      </c>
      <c r="U1132" s="348">
        <v>61610021</v>
      </c>
      <c r="V1132" s="68"/>
      <c r="W1132" s="68"/>
      <c r="X1132" s="68" t="s">
        <v>3914</v>
      </c>
      <c r="Y1132" s="68"/>
    </row>
    <row r="1133" spans="1:25" x14ac:dyDescent="0.25">
      <c r="A1133" s="68" t="s">
        <v>3917</v>
      </c>
      <c r="B1133" s="68" t="s">
        <v>3916</v>
      </c>
      <c r="C1133" s="68" t="s">
        <v>3918</v>
      </c>
      <c r="D1133" s="68" t="s">
        <v>299</v>
      </c>
      <c r="E1133" s="68" t="s">
        <v>11</v>
      </c>
      <c r="F1133" s="68" t="s">
        <v>49</v>
      </c>
      <c r="G1133" s="68" t="s">
        <v>300</v>
      </c>
      <c r="H1133" s="68" t="s">
        <v>2</v>
      </c>
      <c r="I1133" s="68">
        <v>21401</v>
      </c>
      <c r="J1133" s="68" t="s">
        <v>13038</v>
      </c>
      <c r="K1133" s="68" t="s">
        <v>126</v>
      </c>
      <c r="L1133" s="68" t="s">
        <v>301</v>
      </c>
      <c r="M1133" s="68" t="s">
        <v>301</v>
      </c>
      <c r="N1133" s="68" t="s">
        <v>3918</v>
      </c>
      <c r="O1133" s="68" t="s">
        <v>14666</v>
      </c>
      <c r="P1133" s="348">
        <v>83926811</v>
      </c>
      <c r="Q1133" s="348" t="s">
        <v>15347</v>
      </c>
      <c r="R1133" s="348" t="s">
        <v>15626</v>
      </c>
      <c r="S1133" s="348">
        <v>83926811</v>
      </c>
      <c r="T1133" s="348" t="s">
        <v>16347</v>
      </c>
      <c r="U1133" s="348">
        <v>21711101</v>
      </c>
      <c r="V1133" s="68"/>
      <c r="W1133" s="68"/>
      <c r="X1133" s="68" t="s">
        <v>3919</v>
      </c>
      <c r="Y1133" s="68"/>
    </row>
    <row r="1134" spans="1:25" x14ac:dyDescent="0.25">
      <c r="A1134" s="68" t="s">
        <v>3920</v>
      </c>
      <c r="B1134" s="68" t="s">
        <v>3394</v>
      </c>
      <c r="C1134" s="68" t="s">
        <v>3921</v>
      </c>
      <c r="D1134" s="68" t="s">
        <v>299</v>
      </c>
      <c r="E1134" s="68" t="s">
        <v>11</v>
      </c>
      <c r="F1134" s="68" t="s">
        <v>49</v>
      </c>
      <c r="G1134" s="68" t="s">
        <v>300</v>
      </c>
      <c r="H1134" s="68" t="s">
        <v>2</v>
      </c>
      <c r="I1134" s="68">
        <v>21401</v>
      </c>
      <c r="J1134" s="68" t="s">
        <v>13038</v>
      </c>
      <c r="K1134" s="68" t="s">
        <v>126</v>
      </c>
      <c r="L1134" s="68" t="s">
        <v>301</v>
      </c>
      <c r="M1134" s="68" t="s">
        <v>301</v>
      </c>
      <c r="N1134" s="68" t="s">
        <v>3570</v>
      </c>
      <c r="O1134" s="68" t="s">
        <v>14666</v>
      </c>
      <c r="P1134" s="348">
        <v>60128392</v>
      </c>
      <c r="Q1134" s="348" t="s">
        <v>15347</v>
      </c>
      <c r="R1134" s="348" t="s">
        <v>16536</v>
      </c>
      <c r="S1134" s="348">
        <v>60128392</v>
      </c>
      <c r="T1134" s="348" t="s">
        <v>16347</v>
      </c>
      <c r="U1134" s="348">
        <v>24711101</v>
      </c>
      <c r="V1134" s="68"/>
      <c r="W1134" s="68"/>
      <c r="X1134" s="68" t="s">
        <v>3922</v>
      </c>
      <c r="Y1134" s="68"/>
    </row>
    <row r="1135" spans="1:25" x14ac:dyDescent="0.25">
      <c r="A1135" s="68" t="s">
        <v>3924</v>
      </c>
      <c r="B1135" s="68" t="s">
        <v>3923</v>
      </c>
      <c r="C1135" s="68" t="s">
        <v>324</v>
      </c>
      <c r="D1135" s="68" t="s">
        <v>299</v>
      </c>
      <c r="E1135" s="68" t="s">
        <v>12</v>
      </c>
      <c r="F1135" s="68" t="s">
        <v>49</v>
      </c>
      <c r="G1135" s="68" t="s">
        <v>300</v>
      </c>
      <c r="H1135" s="68" t="s">
        <v>4</v>
      </c>
      <c r="I1135" s="68">
        <v>21403</v>
      </c>
      <c r="J1135" s="68" t="s">
        <v>13041</v>
      </c>
      <c r="K1135" s="68" t="s">
        <v>126</v>
      </c>
      <c r="L1135" s="68" t="s">
        <v>301</v>
      </c>
      <c r="M1135" s="68" t="s">
        <v>14120</v>
      </c>
      <c r="N1135" s="68" t="s">
        <v>1966</v>
      </c>
      <c r="O1135" s="68" t="s">
        <v>14666</v>
      </c>
      <c r="P1135" s="348">
        <v>41051127</v>
      </c>
      <c r="Q1135" s="348">
        <v>88543130</v>
      </c>
      <c r="R1135" s="348" t="s">
        <v>15629</v>
      </c>
      <c r="S1135" s="348" t="s">
        <v>15347</v>
      </c>
      <c r="T1135" s="348" t="s">
        <v>12489</v>
      </c>
      <c r="U1135" s="348">
        <v>61610021</v>
      </c>
      <c r="V1135" s="68"/>
      <c r="W1135" s="68"/>
      <c r="X1135" s="68" t="s">
        <v>3925</v>
      </c>
      <c r="Y1135" s="68"/>
    </row>
    <row r="1136" spans="1:25" x14ac:dyDescent="0.25">
      <c r="A1136" s="68" t="s">
        <v>3927</v>
      </c>
      <c r="B1136" s="68" t="s">
        <v>3926</v>
      </c>
      <c r="C1136" s="68" t="s">
        <v>2116</v>
      </c>
      <c r="D1136" s="68" t="s">
        <v>11160</v>
      </c>
      <c r="E1136" s="68" t="s">
        <v>10</v>
      </c>
      <c r="F1136" s="68" t="s">
        <v>49</v>
      </c>
      <c r="G1136" s="68" t="s">
        <v>300</v>
      </c>
      <c r="H1136" s="68" t="s">
        <v>3</v>
      </c>
      <c r="I1136" s="68">
        <v>21402</v>
      </c>
      <c r="J1136" s="68" t="s">
        <v>13039</v>
      </c>
      <c r="K1136" s="68" t="s">
        <v>126</v>
      </c>
      <c r="L1136" s="68" t="s">
        <v>301</v>
      </c>
      <c r="M1136" s="68" t="s">
        <v>3908</v>
      </c>
      <c r="N1136" s="68" t="s">
        <v>2116</v>
      </c>
      <c r="O1136" s="68" t="s">
        <v>14666</v>
      </c>
      <c r="P1136" s="348">
        <v>24804525</v>
      </c>
      <c r="Q1136" s="348">
        <v>24804525</v>
      </c>
      <c r="R1136" s="348" t="s">
        <v>14148</v>
      </c>
      <c r="S1136" s="348">
        <v>83185451</v>
      </c>
      <c r="T1136" s="348" t="s">
        <v>15625</v>
      </c>
      <c r="U1136" s="348">
        <v>87067098</v>
      </c>
      <c r="V1136" s="68"/>
      <c r="W1136" s="68"/>
      <c r="X1136" s="68" t="s">
        <v>3928</v>
      </c>
      <c r="Y1136" s="68"/>
    </row>
    <row r="1137" spans="1:25" x14ac:dyDescent="0.25">
      <c r="A1137" s="68" t="s">
        <v>3930</v>
      </c>
      <c r="B1137" s="68" t="s">
        <v>3929</v>
      </c>
      <c r="C1137" s="68" t="s">
        <v>3931</v>
      </c>
      <c r="D1137" s="68" t="s">
        <v>299</v>
      </c>
      <c r="E1137" s="68" t="s">
        <v>11</v>
      </c>
      <c r="F1137" s="68" t="s">
        <v>49</v>
      </c>
      <c r="G1137" s="68" t="s">
        <v>300</v>
      </c>
      <c r="H1137" s="68" t="s">
        <v>2</v>
      </c>
      <c r="I1137" s="68">
        <v>21401</v>
      </c>
      <c r="J1137" s="68" t="s">
        <v>13038</v>
      </c>
      <c r="K1137" s="68" t="s">
        <v>126</v>
      </c>
      <c r="L1137" s="68" t="s">
        <v>301</v>
      </c>
      <c r="M1137" s="68" t="s">
        <v>301</v>
      </c>
      <c r="N1137" s="68" t="s">
        <v>3931</v>
      </c>
      <c r="O1137" s="68" t="s">
        <v>14666</v>
      </c>
      <c r="P1137" s="348">
        <v>47126615</v>
      </c>
      <c r="Q1137" s="348" t="s">
        <v>15347</v>
      </c>
      <c r="R1137" s="348" t="s">
        <v>14851</v>
      </c>
      <c r="S1137" s="348">
        <v>85802757</v>
      </c>
      <c r="T1137" s="348" t="s">
        <v>16347</v>
      </c>
      <c r="U1137" s="348">
        <v>24711101</v>
      </c>
      <c r="V1137" s="68"/>
      <c r="W1137" s="68"/>
      <c r="X1137" s="68" t="s">
        <v>3932</v>
      </c>
      <c r="Y1137" s="68"/>
    </row>
    <row r="1138" spans="1:25" x14ac:dyDescent="0.25">
      <c r="A1138" s="68" t="s">
        <v>3933</v>
      </c>
      <c r="B1138" s="68" t="s">
        <v>2041</v>
      </c>
      <c r="C1138" s="68" t="s">
        <v>3934</v>
      </c>
      <c r="D1138" s="68" t="s">
        <v>299</v>
      </c>
      <c r="E1138" s="68" t="s">
        <v>11</v>
      </c>
      <c r="F1138" s="68" t="s">
        <v>49</v>
      </c>
      <c r="G1138" s="68" t="s">
        <v>300</v>
      </c>
      <c r="H1138" s="68" t="s">
        <v>2</v>
      </c>
      <c r="I1138" s="68">
        <v>21401</v>
      </c>
      <c r="J1138" s="68" t="s">
        <v>13038</v>
      </c>
      <c r="K1138" s="68" t="s">
        <v>126</v>
      </c>
      <c r="L1138" s="68" t="s">
        <v>301</v>
      </c>
      <c r="M1138" s="68" t="s">
        <v>301</v>
      </c>
      <c r="N1138" s="68" t="s">
        <v>3934</v>
      </c>
      <c r="O1138" s="68" t="s">
        <v>14666</v>
      </c>
      <c r="P1138" s="348">
        <v>41051056</v>
      </c>
      <c r="Q1138" s="348">
        <v>60128392</v>
      </c>
      <c r="R1138" s="348" t="s">
        <v>11514</v>
      </c>
      <c r="S1138" s="348">
        <v>60950561</v>
      </c>
      <c r="T1138" s="348" t="s">
        <v>16347</v>
      </c>
      <c r="U1138" s="348">
        <v>24711101</v>
      </c>
      <c r="V1138" s="68"/>
      <c r="W1138" s="68"/>
      <c r="X1138" s="68" t="s">
        <v>3935</v>
      </c>
      <c r="Y1138" s="68"/>
    </row>
    <row r="1139" spans="1:25" x14ac:dyDescent="0.25">
      <c r="A1139" s="68" t="s">
        <v>3936</v>
      </c>
      <c r="B1139" s="68" t="s">
        <v>1549</v>
      </c>
      <c r="C1139" s="68" t="s">
        <v>3937</v>
      </c>
      <c r="D1139" s="68" t="s">
        <v>299</v>
      </c>
      <c r="E1139" s="68" t="s">
        <v>11</v>
      </c>
      <c r="F1139" s="68" t="s">
        <v>49</v>
      </c>
      <c r="G1139" s="68" t="s">
        <v>300</v>
      </c>
      <c r="H1139" s="68" t="s">
        <v>2</v>
      </c>
      <c r="I1139" s="68">
        <v>21401</v>
      </c>
      <c r="J1139" s="68" t="s">
        <v>13038</v>
      </c>
      <c r="K1139" s="68" t="s">
        <v>126</v>
      </c>
      <c r="L1139" s="68" t="s">
        <v>301</v>
      </c>
      <c r="M1139" s="68" t="s">
        <v>301</v>
      </c>
      <c r="N1139" s="68" t="s">
        <v>3937</v>
      </c>
      <c r="O1139" s="68" t="s">
        <v>14666</v>
      </c>
      <c r="P1139" s="348">
        <v>24713090</v>
      </c>
      <c r="Q1139" s="348">
        <v>24713090</v>
      </c>
      <c r="R1139" s="348" t="s">
        <v>9921</v>
      </c>
      <c r="S1139" s="348">
        <v>24713090</v>
      </c>
      <c r="T1139" s="348" t="s">
        <v>16347</v>
      </c>
      <c r="U1139" s="348">
        <v>24711101</v>
      </c>
      <c r="V1139" s="68"/>
      <c r="W1139" s="68"/>
      <c r="X1139" s="68" t="s">
        <v>3368</v>
      </c>
      <c r="Y1139" s="68"/>
    </row>
    <row r="1140" spans="1:25" x14ac:dyDescent="0.25">
      <c r="A1140" s="68" t="s">
        <v>3940</v>
      </c>
      <c r="B1140" s="68" t="s">
        <v>3939</v>
      </c>
      <c r="C1140" s="68" t="s">
        <v>3941</v>
      </c>
      <c r="D1140" s="68" t="s">
        <v>299</v>
      </c>
      <c r="E1140" s="68" t="s">
        <v>12</v>
      </c>
      <c r="F1140" s="68" t="s">
        <v>49</v>
      </c>
      <c r="G1140" s="68" t="s">
        <v>300</v>
      </c>
      <c r="H1140" s="68" t="s">
        <v>4</v>
      </c>
      <c r="I1140" s="68">
        <v>21403</v>
      </c>
      <c r="J1140" s="68" t="s">
        <v>13041</v>
      </c>
      <c r="K1140" s="68" t="s">
        <v>126</v>
      </c>
      <c r="L1140" s="68" t="s">
        <v>301</v>
      </c>
      <c r="M1140" s="68" t="s">
        <v>14120</v>
      </c>
      <c r="N1140" s="68" t="s">
        <v>3941</v>
      </c>
      <c r="O1140" s="68" t="s">
        <v>14666</v>
      </c>
      <c r="P1140" s="348">
        <v>41051136</v>
      </c>
      <c r="Q1140" s="348" t="s">
        <v>15347</v>
      </c>
      <c r="R1140" s="348" t="s">
        <v>12453</v>
      </c>
      <c r="S1140" s="348">
        <v>71937175</v>
      </c>
      <c r="T1140" s="348" t="s">
        <v>12489</v>
      </c>
      <c r="U1140" s="348">
        <v>61610021</v>
      </c>
      <c r="V1140" s="68"/>
      <c r="W1140" s="68"/>
      <c r="X1140" s="68"/>
      <c r="Y1140" s="68"/>
    </row>
    <row r="1141" spans="1:25" x14ac:dyDescent="0.25">
      <c r="A1141" s="68" t="s">
        <v>3943</v>
      </c>
      <c r="B1141" s="68" t="s">
        <v>3942</v>
      </c>
      <c r="C1141" s="68" t="s">
        <v>3944</v>
      </c>
      <c r="D1141" s="68" t="s">
        <v>299</v>
      </c>
      <c r="E1141" s="68" t="s">
        <v>11</v>
      </c>
      <c r="F1141" s="68" t="s">
        <v>49</v>
      </c>
      <c r="G1141" s="68" t="s">
        <v>300</v>
      </c>
      <c r="H1141" s="68" t="s">
        <v>2</v>
      </c>
      <c r="I1141" s="68">
        <v>21401</v>
      </c>
      <c r="J1141" s="68" t="s">
        <v>13038</v>
      </c>
      <c r="K1141" s="68" t="s">
        <v>126</v>
      </c>
      <c r="L1141" s="68" t="s">
        <v>301</v>
      </c>
      <c r="M1141" s="68" t="s">
        <v>301</v>
      </c>
      <c r="N1141" s="68" t="s">
        <v>1381</v>
      </c>
      <c r="O1141" s="68" t="s">
        <v>14666</v>
      </c>
      <c r="P1141" s="348" t="s">
        <v>15347</v>
      </c>
      <c r="Q1141" s="348" t="s">
        <v>15347</v>
      </c>
      <c r="R1141" s="348" t="s">
        <v>16537</v>
      </c>
      <c r="S1141" s="348">
        <v>64639492</v>
      </c>
      <c r="T1141" s="348" t="s">
        <v>16347</v>
      </c>
      <c r="U1141" s="348">
        <v>24711101</v>
      </c>
      <c r="V1141" s="68"/>
      <c r="W1141" s="68"/>
      <c r="X1141" s="68" t="s">
        <v>11113</v>
      </c>
      <c r="Y1141" s="68"/>
    </row>
    <row r="1142" spans="1:25" x14ac:dyDescent="0.25">
      <c r="A1142" s="68" t="s">
        <v>3946</v>
      </c>
      <c r="B1142" s="68" t="s">
        <v>3945</v>
      </c>
      <c r="C1142" s="68" t="s">
        <v>3947</v>
      </c>
      <c r="D1142" s="68" t="s">
        <v>299</v>
      </c>
      <c r="E1142" s="68" t="s">
        <v>11</v>
      </c>
      <c r="F1142" s="68" t="s">
        <v>49</v>
      </c>
      <c r="G1142" s="68" t="s">
        <v>300</v>
      </c>
      <c r="H1142" s="68" t="s">
        <v>2</v>
      </c>
      <c r="I1142" s="68">
        <v>21401</v>
      </c>
      <c r="J1142" s="68" t="s">
        <v>13038</v>
      </c>
      <c r="K1142" s="68" t="s">
        <v>126</v>
      </c>
      <c r="L1142" s="68" t="s">
        <v>301</v>
      </c>
      <c r="M1142" s="68" t="s">
        <v>301</v>
      </c>
      <c r="N1142" s="68" t="s">
        <v>2799</v>
      </c>
      <c r="O1142" s="68" t="s">
        <v>14666</v>
      </c>
      <c r="P1142" s="348">
        <v>41051134</v>
      </c>
      <c r="Q1142" s="348" t="s">
        <v>15347</v>
      </c>
      <c r="R1142" s="348" t="s">
        <v>13175</v>
      </c>
      <c r="S1142" s="348">
        <v>83443505</v>
      </c>
      <c r="T1142" s="348" t="s">
        <v>16347</v>
      </c>
      <c r="U1142" s="348">
        <v>24711101</v>
      </c>
      <c r="V1142" s="68"/>
      <c r="W1142" s="68"/>
      <c r="X1142" s="68" t="s">
        <v>3948</v>
      </c>
      <c r="Y1142" s="68"/>
    </row>
    <row r="1143" spans="1:25" x14ac:dyDescent="0.25">
      <c r="A1143" s="68" t="s">
        <v>3950</v>
      </c>
      <c r="B1143" s="68" t="s">
        <v>3949</v>
      </c>
      <c r="C1143" s="68" t="s">
        <v>641</v>
      </c>
      <c r="D1143" s="68" t="s">
        <v>299</v>
      </c>
      <c r="E1143" s="68" t="s">
        <v>12</v>
      </c>
      <c r="F1143" s="68" t="s">
        <v>49</v>
      </c>
      <c r="G1143" s="68" t="s">
        <v>300</v>
      </c>
      <c r="H1143" s="68" t="s">
        <v>4</v>
      </c>
      <c r="I1143" s="68">
        <v>21403</v>
      </c>
      <c r="J1143" s="68" t="s">
        <v>13041</v>
      </c>
      <c r="K1143" s="68" t="s">
        <v>126</v>
      </c>
      <c r="L1143" s="68" t="s">
        <v>301</v>
      </c>
      <c r="M1143" s="68" t="s">
        <v>14120</v>
      </c>
      <c r="N1143" s="68" t="s">
        <v>641</v>
      </c>
      <c r="O1143" s="68" t="s">
        <v>14666</v>
      </c>
      <c r="P1143" s="348">
        <v>83874750</v>
      </c>
      <c r="Q1143" s="348" t="s">
        <v>15347</v>
      </c>
      <c r="R1143" s="348" t="s">
        <v>15627</v>
      </c>
      <c r="S1143" s="348">
        <v>83874750</v>
      </c>
      <c r="T1143" s="348" t="s">
        <v>12489</v>
      </c>
      <c r="U1143" s="348">
        <v>61610021</v>
      </c>
      <c r="V1143" s="68"/>
      <c r="W1143" s="68"/>
      <c r="X1143" s="68" t="s">
        <v>8276</v>
      </c>
      <c r="Y1143" s="68"/>
    </row>
    <row r="1144" spans="1:25" x14ac:dyDescent="0.25">
      <c r="A1144" s="68" t="s">
        <v>3952</v>
      </c>
      <c r="B1144" s="68" t="s">
        <v>3951</v>
      </c>
      <c r="C1144" s="68" t="s">
        <v>323</v>
      </c>
      <c r="D1144" s="68" t="s">
        <v>299</v>
      </c>
      <c r="E1144" s="68" t="s">
        <v>12</v>
      </c>
      <c r="F1144" s="68" t="s">
        <v>49</v>
      </c>
      <c r="G1144" s="68" t="s">
        <v>300</v>
      </c>
      <c r="H1144" s="68" t="s">
        <v>4</v>
      </c>
      <c r="I1144" s="68">
        <v>21403</v>
      </c>
      <c r="J1144" s="68" t="s">
        <v>13041</v>
      </c>
      <c r="K1144" s="68" t="s">
        <v>126</v>
      </c>
      <c r="L1144" s="68" t="s">
        <v>301</v>
      </c>
      <c r="M1144" s="68" t="s">
        <v>14120</v>
      </c>
      <c r="N1144" s="68" t="s">
        <v>323</v>
      </c>
      <c r="O1144" s="68" t="s">
        <v>14666</v>
      </c>
      <c r="P1144" s="348">
        <v>41051042</v>
      </c>
      <c r="Q1144" s="348" t="s">
        <v>15347</v>
      </c>
      <c r="R1144" s="348" t="s">
        <v>14826</v>
      </c>
      <c r="S1144" s="348">
        <v>86211721</v>
      </c>
      <c r="T1144" s="348" t="s">
        <v>12489</v>
      </c>
      <c r="U1144" s="348">
        <v>61610021</v>
      </c>
      <c r="V1144" s="68"/>
      <c r="W1144" s="68"/>
      <c r="X1144" s="68" t="s">
        <v>10789</v>
      </c>
      <c r="Y1144" s="68"/>
    </row>
    <row r="1145" spans="1:25" x14ac:dyDescent="0.25">
      <c r="A1145" s="68" t="s">
        <v>3953</v>
      </c>
      <c r="B1145" s="68" t="s">
        <v>1405</v>
      </c>
      <c r="C1145" s="68" t="s">
        <v>3954</v>
      </c>
      <c r="D1145" s="68" t="s">
        <v>299</v>
      </c>
      <c r="E1145" s="68" t="s">
        <v>11</v>
      </c>
      <c r="F1145" s="68" t="s">
        <v>49</v>
      </c>
      <c r="G1145" s="68" t="s">
        <v>300</v>
      </c>
      <c r="H1145" s="68" t="s">
        <v>2</v>
      </c>
      <c r="I1145" s="68">
        <v>21401</v>
      </c>
      <c r="J1145" s="68" t="s">
        <v>13038</v>
      </c>
      <c r="K1145" s="68" t="s">
        <v>126</v>
      </c>
      <c r="L1145" s="68" t="s">
        <v>301</v>
      </c>
      <c r="M1145" s="68" t="s">
        <v>301</v>
      </c>
      <c r="N1145" s="68" t="s">
        <v>3954</v>
      </c>
      <c r="O1145" s="68" t="s">
        <v>14666</v>
      </c>
      <c r="P1145" s="348" t="s">
        <v>15347</v>
      </c>
      <c r="Q1145" s="348" t="s">
        <v>15347</v>
      </c>
      <c r="R1145" s="348" t="s">
        <v>13496</v>
      </c>
      <c r="S1145" s="348">
        <v>86010985</v>
      </c>
      <c r="T1145" s="348" t="s">
        <v>16347</v>
      </c>
      <c r="U1145" s="348">
        <v>24711101</v>
      </c>
      <c r="V1145" s="68"/>
      <c r="W1145" s="68"/>
      <c r="X1145" s="68" t="s">
        <v>13176</v>
      </c>
      <c r="Y1145" s="68"/>
    </row>
    <row r="1146" spans="1:25" x14ac:dyDescent="0.25">
      <c r="A1146" s="68" t="s">
        <v>3956</v>
      </c>
      <c r="B1146" s="69" t="s">
        <v>1325</v>
      </c>
      <c r="C1146" s="68" t="s">
        <v>3957</v>
      </c>
      <c r="D1146" s="68" t="s">
        <v>299</v>
      </c>
      <c r="E1146" s="68" t="s">
        <v>11</v>
      </c>
      <c r="F1146" s="68" t="s">
        <v>49</v>
      </c>
      <c r="G1146" s="68" t="s">
        <v>300</v>
      </c>
      <c r="H1146" s="68" t="s">
        <v>2</v>
      </c>
      <c r="I1146" s="68">
        <v>21401</v>
      </c>
      <c r="J1146" s="68" t="s">
        <v>13038</v>
      </c>
      <c r="K1146" s="68" t="s">
        <v>126</v>
      </c>
      <c r="L1146" s="68" t="s">
        <v>301</v>
      </c>
      <c r="M1146" s="68" t="s">
        <v>301</v>
      </c>
      <c r="N1146" s="68" t="s">
        <v>11515</v>
      </c>
      <c r="O1146" s="68" t="s">
        <v>14666</v>
      </c>
      <c r="P1146" s="348">
        <v>41051020</v>
      </c>
      <c r="Q1146" s="348" t="s">
        <v>15347</v>
      </c>
      <c r="R1146" s="348" t="s">
        <v>16538</v>
      </c>
      <c r="S1146" s="348">
        <v>84991502</v>
      </c>
      <c r="T1146" s="348" t="s">
        <v>16347</v>
      </c>
      <c r="U1146" s="348">
        <v>24711101</v>
      </c>
      <c r="V1146" s="68"/>
      <c r="W1146" s="68"/>
      <c r="X1146" s="68"/>
      <c r="Y1146" s="68"/>
    </row>
    <row r="1147" spans="1:25" x14ac:dyDescent="0.25">
      <c r="A1147" s="68" t="s">
        <v>3958</v>
      </c>
      <c r="B1147" s="68" t="s">
        <v>1273</v>
      </c>
      <c r="C1147" s="68" t="s">
        <v>3959</v>
      </c>
      <c r="D1147" s="68" t="s">
        <v>299</v>
      </c>
      <c r="E1147" s="68" t="s">
        <v>11</v>
      </c>
      <c r="F1147" s="68" t="s">
        <v>49</v>
      </c>
      <c r="G1147" s="68" t="s">
        <v>300</v>
      </c>
      <c r="H1147" s="68" t="s">
        <v>2</v>
      </c>
      <c r="I1147" s="68">
        <v>21401</v>
      </c>
      <c r="J1147" s="68" t="s">
        <v>13038</v>
      </c>
      <c r="K1147" s="68" t="s">
        <v>126</v>
      </c>
      <c r="L1147" s="68" t="s">
        <v>301</v>
      </c>
      <c r="M1147" s="68" t="s">
        <v>301</v>
      </c>
      <c r="N1147" s="68" t="s">
        <v>3959</v>
      </c>
      <c r="O1147" s="68" t="s">
        <v>14666</v>
      </c>
      <c r="P1147" s="348">
        <v>41051037</v>
      </c>
      <c r="Q1147" s="348">
        <v>89136789</v>
      </c>
      <c r="R1147" s="348" t="s">
        <v>14141</v>
      </c>
      <c r="S1147" s="348">
        <v>89136789</v>
      </c>
      <c r="T1147" s="348" t="s">
        <v>16347</v>
      </c>
      <c r="U1147" s="348">
        <v>24711101</v>
      </c>
      <c r="V1147" s="68"/>
      <c r="W1147" s="68"/>
      <c r="X1147" s="68" t="s">
        <v>12447</v>
      </c>
      <c r="Y1147" s="68"/>
    </row>
    <row r="1148" spans="1:25" x14ac:dyDescent="0.25">
      <c r="A1148" s="68" t="s">
        <v>3961</v>
      </c>
      <c r="B1148" s="68" t="s">
        <v>3960</v>
      </c>
      <c r="C1148" s="68" t="s">
        <v>285</v>
      </c>
      <c r="D1148" s="68" t="s">
        <v>299</v>
      </c>
      <c r="E1148" s="68" t="s">
        <v>11</v>
      </c>
      <c r="F1148" s="68" t="s">
        <v>49</v>
      </c>
      <c r="G1148" s="68" t="s">
        <v>300</v>
      </c>
      <c r="H1148" s="68" t="s">
        <v>2</v>
      </c>
      <c r="I1148" s="68">
        <v>21401</v>
      </c>
      <c r="J1148" s="68" t="s">
        <v>13038</v>
      </c>
      <c r="K1148" s="68" t="s">
        <v>126</v>
      </c>
      <c r="L1148" s="68" t="s">
        <v>301</v>
      </c>
      <c r="M1148" s="68" t="s">
        <v>301</v>
      </c>
      <c r="N1148" s="68" t="s">
        <v>285</v>
      </c>
      <c r="O1148" s="68" t="s">
        <v>14666</v>
      </c>
      <c r="P1148" s="348">
        <v>85673811</v>
      </c>
      <c r="Q1148" s="348">
        <v>85673811</v>
      </c>
      <c r="R1148" s="348" t="s">
        <v>16539</v>
      </c>
      <c r="S1148" s="348">
        <v>85673811</v>
      </c>
      <c r="T1148" s="348" t="s">
        <v>16347</v>
      </c>
      <c r="U1148" s="348">
        <v>24711101</v>
      </c>
      <c r="V1148" s="68"/>
      <c r="W1148" s="68"/>
      <c r="X1148" s="68"/>
      <c r="Y1148" s="68"/>
    </row>
    <row r="1149" spans="1:25" x14ac:dyDescent="0.25">
      <c r="A1149" s="68" t="s">
        <v>3962</v>
      </c>
      <c r="B1149" s="68" t="s">
        <v>2581</v>
      </c>
      <c r="C1149" s="68" t="s">
        <v>331</v>
      </c>
      <c r="D1149" s="68" t="s">
        <v>11160</v>
      </c>
      <c r="E1149" s="68" t="s">
        <v>10</v>
      </c>
      <c r="F1149" s="68" t="s">
        <v>49</v>
      </c>
      <c r="G1149" s="68" t="s">
        <v>300</v>
      </c>
      <c r="H1149" s="68" t="s">
        <v>3</v>
      </c>
      <c r="I1149" s="68">
        <v>21402</v>
      </c>
      <c r="J1149" s="68" t="s">
        <v>13039</v>
      </c>
      <c r="K1149" s="68" t="s">
        <v>126</v>
      </c>
      <c r="L1149" s="68" t="s">
        <v>301</v>
      </c>
      <c r="M1149" s="68" t="s">
        <v>3908</v>
      </c>
      <c r="N1149" s="68" t="s">
        <v>331</v>
      </c>
      <c r="O1149" s="68" t="s">
        <v>14666</v>
      </c>
      <c r="P1149" s="348">
        <v>41051057</v>
      </c>
      <c r="Q1149" s="348" t="s">
        <v>15347</v>
      </c>
      <c r="R1149" s="348" t="s">
        <v>15628</v>
      </c>
      <c r="S1149" s="348">
        <v>89740532</v>
      </c>
      <c r="T1149" s="348" t="s">
        <v>15625</v>
      </c>
      <c r="U1149" s="348">
        <v>87067098</v>
      </c>
      <c r="V1149" s="68"/>
      <c r="W1149" s="68"/>
      <c r="X1149" s="68" t="s">
        <v>8355</v>
      </c>
      <c r="Y1149" s="68"/>
    </row>
    <row r="1150" spans="1:25" x14ac:dyDescent="0.25">
      <c r="A1150" s="68" t="s">
        <v>3964</v>
      </c>
      <c r="B1150" s="68" t="s">
        <v>2952</v>
      </c>
      <c r="C1150" s="68" t="s">
        <v>3965</v>
      </c>
      <c r="D1150" s="68" t="s">
        <v>299</v>
      </c>
      <c r="E1150" s="68" t="s">
        <v>11</v>
      </c>
      <c r="F1150" s="68" t="s">
        <v>49</v>
      </c>
      <c r="G1150" s="68" t="s">
        <v>300</v>
      </c>
      <c r="H1150" s="68" t="s">
        <v>2</v>
      </c>
      <c r="I1150" s="68">
        <v>21401</v>
      </c>
      <c r="J1150" s="68" t="s">
        <v>13038</v>
      </c>
      <c r="K1150" s="68" t="s">
        <v>126</v>
      </c>
      <c r="L1150" s="68" t="s">
        <v>301</v>
      </c>
      <c r="M1150" s="68" t="s">
        <v>301</v>
      </c>
      <c r="N1150" s="68" t="s">
        <v>3965</v>
      </c>
      <c r="O1150" s="68" t="s">
        <v>14666</v>
      </c>
      <c r="P1150" s="348">
        <v>41051036</v>
      </c>
      <c r="Q1150" s="348">
        <v>41051036</v>
      </c>
      <c r="R1150" s="348" t="s">
        <v>10066</v>
      </c>
      <c r="S1150" s="348">
        <v>89857577</v>
      </c>
      <c r="T1150" s="348" t="s">
        <v>16347</v>
      </c>
      <c r="U1150" s="348">
        <v>24711101</v>
      </c>
      <c r="V1150" s="68"/>
      <c r="W1150" s="68"/>
      <c r="X1150" s="68" t="s">
        <v>3966</v>
      </c>
      <c r="Y1150" s="68"/>
    </row>
    <row r="1151" spans="1:25" x14ac:dyDescent="0.25">
      <c r="A1151" s="68" t="s">
        <v>3968</v>
      </c>
      <c r="B1151" s="68" t="s">
        <v>3967</v>
      </c>
      <c r="C1151" s="68" t="s">
        <v>1453</v>
      </c>
      <c r="D1151" s="68" t="s">
        <v>299</v>
      </c>
      <c r="E1151" s="68" t="s">
        <v>11</v>
      </c>
      <c r="F1151" s="68" t="s">
        <v>49</v>
      </c>
      <c r="G1151" s="68" t="s">
        <v>300</v>
      </c>
      <c r="H1151" s="68" t="s">
        <v>2</v>
      </c>
      <c r="I1151" s="68">
        <v>21401</v>
      </c>
      <c r="J1151" s="68" t="s">
        <v>13038</v>
      </c>
      <c r="K1151" s="68" t="s">
        <v>126</v>
      </c>
      <c r="L1151" s="68" t="s">
        <v>301</v>
      </c>
      <c r="M1151" s="68" t="s">
        <v>301</v>
      </c>
      <c r="N1151" s="68" t="s">
        <v>1453</v>
      </c>
      <c r="O1151" s="68" t="s">
        <v>14666</v>
      </c>
      <c r="P1151" s="348">
        <v>41051017</v>
      </c>
      <c r="Q1151" s="348">
        <v>24711101</v>
      </c>
      <c r="R1151" s="348" t="s">
        <v>14867</v>
      </c>
      <c r="S1151" s="348">
        <v>41051017</v>
      </c>
      <c r="T1151" s="348" t="s">
        <v>16347</v>
      </c>
      <c r="U1151" s="348">
        <v>24711101</v>
      </c>
      <c r="V1151" s="68"/>
      <c r="W1151" s="68"/>
      <c r="X1151" s="68" t="s">
        <v>8511</v>
      </c>
      <c r="Y1151" s="68"/>
    </row>
    <row r="1152" spans="1:25" x14ac:dyDescent="0.25">
      <c r="A1152" s="68" t="s">
        <v>3969</v>
      </c>
      <c r="B1152" s="68" t="s">
        <v>2875</v>
      </c>
      <c r="C1152" s="68" t="s">
        <v>3970</v>
      </c>
      <c r="D1152" s="68" t="s">
        <v>299</v>
      </c>
      <c r="E1152" s="68" t="s">
        <v>11</v>
      </c>
      <c r="F1152" s="68" t="s">
        <v>49</v>
      </c>
      <c r="G1152" s="68" t="s">
        <v>300</v>
      </c>
      <c r="H1152" s="68" t="s">
        <v>2</v>
      </c>
      <c r="I1152" s="68">
        <v>21401</v>
      </c>
      <c r="J1152" s="68" t="s">
        <v>13038</v>
      </c>
      <c r="K1152" s="68" t="s">
        <v>126</v>
      </c>
      <c r="L1152" s="68" t="s">
        <v>301</v>
      </c>
      <c r="M1152" s="68" t="s">
        <v>301</v>
      </c>
      <c r="N1152" s="68" t="s">
        <v>3970</v>
      </c>
      <c r="O1152" s="68" t="s">
        <v>14666</v>
      </c>
      <c r="P1152" s="348" t="s">
        <v>16540</v>
      </c>
      <c r="Q1152" s="348" t="s">
        <v>15347</v>
      </c>
      <c r="R1152" s="348" t="s">
        <v>14832</v>
      </c>
      <c r="S1152" s="348">
        <v>64356383</v>
      </c>
      <c r="T1152" s="348" t="s">
        <v>16347</v>
      </c>
      <c r="U1152" s="348">
        <v>24711101</v>
      </c>
      <c r="V1152" s="68"/>
      <c r="W1152" s="68"/>
      <c r="X1152" s="68" t="s">
        <v>11069</v>
      </c>
      <c r="Y1152" s="68"/>
    </row>
    <row r="1153" spans="1:25" x14ac:dyDescent="0.25">
      <c r="A1153" s="68" t="s">
        <v>3971</v>
      </c>
      <c r="B1153" s="68" t="s">
        <v>2537</v>
      </c>
      <c r="C1153" s="68" t="s">
        <v>3972</v>
      </c>
      <c r="D1153" s="68" t="s">
        <v>299</v>
      </c>
      <c r="E1153" s="68" t="s">
        <v>2</v>
      </c>
      <c r="F1153" s="68" t="s">
        <v>49</v>
      </c>
      <c r="G1153" s="68" t="s">
        <v>1171</v>
      </c>
      <c r="H1153" s="68" t="s">
        <v>4</v>
      </c>
      <c r="I1153" s="68">
        <v>21603</v>
      </c>
      <c r="J1153" s="68" t="s">
        <v>13940</v>
      </c>
      <c r="K1153" s="68" t="s">
        <v>126</v>
      </c>
      <c r="L1153" s="68" t="s">
        <v>3343</v>
      </c>
      <c r="M1153" s="68" t="s">
        <v>3602</v>
      </c>
      <c r="N1153" s="68" t="s">
        <v>3972</v>
      </c>
      <c r="O1153" s="68" t="s">
        <v>14666</v>
      </c>
      <c r="P1153" s="348">
        <v>84364960</v>
      </c>
      <c r="Q1153" s="348" t="s">
        <v>15347</v>
      </c>
      <c r="R1153" s="348" t="s">
        <v>8616</v>
      </c>
      <c r="S1153" s="348">
        <v>84364960</v>
      </c>
      <c r="T1153" s="348" t="s">
        <v>16496</v>
      </c>
      <c r="U1153" s="348">
        <v>24722182</v>
      </c>
      <c r="V1153" s="68"/>
      <c r="W1153" s="68"/>
      <c r="X1153" s="68" t="s">
        <v>3973</v>
      </c>
      <c r="Y1153" s="68"/>
    </row>
    <row r="1154" spans="1:25" x14ac:dyDescent="0.25">
      <c r="A1154" s="68" t="s">
        <v>3975</v>
      </c>
      <c r="B1154" s="68" t="s">
        <v>3974</v>
      </c>
      <c r="C1154" s="68" t="s">
        <v>3976</v>
      </c>
      <c r="D1154" s="68" t="s">
        <v>299</v>
      </c>
      <c r="E1154" s="68" t="s">
        <v>11</v>
      </c>
      <c r="F1154" s="68" t="s">
        <v>49</v>
      </c>
      <c r="G1154" s="68" t="s">
        <v>300</v>
      </c>
      <c r="H1154" s="68" t="s">
        <v>2</v>
      </c>
      <c r="I1154" s="68">
        <v>21401</v>
      </c>
      <c r="J1154" s="68" t="s">
        <v>13038</v>
      </c>
      <c r="K1154" s="68" t="s">
        <v>126</v>
      </c>
      <c r="L1154" s="68" t="s">
        <v>301</v>
      </c>
      <c r="M1154" s="68" t="s">
        <v>301</v>
      </c>
      <c r="N1154" s="68" t="s">
        <v>301</v>
      </c>
      <c r="O1154" s="68" t="s">
        <v>14666</v>
      </c>
      <c r="P1154" s="348">
        <v>24711678</v>
      </c>
      <c r="Q1154" s="348">
        <v>24711678</v>
      </c>
      <c r="R1154" s="348" t="s">
        <v>13685</v>
      </c>
      <c r="S1154" s="348">
        <v>24711678</v>
      </c>
      <c r="T1154" s="348" t="s">
        <v>16347</v>
      </c>
      <c r="U1154" s="348">
        <v>24711101</v>
      </c>
      <c r="V1154" s="68"/>
      <c r="W1154" s="68"/>
      <c r="X1154" s="68" t="s">
        <v>1607</v>
      </c>
      <c r="Y1154" s="68" t="s">
        <v>350</v>
      </c>
    </row>
    <row r="1155" spans="1:25" x14ac:dyDescent="0.25">
      <c r="A1155" s="68" t="s">
        <v>3977</v>
      </c>
      <c r="B1155" s="68" t="s">
        <v>2552</v>
      </c>
      <c r="C1155" s="68" t="s">
        <v>3978</v>
      </c>
      <c r="D1155" s="68" t="s">
        <v>299</v>
      </c>
      <c r="E1155" s="68" t="s">
        <v>11</v>
      </c>
      <c r="F1155" s="68" t="s">
        <v>49</v>
      </c>
      <c r="G1155" s="68" t="s">
        <v>300</v>
      </c>
      <c r="H1155" s="68" t="s">
        <v>2</v>
      </c>
      <c r="I1155" s="68">
        <v>21401</v>
      </c>
      <c r="J1155" s="68" t="s">
        <v>13038</v>
      </c>
      <c r="K1155" s="68" t="s">
        <v>126</v>
      </c>
      <c r="L1155" s="68" t="s">
        <v>301</v>
      </c>
      <c r="M1155" s="68" t="s">
        <v>301</v>
      </c>
      <c r="N1155" s="68" t="s">
        <v>11175</v>
      </c>
      <c r="O1155" s="68" t="s">
        <v>14666</v>
      </c>
      <c r="P1155" s="348" t="s">
        <v>15347</v>
      </c>
      <c r="Q1155" s="348" t="s">
        <v>15347</v>
      </c>
      <c r="R1155" s="348" t="s">
        <v>16541</v>
      </c>
      <c r="S1155" s="348">
        <v>87916868</v>
      </c>
      <c r="T1155" s="348" t="s">
        <v>16347</v>
      </c>
      <c r="U1155" s="348">
        <v>24711101</v>
      </c>
      <c r="V1155" s="68"/>
      <c r="W1155" s="68"/>
      <c r="X1155" s="68" t="s">
        <v>3979</v>
      </c>
      <c r="Y1155" s="68"/>
    </row>
    <row r="1156" spans="1:25" x14ac:dyDescent="0.25">
      <c r="A1156" s="68" t="s">
        <v>3981</v>
      </c>
      <c r="B1156" s="68" t="s">
        <v>3980</v>
      </c>
      <c r="C1156" s="68" t="s">
        <v>3982</v>
      </c>
      <c r="D1156" s="68" t="s">
        <v>11160</v>
      </c>
      <c r="E1156" s="68" t="s">
        <v>10</v>
      </c>
      <c r="F1156" s="68" t="s">
        <v>49</v>
      </c>
      <c r="G1156" s="68" t="s">
        <v>300</v>
      </c>
      <c r="H1156" s="68" t="s">
        <v>3</v>
      </c>
      <c r="I1156" s="68">
        <v>21402</v>
      </c>
      <c r="J1156" s="68" t="s">
        <v>13039</v>
      </c>
      <c r="K1156" s="68" t="s">
        <v>126</v>
      </c>
      <c r="L1156" s="68" t="s">
        <v>301</v>
      </c>
      <c r="M1156" s="68" t="s">
        <v>3908</v>
      </c>
      <c r="N1156" s="68" t="s">
        <v>2066</v>
      </c>
      <c r="O1156" s="68" t="s">
        <v>14666</v>
      </c>
      <c r="P1156" s="348">
        <v>41051019</v>
      </c>
      <c r="Q1156" s="348" t="s">
        <v>15347</v>
      </c>
      <c r="R1156" s="348" t="s">
        <v>13507</v>
      </c>
      <c r="S1156" s="348">
        <v>83695800</v>
      </c>
      <c r="T1156" s="348" t="s">
        <v>15625</v>
      </c>
      <c r="U1156" s="348">
        <v>87067098</v>
      </c>
      <c r="V1156" s="68"/>
      <c r="W1156" s="68"/>
      <c r="X1156" s="68" t="s">
        <v>10802</v>
      </c>
      <c r="Y1156" s="68"/>
    </row>
    <row r="1157" spans="1:25" x14ac:dyDescent="0.25">
      <c r="A1157" s="68" t="s">
        <v>3985</v>
      </c>
      <c r="B1157" s="68" t="s">
        <v>3984</v>
      </c>
      <c r="C1157" s="68" t="s">
        <v>3986</v>
      </c>
      <c r="D1157" s="68" t="s">
        <v>299</v>
      </c>
      <c r="E1157" s="68" t="s">
        <v>12</v>
      </c>
      <c r="F1157" s="68" t="s">
        <v>49</v>
      </c>
      <c r="G1157" s="68" t="s">
        <v>300</v>
      </c>
      <c r="H1157" s="68" t="s">
        <v>4</v>
      </c>
      <c r="I1157" s="68">
        <v>21403</v>
      </c>
      <c r="J1157" s="68" t="s">
        <v>13041</v>
      </c>
      <c r="K1157" s="68" t="s">
        <v>126</v>
      </c>
      <c r="L1157" s="68" t="s">
        <v>301</v>
      </c>
      <c r="M1157" s="68" t="s">
        <v>14120</v>
      </c>
      <c r="N1157" s="68" t="s">
        <v>3986</v>
      </c>
      <c r="O1157" s="68" t="s">
        <v>14666</v>
      </c>
      <c r="P1157" s="348">
        <v>84853440</v>
      </c>
      <c r="Q1157" s="348" t="s">
        <v>15347</v>
      </c>
      <c r="R1157" s="348" t="s">
        <v>15630</v>
      </c>
      <c r="S1157" s="348">
        <v>84853440</v>
      </c>
      <c r="T1157" s="348" t="s">
        <v>12489</v>
      </c>
      <c r="U1157" s="348">
        <v>61610021</v>
      </c>
      <c r="V1157" s="68"/>
      <c r="W1157" s="68"/>
      <c r="X1157" s="68" t="s">
        <v>10690</v>
      </c>
      <c r="Y1157" s="68"/>
    </row>
    <row r="1158" spans="1:25" x14ac:dyDescent="0.25">
      <c r="A1158" s="68" t="s">
        <v>3988</v>
      </c>
      <c r="B1158" s="68" t="s">
        <v>3987</v>
      </c>
      <c r="C1158" s="68" t="s">
        <v>3989</v>
      </c>
      <c r="D1158" s="68" t="s">
        <v>299</v>
      </c>
      <c r="E1158" s="68" t="s">
        <v>12</v>
      </c>
      <c r="F1158" s="68" t="s">
        <v>49</v>
      </c>
      <c r="G1158" s="68" t="s">
        <v>300</v>
      </c>
      <c r="H1158" s="68" t="s">
        <v>4</v>
      </c>
      <c r="I1158" s="68">
        <v>21403</v>
      </c>
      <c r="J1158" s="68" t="s">
        <v>13041</v>
      </c>
      <c r="K1158" s="68" t="s">
        <v>126</v>
      </c>
      <c r="L1158" s="68" t="s">
        <v>301</v>
      </c>
      <c r="M1158" s="68" t="s">
        <v>14120</v>
      </c>
      <c r="N1158" s="68" t="s">
        <v>3989</v>
      </c>
      <c r="O1158" s="68" t="s">
        <v>14666</v>
      </c>
      <c r="P1158" s="348">
        <v>24718443</v>
      </c>
      <c r="Q1158" s="348">
        <v>24718393</v>
      </c>
      <c r="R1158" s="348" t="s">
        <v>302</v>
      </c>
      <c r="S1158" s="348">
        <v>24718443</v>
      </c>
      <c r="T1158" s="348" t="s">
        <v>12489</v>
      </c>
      <c r="U1158" s="348">
        <v>61610021</v>
      </c>
      <c r="V1158" s="68"/>
      <c r="W1158" s="68"/>
      <c r="X1158" s="68" t="s">
        <v>3923</v>
      </c>
      <c r="Y1158" s="68"/>
    </row>
    <row r="1159" spans="1:25" x14ac:dyDescent="0.25">
      <c r="A1159" s="68" t="s">
        <v>3992</v>
      </c>
      <c r="B1159" s="68" t="s">
        <v>3991</v>
      </c>
      <c r="C1159" s="68" t="s">
        <v>3993</v>
      </c>
      <c r="D1159" s="68" t="s">
        <v>299</v>
      </c>
      <c r="E1159" s="68" t="s">
        <v>12</v>
      </c>
      <c r="F1159" s="68" t="s">
        <v>49</v>
      </c>
      <c r="G1159" s="68" t="s">
        <v>300</v>
      </c>
      <c r="H1159" s="68" t="s">
        <v>4</v>
      </c>
      <c r="I1159" s="68">
        <v>21403</v>
      </c>
      <c r="J1159" s="68" t="s">
        <v>13041</v>
      </c>
      <c r="K1159" s="68" t="s">
        <v>126</v>
      </c>
      <c r="L1159" s="68" t="s">
        <v>301</v>
      </c>
      <c r="M1159" s="68" t="s">
        <v>14120</v>
      </c>
      <c r="N1159" s="68" t="s">
        <v>3541</v>
      </c>
      <c r="O1159" s="68" t="s">
        <v>14666</v>
      </c>
      <c r="P1159" s="348">
        <v>41051072</v>
      </c>
      <c r="Q1159" s="348" t="s">
        <v>15347</v>
      </c>
      <c r="R1159" s="348" t="s">
        <v>4034</v>
      </c>
      <c r="S1159" s="348">
        <v>88598302</v>
      </c>
      <c r="T1159" s="348" t="s">
        <v>12489</v>
      </c>
      <c r="U1159" s="348">
        <v>61610021</v>
      </c>
      <c r="V1159" s="68"/>
      <c r="W1159" s="68"/>
      <c r="X1159" s="68" t="s">
        <v>3994</v>
      </c>
      <c r="Y1159" s="68"/>
    </row>
    <row r="1160" spans="1:25" x14ac:dyDescent="0.25">
      <c r="A1160" s="68" t="s">
        <v>3996</v>
      </c>
      <c r="B1160" s="68" t="s">
        <v>3995</v>
      </c>
      <c r="C1160" s="68" t="s">
        <v>97</v>
      </c>
      <c r="D1160" s="68" t="s">
        <v>299</v>
      </c>
      <c r="E1160" s="68" t="s">
        <v>12</v>
      </c>
      <c r="F1160" s="68" t="s">
        <v>49</v>
      </c>
      <c r="G1160" s="68" t="s">
        <v>300</v>
      </c>
      <c r="H1160" s="68" t="s">
        <v>4</v>
      </c>
      <c r="I1160" s="68">
        <v>21403</v>
      </c>
      <c r="J1160" s="68" t="s">
        <v>13041</v>
      </c>
      <c r="K1160" s="68" t="s">
        <v>126</v>
      </c>
      <c r="L1160" s="68" t="s">
        <v>301</v>
      </c>
      <c r="M1160" s="68" t="s">
        <v>14120</v>
      </c>
      <c r="N1160" s="68" t="s">
        <v>97</v>
      </c>
      <c r="O1160" s="68" t="s">
        <v>14666</v>
      </c>
      <c r="P1160" s="348">
        <v>41051028</v>
      </c>
      <c r="Q1160" s="348">
        <v>41051028</v>
      </c>
      <c r="R1160" s="348" t="s">
        <v>16542</v>
      </c>
      <c r="S1160" s="348">
        <v>50036384</v>
      </c>
      <c r="T1160" s="348" t="s">
        <v>12489</v>
      </c>
      <c r="U1160" s="348">
        <v>89649288</v>
      </c>
      <c r="V1160" s="68"/>
      <c r="W1160" s="68"/>
      <c r="X1160" s="68" t="s">
        <v>3997</v>
      </c>
      <c r="Y1160" s="68"/>
    </row>
    <row r="1161" spans="1:25" x14ac:dyDescent="0.25">
      <c r="A1161" s="68" t="s">
        <v>3999</v>
      </c>
      <c r="B1161" s="68" t="s">
        <v>3998</v>
      </c>
      <c r="C1161" s="68" t="s">
        <v>4000</v>
      </c>
      <c r="D1161" s="68" t="s">
        <v>299</v>
      </c>
      <c r="E1161" s="68" t="s">
        <v>12</v>
      </c>
      <c r="F1161" s="68" t="s">
        <v>49</v>
      </c>
      <c r="G1161" s="68" t="s">
        <v>300</v>
      </c>
      <c r="H1161" s="68" t="s">
        <v>5</v>
      </c>
      <c r="I1161" s="68">
        <v>21404</v>
      </c>
      <c r="J1161" s="68" t="s">
        <v>13042</v>
      </c>
      <c r="K1161" s="68" t="s">
        <v>126</v>
      </c>
      <c r="L1161" s="68" t="s">
        <v>301</v>
      </c>
      <c r="M1161" s="68" t="s">
        <v>129</v>
      </c>
      <c r="N1161" s="68" t="s">
        <v>129</v>
      </c>
      <c r="O1161" s="68" t="s">
        <v>14666</v>
      </c>
      <c r="P1161" s="348">
        <v>41051064</v>
      </c>
      <c r="Q1161" s="348" t="s">
        <v>15347</v>
      </c>
      <c r="R1161" s="348" t="s">
        <v>15870</v>
      </c>
      <c r="S1161" s="348">
        <v>84187957</v>
      </c>
      <c r="T1161" s="348" t="s">
        <v>12489</v>
      </c>
      <c r="U1161" s="348">
        <v>61610021</v>
      </c>
      <c r="V1161" s="68"/>
      <c r="W1161" s="68"/>
      <c r="X1161" s="68" t="s">
        <v>8294</v>
      </c>
      <c r="Y1161" s="68"/>
    </row>
    <row r="1162" spans="1:25" x14ac:dyDescent="0.25">
      <c r="A1162" s="68" t="s">
        <v>4003</v>
      </c>
      <c r="B1162" s="68" t="s">
        <v>4002</v>
      </c>
      <c r="C1162" s="68" t="s">
        <v>4004</v>
      </c>
      <c r="D1162" s="68" t="s">
        <v>299</v>
      </c>
      <c r="E1162" s="68" t="s">
        <v>12</v>
      </c>
      <c r="F1162" s="68" t="s">
        <v>49</v>
      </c>
      <c r="G1162" s="68" t="s">
        <v>300</v>
      </c>
      <c r="H1162" s="68" t="s">
        <v>5</v>
      </c>
      <c r="I1162" s="68">
        <v>21404</v>
      </c>
      <c r="J1162" s="68" t="s">
        <v>13042</v>
      </c>
      <c r="K1162" s="68" t="s">
        <v>126</v>
      </c>
      <c r="L1162" s="68" t="s">
        <v>301</v>
      </c>
      <c r="M1162" s="68" t="s">
        <v>129</v>
      </c>
      <c r="N1162" s="68" t="s">
        <v>4004</v>
      </c>
      <c r="O1162" s="68" t="s">
        <v>14666</v>
      </c>
      <c r="P1162" s="348">
        <v>41051030</v>
      </c>
      <c r="Q1162" s="348" t="s">
        <v>15347</v>
      </c>
      <c r="R1162" s="348" t="s">
        <v>13501</v>
      </c>
      <c r="S1162" s="348">
        <v>85361301</v>
      </c>
      <c r="T1162" s="348" t="s">
        <v>12489</v>
      </c>
      <c r="U1162" s="348">
        <v>61610021</v>
      </c>
      <c r="V1162" s="68"/>
      <c r="W1162" s="68"/>
      <c r="X1162" s="68" t="s">
        <v>8524</v>
      </c>
      <c r="Y1162" s="68"/>
    </row>
    <row r="1163" spans="1:25" x14ac:dyDescent="0.25">
      <c r="A1163" s="68" t="s">
        <v>4006</v>
      </c>
      <c r="B1163" s="68" t="s">
        <v>4005</v>
      </c>
      <c r="C1163" s="68" t="s">
        <v>4007</v>
      </c>
      <c r="D1163" s="68" t="s">
        <v>299</v>
      </c>
      <c r="E1163" s="68" t="s">
        <v>12</v>
      </c>
      <c r="F1163" s="68" t="s">
        <v>49</v>
      </c>
      <c r="G1163" s="68" t="s">
        <v>300</v>
      </c>
      <c r="H1163" s="68" t="s">
        <v>4</v>
      </c>
      <c r="I1163" s="68">
        <v>21403</v>
      </c>
      <c r="J1163" s="68" t="s">
        <v>13041</v>
      </c>
      <c r="K1163" s="68" t="s">
        <v>126</v>
      </c>
      <c r="L1163" s="68" t="s">
        <v>301</v>
      </c>
      <c r="M1163" s="68" t="s">
        <v>14120</v>
      </c>
      <c r="N1163" s="68" t="s">
        <v>4007</v>
      </c>
      <c r="O1163" s="68" t="s">
        <v>14666</v>
      </c>
      <c r="P1163" s="348">
        <v>41051050</v>
      </c>
      <c r="Q1163" s="348">
        <v>41051050</v>
      </c>
      <c r="R1163" s="348" t="s">
        <v>4008</v>
      </c>
      <c r="S1163" s="348">
        <v>88137899</v>
      </c>
      <c r="T1163" s="348" t="s">
        <v>12489</v>
      </c>
      <c r="U1163" s="348">
        <v>61610021</v>
      </c>
      <c r="V1163" s="68"/>
      <c r="W1163" s="68"/>
      <c r="X1163" s="68" t="s">
        <v>4009</v>
      </c>
      <c r="Y1163" s="68"/>
    </row>
    <row r="1164" spans="1:25" x14ac:dyDescent="0.25">
      <c r="A1164" s="68" t="s">
        <v>4011</v>
      </c>
      <c r="B1164" s="68" t="s">
        <v>4010</v>
      </c>
      <c r="C1164" s="68" t="s">
        <v>4012</v>
      </c>
      <c r="D1164" s="68" t="s">
        <v>299</v>
      </c>
      <c r="E1164" s="68" t="s">
        <v>12</v>
      </c>
      <c r="F1164" s="68" t="s">
        <v>49</v>
      </c>
      <c r="G1164" s="68" t="s">
        <v>300</v>
      </c>
      <c r="H1164" s="68" t="s">
        <v>4</v>
      </c>
      <c r="I1164" s="68">
        <v>21403</v>
      </c>
      <c r="J1164" s="68" t="s">
        <v>13041</v>
      </c>
      <c r="K1164" s="68" t="s">
        <v>126</v>
      </c>
      <c r="L1164" s="68" t="s">
        <v>301</v>
      </c>
      <c r="M1164" s="68" t="s">
        <v>14120</v>
      </c>
      <c r="N1164" s="68" t="s">
        <v>4012</v>
      </c>
      <c r="O1164" s="68" t="s">
        <v>14666</v>
      </c>
      <c r="P1164" s="348">
        <v>41051029</v>
      </c>
      <c r="Q1164" s="348">
        <v>63112686</v>
      </c>
      <c r="R1164" s="348" t="s">
        <v>15631</v>
      </c>
      <c r="S1164" s="348">
        <v>63112686</v>
      </c>
      <c r="T1164" s="348" t="s">
        <v>12489</v>
      </c>
      <c r="U1164" s="348">
        <v>61610021</v>
      </c>
      <c r="V1164" s="68"/>
      <c r="W1164" s="68"/>
      <c r="X1164" s="68" t="s">
        <v>15632</v>
      </c>
      <c r="Y1164" s="68"/>
    </row>
    <row r="1165" spans="1:25" x14ac:dyDescent="0.25">
      <c r="A1165" s="68" t="s">
        <v>4014</v>
      </c>
      <c r="B1165" s="68" t="s">
        <v>4013</v>
      </c>
      <c r="C1165" s="68" t="s">
        <v>2066</v>
      </c>
      <c r="D1165" s="68" t="s">
        <v>132</v>
      </c>
      <c r="E1165" s="68" t="s">
        <v>4</v>
      </c>
      <c r="F1165" s="68" t="s">
        <v>133</v>
      </c>
      <c r="G1165" s="68" t="s">
        <v>2</v>
      </c>
      <c r="H1165" s="68" t="s">
        <v>3</v>
      </c>
      <c r="I1165" s="68">
        <v>70102</v>
      </c>
      <c r="J1165" s="68" t="s">
        <v>13837</v>
      </c>
      <c r="K1165" s="68" t="s">
        <v>132</v>
      </c>
      <c r="L1165" s="68" t="s">
        <v>132</v>
      </c>
      <c r="M1165" s="68" t="s">
        <v>14182</v>
      </c>
      <c r="N1165" s="68" t="s">
        <v>2066</v>
      </c>
      <c r="O1165" s="68" t="s">
        <v>14666</v>
      </c>
      <c r="P1165" s="348">
        <v>84394655</v>
      </c>
      <c r="Q1165" s="348" t="s">
        <v>15347</v>
      </c>
      <c r="R1165" s="348" t="s">
        <v>15142</v>
      </c>
      <c r="S1165" s="348">
        <v>84394655</v>
      </c>
      <c r="T1165" s="348" t="s">
        <v>15633</v>
      </c>
      <c r="U1165" s="348">
        <v>71047519</v>
      </c>
      <c r="V1165" s="68"/>
      <c r="W1165" s="68"/>
      <c r="X1165" s="68" t="s">
        <v>9631</v>
      </c>
      <c r="Y1165" s="68"/>
    </row>
    <row r="1166" spans="1:25" x14ac:dyDescent="0.25">
      <c r="A1166" s="68" t="s">
        <v>4016</v>
      </c>
      <c r="B1166" s="68" t="s">
        <v>4015</v>
      </c>
      <c r="C1166" s="68" t="s">
        <v>2654</v>
      </c>
      <c r="D1166" s="68" t="s">
        <v>299</v>
      </c>
      <c r="E1166" s="68" t="s">
        <v>12</v>
      </c>
      <c r="F1166" s="68" t="s">
        <v>49</v>
      </c>
      <c r="G1166" s="68" t="s">
        <v>300</v>
      </c>
      <c r="H1166" s="68" t="s">
        <v>5</v>
      </c>
      <c r="I1166" s="68">
        <v>21404</v>
      </c>
      <c r="J1166" s="68" t="s">
        <v>13042</v>
      </c>
      <c r="K1166" s="68" t="s">
        <v>126</v>
      </c>
      <c r="L1166" s="68" t="s">
        <v>301</v>
      </c>
      <c r="M1166" s="68" t="s">
        <v>129</v>
      </c>
      <c r="N1166" s="68" t="s">
        <v>2654</v>
      </c>
      <c r="O1166" s="68" t="s">
        <v>14666</v>
      </c>
      <c r="P1166" s="348">
        <v>41051071</v>
      </c>
      <c r="Q1166" s="348">
        <v>87724601</v>
      </c>
      <c r="R1166" s="348" t="s">
        <v>16543</v>
      </c>
      <c r="S1166" s="348">
        <v>87724601</v>
      </c>
      <c r="T1166" s="348" t="s">
        <v>12489</v>
      </c>
      <c r="U1166" s="348">
        <v>61610021</v>
      </c>
      <c r="V1166" s="68"/>
      <c r="W1166" s="68"/>
      <c r="X1166" s="68"/>
      <c r="Y1166" s="68"/>
    </row>
    <row r="1167" spans="1:25" x14ac:dyDescent="0.25">
      <c r="A1167" s="68" t="s">
        <v>4018</v>
      </c>
      <c r="B1167" s="68" t="s">
        <v>4017</v>
      </c>
      <c r="C1167" s="68" t="s">
        <v>4019</v>
      </c>
      <c r="D1167" s="68" t="s">
        <v>299</v>
      </c>
      <c r="E1167" s="68" t="s">
        <v>12</v>
      </c>
      <c r="F1167" s="68" t="s">
        <v>49</v>
      </c>
      <c r="G1167" s="68" t="s">
        <v>300</v>
      </c>
      <c r="H1167" s="68" t="s">
        <v>5</v>
      </c>
      <c r="I1167" s="68">
        <v>21404</v>
      </c>
      <c r="J1167" s="68" t="s">
        <v>13042</v>
      </c>
      <c r="K1167" s="68" t="s">
        <v>126</v>
      </c>
      <c r="L1167" s="68" t="s">
        <v>301</v>
      </c>
      <c r="M1167" s="68" t="s">
        <v>129</v>
      </c>
      <c r="N1167" s="68" t="s">
        <v>3409</v>
      </c>
      <c r="O1167" s="68" t="s">
        <v>14666</v>
      </c>
      <c r="P1167" s="348">
        <v>41051138</v>
      </c>
      <c r="Q1167" s="348">
        <v>24718393</v>
      </c>
      <c r="R1167" s="348" t="s">
        <v>10517</v>
      </c>
      <c r="S1167" s="348">
        <v>84136576</v>
      </c>
      <c r="T1167" s="348" t="s">
        <v>12489</v>
      </c>
      <c r="U1167" s="348">
        <v>89649288</v>
      </c>
      <c r="V1167" s="68"/>
      <c r="W1167" s="68"/>
      <c r="X1167" s="68" t="s">
        <v>11074</v>
      </c>
      <c r="Y1167" s="68"/>
    </row>
    <row r="1168" spans="1:25" x14ac:dyDescent="0.25">
      <c r="A1168" s="68" t="s">
        <v>4021</v>
      </c>
      <c r="B1168" s="68" t="s">
        <v>4020</v>
      </c>
      <c r="C1168" s="68" t="s">
        <v>798</v>
      </c>
      <c r="D1168" s="68" t="s">
        <v>299</v>
      </c>
      <c r="E1168" s="68" t="s">
        <v>10</v>
      </c>
      <c r="F1168" s="68" t="s">
        <v>49</v>
      </c>
      <c r="G1168" s="68" t="s">
        <v>300</v>
      </c>
      <c r="H1168" s="68" t="s">
        <v>5</v>
      </c>
      <c r="I1168" s="68">
        <v>21404</v>
      </c>
      <c r="J1168" s="68" t="s">
        <v>13042</v>
      </c>
      <c r="K1168" s="68" t="s">
        <v>126</v>
      </c>
      <c r="L1168" s="68" t="s">
        <v>301</v>
      </c>
      <c r="M1168" s="68" t="s">
        <v>129</v>
      </c>
      <c r="N1168" s="68" t="s">
        <v>3881</v>
      </c>
      <c r="O1168" s="68" t="s">
        <v>14666</v>
      </c>
      <c r="P1168" s="348">
        <v>41051048</v>
      </c>
      <c r="Q1168" s="348" t="s">
        <v>15347</v>
      </c>
      <c r="R1168" s="348" t="s">
        <v>15634</v>
      </c>
      <c r="S1168" s="348">
        <v>41051048</v>
      </c>
      <c r="T1168" s="348" t="s">
        <v>15517</v>
      </c>
      <c r="U1168" s="348">
        <v>24777082</v>
      </c>
      <c r="V1168" s="68"/>
      <c r="W1168" s="68"/>
      <c r="X1168" s="68" t="s">
        <v>4022</v>
      </c>
      <c r="Y1168" s="68"/>
    </row>
    <row r="1169" spans="1:25" x14ac:dyDescent="0.25">
      <c r="A1169" s="68" t="s">
        <v>4025</v>
      </c>
      <c r="B1169" s="68" t="s">
        <v>4024</v>
      </c>
      <c r="C1169" s="68" t="s">
        <v>352</v>
      </c>
      <c r="D1169" s="68" t="s">
        <v>299</v>
      </c>
      <c r="E1169" s="68" t="s">
        <v>12</v>
      </c>
      <c r="F1169" s="68" t="s">
        <v>49</v>
      </c>
      <c r="G1169" s="68" t="s">
        <v>300</v>
      </c>
      <c r="H1169" s="68" t="s">
        <v>5</v>
      </c>
      <c r="I1169" s="68">
        <v>21404</v>
      </c>
      <c r="J1169" s="68" t="s">
        <v>13042</v>
      </c>
      <c r="K1169" s="68" t="s">
        <v>126</v>
      </c>
      <c r="L1169" s="68" t="s">
        <v>301</v>
      </c>
      <c r="M1169" s="68" t="s">
        <v>129</v>
      </c>
      <c r="N1169" s="68" t="s">
        <v>352</v>
      </c>
      <c r="O1169" s="68" t="s">
        <v>14666</v>
      </c>
      <c r="P1169" s="348">
        <v>41051062</v>
      </c>
      <c r="Q1169" s="348" t="s">
        <v>15347</v>
      </c>
      <c r="R1169" s="348" t="s">
        <v>13493</v>
      </c>
      <c r="S1169" s="348">
        <v>85929019</v>
      </c>
      <c r="T1169" s="348" t="s">
        <v>12489</v>
      </c>
      <c r="U1169" s="348">
        <v>61610021</v>
      </c>
      <c r="V1169" s="68"/>
      <c r="W1169" s="68"/>
      <c r="X1169" s="68" t="s">
        <v>12805</v>
      </c>
      <c r="Y1169" s="68"/>
    </row>
    <row r="1170" spans="1:25" x14ac:dyDescent="0.25">
      <c r="A1170" s="68" t="s">
        <v>4028</v>
      </c>
      <c r="B1170" s="68" t="s">
        <v>4027</v>
      </c>
      <c r="C1170" s="68" t="s">
        <v>4029</v>
      </c>
      <c r="D1170" s="68" t="s">
        <v>299</v>
      </c>
      <c r="E1170" s="68" t="s">
        <v>6</v>
      </c>
      <c r="F1170" s="68" t="s">
        <v>49</v>
      </c>
      <c r="G1170" s="68" t="s">
        <v>12</v>
      </c>
      <c r="H1170" s="68" t="s">
        <v>7</v>
      </c>
      <c r="I1170" s="68">
        <v>21006</v>
      </c>
      <c r="J1170" s="68" t="s">
        <v>13012</v>
      </c>
      <c r="K1170" s="68" t="s">
        <v>126</v>
      </c>
      <c r="L1170" s="68" t="s">
        <v>299</v>
      </c>
      <c r="M1170" s="68" t="s">
        <v>3577</v>
      </c>
      <c r="N1170" s="68" t="s">
        <v>3608</v>
      </c>
      <c r="O1170" s="68" t="s">
        <v>14666</v>
      </c>
      <c r="P1170" s="348">
        <v>86855249</v>
      </c>
      <c r="Q1170" s="348" t="s">
        <v>15347</v>
      </c>
      <c r="R1170" s="348" t="s">
        <v>13490</v>
      </c>
      <c r="S1170" s="348">
        <v>86855249</v>
      </c>
      <c r="T1170" s="348" t="s">
        <v>15379</v>
      </c>
      <c r="U1170" s="348">
        <v>24603899</v>
      </c>
      <c r="V1170" s="68"/>
      <c r="W1170" s="68"/>
      <c r="X1170" s="68" t="s">
        <v>4858</v>
      </c>
      <c r="Y1170" s="68"/>
    </row>
    <row r="1171" spans="1:25" x14ac:dyDescent="0.25">
      <c r="A1171" s="68" t="s">
        <v>4031</v>
      </c>
      <c r="B1171" s="68" t="s">
        <v>4030</v>
      </c>
      <c r="C1171" s="68" t="s">
        <v>4032</v>
      </c>
      <c r="D1171" s="68" t="s">
        <v>299</v>
      </c>
      <c r="E1171" s="68" t="s">
        <v>12</v>
      </c>
      <c r="F1171" s="68" t="s">
        <v>49</v>
      </c>
      <c r="G1171" s="68" t="s">
        <v>300</v>
      </c>
      <c r="H1171" s="68" t="s">
        <v>4</v>
      </c>
      <c r="I1171" s="68">
        <v>21403</v>
      </c>
      <c r="J1171" s="68" t="s">
        <v>13041</v>
      </c>
      <c r="K1171" s="68" t="s">
        <v>126</v>
      </c>
      <c r="L1171" s="68" t="s">
        <v>301</v>
      </c>
      <c r="M1171" s="68" t="s">
        <v>14120</v>
      </c>
      <c r="N1171" s="68" t="s">
        <v>4033</v>
      </c>
      <c r="O1171" s="68" t="s">
        <v>14666</v>
      </c>
      <c r="P1171" s="348">
        <v>41051126</v>
      </c>
      <c r="Q1171" s="348">
        <v>61577790</v>
      </c>
      <c r="R1171" s="348" t="s">
        <v>15635</v>
      </c>
      <c r="S1171" s="348">
        <v>61577790</v>
      </c>
      <c r="T1171" s="348" t="s">
        <v>12489</v>
      </c>
      <c r="U1171" s="348">
        <v>61610021</v>
      </c>
      <c r="V1171" s="68"/>
      <c r="W1171" s="68"/>
      <c r="X1171" s="68" t="s">
        <v>4035</v>
      </c>
      <c r="Y1171" s="68"/>
    </row>
    <row r="1172" spans="1:25" x14ac:dyDescent="0.25">
      <c r="A1172" s="68" t="s">
        <v>4037</v>
      </c>
      <c r="B1172" s="68" t="s">
        <v>4036</v>
      </c>
      <c r="C1172" s="68" t="s">
        <v>2584</v>
      </c>
      <c r="D1172" s="68" t="s">
        <v>299</v>
      </c>
      <c r="E1172" s="68" t="s">
        <v>12</v>
      </c>
      <c r="F1172" s="68" t="s">
        <v>49</v>
      </c>
      <c r="G1172" s="68" t="s">
        <v>300</v>
      </c>
      <c r="H1172" s="68" t="s">
        <v>4</v>
      </c>
      <c r="I1172" s="68">
        <v>21403</v>
      </c>
      <c r="J1172" s="68" t="s">
        <v>13041</v>
      </c>
      <c r="K1172" s="68" t="s">
        <v>126</v>
      </c>
      <c r="L1172" s="68" t="s">
        <v>301</v>
      </c>
      <c r="M1172" s="68" t="s">
        <v>14120</v>
      </c>
      <c r="N1172" s="68" t="s">
        <v>3608</v>
      </c>
      <c r="O1172" s="68" t="s">
        <v>14666</v>
      </c>
      <c r="P1172" s="348">
        <v>41051056</v>
      </c>
      <c r="Q1172" s="348" t="s">
        <v>15347</v>
      </c>
      <c r="R1172" s="348" t="s">
        <v>12692</v>
      </c>
      <c r="S1172" s="348">
        <v>62967080</v>
      </c>
      <c r="T1172" s="348" t="s">
        <v>12489</v>
      </c>
      <c r="U1172" s="348">
        <v>61610021</v>
      </c>
      <c r="V1172" s="68"/>
      <c r="W1172" s="68"/>
      <c r="X1172" s="68"/>
      <c r="Y1172" s="68"/>
    </row>
    <row r="1173" spans="1:25" x14ac:dyDescent="0.25">
      <c r="A1173" s="68" t="s">
        <v>4039</v>
      </c>
      <c r="B1173" s="68" t="s">
        <v>4038</v>
      </c>
      <c r="C1173" s="68" t="s">
        <v>4040</v>
      </c>
      <c r="D1173" s="68" t="s">
        <v>299</v>
      </c>
      <c r="E1173" s="68" t="s">
        <v>12</v>
      </c>
      <c r="F1173" s="68" t="s">
        <v>49</v>
      </c>
      <c r="G1173" s="68" t="s">
        <v>300</v>
      </c>
      <c r="H1173" s="68" t="s">
        <v>4</v>
      </c>
      <c r="I1173" s="68">
        <v>21403</v>
      </c>
      <c r="J1173" s="68" t="s">
        <v>13041</v>
      </c>
      <c r="K1173" s="68" t="s">
        <v>126</v>
      </c>
      <c r="L1173" s="68" t="s">
        <v>301</v>
      </c>
      <c r="M1173" s="68" t="s">
        <v>14120</v>
      </c>
      <c r="N1173" s="68" t="s">
        <v>4040</v>
      </c>
      <c r="O1173" s="68" t="s">
        <v>14666</v>
      </c>
      <c r="P1173" s="348">
        <v>41051039</v>
      </c>
      <c r="Q1173" s="348">
        <v>84812517</v>
      </c>
      <c r="R1173" s="348" t="s">
        <v>16544</v>
      </c>
      <c r="S1173" s="348">
        <v>41051039</v>
      </c>
      <c r="T1173" s="348" t="s">
        <v>12489</v>
      </c>
      <c r="U1173" s="348">
        <v>61610021</v>
      </c>
      <c r="V1173" s="68"/>
      <c r="W1173" s="68"/>
      <c r="X1173" s="68" t="s">
        <v>10996</v>
      </c>
      <c r="Y1173" s="68"/>
    </row>
    <row r="1174" spans="1:25" x14ac:dyDescent="0.25">
      <c r="A1174" s="68" t="s">
        <v>4043</v>
      </c>
      <c r="B1174" s="68" t="s">
        <v>4042</v>
      </c>
      <c r="C1174" s="68" t="s">
        <v>677</v>
      </c>
      <c r="D1174" s="68" t="s">
        <v>299</v>
      </c>
      <c r="E1174" s="68" t="s">
        <v>15</v>
      </c>
      <c r="F1174" s="68" t="s">
        <v>49</v>
      </c>
      <c r="G1174" s="68" t="s">
        <v>12</v>
      </c>
      <c r="H1174" s="68" t="s">
        <v>16</v>
      </c>
      <c r="I1174" s="68">
        <v>21012</v>
      </c>
      <c r="J1174" s="68" t="s">
        <v>13017</v>
      </c>
      <c r="K1174" s="68" t="s">
        <v>126</v>
      </c>
      <c r="L1174" s="68" t="s">
        <v>299</v>
      </c>
      <c r="M1174" s="68" t="s">
        <v>446</v>
      </c>
      <c r="N1174" s="68" t="s">
        <v>2658</v>
      </c>
      <c r="O1174" s="68" t="s">
        <v>14666</v>
      </c>
      <c r="P1174" s="348">
        <v>24780158</v>
      </c>
      <c r="Q1174" s="348" t="s">
        <v>15347</v>
      </c>
      <c r="R1174" s="348" t="s">
        <v>12695</v>
      </c>
      <c r="S1174" s="348">
        <v>85891063</v>
      </c>
      <c r="T1174" s="348" t="s">
        <v>15387</v>
      </c>
      <c r="U1174" s="348">
        <v>24780158</v>
      </c>
      <c r="V1174" s="68"/>
      <c r="W1174" s="68"/>
      <c r="X1174" s="68" t="s">
        <v>11087</v>
      </c>
      <c r="Y1174" s="68"/>
    </row>
    <row r="1175" spans="1:25" x14ac:dyDescent="0.25">
      <c r="A1175" s="68" t="s">
        <v>4045</v>
      </c>
      <c r="B1175" s="68" t="s">
        <v>4044</v>
      </c>
      <c r="C1175" s="68" t="s">
        <v>4046</v>
      </c>
      <c r="D1175" s="68" t="s">
        <v>11160</v>
      </c>
      <c r="E1175" s="68" t="s">
        <v>6</v>
      </c>
      <c r="F1175" s="68" t="s">
        <v>49</v>
      </c>
      <c r="G1175" s="68" t="s">
        <v>300</v>
      </c>
      <c r="H1175" s="68" t="s">
        <v>5</v>
      </c>
      <c r="I1175" s="68">
        <v>21404</v>
      </c>
      <c r="J1175" s="68" t="s">
        <v>13042</v>
      </c>
      <c r="K1175" s="68" t="s">
        <v>126</v>
      </c>
      <c r="L1175" s="68" t="s">
        <v>301</v>
      </c>
      <c r="M1175" s="68" t="s">
        <v>129</v>
      </c>
      <c r="N1175" s="68" t="s">
        <v>4046</v>
      </c>
      <c r="O1175" s="68" t="s">
        <v>14666</v>
      </c>
      <c r="P1175" s="348" t="s">
        <v>15347</v>
      </c>
      <c r="Q1175" s="348" t="s">
        <v>15347</v>
      </c>
      <c r="R1175" s="348" t="s">
        <v>15636</v>
      </c>
      <c r="S1175" s="348">
        <v>89255064</v>
      </c>
      <c r="T1175" s="348" t="s">
        <v>15637</v>
      </c>
      <c r="U1175" s="348">
        <v>24640011</v>
      </c>
      <c r="V1175" s="68"/>
      <c r="W1175" s="68"/>
      <c r="X1175" s="68" t="s">
        <v>8896</v>
      </c>
      <c r="Y1175" s="68"/>
    </row>
    <row r="1176" spans="1:25" x14ac:dyDescent="0.25">
      <c r="A1176" s="68" t="s">
        <v>4048</v>
      </c>
      <c r="B1176" s="68" t="s">
        <v>4047</v>
      </c>
      <c r="C1176" s="68" t="s">
        <v>545</v>
      </c>
      <c r="D1176" s="68" t="s">
        <v>299</v>
      </c>
      <c r="E1176" s="68" t="s">
        <v>12</v>
      </c>
      <c r="F1176" s="68" t="s">
        <v>49</v>
      </c>
      <c r="G1176" s="68" t="s">
        <v>300</v>
      </c>
      <c r="H1176" s="68" t="s">
        <v>5</v>
      </c>
      <c r="I1176" s="68">
        <v>21404</v>
      </c>
      <c r="J1176" s="68" t="s">
        <v>13042</v>
      </c>
      <c r="K1176" s="68" t="s">
        <v>126</v>
      </c>
      <c r="L1176" s="68" t="s">
        <v>301</v>
      </c>
      <c r="M1176" s="68" t="s">
        <v>129</v>
      </c>
      <c r="N1176" s="68" t="s">
        <v>545</v>
      </c>
      <c r="O1176" s="68" t="s">
        <v>14666</v>
      </c>
      <c r="P1176" s="348">
        <v>41051033</v>
      </c>
      <c r="Q1176" s="348" t="s">
        <v>15347</v>
      </c>
      <c r="R1176" s="348" t="s">
        <v>16545</v>
      </c>
      <c r="S1176" s="348">
        <v>85373068</v>
      </c>
      <c r="T1176" s="348" t="s">
        <v>12489</v>
      </c>
      <c r="U1176" s="348">
        <v>89649288</v>
      </c>
      <c r="V1176" s="68"/>
      <c r="W1176" s="68"/>
      <c r="X1176" s="68"/>
      <c r="Y1176" s="68"/>
    </row>
    <row r="1177" spans="1:25" x14ac:dyDescent="0.25">
      <c r="A1177" s="68" t="s">
        <v>4049</v>
      </c>
      <c r="B1177" s="68" t="s">
        <v>1013</v>
      </c>
      <c r="C1177" s="68" t="s">
        <v>4050</v>
      </c>
      <c r="D1177" s="68" t="s">
        <v>11160</v>
      </c>
      <c r="E1177" s="68" t="s">
        <v>6</v>
      </c>
      <c r="F1177" s="68" t="s">
        <v>49</v>
      </c>
      <c r="G1177" s="68" t="s">
        <v>300</v>
      </c>
      <c r="H1177" s="68" t="s">
        <v>5</v>
      </c>
      <c r="I1177" s="68">
        <v>21404</v>
      </c>
      <c r="J1177" s="68" t="s">
        <v>13042</v>
      </c>
      <c r="K1177" s="68" t="s">
        <v>126</v>
      </c>
      <c r="L1177" s="68" t="s">
        <v>301</v>
      </c>
      <c r="M1177" s="68" t="s">
        <v>129</v>
      </c>
      <c r="N1177" s="68" t="s">
        <v>4050</v>
      </c>
      <c r="O1177" s="68" t="s">
        <v>14666</v>
      </c>
      <c r="P1177" s="348">
        <v>41051022</v>
      </c>
      <c r="Q1177" s="348">
        <v>84804182</v>
      </c>
      <c r="R1177" s="348" t="s">
        <v>15638</v>
      </c>
      <c r="S1177" s="348">
        <v>84804182</v>
      </c>
      <c r="T1177" s="348" t="s">
        <v>15637</v>
      </c>
      <c r="U1177" s="348">
        <v>83620080</v>
      </c>
      <c r="V1177" s="68"/>
      <c r="W1177" s="68"/>
      <c r="X1177" s="68"/>
      <c r="Y1177" s="68"/>
    </row>
    <row r="1178" spans="1:25" x14ac:dyDescent="0.25">
      <c r="A1178" s="68" t="s">
        <v>4052</v>
      </c>
      <c r="B1178" s="68" t="s">
        <v>4051</v>
      </c>
      <c r="C1178" s="68" t="s">
        <v>4053</v>
      </c>
      <c r="D1178" s="68" t="s">
        <v>299</v>
      </c>
      <c r="E1178" s="68" t="s">
        <v>10</v>
      </c>
      <c r="F1178" s="68" t="s">
        <v>49</v>
      </c>
      <c r="G1178" s="68" t="s">
        <v>300</v>
      </c>
      <c r="H1178" s="68" t="s">
        <v>5</v>
      </c>
      <c r="I1178" s="68">
        <v>21404</v>
      </c>
      <c r="J1178" s="68" t="s">
        <v>13042</v>
      </c>
      <c r="K1178" s="68" t="s">
        <v>126</v>
      </c>
      <c r="L1178" s="68" t="s">
        <v>301</v>
      </c>
      <c r="M1178" s="68" t="s">
        <v>129</v>
      </c>
      <c r="N1178" s="68" t="s">
        <v>4053</v>
      </c>
      <c r="O1178" s="68" t="s">
        <v>14666</v>
      </c>
      <c r="P1178" s="348">
        <v>41051060</v>
      </c>
      <c r="Q1178" s="348" t="s">
        <v>15347</v>
      </c>
      <c r="R1178" s="348" t="s">
        <v>13665</v>
      </c>
      <c r="S1178" s="348">
        <v>72998863</v>
      </c>
      <c r="T1178" s="348" t="s">
        <v>15517</v>
      </c>
      <c r="U1178" s="348">
        <v>88491339</v>
      </c>
      <c r="V1178" s="68"/>
      <c r="W1178" s="68"/>
      <c r="X1178" s="68" t="s">
        <v>12808</v>
      </c>
      <c r="Y1178" s="68"/>
    </row>
    <row r="1179" spans="1:25" x14ac:dyDescent="0.25">
      <c r="A1179" s="68" t="s">
        <v>4054</v>
      </c>
      <c r="B1179" s="68" t="s">
        <v>2532</v>
      </c>
      <c r="C1179" s="68" t="s">
        <v>4055</v>
      </c>
      <c r="D1179" s="68" t="s">
        <v>299</v>
      </c>
      <c r="E1179" s="68" t="s">
        <v>10</v>
      </c>
      <c r="F1179" s="68" t="s">
        <v>49</v>
      </c>
      <c r="G1179" s="68" t="s">
        <v>300</v>
      </c>
      <c r="H1179" s="68" t="s">
        <v>5</v>
      </c>
      <c r="I1179" s="68">
        <v>21404</v>
      </c>
      <c r="J1179" s="68" t="s">
        <v>13042</v>
      </c>
      <c r="K1179" s="68" t="s">
        <v>126</v>
      </c>
      <c r="L1179" s="68" t="s">
        <v>301</v>
      </c>
      <c r="M1179" s="68" t="s">
        <v>129</v>
      </c>
      <c r="N1179" s="68" t="s">
        <v>11516</v>
      </c>
      <c r="O1179" s="68" t="s">
        <v>14666</v>
      </c>
      <c r="P1179" s="348">
        <v>41051130</v>
      </c>
      <c r="Q1179" s="348">
        <v>24777082</v>
      </c>
      <c r="R1179" s="348" t="s">
        <v>15963</v>
      </c>
      <c r="S1179" s="348">
        <v>41051130</v>
      </c>
      <c r="T1179" s="348" t="s">
        <v>15517</v>
      </c>
      <c r="U1179" s="348">
        <v>24777082</v>
      </c>
      <c r="V1179" s="68"/>
      <c r="W1179" s="68"/>
      <c r="X1179" s="68" t="s">
        <v>15639</v>
      </c>
      <c r="Y1179" s="68"/>
    </row>
    <row r="1180" spans="1:25" x14ac:dyDescent="0.25">
      <c r="A1180" s="68" t="s">
        <v>4056</v>
      </c>
      <c r="B1180" s="68" t="s">
        <v>2701</v>
      </c>
      <c r="C1180" s="68" t="s">
        <v>4057</v>
      </c>
      <c r="D1180" s="68" t="s">
        <v>299</v>
      </c>
      <c r="E1180" s="68" t="s">
        <v>10</v>
      </c>
      <c r="F1180" s="68" t="s">
        <v>49</v>
      </c>
      <c r="G1180" s="68" t="s">
        <v>300</v>
      </c>
      <c r="H1180" s="68" t="s">
        <v>5</v>
      </c>
      <c r="I1180" s="68">
        <v>21404</v>
      </c>
      <c r="J1180" s="68" t="s">
        <v>13042</v>
      </c>
      <c r="K1180" s="68" t="s">
        <v>126</v>
      </c>
      <c r="L1180" s="68" t="s">
        <v>301</v>
      </c>
      <c r="M1180" s="68" t="s">
        <v>129</v>
      </c>
      <c r="N1180" s="68" t="s">
        <v>4057</v>
      </c>
      <c r="O1180" s="68" t="s">
        <v>14666</v>
      </c>
      <c r="P1180" s="348">
        <v>41051024</v>
      </c>
      <c r="Q1180" s="348" t="s">
        <v>15347</v>
      </c>
      <c r="R1180" s="348" t="s">
        <v>10519</v>
      </c>
      <c r="S1180" s="348">
        <v>60266619</v>
      </c>
      <c r="T1180" s="348" t="s">
        <v>15517</v>
      </c>
      <c r="U1180" s="348">
        <v>24777082</v>
      </c>
      <c r="V1180" s="68"/>
      <c r="W1180" s="68"/>
      <c r="X1180" s="68" t="s">
        <v>9445</v>
      </c>
      <c r="Y1180" s="68"/>
    </row>
    <row r="1181" spans="1:25" x14ac:dyDescent="0.25">
      <c r="A1181" s="68" t="s">
        <v>4058</v>
      </c>
      <c r="B1181" s="68" t="s">
        <v>2720</v>
      </c>
      <c r="C1181" s="68" t="s">
        <v>4059</v>
      </c>
      <c r="D1181" s="68" t="s">
        <v>299</v>
      </c>
      <c r="E1181" s="68" t="s">
        <v>15</v>
      </c>
      <c r="F1181" s="68" t="s">
        <v>49</v>
      </c>
      <c r="G1181" s="68" t="s">
        <v>300</v>
      </c>
      <c r="H1181" s="68" t="s">
        <v>5</v>
      </c>
      <c r="I1181" s="68">
        <v>21404</v>
      </c>
      <c r="J1181" s="68" t="s">
        <v>13042</v>
      </c>
      <c r="K1181" s="68" t="s">
        <v>126</v>
      </c>
      <c r="L1181" s="68" t="s">
        <v>301</v>
      </c>
      <c r="M1181" s="68" t="s">
        <v>129</v>
      </c>
      <c r="N1181" s="68" t="s">
        <v>4059</v>
      </c>
      <c r="O1181" s="68" t="s">
        <v>14666</v>
      </c>
      <c r="P1181" s="348">
        <v>85550029</v>
      </c>
      <c r="Q1181" s="348" t="s">
        <v>15347</v>
      </c>
      <c r="R1181" s="348" t="s">
        <v>14122</v>
      </c>
      <c r="S1181" s="348">
        <v>85550029</v>
      </c>
      <c r="T1181" s="348" t="s">
        <v>15387</v>
      </c>
      <c r="U1181" s="348">
        <v>24780158</v>
      </c>
      <c r="V1181" s="68"/>
      <c r="W1181" s="68"/>
      <c r="X1181" s="68"/>
      <c r="Y1181" s="68"/>
    </row>
    <row r="1182" spans="1:25" x14ac:dyDescent="0.25">
      <c r="A1182" s="68" t="s">
        <v>4060</v>
      </c>
      <c r="B1182" s="68" t="s">
        <v>2703</v>
      </c>
      <c r="C1182" s="68" t="s">
        <v>331</v>
      </c>
      <c r="D1182" s="68" t="s">
        <v>299</v>
      </c>
      <c r="E1182" s="68" t="s">
        <v>12</v>
      </c>
      <c r="F1182" s="68" t="s">
        <v>49</v>
      </c>
      <c r="G1182" s="68" t="s">
        <v>300</v>
      </c>
      <c r="H1182" s="68" t="s">
        <v>4</v>
      </c>
      <c r="I1182" s="68">
        <v>21403</v>
      </c>
      <c r="J1182" s="68" t="s">
        <v>13041</v>
      </c>
      <c r="K1182" s="68" t="s">
        <v>126</v>
      </c>
      <c r="L1182" s="68" t="s">
        <v>301</v>
      </c>
      <c r="M1182" s="68" t="s">
        <v>14120</v>
      </c>
      <c r="N1182" s="68" t="s">
        <v>331</v>
      </c>
      <c r="O1182" s="68" t="s">
        <v>14666</v>
      </c>
      <c r="P1182" s="348">
        <v>24591100</v>
      </c>
      <c r="Q1182" s="348">
        <v>41501058</v>
      </c>
      <c r="R1182" s="348" t="s">
        <v>15640</v>
      </c>
      <c r="S1182" s="348">
        <v>41051058</v>
      </c>
      <c r="T1182" s="348" t="s">
        <v>12489</v>
      </c>
      <c r="U1182" s="348">
        <v>89649268</v>
      </c>
      <c r="V1182" s="68"/>
      <c r="W1182" s="68"/>
      <c r="X1182" s="68" t="s">
        <v>2337</v>
      </c>
      <c r="Y1182" s="68"/>
    </row>
    <row r="1183" spans="1:25" x14ac:dyDescent="0.25">
      <c r="A1183" s="68" t="s">
        <v>4062</v>
      </c>
      <c r="B1183" s="68" t="s">
        <v>2920</v>
      </c>
      <c r="C1183" s="68" t="s">
        <v>4063</v>
      </c>
      <c r="D1183" s="68" t="s">
        <v>11160</v>
      </c>
      <c r="E1183" s="68" t="s">
        <v>7</v>
      </c>
      <c r="F1183" s="68" t="s">
        <v>49</v>
      </c>
      <c r="G1183" s="68" t="s">
        <v>277</v>
      </c>
      <c r="H1183" s="68" t="s">
        <v>5</v>
      </c>
      <c r="I1183" s="68">
        <v>21504</v>
      </c>
      <c r="J1183" s="68" t="s">
        <v>13047</v>
      </c>
      <c r="K1183" s="68" t="s">
        <v>126</v>
      </c>
      <c r="L1183" s="68" t="s">
        <v>278</v>
      </c>
      <c r="M1183" s="68" t="s">
        <v>14127</v>
      </c>
      <c r="N1183" s="68" t="s">
        <v>4063</v>
      </c>
      <c r="O1183" s="68" t="s">
        <v>14666</v>
      </c>
      <c r="P1183" s="348">
        <v>41051089</v>
      </c>
      <c r="Q1183" s="348">
        <v>88312841</v>
      </c>
      <c r="R1183" s="348" t="s">
        <v>15641</v>
      </c>
      <c r="S1183" s="348">
        <v>88312841</v>
      </c>
      <c r="T1183" s="348" t="s">
        <v>16345</v>
      </c>
      <c r="U1183" s="348">
        <v>24021628</v>
      </c>
      <c r="V1183" s="68"/>
      <c r="W1183" s="68"/>
      <c r="X1183" s="68" t="s">
        <v>4064</v>
      </c>
      <c r="Y1183" s="68"/>
    </row>
    <row r="1184" spans="1:25" x14ac:dyDescent="0.25">
      <c r="A1184" s="68" t="s">
        <v>4066</v>
      </c>
      <c r="B1184" s="68" t="s">
        <v>4065</v>
      </c>
      <c r="C1184" s="68" t="s">
        <v>14427</v>
      </c>
      <c r="D1184" s="68" t="s">
        <v>11160</v>
      </c>
      <c r="E1184" s="68" t="s">
        <v>7</v>
      </c>
      <c r="F1184" s="68" t="s">
        <v>49</v>
      </c>
      <c r="G1184" s="68" t="s">
        <v>277</v>
      </c>
      <c r="H1184" s="68" t="s">
        <v>5</v>
      </c>
      <c r="I1184" s="68">
        <v>21504</v>
      </c>
      <c r="J1184" s="68" t="s">
        <v>13047</v>
      </c>
      <c r="K1184" s="68" t="s">
        <v>126</v>
      </c>
      <c r="L1184" s="68" t="s">
        <v>278</v>
      </c>
      <c r="M1184" s="68" t="s">
        <v>14127</v>
      </c>
      <c r="N1184" s="68" t="s">
        <v>11518</v>
      </c>
      <c r="O1184" s="68" t="s">
        <v>14666</v>
      </c>
      <c r="P1184" s="348">
        <v>24021397</v>
      </c>
      <c r="Q1184" s="348">
        <v>41051082</v>
      </c>
      <c r="R1184" s="348" t="s">
        <v>12525</v>
      </c>
      <c r="S1184" s="348">
        <v>83122236</v>
      </c>
      <c r="T1184" s="348" t="s">
        <v>16345</v>
      </c>
      <c r="U1184" s="348">
        <v>24021628</v>
      </c>
      <c r="V1184" s="68"/>
      <c r="W1184" s="68"/>
      <c r="X1184" s="68" t="s">
        <v>4067</v>
      </c>
      <c r="Y1184" s="68"/>
    </row>
    <row r="1185" spans="1:25" x14ac:dyDescent="0.25">
      <c r="A1185" s="68" t="s">
        <v>4069</v>
      </c>
      <c r="B1185" s="68" t="s">
        <v>4068</v>
      </c>
      <c r="C1185" s="68" t="s">
        <v>4070</v>
      </c>
      <c r="D1185" s="68" t="s">
        <v>11160</v>
      </c>
      <c r="E1185" s="68" t="s">
        <v>7</v>
      </c>
      <c r="F1185" s="68" t="s">
        <v>49</v>
      </c>
      <c r="G1185" s="68" t="s">
        <v>277</v>
      </c>
      <c r="H1185" s="68" t="s">
        <v>5</v>
      </c>
      <c r="I1185" s="68">
        <v>21504</v>
      </c>
      <c r="J1185" s="68" t="s">
        <v>13047</v>
      </c>
      <c r="K1185" s="68" t="s">
        <v>126</v>
      </c>
      <c r="L1185" s="68" t="s">
        <v>278</v>
      </c>
      <c r="M1185" s="68" t="s">
        <v>14127</v>
      </c>
      <c r="N1185" s="68" t="s">
        <v>4070</v>
      </c>
      <c r="O1185" s="68" t="s">
        <v>14666</v>
      </c>
      <c r="P1185" s="348">
        <v>24021157</v>
      </c>
      <c r="Q1185" s="348">
        <v>24021157</v>
      </c>
      <c r="R1185" s="348" t="s">
        <v>13661</v>
      </c>
      <c r="S1185" s="348">
        <v>24021157</v>
      </c>
      <c r="T1185" s="348" t="s">
        <v>16345</v>
      </c>
      <c r="U1185" s="348">
        <v>24021628</v>
      </c>
      <c r="V1185" s="68"/>
      <c r="W1185" s="68"/>
      <c r="X1185" s="68" t="s">
        <v>3612</v>
      </c>
      <c r="Y1185" s="68"/>
    </row>
    <row r="1186" spans="1:25" x14ac:dyDescent="0.25">
      <c r="A1186" s="68" t="s">
        <v>4071</v>
      </c>
      <c r="B1186" s="68" t="s">
        <v>2674</v>
      </c>
      <c r="C1186" s="68" t="s">
        <v>4072</v>
      </c>
      <c r="D1186" s="68" t="s">
        <v>11160</v>
      </c>
      <c r="E1186" s="68" t="s">
        <v>6</v>
      </c>
      <c r="F1186" s="68" t="s">
        <v>49</v>
      </c>
      <c r="G1186" s="68" t="s">
        <v>277</v>
      </c>
      <c r="H1186" s="68" t="s">
        <v>4</v>
      </c>
      <c r="I1186" s="68">
        <v>21503</v>
      </c>
      <c r="J1186" s="68" t="s">
        <v>13046</v>
      </c>
      <c r="K1186" s="68" t="s">
        <v>126</v>
      </c>
      <c r="L1186" s="68" t="s">
        <v>278</v>
      </c>
      <c r="M1186" s="68" t="s">
        <v>14131</v>
      </c>
      <c r="N1186" s="68" t="s">
        <v>4072</v>
      </c>
      <c r="O1186" s="68" t="s">
        <v>14666</v>
      </c>
      <c r="P1186" s="348">
        <v>24641505</v>
      </c>
      <c r="Q1186" s="348">
        <v>24641505</v>
      </c>
      <c r="R1186" s="348" t="s">
        <v>16546</v>
      </c>
      <c r="S1186" s="348">
        <v>89922443</v>
      </c>
      <c r="T1186" s="348" t="s">
        <v>15637</v>
      </c>
      <c r="U1186" s="348">
        <v>24640011</v>
      </c>
      <c r="V1186" s="68"/>
      <c r="W1186" s="68"/>
      <c r="X1186" s="68" t="s">
        <v>4073</v>
      </c>
      <c r="Y1186" s="68"/>
    </row>
    <row r="1187" spans="1:25" x14ac:dyDescent="0.25">
      <c r="A1187" s="68" t="s">
        <v>4076</v>
      </c>
      <c r="B1187" s="68" t="s">
        <v>4075</v>
      </c>
      <c r="C1187" s="68" t="s">
        <v>15642</v>
      </c>
      <c r="D1187" s="68" t="s">
        <v>11160</v>
      </c>
      <c r="E1187" s="68" t="s">
        <v>7</v>
      </c>
      <c r="F1187" s="68" t="s">
        <v>49</v>
      </c>
      <c r="G1187" s="68" t="s">
        <v>277</v>
      </c>
      <c r="H1187" s="68" t="s">
        <v>5</v>
      </c>
      <c r="I1187" s="68">
        <v>21504</v>
      </c>
      <c r="J1187" s="68" t="s">
        <v>13047</v>
      </c>
      <c r="K1187" s="68" t="s">
        <v>126</v>
      </c>
      <c r="L1187" s="68" t="s">
        <v>278</v>
      </c>
      <c r="M1187" s="68" t="s">
        <v>14127</v>
      </c>
      <c r="N1187" s="68" t="s">
        <v>4077</v>
      </c>
      <c r="O1187" s="68" t="s">
        <v>14666</v>
      </c>
      <c r="P1187" s="348">
        <v>24610908</v>
      </c>
      <c r="Q1187" s="348">
        <v>24610908</v>
      </c>
      <c r="R1187" s="348" t="s">
        <v>4078</v>
      </c>
      <c r="S1187" s="348">
        <v>89373749</v>
      </c>
      <c r="T1187" s="348" t="s">
        <v>16345</v>
      </c>
      <c r="U1187" s="348">
        <v>24021628</v>
      </c>
      <c r="V1187" s="68"/>
      <c r="W1187" s="68"/>
      <c r="X1187" s="68" t="s">
        <v>4079</v>
      </c>
      <c r="Y1187" s="68"/>
    </row>
    <row r="1188" spans="1:25" x14ac:dyDescent="0.25">
      <c r="A1188" s="68" t="s">
        <v>4081</v>
      </c>
      <c r="B1188" s="68" t="s">
        <v>672</v>
      </c>
      <c r="C1188" s="68" t="s">
        <v>4082</v>
      </c>
      <c r="D1188" s="68" t="s">
        <v>11160</v>
      </c>
      <c r="E1188" s="68" t="s">
        <v>7</v>
      </c>
      <c r="F1188" s="68" t="s">
        <v>49</v>
      </c>
      <c r="G1188" s="68" t="s">
        <v>277</v>
      </c>
      <c r="H1188" s="68" t="s">
        <v>3</v>
      </c>
      <c r="I1188" s="68">
        <v>21502</v>
      </c>
      <c r="J1188" s="68" t="s">
        <v>13045</v>
      </c>
      <c r="K1188" s="68" t="s">
        <v>126</v>
      </c>
      <c r="L1188" s="68" t="s">
        <v>278</v>
      </c>
      <c r="M1188" s="68" t="s">
        <v>3468</v>
      </c>
      <c r="N1188" s="68" t="s">
        <v>4082</v>
      </c>
      <c r="O1188" s="68" t="s">
        <v>14666</v>
      </c>
      <c r="P1188" s="348">
        <v>41051099</v>
      </c>
      <c r="Q1188" s="348" t="s">
        <v>15347</v>
      </c>
      <c r="R1188" s="348" t="s">
        <v>15188</v>
      </c>
      <c r="S1188" s="348">
        <v>87112426</v>
      </c>
      <c r="T1188" s="348" t="s">
        <v>16345</v>
      </c>
      <c r="U1188" s="348">
        <v>24021628</v>
      </c>
      <c r="V1188" s="68"/>
      <c r="W1188" s="68"/>
      <c r="X1188" s="68" t="s">
        <v>8905</v>
      </c>
      <c r="Y1188" s="68"/>
    </row>
    <row r="1189" spans="1:25" x14ac:dyDescent="0.25">
      <c r="A1189" s="68" t="s">
        <v>4084</v>
      </c>
      <c r="B1189" s="68" t="s">
        <v>4083</v>
      </c>
      <c r="C1189" s="68" t="s">
        <v>4085</v>
      </c>
      <c r="D1189" s="68" t="s">
        <v>11160</v>
      </c>
      <c r="E1189" s="68" t="s">
        <v>6</v>
      </c>
      <c r="F1189" s="68" t="s">
        <v>49</v>
      </c>
      <c r="G1189" s="68" t="s">
        <v>277</v>
      </c>
      <c r="H1189" s="68" t="s">
        <v>2</v>
      </c>
      <c r="I1189" s="68">
        <v>21501</v>
      </c>
      <c r="J1189" s="68" t="s">
        <v>13044</v>
      </c>
      <c r="K1189" s="68" t="s">
        <v>126</v>
      </c>
      <c r="L1189" s="68" t="s">
        <v>278</v>
      </c>
      <c r="M1189" s="68" t="s">
        <v>218</v>
      </c>
      <c r="N1189" s="68" t="s">
        <v>4085</v>
      </c>
      <c r="O1189" s="68" t="s">
        <v>14666</v>
      </c>
      <c r="P1189" s="348">
        <v>41051088</v>
      </c>
      <c r="Q1189" s="348">
        <v>86976788</v>
      </c>
      <c r="R1189" s="348" t="s">
        <v>13178</v>
      </c>
      <c r="S1189" s="348">
        <v>86976788</v>
      </c>
      <c r="T1189" s="348" t="s">
        <v>15637</v>
      </c>
      <c r="U1189" s="348">
        <v>24640011</v>
      </c>
      <c r="V1189" s="68"/>
      <c r="W1189" s="68"/>
      <c r="X1189" s="68" t="s">
        <v>4086</v>
      </c>
      <c r="Y1189" s="68"/>
    </row>
    <row r="1190" spans="1:25" x14ac:dyDescent="0.25">
      <c r="A1190" s="68" t="s">
        <v>4089</v>
      </c>
      <c r="B1190" s="68" t="s">
        <v>4088</v>
      </c>
      <c r="C1190" s="68" t="s">
        <v>4090</v>
      </c>
      <c r="D1190" s="68" t="s">
        <v>11160</v>
      </c>
      <c r="E1190" s="68" t="s">
        <v>7</v>
      </c>
      <c r="F1190" s="68" t="s">
        <v>49</v>
      </c>
      <c r="G1190" s="68" t="s">
        <v>277</v>
      </c>
      <c r="H1190" s="68" t="s">
        <v>3</v>
      </c>
      <c r="I1190" s="68">
        <v>21502</v>
      </c>
      <c r="J1190" s="68" t="s">
        <v>13045</v>
      </c>
      <c r="K1190" s="68" t="s">
        <v>126</v>
      </c>
      <c r="L1190" s="68" t="s">
        <v>278</v>
      </c>
      <c r="M1190" s="68" t="s">
        <v>3468</v>
      </c>
      <c r="N1190" s="68" t="s">
        <v>4090</v>
      </c>
      <c r="O1190" s="68" t="s">
        <v>14666</v>
      </c>
      <c r="P1190" s="348">
        <v>41051123</v>
      </c>
      <c r="Q1190" s="348" t="s">
        <v>15347</v>
      </c>
      <c r="R1190" s="348" t="s">
        <v>16547</v>
      </c>
      <c r="S1190" s="348">
        <v>60631981</v>
      </c>
      <c r="T1190" s="348" t="s">
        <v>16345</v>
      </c>
      <c r="U1190" s="348">
        <v>24021628</v>
      </c>
      <c r="V1190" s="68"/>
      <c r="W1190" s="68"/>
      <c r="X1190" s="68" t="s">
        <v>4091</v>
      </c>
      <c r="Y1190" s="68"/>
    </row>
    <row r="1191" spans="1:25" x14ac:dyDescent="0.25">
      <c r="A1191" s="68" t="s">
        <v>4092</v>
      </c>
      <c r="B1191" s="68" t="s">
        <v>621</v>
      </c>
      <c r="C1191" s="68" t="s">
        <v>1870</v>
      </c>
      <c r="D1191" s="68" t="s">
        <v>11160</v>
      </c>
      <c r="E1191" s="68" t="s">
        <v>6</v>
      </c>
      <c r="F1191" s="68" t="s">
        <v>49</v>
      </c>
      <c r="G1191" s="68" t="s">
        <v>277</v>
      </c>
      <c r="H1191" s="68" t="s">
        <v>2</v>
      </c>
      <c r="I1191" s="68">
        <v>21501</v>
      </c>
      <c r="J1191" s="68" t="s">
        <v>13044</v>
      </c>
      <c r="K1191" s="68" t="s">
        <v>126</v>
      </c>
      <c r="L1191" s="68" t="s">
        <v>278</v>
      </c>
      <c r="M1191" s="68" t="s">
        <v>218</v>
      </c>
      <c r="N1191" s="68" t="s">
        <v>14659</v>
      </c>
      <c r="O1191" s="68" t="s">
        <v>14666</v>
      </c>
      <c r="P1191" s="348">
        <v>41051112</v>
      </c>
      <c r="Q1191" s="348">
        <v>83065796</v>
      </c>
      <c r="R1191" s="348" t="s">
        <v>16548</v>
      </c>
      <c r="S1191" s="348">
        <v>87553176</v>
      </c>
      <c r="T1191" s="348" t="s">
        <v>15637</v>
      </c>
      <c r="U1191" s="348">
        <v>24640011</v>
      </c>
      <c r="V1191" s="68"/>
      <c r="W1191" s="68"/>
      <c r="X1191" s="68" t="s">
        <v>6515</v>
      </c>
      <c r="Y1191" s="68"/>
    </row>
    <row r="1192" spans="1:25" x14ac:dyDescent="0.25">
      <c r="A1192" s="68" t="s">
        <v>4093</v>
      </c>
      <c r="B1192" s="68" t="s">
        <v>1495</v>
      </c>
      <c r="C1192" s="68" t="s">
        <v>4094</v>
      </c>
      <c r="D1192" s="68" t="s">
        <v>132</v>
      </c>
      <c r="E1192" s="68" t="s">
        <v>7</v>
      </c>
      <c r="F1192" s="68" t="s">
        <v>133</v>
      </c>
      <c r="G1192" s="68" t="s">
        <v>4</v>
      </c>
      <c r="H1192" s="68" t="s">
        <v>6</v>
      </c>
      <c r="I1192" s="68">
        <v>70305</v>
      </c>
      <c r="J1192" s="68" t="s">
        <v>15340</v>
      </c>
      <c r="K1192" s="68" t="s">
        <v>132</v>
      </c>
      <c r="L1192" s="68" t="s">
        <v>14348</v>
      </c>
      <c r="M1192" s="68" t="s">
        <v>14663</v>
      </c>
      <c r="N1192" s="68" t="s">
        <v>4094</v>
      </c>
      <c r="O1192" s="68" t="s">
        <v>14666</v>
      </c>
      <c r="P1192" s="348">
        <v>22001813</v>
      </c>
      <c r="Q1192" s="348">
        <v>84432617</v>
      </c>
      <c r="R1192" s="348" t="s">
        <v>10418</v>
      </c>
      <c r="S1192" s="348">
        <v>60603299</v>
      </c>
      <c r="T1192" s="348" t="s">
        <v>15643</v>
      </c>
      <c r="U1192" s="348">
        <v>27654219</v>
      </c>
      <c r="V1192" s="68"/>
      <c r="W1192" s="68"/>
      <c r="X1192" s="68" t="s">
        <v>9285</v>
      </c>
      <c r="Y1192" s="68"/>
    </row>
    <row r="1193" spans="1:25" x14ac:dyDescent="0.25">
      <c r="A1193" s="68" t="s">
        <v>4096</v>
      </c>
      <c r="B1193" s="68" t="s">
        <v>1527</v>
      </c>
      <c r="C1193" s="68" t="s">
        <v>4097</v>
      </c>
      <c r="D1193" s="68" t="s">
        <v>11160</v>
      </c>
      <c r="E1193" s="68" t="s">
        <v>7</v>
      </c>
      <c r="F1193" s="68" t="s">
        <v>49</v>
      </c>
      <c r="G1193" s="68" t="s">
        <v>277</v>
      </c>
      <c r="H1193" s="68" t="s">
        <v>3</v>
      </c>
      <c r="I1193" s="68">
        <v>21502</v>
      </c>
      <c r="J1193" s="68" t="s">
        <v>13045</v>
      </c>
      <c r="K1193" s="68" t="s">
        <v>126</v>
      </c>
      <c r="L1193" s="68" t="s">
        <v>278</v>
      </c>
      <c r="M1193" s="68" t="s">
        <v>3468</v>
      </c>
      <c r="N1193" s="68" t="s">
        <v>4097</v>
      </c>
      <c r="O1193" s="68" t="s">
        <v>14666</v>
      </c>
      <c r="P1193" s="348">
        <v>41051119</v>
      </c>
      <c r="Q1193" s="348" t="s">
        <v>15347</v>
      </c>
      <c r="R1193" s="348" t="s">
        <v>13180</v>
      </c>
      <c r="S1193" s="348">
        <v>89872866</v>
      </c>
      <c r="T1193" s="348" t="s">
        <v>16345</v>
      </c>
      <c r="U1193" s="348">
        <v>24021628</v>
      </c>
      <c r="V1193" s="68"/>
      <c r="W1193" s="68"/>
      <c r="X1193" s="68" t="s">
        <v>4098</v>
      </c>
      <c r="Y1193" s="68"/>
    </row>
    <row r="1194" spans="1:25" x14ac:dyDescent="0.25">
      <c r="A1194" s="68" t="s">
        <v>4100</v>
      </c>
      <c r="B1194" s="68" t="s">
        <v>1554</v>
      </c>
      <c r="C1194" s="68" t="s">
        <v>68</v>
      </c>
      <c r="D1194" s="68" t="s">
        <v>11160</v>
      </c>
      <c r="E1194" s="68" t="s">
        <v>7</v>
      </c>
      <c r="F1194" s="68" t="s">
        <v>49</v>
      </c>
      <c r="G1194" s="68" t="s">
        <v>277</v>
      </c>
      <c r="H1194" s="68" t="s">
        <v>5</v>
      </c>
      <c r="I1194" s="68">
        <v>21504</v>
      </c>
      <c r="J1194" s="68" t="s">
        <v>13047</v>
      </c>
      <c r="K1194" s="68" t="s">
        <v>126</v>
      </c>
      <c r="L1194" s="68" t="s">
        <v>278</v>
      </c>
      <c r="M1194" s="68" t="s">
        <v>14127</v>
      </c>
      <c r="N1194" s="68" t="s">
        <v>68</v>
      </c>
      <c r="O1194" s="68" t="s">
        <v>14666</v>
      </c>
      <c r="P1194" s="348">
        <v>45011096</v>
      </c>
      <c r="Q1194" s="348">
        <v>24021628</v>
      </c>
      <c r="R1194" s="348" t="s">
        <v>16549</v>
      </c>
      <c r="S1194" s="348">
        <v>86060069</v>
      </c>
      <c r="T1194" s="348" t="s">
        <v>16345</v>
      </c>
      <c r="U1194" s="348">
        <v>24021628</v>
      </c>
      <c r="V1194" s="68"/>
      <c r="W1194" s="68"/>
      <c r="X1194" s="68" t="s">
        <v>8909</v>
      </c>
      <c r="Y1194" s="68"/>
    </row>
    <row r="1195" spans="1:25" x14ac:dyDescent="0.25">
      <c r="A1195" s="68" t="s">
        <v>4102</v>
      </c>
      <c r="B1195" s="68" t="s">
        <v>4101</v>
      </c>
      <c r="C1195" s="68" t="s">
        <v>2073</v>
      </c>
      <c r="D1195" s="68" t="s">
        <v>11160</v>
      </c>
      <c r="E1195" s="68" t="s">
        <v>6</v>
      </c>
      <c r="F1195" s="68" t="s">
        <v>49</v>
      </c>
      <c r="G1195" s="68" t="s">
        <v>277</v>
      </c>
      <c r="H1195" s="68" t="s">
        <v>4</v>
      </c>
      <c r="I1195" s="68">
        <v>21503</v>
      </c>
      <c r="J1195" s="68" t="s">
        <v>13046</v>
      </c>
      <c r="K1195" s="68" t="s">
        <v>126</v>
      </c>
      <c r="L1195" s="68" t="s">
        <v>278</v>
      </c>
      <c r="M1195" s="68" t="s">
        <v>14131</v>
      </c>
      <c r="N1195" s="68" t="s">
        <v>2073</v>
      </c>
      <c r="O1195" s="68" t="s">
        <v>14666</v>
      </c>
      <c r="P1195" s="348">
        <v>41051076</v>
      </c>
      <c r="Q1195" s="348" t="s">
        <v>15347</v>
      </c>
      <c r="R1195" s="348" t="s">
        <v>15644</v>
      </c>
      <c r="S1195" s="348">
        <v>86420409</v>
      </c>
      <c r="T1195" s="348" t="s">
        <v>15637</v>
      </c>
      <c r="U1195" s="348">
        <v>24640011</v>
      </c>
      <c r="V1195" s="68"/>
      <c r="W1195" s="68"/>
      <c r="X1195" s="68" t="s">
        <v>9154</v>
      </c>
      <c r="Y1195" s="68"/>
    </row>
    <row r="1196" spans="1:25" x14ac:dyDescent="0.25">
      <c r="A1196" s="68" t="s">
        <v>4104</v>
      </c>
      <c r="B1196" s="68" t="s">
        <v>4103</v>
      </c>
      <c r="C1196" s="68" t="s">
        <v>4105</v>
      </c>
      <c r="D1196" s="68" t="s">
        <v>132</v>
      </c>
      <c r="E1196" s="68" t="s">
        <v>6</v>
      </c>
      <c r="F1196" s="68" t="s">
        <v>133</v>
      </c>
      <c r="G1196" s="68" t="s">
        <v>4</v>
      </c>
      <c r="H1196" s="68" t="s">
        <v>8</v>
      </c>
      <c r="I1196" s="68">
        <v>70307</v>
      </c>
      <c r="J1196" s="68" t="s">
        <v>13971</v>
      </c>
      <c r="K1196" s="68" t="s">
        <v>132</v>
      </c>
      <c r="L1196" s="68" t="s">
        <v>14348</v>
      </c>
      <c r="M1196" s="68" t="s">
        <v>14354</v>
      </c>
      <c r="N1196" s="68" t="s">
        <v>11519</v>
      </c>
      <c r="O1196" s="68" t="s">
        <v>14666</v>
      </c>
      <c r="P1196" s="348">
        <v>60049800</v>
      </c>
      <c r="Q1196" s="348">
        <v>60049808</v>
      </c>
      <c r="R1196" s="348" t="s">
        <v>16550</v>
      </c>
      <c r="S1196" s="348">
        <v>57093333</v>
      </c>
      <c r="T1196" s="348" t="s">
        <v>16551</v>
      </c>
      <c r="U1196" s="348">
        <v>27687141</v>
      </c>
      <c r="V1196" s="68"/>
      <c r="W1196" s="68"/>
      <c r="X1196" s="68" t="s">
        <v>4106</v>
      </c>
      <c r="Y1196" s="68"/>
    </row>
    <row r="1197" spans="1:25" x14ac:dyDescent="0.25">
      <c r="A1197" s="68" t="s">
        <v>4108</v>
      </c>
      <c r="B1197" s="68" t="s">
        <v>4107</v>
      </c>
      <c r="C1197" s="68" t="s">
        <v>4109</v>
      </c>
      <c r="D1197" s="68" t="s">
        <v>299</v>
      </c>
      <c r="E1197" s="68" t="s">
        <v>6</v>
      </c>
      <c r="F1197" s="68" t="s">
        <v>49</v>
      </c>
      <c r="G1197" s="68" t="s">
        <v>12</v>
      </c>
      <c r="H1197" s="68" t="s">
        <v>7</v>
      </c>
      <c r="I1197" s="68">
        <v>21006</v>
      </c>
      <c r="J1197" s="68" t="s">
        <v>13012</v>
      </c>
      <c r="K1197" s="68" t="s">
        <v>126</v>
      </c>
      <c r="L1197" s="68" t="s">
        <v>299</v>
      </c>
      <c r="M1197" s="68" t="s">
        <v>3577</v>
      </c>
      <c r="N1197" s="68" t="s">
        <v>4109</v>
      </c>
      <c r="O1197" s="68" t="s">
        <v>14666</v>
      </c>
      <c r="P1197" s="348" t="s">
        <v>15347</v>
      </c>
      <c r="Q1197" s="348" t="s">
        <v>15347</v>
      </c>
      <c r="R1197" s="348" t="s">
        <v>4110</v>
      </c>
      <c r="S1197" s="348">
        <v>83023743</v>
      </c>
      <c r="T1197" s="348" t="s">
        <v>15379</v>
      </c>
      <c r="U1197" s="348">
        <v>83187649</v>
      </c>
      <c r="V1197" s="68"/>
      <c r="W1197" s="68"/>
      <c r="X1197" s="68"/>
      <c r="Y1197" s="68"/>
    </row>
    <row r="1198" spans="1:25" x14ac:dyDescent="0.25">
      <c r="A1198" s="68" t="s">
        <v>4111</v>
      </c>
      <c r="B1198" s="68" t="s">
        <v>2305</v>
      </c>
      <c r="C1198" s="68" t="s">
        <v>233</v>
      </c>
      <c r="D1198" s="68" t="s">
        <v>11160</v>
      </c>
      <c r="E1198" s="68" t="s">
        <v>6</v>
      </c>
      <c r="F1198" s="68" t="s">
        <v>49</v>
      </c>
      <c r="G1198" s="68" t="s">
        <v>277</v>
      </c>
      <c r="H1198" s="68" t="s">
        <v>2</v>
      </c>
      <c r="I1198" s="68">
        <v>21501</v>
      </c>
      <c r="J1198" s="68" t="s">
        <v>13044</v>
      </c>
      <c r="K1198" s="68" t="s">
        <v>126</v>
      </c>
      <c r="L1198" s="68" t="s">
        <v>278</v>
      </c>
      <c r="M1198" s="68" t="s">
        <v>218</v>
      </c>
      <c r="N1198" s="68" t="s">
        <v>233</v>
      </c>
      <c r="O1198" s="68" t="s">
        <v>14666</v>
      </c>
      <c r="P1198" s="348">
        <v>41051080</v>
      </c>
      <c r="Q1198" s="348" t="s">
        <v>15347</v>
      </c>
      <c r="R1198" s="348" t="s">
        <v>12689</v>
      </c>
      <c r="S1198" s="348">
        <v>87453071</v>
      </c>
      <c r="T1198" s="348" t="s">
        <v>15637</v>
      </c>
      <c r="U1198" s="348">
        <v>24640011</v>
      </c>
      <c r="V1198" s="68"/>
      <c r="W1198" s="68"/>
      <c r="X1198" s="68" t="s">
        <v>9159</v>
      </c>
      <c r="Y1198" s="68"/>
    </row>
    <row r="1199" spans="1:25" x14ac:dyDescent="0.25">
      <c r="A1199" s="68" t="s">
        <v>4113</v>
      </c>
      <c r="B1199" s="68" t="s">
        <v>4112</v>
      </c>
      <c r="C1199" s="68" t="s">
        <v>4114</v>
      </c>
      <c r="D1199" s="68" t="s">
        <v>11160</v>
      </c>
      <c r="E1199" s="68" t="s">
        <v>7</v>
      </c>
      <c r="F1199" s="68" t="s">
        <v>49</v>
      </c>
      <c r="G1199" s="68" t="s">
        <v>277</v>
      </c>
      <c r="H1199" s="68" t="s">
        <v>5</v>
      </c>
      <c r="I1199" s="68">
        <v>21504</v>
      </c>
      <c r="J1199" s="68" t="s">
        <v>13047</v>
      </c>
      <c r="K1199" s="68" t="s">
        <v>126</v>
      </c>
      <c r="L1199" s="68" t="s">
        <v>278</v>
      </c>
      <c r="M1199" s="68" t="s">
        <v>14127</v>
      </c>
      <c r="N1199" s="68" t="s">
        <v>4114</v>
      </c>
      <c r="O1199" s="68" t="s">
        <v>14666</v>
      </c>
      <c r="P1199" s="348">
        <v>24020015</v>
      </c>
      <c r="Q1199" s="348">
        <v>41051092</v>
      </c>
      <c r="R1199" s="348" t="s">
        <v>4115</v>
      </c>
      <c r="S1199" s="348">
        <v>41051092</v>
      </c>
      <c r="T1199" s="348" t="s">
        <v>16345</v>
      </c>
      <c r="U1199" s="348">
        <v>24021628</v>
      </c>
      <c r="V1199" s="68"/>
      <c r="W1199" s="68"/>
      <c r="X1199" s="68" t="s">
        <v>7693</v>
      </c>
      <c r="Y1199" s="68"/>
    </row>
    <row r="1200" spans="1:25" x14ac:dyDescent="0.25">
      <c r="A1200" s="68" t="s">
        <v>4117</v>
      </c>
      <c r="B1200" s="68" t="s">
        <v>2354</v>
      </c>
      <c r="C1200" s="68" t="s">
        <v>4118</v>
      </c>
      <c r="D1200" s="68" t="s">
        <v>4119</v>
      </c>
      <c r="E1200" s="68" t="s">
        <v>4</v>
      </c>
      <c r="F1200" s="68" t="s">
        <v>133</v>
      </c>
      <c r="G1200" s="68" t="s">
        <v>3</v>
      </c>
      <c r="H1200" s="68" t="s">
        <v>6</v>
      </c>
      <c r="I1200" s="68">
        <v>70205</v>
      </c>
      <c r="J1200" s="68" t="s">
        <v>13953</v>
      </c>
      <c r="K1200" s="68" t="s">
        <v>132</v>
      </c>
      <c r="L1200" s="68" t="s">
        <v>14376</v>
      </c>
      <c r="M1200" s="68" t="s">
        <v>4120</v>
      </c>
      <c r="N1200" s="68" t="s">
        <v>11521</v>
      </c>
      <c r="O1200" s="68" t="s">
        <v>14666</v>
      </c>
      <c r="P1200" s="348">
        <v>27674757</v>
      </c>
      <c r="Q1200" s="348">
        <v>27674757</v>
      </c>
      <c r="R1200" s="348" t="s">
        <v>15645</v>
      </c>
      <c r="S1200" s="348">
        <v>27674757</v>
      </c>
      <c r="T1200" s="348" t="s">
        <v>15646</v>
      </c>
      <c r="U1200" s="348">
        <v>21007274</v>
      </c>
      <c r="V1200" s="68"/>
      <c r="W1200" s="68"/>
      <c r="X1200" s="68" t="s">
        <v>3495</v>
      </c>
      <c r="Y1200" s="68"/>
    </row>
    <row r="1201" spans="1:25" x14ac:dyDescent="0.25">
      <c r="A1201" s="68" t="s">
        <v>4121</v>
      </c>
      <c r="B1201" s="68" t="s">
        <v>895</v>
      </c>
      <c r="C1201" s="68" t="s">
        <v>478</v>
      </c>
      <c r="D1201" s="68" t="s">
        <v>11160</v>
      </c>
      <c r="E1201" s="68" t="s">
        <v>6</v>
      </c>
      <c r="F1201" s="68" t="s">
        <v>49</v>
      </c>
      <c r="G1201" s="68" t="s">
        <v>277</v>
      </c>
      <c r="H1201" s="68" t="s">
        <v>2</v>
      </c>
      <c r="I1201" s="68">
        <v>21501</v>
      </c>
      <c r="J1201" s="68" t="s">
        <v>13044</v>
      </c>
      <c r="K1201" s="68" t="s">
        <v>126</v>
      </c>
      <c r="L1201" s="68" t="s">
        <v>278</v>
      </c>
      <c r="M1201" s="68" t="s">
        <v>218</v>
      </c>
      <c r="N1201" s="68" t="s">
        <v>478</v>
      </c>
      <c r="O1201" s="68" t="s">
        <v>14666</v>
      </c>
      <c r="P1201" s="348">
        <v>85570510</v>
      </c>
      <c r="Q1201" s="348" t="s">
        <v>15347</v>
      </c>
      <c r="R1201" s="348" t="s">
        <v>11522</v>
      </c>
      <c r="S1201" s="348">
        <v>85570510</v>
      </c>
      <c r="T1201" s="348" t="s">
        <v>15637</v>
      </c>
      <c r="U1201" s="348">
        <v>24640001</v>
      </c>
      <c r="V1201" s="68"/>
      <c r="W1201" s="68"/>
      <c r="X1201" s="68" t="s">
        <v>12460</v>
      </c>
      <c r="Y1201" s="68"/>
    </row>
    <row r="1202" spans="1:25" x14ac:dyDescent="0.25">
      <c r="A1202" s="68" t="s">
        <v>4123</v>
      </c>
      <c r="B1202" s="68" t="s">
        <v>4122</v>
      </c>
      <c r="C1202" s="68" t="s">
        <v>4124</v>
      </c>
      <c r="D1202" s="68" t="s">
        <v>11160</v>
      </c>
      <c r="E1202" s="68" t="s">
        <v>6</v>
      </c>
      <c r="F1202" s="68" t="s">
        <v>49</v>
      </c>
      <c r="G1202" s="68" t="s">
        <v>277</v>
      </c>
      <c r="H1202" s="68" t="s">
        <v>2</v>
      </c>
      <c r="I1202" s="68">
        <v>21501</v>
      </c>
      <c r="J1202" s="68" t="s">
        <v>13044</v>
      </c>
      <c r="K1202" s="68" t="s">
        <v>126</v>
      </c>
      <c r="L1202" s="68" t="s">
        <v>278</v>
      </c>
      <c r="M1202" s="68" t="s">
        <v>218</v>
      </c>
      <c r="N1202" s="68" t="s">
        <v>4124</v>
      </c>
      <c r="O1202" s="68" t="s">
        <v>14666</v>
      </c>
      <c r="P1202" s="348">
        <v>41051101</v>
      </c>
      <c r="Q1202" s="348" t="s">
        <v>15347</v>
      </c>
      <c r="R1202" s="348" t="s">
        <v>13179</v>
      </c>
      <c r="S1202" s="348">
        <v>60494609</v>
      </c>
      <c r="T1202" s="348" t="s">
        <v>15637</v>
      </c>
      <c r="U1202" s="348">
        <v>83620080</v>
      </c>
      <c r="V1202" s="68"/>
      <c r="W1202" s="68"/>
      <c r="X1202" s="68" t="s">
        <v>4125</v>
      </c>
      <c r="Y1202" s="68"/>
    </row>
    <row r="1203" spans="1:25" x14ac:dyDescent="0.25">
      <c r="A1203" s="68" t="s">
        <v>4128</v>
      </c>
      <c r="B1203" s="68" t="s">
        <v>4127</v>
      </c>
      <c r="C1203" s="68" t="s">
        <v>218</v>
      </c>
      <c r="D1203" s="68" t="s">
        <v>11160</v>
      </c>
      <c r="E1203" s="68" t="s">
        <v>6</v>
      </c>
      <c r="F1203" s="68" t="s">
        <v>49</v>
      </c>
      <c r="G1203" s="68" t="s">
        <v>277</v>
      </c>
      <c r="H1203" s="68" t="s">
        <v>2</v>
      </c>
      <c r="I1203" s="68">
        <v>21501</v>
      </c>
      <c r="J1203" s="68" t="s">
        <v>13044</v>
      </c>
      <c r="K1203" s="68" t="s">
        <v>126</v>
      </c>
      <c r="L1203" s="68" t="s">
        <v>278</v>
      </c>
      <c r="M1203" s="68" t="s">
        <v>218</v>
      </c>
      <c r="N1203" s="68" t="s">
        <v>218</v>
      </c>
      <c r="O1203" s="68" t="s">
        <v>14666</v>
      </c>
      <c r="P1203" s="348">
        <v>24641158</v>
      </c>
      <c r="Q1203" s="348">
        <v>24641158</v>
      </c>
      <c r="R1203" s="348" t="s">
        <v>16552</v>
      </c>
      <c r="S1203" s="348">
        <v>24641158</v>
      </c>
      <c r="T1203" s="348" t="s">
        <v>15637</v>
      </c>
      <c r="U1203" s="348">
        <v>24640011</v>
      </c>
      <c r="V1203" s="68"/>
      <c r="W1203" s="68"/>
      <c r="X1203" s="68" t="s">
        <v>12121</v>
      </c>
      <c r="Y1203" s="68"/>
    </row>
    <row r="1204" spans="1:25" x14ac:dyDescent="0.25">
      <c r="A1204" s="68" t="s">
        <v>4130</v>
      </c>
      <c r="B1204" s="68" t="s">
        <v>4129</v>
      </c>
      <c r="C1204" s="68" t="s">
        <v>261</v>
      </c>
      <c r="D1204" s="68" t="s">
        <v>11160</v>
      </c>
      <c r="E1204" s="68" t="s">
        <v>6</v>
      </c>
      <c r="F1204" s="68" t="s">
        <v>49</v>
      </c>
      <c r="G1204" s="68" t="s">
        <v>277</v>
      </c>
      <c r="H1204" s="68" t="s">
        <v>4</v>
      </c>
      <c r="I1204" s="68">
        <v>21503</v>
      </c>
      <c r="J1204" s="68" t="s">
        <v>13046</v>
      </c>
      <c r="K1204" s="68" t="s">
        <v>126</v>
      </c>
      <c r="L1204" s="68" t="s">
        <v>278</v>
      </c>
      <c r="M1204" s="68" t="s">
        <v>14131</v>
      </c>
      <c r="N1204" s="68" t="s">
        <v>261</v>
      </c>
      <c r="O1204" s="68" t="s">
        <v>14666</v>
      </c>
      <c r="P1204" s="348">
        <v>41051106</v>
      </c>
      <c r="Q1204" s="348" t="s">
        <v>15347</v>
      </c>
      <c r="R1204" s="348" t="s">
        <v>15647</v>
      </c>
      <c r="S1204" s="348">
        <v>86993283</v>
      </c>
      <c r="T1204" s="348" t="s">
        <v>15637</v>
      </c>
      <c r="U1204" s="348">
        <v>24640011</v>
      </c>
      <c r="V1204" s="68"/>
      <c r="W1204" s="68"/>
      <c r="X1204" s="68" t="s">
        <v>4131</v>
      </c>
      <c r="Y1204" s="68"/>
    </row>
    <row r="1205" spans="1:25" x14ac:dyDescent="0.25">
      <c r="A1205" s="68" t="s">
        <v>4132</v>
      </c>
      <c r="B1205" s="68" t="s">
        <v>930</v>
      </c>
      <c r="C1205" s="68" t="s">
        <v>4133</v>
      </c>
      <c r="D1205" s="68" t="s">
        <v>11160</v>
      </c>
      <c r="E1205" s="68" t="s">
        <v>7</v>
      </c>
      <c r="F1205" s="68" t="s">
        <v>49</v>
      </c>
      <c r="G1205" s="68" t="s">
        <v>277</v>
      </c>
      <c r="H1205" s="68" t="s">
        <v>5</v>
      </c>
      <c r="I1205" s="68">
        <v>21504</v>
      </c>
      <c r="J1205" s="68" t="s">
        <v>13047</v>
      </c>
      <c r="K1205" s="68" t="s">
        <v>126</v>
      </c>
      <c r="L1205" s="68" t="s">
        <v>278</v>
      </c>
      <c r="M1205" s="68" t="s">
        <v>14127</v>
      </c>
      <c r="N1205" s="68" t="s">
        <v>612</v>
      </c>
      <c r="O1205" s="68" t="s">
        <v>14666</v>
      </c>
      <c r="P1205" s="348" t="s">
        <v>15347</v>
      </c>
      <c r="Q1205" s="348" t="s">
        <v>15347</v>
      </c>
      <c r="R1205" s="348" t="s">
        <v>16553</v>
      </c>
      <c r="S1205" s="348">
        <v>88390356</v>
      </c>
      <c r="T1205" s="348" t="s">
        <v>16345</v>
      </c>
      <c r="U1205" s="348">
        <v>24021628</v>
      </c>
      <c r="V1205" s="68"/>
      <c r="W1205" s="68"/>
      <c r="X1205" s="68" t="s">
        <v>4134</v>
      </c>
      <c r="Y1205" s="68"/>
    </row>
    <row r="1206" spans="1:25" x14ac:dyDescent="0.25">
      <c r="A1206" s="68" t="s">
        <v>4135</v>
      </c>
      <c r="B1206" s="68" t="s">
        <v>988</v>
      </c>
      <c r="C1206" s="68" t="s">
        <v>4136</v>
      </c>
      <c r="D1206" s="68" t="s">
        <v>11160</v>
      </c>
      <c r="E1206" s="68" t="s">
        <v>7</v>
      </c>
      <c r="F1206" s="68" t="s">
        <v>49</v>
      </c>
      <c r="G1206" s="68" t="s">
        <v>277</v>
      </c>
      <c r="H1206" s="68" t="s">
        <v>3</v>
      </c>
      <c r="I1206" s="68">
        <v>21502</v>
      </c>
      <c r="J1206" s="68" t="s">
        <v>13045</v>
      </c>
      <c r="K1206" s="68" t="s">
        <v>126</v>
      </c>
      <c r="L1206" s="68" t="s">
        <v>278</v>
      </c>
      <c r="M1206" s="68" t="s">
        <v>3468</v>
      </c>
      <c r="N1206" s="68" t="s">
        <v>4136</v>
      </c>
      <c r="O1206" s="68" t="s">
        <v>14666</v>
      </c>
      <c r="P1206" s="348">
        <v>41051115</v>
      </c>
      <c r="Q1206" s="348">
        <v>84662851</v>
      </c>
      <c r="R1206" s="348" t="s">
        <v>15648</v>
      </c>
      <c r="S1206" s="348">
        <v>84662851</v>
      </c>
      <c r="T1206" s="348" t="s">
        <v>16345</v>
      </c>
      <c r="U1206" s="348">
        <v>24021628</v>
      </c>
      <c r="V1206" s="68"/>
      <c r="W1206" s="68"/>
      <c r="X1206" s="68" t="s">
        <v>13492</v>
      </c>
      <c r="Y1206" s="68"/>
    </row>
    <row r="1207" spans="1:25" x14ac:dyDescent="0.25">
      <c r="A1207" s="68" t="s">
        <v>4138</v>
      </c>
      <c r="B1207" s="68" t="s">
        <v>4137</v>
      </c>
      <c r="C1207" s="68" t="s">
        <v>4139</v>
      </c>
      <c r="D1207" s="68" t="s">
        <v>11160</v>
      </c>
      <c r="E1207" s="68" t="s">
        <v>6</v>
      </c>
      <c r="F1207" s="68" t="s">
        <v>49</v>
      </c>
      <c r="G1207" s="68" t="s">
        <v>277</v>
      </c>
      <c r="H1207" s="68" t="s">
        <v>2</v>
      </c>
      <c r="I1207" s="68">
        <v>21501</v>
      </c>
      <c r="J1207" s="68" t="s">
        <v>13044</v>
      </c>
      <c r="K1207" s="68" t="s">
        <v>126</v>
      </c>
      <c r="L1207" s="68" t="s">
        <v>278</v>
      </c>
      <c r="M1207" s="68" t="s">
        <v>218</v>
      </c>
      <c r="N1207" s="68" t="s">
        <v>4139</v>
      </c>
      <c r="O1207" s="68" t="s">
        <v>14666</v>
      </c>
      <c r="P1207" s="348">
        <v>24641251</v>
      </c>
      <c r="Q1207" s="348" t="s">
        <v>15347</v>
      </c>
      <c r="R1207" s="348" t="s">
        <v>12691</v>
      </c>
      <c r="S1207" s="348">
        <v>24641251</v>
      </c>
      <c r="T1207" s="348" t="s">
        <v>15637</v>
      </c>
      <c r="U1207" s="348">
        <v>24640011</v>
      </c>
      <c r="V1207" s="68"/>
      <c r="W1207" s="68"/>
      <c r="X1207" s="68" t="s">
        <v>6513</v>
      </c>
      <c r="Y1207" s="68"/>
    </row>
    <row r="1208" spans="1:25" x14ac:dyDescent="0.25">
      <c r="A1208" s="68" t="s">
        <v>4140</v>
      </c>
      <c r="B1208" s="68" t="s">
        <v>1725</v>
      </c>
      <c r="C1208" s="68" t="s">
        <v>47</v>
      </c>
      <c r="D1208" s="68" t="s">
        <v>11160</v>
      </c>
      <c r="E1208" s="68" t="s">
        <v>7</v>
      </c>
      <c r="F1208" s="68" t="s">
        <v>49</v>
      </c>
      <c r="G1208" s="68" t="s">
        <v>277</v>
      </c>
      <c r="H1208" s="68" t="s">
        <v>3</v>
      </c>
      <c r="I1208" s="68">
        <v>21502</v>
      </c>
      <c r="J1208" s="68" t="s">
        <v>13045</v>
      </c>
      <c r="K1208" s="68" t="s">
        <v>126</v>
      </c>
      <c r="L1208" s="68" t="s">
        <v>278</v>
      </c>
      <c r="M1208" s="68" t="s">
        <v>3468</v>
      </c>
      <c r="N1208" s="68" t="s">
        <v>3468</v>
      </c>
      <c r="O1208" s="68" t="s">
        <v>14666</v>
      </c>
      <c r="P1208" s="348">
        <v>41051116</v>
      </c>
      <c r="Q1208" s="348" t="s">
        <v>15347</v>
      </c>
      <c r="R1208" s="348" t="s">
        <v>10518</v>
      </c>
      <c r="S1208" s="348">
        <v>88427850</v>
      </c>
      <c r="T1208" s="348" t="s">
        <v>16345</v>
      </c>
      <c r="U1208" s="348">
        <v>88994075</v>
      </c>
      <c r="V1208" s="68"/>
      <c r="W1208" s="68"/>
      <c r="X1208" s="68" t="s">
        <v>4141</v>
      </c>
      <c r="Y1208" s="68"/>
    </row>
    <row r="1209" spans="1:25" x14ac:dyDescent="0.25">
      <c r="A1209" s="68" t="s">
        <v>4142</v>
      </c>
      <c r="B1209" s="68" t="s">
        <v>2992</v>
      </c>
      <c r="C1209" s="68" t="s">
        <v>4143</v>
      </c>
      <c r="D1209" s="68" t="s">
        <v>299</v>
      </c>
      <c r="E1209" s="68" t="s">
        <v>15</v>
      </c>
      <c r="F1209" s="68" t="s">
        <v>49</v>
      </c>
      <c r="G1209" s="68" t="s">
        <v>12</v>
      </c>
      <c r="H1209" s="68" t="s">
        <v>12</v>
      </c>
      <c r="I1209" s="68">
        <v>21010</v>
      </c>
      <c r="J1209" s="68" t="s">
        <v>13015</v>
      </c>
      <c r="K1209" s="68" t="s">
        <v>126</v>
      </c>
      <c r="L1209" s="68" t="s">
        <v>299</v>
      </c>
      <c r="M1209" s="68" t="s">
        <v>4144</v>
      </c>
      <c r="N1209" s="68" t="s">
        <v>4144</v>
      </c>
      <c r="O1209" s="68" t="s">
        <v>14666</v>
      </c>
      <c r="P1209" s="348">
        <v>24788067</v>
      </c>
      <c r="Q1209" s="348">
        <v>24788067</v>
      </c>
      <c r="R1209" s="348" t="s">
        <v>15649</v>
      </c>
      <c r="S1209" s="348">
        <v>24788067</v>
      </c>
      <c r="T1209" s="348" t="s">
        <v>15387</v>
      </c>
      <c r="U1209" s="348">
        <v>24780158</v>
      </c>
      <c r="V1209" s="68"/>
      <c r="W1209" s="68"/>
      <c r="X1209" s="68" t="s">
        <v>4145</v>
      </c>
      <c r="Y1209" s="68"/>
    </row>
    <row r="1210" spans="1:25" x14ac:dyDescent="0.25">
      <c r="A1210" s="68" t="s">
        <v>4146</v>
      </c>
      <c r="B1210" s="68" t="s">
        <v>50</v>
      </c>
      <c r="C1210" s="68" t="s">
        <v>1453</v>
      </c>
      <c r="D1210" s="68" t="s">
        <v>299</v>
      </c>
      <c r="E1210" s="68" t="s">
        <v>15</v>
      </c>
      <c r="F1210" s="68" t="s">
        <v>49</v>
      </c>
      <c r="G1210" s="68" t="s">
        <v>12</v>
      </c>
      <c r="H1210" s="68" t="s">
        <v>16</v>
      </c>
      <c r="I1210" s="68">
        <v>21012</v>
      </c>
      <c r="J1210" s="68" t="s">
        <v>13017</v>
      </c>
      <c r="K1210" s="68" t="s">
        <v>126</v>
      </c>
      <c r="L1210" s="68" t="s">
        <v>299</v>
      </c>
      <c r="M1210" s="68" t="s">
        <v>446</v>
      </c>
      <c r="N1210" s="68" t="s">
        <v>1453</v>
      </c>
      <c r="O1210" s="68" t="s">
        <v>14666</v>
      </c>
      <c r="P1210" s="348">
        <v>83710732</v>
      </c>
      <c r="Q1210" s="348" t="s">
        <v>15347</v>
      </c>
      <c r="R1210" s="348" t="s">
        <v>4147</v>
      </c>
      <c r="S1210" s="348">
        <v>83710732</v>
      </c>
      <c r="T1210" s="348" t="s">
        <v>15387</v>
      </c>
      <c r="U1210" s="348">
        <v>24780158</v>
      </c>
      <c r="V1210" s="68"/>
      <c r="W1210" s="68"/>
      <c r="X1210" s="68"/>
      <c r="Y1210" s="68"/>
    </row>
    <row r="1211" spans="1:25" x14ac:dyDescent="0.25">
      <c r="A1211" s="68" t="s">
        <v>4148</v>
      </c>
      <c r="B1211" s="68" t="s">
        <v>3063</v>
      </c>
      <c r="C1211" s="68" t="s">
        <v>69</v>
      </c>
      <c r="D1211" s="68" t="s">
        <v>299</v>
      </c>
      <c r="E1211" s="68" t="s">
        <v>15</v>
      </c>
      <c r="F1211" s="68" t="s">
        <v>49</v>
      </c>
      <c r="G1211" s="68" t="s">
        <v>12</v>
      </c>
      <c r="H1211" s="68" t="s">
        <v>16</v>
      </c>
      <c r="I1211" s="68">
        <v>21012</v>
      </c>
      <c r="J1211" s="68" t="s">
        <v>13017</v>
      </c>
      <c r="K1211" s="68" t="s">
        <v>126</v>
      </c>
      <c r="L1211" s="68" t="s">
        <v>299</v>
      </c>
      <c r="M1211" s="68" t="s">
        <v>446</v>
      </c>
      <c r="N1211" s="68" t="s">
        <v>69</v>
      </c>
      <c r="O1211" s="68" t="s">
        <v>14666</v>
      </c>
      <c r="P1211" s="348">
        <v>89263339</v>
      </c>
      <c r="Q1211" s="348" t="s">
        <v>15347</v>
      </c>
      <c r="R1211" s="348" t="s">
        <v>16554</v>
      </c>
      <c r="S1211" s="348">
        <v>83090277</v>
      </c>
      <c r="T1211" s="348" t="s">
        <v>15387</v>
      </c>
      <c r="U1211" s="348">
        <v>24780158</v>
      </c>
      <c r="V1211" s="68"/>
      <c r="W1211" s="68"/>
      <c r="X1211" s="68"/>
      <c r="Y1211" s="68"/>
    </row>
    <row r="1212" spans="1:25" x14ac:dyDescent="0.25">
      <c r="A1212" s="68" t="s">
        <v>4149</v>
      </c>
      <c r="B1212" s="68" t="s">
        <v>518</v>
      </c>
      <c r="C1212" s="68" t="s">
        <v>4150</v>
      </c>
      <c r="D1212" s="68" t="s">
        <v>299</v>
      </c>
      <c r="E1212" s="68" t="s">
        <v>15</v>
      </c>
      <c r="F1212" s="68" t="s">
        <v>49</v>
      </c>
      <c r="G1212" s="68" t="s">
        <v>12</v>
      </c>
      <c r="H1212" s="68" t="s">
        <v>16</v>
      </c>
      <c r="I1212" s="68">
        <v>21012</v>
      </c>
      <c r="J1212" s="68" t="s">
        <v>13017</v>
      </c>
      <c r="K1212" s="68" t="s">
        <v>126</v>
      </c>
      <c r="L1212" s="68" t="s">
        <v>299</v>
      </c>
      <c r="M1212" s="68" t="s">
        <v>446</v>
      </c>
      <c r="N1212" s="68" t="s">
        <v>1982</v>
      </c>
      <c r="O1212" s="68" t="s">
        <v>14666</v>
      </c>
      <c r="P1212" s="348">
        <v>24780175</v>
      </c>
      <c r="Q1212" s="348">
        <v>24780175</v>
      </c>
      <c r="R1212" s="348" t="s">
        <v>14147</v>
      </c>
      <c r="S1212" s="348">
        <v>24780175</v>
      </c>
      <c r="T1212" s="348" t="s">
        <v>15387</v>
      </c>
      <c r="U1212" s="348">
        <v>24780158</v>
      </c>
      <c r="V1212" s="68"/>
      <c r="W1212" s="68"/>
      <c r="X1212" s="68" t="s">
        <v>3926</v>
      </c>
      <c r="Y1212" s="68"/>
    </row>
    <row r="1213" spans="1:25" x14ac:dyDescent="0.25">
      <c r="A1213" s="68" t="s">
        <v>4151</v>
      </c>
      <c r="B1213" s="68" t="s">
        <v>488</v>
      </c>
      <c r="C1213" s="68" t="s">
        <v>4152</v>
      </c>
      <c r="D1213" s="68" t="s">
        <v>281</v>
      </c>
      <c r="E1213" s="68" t="s">
        <v>6</v>
      </c>
      <c r="F1213" s="68" t="s">
        <v>282</v>
      </c>
      <c r="G1213" s="68" t="s">
        <v>12</v>
      </c>
      <c r="H1213" s="68" t="s">
        <v>2</v>
      </c>
      <c r="I1213" s="68">
        <v>41001</v>
      </c>
      <c r="J1213" s="68" t="s">
        <v>13818</v>
      </c>
      <c r="K1213" s="68" t="s">
        <v>283</v>
      </c>
      <c r="L1213" s="68" t="s">
        <v>281</v>
      </c>
      <c r="M1213" s="68" t="s">
        <v>4153</v>
      </c>
      <c r="N1213" s="68" t="s">
        <v>4152</v>
      </c>
      <c r="O1213" s="68" t="s">
        <v>14666</v>
      </c>
      <c r="P1213" s="348">
        <v>44191361</v>
      </c>
      <c r="Q1213" s="348" t="s">
        <v>15347</v>
      </c>
      <c r="R1213" s="348" t="s">
        <v>16555</v>
      </c>
      <c r="S1213" s="348">
        <v>84947666</v>
      </c>
      <c r="T1213" s="348" t="s">
        <v>10205</v>
      </c>
      <c r="U1213" s="348">
        <v>27665823</v>
      </c>
      <c r="V1213" s="68"/>
      <c r="W1213" s="68"/>
      <c r="X1213" s="68" t="s">
        <v>12122</v>
      </c>
      <c r="Y1213" s="68"/>
    </row>
    <row r="1214" spans="1:25" x14ac:dyDescent="0.25">
      <c r="A1214" s="68" t="s">
        <v>4154</v>
      </c>
      <c r="B1214" s="68" t="s">
        <v>3070</v>
      </c>
      <c r="C1214" s="68" t="s">
        <v>4155</v>
      </c>
      <c r="D1214" s="68" t="s">
        <v>299</v>
      </c>
      <c r="E1214" s="68" t="s">
        <v>15</v>
      </c>
      <c r="F1214" s="68" t="s">
        <v>49</v>
      </c>
      <c r="G1214" s="68" t="s">
        <v>12</v>
      </c>
      <c r="H1214" s="68" t="s">
        <v>16</v>
      </c>
      <c r="I1214" s="68">
        <v>21012</v>
      </c>
      <c r="J1214" s="68" t="s">
        <v>13017</v>
      </c>
      <c r="K1214" s="68" t="s">
        <v>126</v>
      </c>
      <c r="L1214" s="68" t="s">
        <v>299</v>
      </c>
      <c r="M1214" s="68" t="s">
        <v>446</v>
      </c>
      <c r="N1214" s="68" t="s">
        <v>11523</v>
      </c>
      <c r="O1214" s="68" t="s">
        <v>14666</v>
      </c>
      <c r="P1214" s="348">
        <v>24780607</v>
      </c>
      <c r="Q1214" s="348" t="s">
        <v>15347</v>
      </c>
      <c r="R1214" s="348" t="s">
        <v>12686</v>
      </c>
      <c r="S1214" s="348">
        <v>87052960</v>
      </c>
      <c r="T1214" s="348" t="s">
        <v>15387</v>
      </c>
      <c r="U1214" s="348">
        <v>24780158</v>
      </c>
      <c r="V1214" s="68"/>
      <c r="W1214" s="68"/>
      <c r="X1214" s="68" t="s">
        <v>5335</v>
      </c>
      <c r="Y1214" s="68"/>
    </row>
    <row r="1215" spans="1:25" x14ac:dyDescent="0.25">
      <c r="A1215" s="68" t="s">
        <v>4156</v>
      </c>
      <c r="B1215" s="68" t="s">
        <v>461</v>
      </c>
      <c r="C1215" s="68" t="s">
        <v>4157</v>
      </c>
      <c r="D1215" s="68" t="s">
        <v>11160</v>
      </c>
      <c r="E1215" s="68" t="s">
        <v>6</v>
      </c>
      <c r="F1215" s="68" t="s">
        <v>49</v>
      </c>
      <c r="G1215" s="68" t="s">
        <v>12</v>
      </c>
      <c r="H1215" s="68" t="s">
        <v>12</v>
      </c>
      <c r="I1215" s="68">
        <v>21010</v>
      </c>
      <c r="J1215" s="68" t="s">
        <v>13015</v>
      </c>
      <c r="K1215" s="68" t="s">
        <v>126</v>
      </c>
      <c r="L1215" s="68" t="s">
        <v>299</v>
      </c>
      <c r="M1215" s="68" t="s">
        <v>4144</v>
      </c>
      <c r="N1215" s="68" t="s">
        <v>4157</v>
      </c>
      <c r="O1215" s="68" t="s">
        <v>14666</v>
      </c>
      <c r="P1215" s="348" t="s">
        <v>15347</v>
      </c>
      <c r="Q1215" s="348" t="s">
        <v>15347</v>
      </c>
      <c r="R1215" s="348" t="s">
        <v>14136</v>
      </c>
      <c r="S1215" s="348">
        <v>89416430</v>
      </c>
      <c r="T1215" s="348" t="s">
        <v>15637</v>
      </c>
      <c r="U1215" s="348">
        <v>83620080</v>
      </c>
      <c r="V1215" s="68"/>
      <c r="W1215" s="68"/>
      <c r="X1215" s="68" t="s">
        <v>9161</v>
      </c>
      <c r="Y1215" s="68"/>
    </row>
    <row r="1216" spans="1:25" x14ac:dyDescent="0.25">
      <c r="A1216" s="68" t="s">
        <v>4158</v>
      </c>
      <c r="B1216" s="68" t="s">
        <v>818</v>
      </c>
      <c r="C1216" s="68" t="s">
        <v>3937</v>
      </c>
      <c r="D1216" s="68" t="s">
        <v>4119</v>
      </c>
      <c r="E1216" s="68" t="s">
        <v>7</v>
      </c>
      <c r="F1216" s="68" t="s">
        <v>133</v>
      </c>
      <c r="G1216" s="68" t="s">
        <v>3</v>
      </c>
      <c r="H1216" s="68" t="s">
        <v>6</v>
      </c>
      <c r="I1216" s="68">
        <v>70205</v>
      </c>
      <c r="J1216" s="68" t="s">
        <v>13953</v>
      </c>
      <c r="K1216" s="68" t="s">
        <v>132</v>
      </c>
      <c r="L1216" s="68" t="s">
        <v>14376</v>
      </c>
      <c r="M1216" s="68" t="s">
        <v>4120</v>
      </c>
      <c r="N1216" s="68" t="s">
        <v>11524</v>
      </c>
      <c r="O1216" s="68" t="s">
        <v>14666</v>
      </c>
      <c r="P1216" s="348">
        <v>44025595</v>
      </c>
      <c r="Q1216" s="348">
        <v>88819011</v>
      </c>
      <c r="R1216" s="348" t="s">
        <v>15650</v>
      </c>
      <c r="S1216" s="348">
        <v>88819011</v>
      </c>
      <c r="T1216" s="348" t="s">
        <v>15651</v>
      </c>
      <c r="U1216" s="348">
        <v>88756410</v>
      </c>
      <c r="V1216" s="68"/>
      <c r="W1216" s="68"/>
      <c r="X1216" s="68" t="s">
        <v>4159</v>
      </c>
      <c r="Y1216" s="68"/>
    </row>
    <row r="1217" spans="1:25" x14ac:dyDescent="0.25">
      <c r="A1217" s="68" t="s">
        <v>4161</v>
      </c>
      <c r="B1217" s="68" t="s">
        <v>3137</v>
      </c>
      <c r="C1217" s="68" t="s">
        <v>4029</v>
      </c>
      <c r="D1217" s="68" t="s">
        <v>299</v>
      </c>
      <c r="E1217" s="68" t="s">
        <v>15</v>
      </c>
      <c r="F1217" s="68" t="s">
        <v>49</v>
      </c>
      <c r="G1217" s="68" t="s">
        <v>12</v>
      </c>
      <c r="H1217" s="68" t="s">
        <v>12</v>
      </c>
      <c r="I1217" s="68">
        <v>21010</v>
      </c>
      <c r="J1217" s="68" t="s">
        <v>13015</v>
      </c>
      <c r="K1217" s="68" t="s">
        <v>126</v>
      </c>
      <c r="L1217" s="68" t="s">
        <v>299</v>
      </c>
      <c r="M1217" s="68" t="s">
        <v>4144</v>
      </c>
      <c r="N1217" s="68" t="s">
        <v>4029</v>
      </c>
      <c r="O1217" s="68" t="s">
        <v>14666</v>
      </c>
      <c r="P1217" s="348">
        <v>24780158</v>
      </c>
      <c r="Q1217" s="348">
        <v>44028596</v>
      </c>
      <c r="R1217" s="348" t="s">
        <v>16556</v>
      </c>
      <c r="S1217" s="348">
        <v>61253816</v>
      </c>
      <c r="T1217" s="348" t="s">
        <v>15387</v>
      </c>
      <c r="U1217" s="348">
        <v>24780158</v>
      </c>
      <c r="V1217" s="68"/>
      <c r="W1217" s="68"/>
      <c r="X1217" s="68"/>
      <c r="Y1217" s="68"/>
    </row>
    <row r="1218" spans="1:25" x14ac:dyDescent="0.25">
      <c r="A1218" s="68" t="s">
        <v>4162</v>
      </c>
      <c r="B1218" s="68" t="s">
        <v>3152</v>
      </c>
      <c r="C1218" s="68" t="s">
        <v>4163</v>
      </c>
      <c r="D1218" s="68" t="s">
        <v>11160</v>
      </c>
      <c r="E1218" s="68" t="s">
        <v>6</v>
      </c>
      <c r="F1218" s="68" t="s">
        <v>49</v>
      </c>
      <c r="G1218" s="68" t="s">
        <v>277</v>
      </c>
      <c r="H1218" s="68" t="s">
        <v>2</v>
      </c>
      <c r="I1218" s="68">
        <v>21501</v>
      </c>
      <c r="J1218" s="68" t="s">
        <v>13044</v>
      </c>
      <c r="K1218" s="68" t="s">
        <v>126</v>
      </c>
      <c r="L1218" s="68" t="s">
        <v>278</v>
      </c>
      <c r="M1218" s="68" t="s">
        <v>218</v>
      </c>
      <c r="N1218" s="68" t="s">
        <v>11525</v>
      </c>
      <c r="O1218" s="68" t="s">
        <v>14666</v>
      </c>
      <c r="P1218" s="348">
        <v>41051111</v>
      </c>
      <c r="Q1218" s="348" t="s">
        <v>15347</v>
      </c>
      <c r="R1218" s="348" t="s">
        <v>13504</v>
      </c>
      <c r="S1218" s="348">
        <v>87830429</v>
      </c>
      <c r="T1218" s="348" t="s">
        <v>15637</v>
      </c>
      <c r="U1218" s="348">
        <v>24640011</v>
      </c>
      <c r="V1218" s="68"/>
      <c r="W1218" s="68"/>
      <c r="X1218" s="68" t="s">
        <v>4164</v>
      </c>
      <c r="Y1218" s="68"/>
    </row>
    <row r="1219" spans="1:25" x14ac:dyDescent="0.25">
      <c r="A1219" s="68" t="s">
        <v>4167</v>
      </c>
      <c r="B1219" s="68" t="s">
        <v>4166</v>
      </c>
      <c r="C1219" s="68" t="s">
        <v>3570</v>
      </c>
      <c r="D1219" s="68" t="s">
        <v>11160</v>
      </c>
      <c r="E1219" s="68" t="s">
        <v>6</v>
      </c>
      <c r="F1219" s="68" t="s">
        <v>49</v>
      </c>
      <c r="G1219" s="68" t="s">
        <v>277</v>
      </c>
      <c r="H1219" s="68" t="s">
        <v>2</v>
      </c>
      <c r="I1219" s="68">
        <v>21501</v>
      </c>
      <c r="J1219" s="68" t="s">
        <v>13044</v>
      </c>
      <c r="K1219" s="68" t="s">
        <v>126</v>
      </c>
      <c r="L1219" s="68" t="s">
        <v>278</v>
      </c>
      <c r="M1219" s="68" t="s">
        <v>218</v>
      </c>
      <c r="N1219" s="68" t="s">
        <v>3570</v>
      </c>
      <c r="O1219" s="68" t="s">
        <v>14666</v>
      </c>
      <c r="P1219" s="348">
        <v>41051081</v>
      </c>
      <c r="Q1219" s="348">
        <v>41051081</v>
      </c>
      <c r="R1219" s="348" t="s">
        <v>14834</v>
      </c>
      <c r="S1219" s="348">
        <v>41051081</v>
      </c>
      <c r="T1219" s="348" t="s">
        <v>15637</v>
      </c>
      <c r="U1219" s="348">
        <v>24640011</v>
      </c>
      <c r="V1219" s="68"/>
      <c r="W1219" s="68"/>
      <c r="X1219" s="68" t="s">
        <v>6577</v>
      </c>
      <c r="Y1219" s="68"/>
    </row>
    <row r="1220" spans="1:25" x14ac:dyDescent="0.25">
      <c r="A1220" s="68" t="s">
        <v>4169</v>
      </c>
      <c r="B1220" s="68" t="s">
        <v>4168</v>
      </c>
      <c r="C1220" s="68" t="s">
        <v>4170</v>
      </c>
      <c r="D1220" s="68" t="s">
        <v>11160</v>
      </c>
      <c r="E1220" s="68" t="s">
        <v>6</v>
      </c>
      <c r="F1220" s="68" t="s">
        <v>49</v>
      </c>
      <c r="G1220" s="68" t="s">
        <v>277</v>
      </c>
      <c r="H1220" s="68" t="s">
        <v>2</v>
      </c>
      <c r="I1220" s="68">
        <v>21501</v>
      </c>
      <c r="J1220" s="68" t="s">
        <v>13044</v>
      </c>
      <c r="K1220" s="68" t="s">
        <v>126</v>
      </c>
      <c r="L1220" s="68" t="s">
        <v>278</v>
      </c>
      <c r="M1220" s="68" t="s">
        <v>218</v>
      </c>
      <c r="N1220" s="68" t="s">
        <v>4170</v>
      </c>
      <c r="O1220" s="68" t="s">
        <v>14666</v>
      </c>
      <c r="P1220" s="348">
        <v>84126786</v>
      </c>
      <c r="Q1220" s="348" t="s">
        <v>15347</v>
      </c>
      <c r="R1220" s="348" t="s">
        <v>14839</v>
      </c>
      <c r="S1220" s="348">
        <v>84126786</v>
      </c>
      <c r="T1220" s="348" t="s">
        <v>15637</v>
      </c>
      <c r="U1220" s="348">
        <v>83620080</v>
      </c>
      <c r="V1220" s="68"/>
      <c r="W1220" s="68"/>
      <c r="X1220" s="68"/>
      <c r="Y1220" s="68"/>
    </row>
    <row r="1221" spans="1:25" x14ac:dyDescent="0.25">
      <c r="A1221" s="68" t="s">
        <v>4172</v>
      </c>
      <c r="B1221" s="68" t="s">
        <v>4171</v>
      </c>
      <c r="C1221" s="68" t="s">
        <v>101</v>
      </c>
      <c r="D1221" s="68" t="s">
        <v>11160</v>
      </c>
      <c r="E1221" s="68" t="s">
        <v>6</v>
      </c>
      <c r="F1221" s="68" t="s">
        <v>49</v>
      </c>
      <c r="G1221" s="68" t="s">
        <v>277</v>
      </c>
      <c r="H1221" s="68" t="s">
        <v>2</v>
      </c>
      <c r="I1221" s="68">
        <v>21501</v>
      </c>
      <c r="J1221" s="68" t="s">
        <v>13044</v>
      </c>
      <c r="K1221" s="68" t="s">
        <v>126</v>
      </c>
      <c r="L1221" s="68" t="s">
        <v>278</v>
      </c>
      <c r="M1221" s="68" t="s">
        <v>218</v>
      </c>
      <c r="N1221" s="68" t="s">
        <v>101</v>
      </c>
      <c r="O1221" s="68" t="s">
        <v>14666</v>
      </c>
      <c r="P1221" s="348">
        <v>41051121</v>
      </c>
      <c r="Q1221" s="348" t="s">
        <v>15347</v>
      </c>
      <c r="R1221" s="348" t="s">
        <v>10194</v>
      </c>
      <c r="S1221" s="348">
        <v>83172386</v>
      </c>
      <c r="T1221" s="348" t="s">
        <v>15637</v>
      </c>
      <c r="U1221" s="348">
        <v>24640011</v>
      </c>
      <c r="V1221" s="68"/>
      <c r="W1221" s="68"/>
      <c r="X1221" s="68" t="s">
        <v>9662</v>
      </c>
      <c r="Y1221" s="68"/>
    </row>
    <row r="1222" spans="1:25" x14ac:dyDescent="0.25">
      <c r="A1222" s="68" t="s">
        <v>4173</v>
      </c>
      <c r="B1222" s="68" t="s">
        <v>3190</v>
      </c>
      <c r="C1222" s="68" t="s">
        <v>976</v>
      </c>
      <c r="D1222" s="68" t="s">
        <v>299</v>
      </c>
      <c r="E1222" s="68" t="s">
        <v>15</v>
      </c>
      <c r="F1222" s="68" t="s">
        <v>49</v>
      </c>
      <c r="G1222" s="68" t="s">
        <v>12</v>
      </c>
      <c r="H1222" s="68" t="s">
        <v>12</v>
      </c>
      <c r="I1222" s="68">
        <v>21010</v>
      </c>
      <c r="J1222" s="68" t="s">
        <v>13015</v>
      </c>
      <c r="K1222" s="68" t="s">
        <v>126</v>
      </c>
      <c r="L1222" s="68" t="s">
        <v>299</v>
      </c>
      <c r="M1222" s="68" t="s">
        <v>4144</v>
      </c>
      <c r="N1222" s="68" t="s">
        <v>976</v>
      </c>
      <c r="O1222" s="68" t="s">
        <v>14666</v>
      </c>
      <c r="P1222" s="348">
        <v>24788907</v>
      </c>
      <c r="Q1222" s="348">
        <v>44056295</v>
      </c>
      <c r="R1222" s="348" t="s">
        <v>14849</v>
      </c>
      <c r="S1222" s="348">
        <v>83330430</v>
      </c>
      <c r="T1222" s="348" t="s">
        <v>15387</v>
      </c>
      <c r="U1222" s="348">
        <v>24780158</v>
      </c>
      <c r="V1222" s="68"/>
      <c r="W1222" s="68"/>
      <c r="X1222" s="68" t="s">
        <v>12381</v>
      </c>
      <c r="Y1222" s="68"/>
    </row>
    <row r="1223" spans="1:25" x14ac:dyDescent="0.25">
      <c r="A1223" s="68" t="s">
        <v>4174</v>
      </c>
      <c r="B1223" s="68" t="s">
        <v>3220</v>
      </c>
      <c r="C1223" s="68" t="s">
        <v>4175</v>
      </c>
      <c r="D1223" s="68" t="s">
        <v>11160</v>
      </c>
      <c r="E1223" s="68" t="s">
        <v>6</v>
      </c>
      <c r="F1223" s="68" t="s">
        <v>49</v>
      </c>
      <c r="G1223" s="68" t="s">
        <v>277</v>
      </c>
      <c r="H1223" s="68" t="s">
        <v>2</v>
      </c>
      <c r="I1223" s="68">
        <v>21501</v>
      </c>
      <c r="J1223" s="68" t="s">
        <v>13044</v>
      </c>
      <c r="K1223" s="68" t="s">
        <v>126</v>
      </c>
      <c r="L1223" s="68" t="s">
        <v>278</v>
      </c>
      <c r="M1223" s="68" t="s">
        <v>218</v>
      </c>
      <c r="N1223" s="68" t="s">
        <v>445</v>
      </c>
      <c r="O1223" s="68" t="s">
        <v>14666</v>
      </c>
      <c r="P1223" s="348">
        <v>41051118</v>
      </c>
      <c r="Q1223" s="348" t="s">
        <v>15347</v>
      </c>
      <c r="R1223" s="348" t="s">
        <v>15652</v>
      </c>
      <c r="S1223" s="348">
        <v>88245412</v>
      </c>
      <c r="T1223" s="348" t="s">
        <v>15637</v>
      </c>
      <c r="U1223" s="348">
        <v>24640011</v>
      </c>
      <c r="V1223" s="68"/>
      <c r="W1223" s="68"/>
      <c r="X1223" s="68" t="s">
        <v>4176</v>
      </c>
      <c r="Y1223" s="68"/>
    </row>
    <row r="1224" spans="1:25" x14ac:dyDescent="0.25">
      <c r="A1224" s="68" t="s">
        <v>4177</v>
      </c>
      <c r="B1224" s="68" t="s">
        <v>3199</v>
      </c>
      <c r="C1224" s="68" t="s">
        <v>3775</v>
      </c>
      <c r="D1224" s="68" t="s">
        <v>11160</v>
      </c>
      <c r="E1224" s="68" t="s">
        <v>6</v>
      </c>
      <c r="F1224" s="68" t="s">
        <v>49</v>
      </c>
      <c r="G1224" s="68" t="s">
        <v>277</v>
      </c>
      <c r="H1224" s="68" t="s">
        <v>2</v>
      </c>
      <c r="I1224" s="68">
        <v>21501</v>
      </c>
      <c r="J1224" s="68" t="s">
        <v>13044</v>
      </c>
      <c r="K1224" s="68" t="s">
        <v>126</v>
      </c>
      <c r="L1224" s="68" t="s">
        <v>278</v>
      </c>
      <c r="M1224" s="68" t="s">
        <v>218</v>
      </c>
      <c r="N1224" s="68" t="s">
        <v>3775</v>
      </c>
      <c r="O1224" s="68" t="s">
        <v>14666</v>
      </c>
      <c r="P1224" s="348">
        <v>41051075</v>
      </c>
      <c r="Q1224" s="348" t="s">
        <v>15347</v>
      </c>
      <c r="R1224" s="348" t="s">
        <v>10006</v>
      </c>
      <c r="S1224" s="348">
        <v>86031561</v>
      </c>
      <c r="T1224" s="348" t="s">
        <v>15637</v>
      </c>
      <c r="U1224" s="348">
        <v>24640011</v>
      </c>
      <c r="V1224" s="68"/>
      <c r="W1224" s="68"/>
      <c r="X1224" s="68" t="s">
        <v>8898</v>
      </c>
      <c r="Y1224" s="68"/>
    </row>
    <row r="1225" spans="1:25" x14ac:dyDescent="0.25">
      <c r="A1225" s="68" t="s">
        <v>4178</v>
      </c>
      <c r="B1225" s="68" t="s">
        <v>3223</v>
      </c>
      <c r="C1225" s="68" t="s">
        <v>4179</v>
      </c>
      <c r="D1225" s="68" t="s">
        <v>299</v>
      </c>
      <c r="E1225" s="68" t="s">
        <v>15</v>
      </c>
      <c r="F1225" s="68" t="s">
        <v>49</v>
      </c>
      <c r="G1225" s="68" t="s">
        <v>12</v>
      </c>
      <c r="H1225" s="68" t="s">
        <v>16</v>
      </c>
      <c r="I1225" s="68">
        <v>21012</v>
      </c>
      <c r="J1225" s="68" t="s">
        <v>13017</v>
      </c>
      <c r="K1225" s="68" t="s">
        <v>126</v>
      </c>
      <c r="L1225" s="68" t="s">
        <v>299</v>
      </c>
      <c r="M1225" s="68" t="s">
        <v>446</v>
      </c>
      <c r="N1225" s="68" t="s">
        <v>4179</v>
      </c>
      <c r="O1225" s="68" t="s">
        <v>14666</v>
      </c>
      <c r="P1225" s="348">
        <v>24781901</v>
      </c>
      <c r="Q1225" s="348" t="s">
        <v>15347</v>
      </c>
      <c r="R1225" s="348" t="s">
        <v>14859</v>
      </c>
      <c r="S1225" s="348">
        <v>70407272</v>
      </c>
      <c r="T1225" s="348" t="s">
        <v>15387</v>
      </c>
      <c r="U1225" s="348">
        <v>24780158</v>
      </c>
      <c r="V1225" s="68"/>
      <c r="W1225" s="68"/>
      <c r="X1225" s="68" t="s">
        <v>12806</v>
      </c>
      <c r="Y1225" s="68"/>
    </row>
    <row r="1226" spans="1:25" x14ac:dyDescent="0.25">
      <c r="A1226" s="68" t="s">
        <v>4180</v>
      </c>
      <c r="B1226" s="68" t="s">
        <v>3241</v>
      </c>
      <c r="C1226" s="68" t="s">
        <v>331</v>
      </c>
      <c r="D1226" s="68" t="s">
        <v>299</v>
      </c>
      <c r="E1226" s="68" t="s">
        <v>15</v>
      </c>
      <c r="F1226" s="68" t="s">
        <v>49</v>
      </c>
      <c r="G1226" s="68" t="s">
        <v>12</v>
      </c>
      <c r="H1226" s="68" t="s">
        <v>16</v>
      </c>
      <c r="I1226" s="68">
        <v>21012</v>
      </c>
      <c r="J1226" s="68" t="s">
        <v>13017</v>
      </c>
      <c r="K1226" s="68" t="s">
        <v>126</v>
      </c>
      <c r="L1226" s="68" t="s">
        <v>299</v>
      </c>
      <c r="M1226" s="68" t="s">
        <v>446</v>
      </c>
      <c r="N1226" s="68" t="s">
        <v>331</v>
      </c>
      <c r="O1226" s="68" t="s">
        <v>14666</v>
      </c>
      <c r="P1226" s="348">
        <v>24780469</v>
      </c>
      <c r="Q1226" s="348">
        <v>24780469</v>
      </c>
      <c r="R1226" s="348" t="s">
        <v>14145</v>
      </c>
      <c r="S1226" s="348">
        <v>24780469</v>
      </c>
      <c r="T1226" s="348" t="s">
        <v>15387</v>
      </c>
      <c r="U1226" s="348">
        <v>24780158</v>
      </c>
      <c r="V1226" s="68"/>
      <c r="W1226" s="68"/>
      <c r="X1226" s="68" t="s">
        <v>4181</v>
      </c>
      <c r="Y1226" s="68"/>
    </row>
    <row r="1227" spans="1:25" x14ac:dyDescent="0.25">
      <c r="A1227" s="68" t="s">
        <v>4182</v>
      </c>
      <c r="B1227" s="68" t="s">
        <v>3047</v>
      </c>
      <c r="C1227" s="68" t="s">
        <v>233</v>
      </c>
      <c r="D1227" s="68" t="s">
        <v>299</v>
      </c>
      <c r="E1227" s="68" t="s">
        <v>15</v>
      </c>
      <c r="F1227" s="68" t="s">
        <v>49</v>
      </c>
      <c r="G1227" s="68" t="s">
        <v>12</v>
      </c>
      <c r="H1227" s="68" t="s">
        <v>16</v>
      </c>
      <c r="I1227" s="68">
        <v>21012</v>
      </c>
      <c r="J1227" s="68" t="s">
        <v>13017</v>
      </c>
      <c r="K1227" s="68" t="s">
        <v>126</v>
      </c>
      <c r="L1227" s="68" t="s">
        <v>299</v>
      </c>
      <c r="M1227" s="68" t="s">
        <v>446</v>
      </c>
      <c r="N1227" s="68" t="s">
        <v>233</v>
      </c>
      <c r="O1227" s="68" t="s">
        <v>14666</v>
      </c>
      <c r="P1227" s="348">
        <v>85832169</v>
      </c>
      <c r="Q1227" s="348" t="s">
        <v>15347</v>
      </c>
      <c r="R1227" s="348" t="s">
        <v>13181</v>
      </c>
      <c r="S1227" s="348">
        <v>85832169</v>
      </c>
      <c r="T1227" s="348" t="s">
        <v>15387</v>
      </c>
      <c r="U1227" s="348">
        <v>24780158</v>
      </c>
      <c r="V1227" s="68"/>
      <c r="W1227" s="68"/>
      <c r="X1227" s="68"/>
      <c r="Y1227" s="68"/>
    </row>
    <row r="1228" spans="1:25" x14ac:dyDescent="0.25">
      <c r="A1228" s="68" t="s">
        <v>4183</v>
      </c>
      <c r="B1228" s="68" t="s">
        <v>3281</v>
      </c>
      <c r="C1228" s="68" t="s">
        <v>2950</v>
      </c>
      <c r="D1228" s="68" t="s">
        <v>299</v>
      </c>
      <c r="E1228" s="68" t="s">
        <v>15</v>
      </c>
      <c r="F1228" s="68" t="s">
        <v>49</v>
      </c>
      <c r="G1228" s="68" t="s">
        <v>12</v>
      </c>
      <c r="H1228" s="68" t="s">
        <v>12</v>
      </c>
      <c r="I1228" s="68">
        <v>21010</v>
      </c>
      <c r="J1228" s="68" t="s">
        <v>13015</v>
      </c>
      <c r="K1228" s="68" t="s">
        <v>126</v>
      </c>
      <c r="L1228" s="68" t="s">
        <v>299</v>
      </c>
      <c r="M1228" s="68" t="s">
        <v>4144</v>
      </c>
      <c r="N1228" s="68" t="s">
        <v>2950</v>
      </c>
      <c r="O1228" s="68" t="s">
        <v>14666</v>
      </c>
      <c r="P1228" s="348">
        <v>44056205</v>
      </c>
      <c r="Q1228" s="348" t="s">
        <v>15347</v>
      </c>
      <c r="R1228" s="348" t="s">
        <v>14863</v>
      </c>
      <c r="S1228" s="348">
        <v>87282468</v>
      </c>
      <c r="T1228" s="348" t="s">
        <v>15387</v>
      </c>
      <c r="U1228" s="348">
        <v>24780158</v>
      </c>
      <c r="V1228" s="68"/>
      <c r="W1228" s="68"/>
      <c r="X1228" s="68"/>
      <c r="Y1228" s="68"/>
    </row>
    <row r="1229" spans="1:25" x14ac:dyDescent="0.25">
      <c r="A1229" s="68" t="s">
        <v>4184</v>
      </c>
      <c r="B1229" s="68" t="s">
        <v>2784</v>
      </c>
      <c r="C1229" s="68" t="s">
        <v>3370</v>
      </c>
      <c r="D1229" s="68" t="s">
        <v>11160</v>
      </c>
      <c r="E1229" s="68" t="s">
        <v>6</v>
      </c>
      <c r="F1229" s="68" t="s">
        <v>49</v>
      </c>
      <c r="G1229" s="68" t="s">
        <v>277</v>
      </c>
      <c r="H1229" s="68" t="s">
        <v>2</v>
      </c>
      <c r="I1229" s="68">
        <v>21501</v>
      </c>
      <c r="J1229" s="68" t="s">
        <v>13044</v>
      </c>
      <c r="K1229" s="68" t="s">
        <v>126</v>
      </c>
      <c r="L1229" s="68" t="s">
        <v>278</v>
      </c>
      <c r="M1229" s="68" t="s">
        <v>218</v>
      </c>
      <c r="N1229" s="68" t="s">
        <v>3370</v>
      </c>
      <c r="O1229" s="68" t="s">
        <v>14666</v>
      </c>
      <c r="P1229" s="348">
        <v>41051108</v>
      </c>
      <c r="Q1229" s="348">
        <v>24610011</v>
      </c>
      <c r="R1229" s="348" t="s">
        <v>12442</v>
      </c>
      <c r="S1229" s="348">
        <v>41051108</v>
      </c>
      <c r="T1229" s="348" t="s">
        <v>15637</v>
      </c>
      <c r="U1229" s="348">
        <v>24640011</v>
      </c>
      <c r="V1229" s="68"/>
      <c r="W1229" s="68"/>
      <c r="X1229" s="68"/>
      <c r="Y1229" s="68"/>
    </row>
    <row r="1230" spans="1:25" x14ac:dyDescent="0.25">
      <c r="A1230" s="68" t="s">
        <v>4185</v>
      </c>
      <c r="B1230" s="68" t="s">
        <v>984</v>
      </c>
      <c r="C1230" s="68" t="s">
        <v>4186</v>
      </c>
      <c r="D1230" s="68" t="s">
        <v>11160</v>
      </c>
      <c r="E1230" s="68" t="s">
        <v>6</v>
      </c>
      <c r="F1230" s="68" t="s">
        <v>49</v>
      </c>
      <c r="G1230" s="68" t="s">
        <v>277</v>
      </c>
      <c r="H1230" s="68" t="s">
        <v>2</v>
      </c>
      <c r="I1230" s="68">
        <v>21501</v>
      </c>
      <c r="J1230" s="68" t="s">
        <v>13044</v>
      </c>
      <c r="K1230" s="68" t="s">
        <v>126</v>
      </c>
      <c r="L1230" s="68" t="s">
        <v>278</v>
      </c>
      <c r="M1230" s="68" t="s">
        <v>218</v>
      </c>
      <c r="N1230" s="68" t="s">
        <v>4186</v>
      </c>
      <c r="O1230" s="68" t="s">
        <v>14666</v>
      </c>
      <c r="P1230" s="348">
        <v>41051102</v>
      </c>
      <c r="Q1230" s="348" t="s">
        <v>15347</v>
      </c>
      <c r="R1230" s="348" t="s">
        <v>16557</v>
      </c>
      <c r="S1230" s="348">
        <v>41051102</v>
      </c>
      <c r="T1230" s="348" t="s">
        <v>15637</v>
      </c>
      <c r="U1230" s="348">
        <v>24640011</v>
      </c>
      <c r="V1230" s="68"/>
      <c r="W1230" s="68"/>
      <c r="X1230" s="68" t="s">
        <v>8900</v>
      </c>
      <c r="Y1230" s="68"/>
    </row>
    <row r="1231" spans="1:25" x14ac:dyDescent="0.25">
      <c r="A1231" s="68" t="s">
        <v>4187</v>
      </c>
      <c r="B1231" s="68" t="s">
        <v>3289</v>
      </c>
      <c r="C1231" s="68" t="s">
        <v>3409</v>
      </c>
      <c r="D1231" s="68" t="s">
        <v>299</v>
      </c>
      <c r="E1231" s="68" t="s">
        <v>15</v>
      </c>
      <c r="F1231" s="68" t="s">
        <v>49</v>
      </c>
      <c r="G1231" s="68" t="s">
        <v>12</v>
      </c>
      <c r="H1231" s="68" t="s">
        <v>12</v>
      </c>
      <c r="I1231" s="68">
        <v>21010</v>
      </c>
      <c r="J1231" s="68" t="s">
        <v>13015</v>
      </c>
      <c r="K1231" s="68" t="s">
        <v>126</v>
      </c>
      <c r="L1231" s="68" t="s">
        <v>299</v>
      </c>
      <c r="M1231" s="68" t="s">
        <v>4144</v>
      </c>
      <c r="N1231" s="68" t="s">
        <v>3409</v>
      </c>
      <c r="O1231" s="68" t="s">
        <v>14666</v>
      </c>
      <c r="P1231" s="348">
        <v>44050991</v>
      </c>
      <c r="Q1231" s="348">
        <v>86949968</v>
      </c>
      <c r="R1231" s="348" t="s">
        <v>13172</v>
      </c>
      <c r="S1231" s="348">
        <v>86949968</v>
      </c>
      <c r="T1231" s="348" t="s">
        <v>15387</v>
      </c>
      <c r="U1231" s="348">
        <v>24780158</v>
      </c>
      <c r="V1231" s="68"/>
      <c r="W1231" s="68"/>
      <c r="X1231" s="68" t="s">
        <v>15262</v>
      </c>
      <c r="Y1231" s="68"/>
    </row>
    <row r="1232" spans="1:25" x14ac:dyDescent="0.25">
      <c r="A1232" s="68" t="s">
        <v>4188</v>
      </c>
      <c r="B1232" s="68" t="s">
        <v>3293</v>
      </c>
      <c r="C1232" s="68" t="s">
        <v>446</v>
      </c>
      <c r="D1232" s="68" t="s">
        <v>299</v>
      </c>
      <c r="E1232" s="68" t="s">
        <v>15</v>
      </c>
      <c r="F1232" s="68" t="s">
        <v>49</v>
      </c>
      <c r="G1232" s="68" t="s">
        <v>12</v>
      </c>
      <c r="H1232" s="68" t="s">
        <v>16</v>
      </c>
      <c r="I1232" s="68">
        <v>21012</v>
      </c>
      <c r="J1232" s="68" t="s">
        <v>13017</v>
      </c>
      <c r="K1232" s="68" t="s">
        <v>126</v>
      </c>
      <c r="L1232" s="68" t="s">
        <v>299</v>
      </c>
      <c r="M1232" s="68" t="s">
        <v>446</v>
      </c>
      <c r="N1232" s="68" t="s">
        <v>446</v>
      </c>
      <c r="O1232" s="68" t="s">
        <v>14666</v>
      </c>
      <c r="P1232" s="348">
        <v>22005349</v>
      </c>
      <c r="Q1232" s="348" t="s">
        <v>15347</v>
      </c>
      <c r="R1232" s="348" t="s">
        <v>14852</v>
      </c>
      <c r="S1232" s="348">
        <v>83319595</v>
      </c>
      <c r="T1232" s="348" t="s">
        <v>15387</v>
      </c>
      <c r="U1232" s="348">
        <v>24780158</v>
      </c>
      <c r="V1232" s="68"/>
      <c r="W1232" s="68"/>
      <c r="X1232" s="68" t="s">
        <v>4189</v>
      </c>
      <c r="Y1232" s="68"/>
    </row>
    <row r="1233" spans="1:25" x14ac:dyDescent="0.25">
      <c r="A1233" s="68" t="s">
        <v>4191</v>
      </c>
      <c r="B1233" s="68" t="s">
        <v>4190</v>
      </c>
      <c r="C1233" s="68" t="s">
        <v>4192</v>
      </c>
      <c r="D1233" s="68" t="s">
        <v>299</v>
      </c>
      <c r="E1233" s="68" t="s">
        <v>15</v>
      </c>
      <c r="F1233" s="68" t="s">
        <v>49</v>
      </c>
      <c r="G1233" s="68" t="s">
        <v>12</v>
      </c>
      <c r="H1233" s="68" t="s">
        <v>12</v>
      </c>
      <c r="I1233" s="68">
        <v>21010</v>
      </c>
      <c r="J1233" s="68" t="s">
        <v>13015</v>
      </c>
      <c r="K1233" s="68" t="s">
        <v>126</v>
      </c>
      <c r="L1233" s="68" t="s">
        <v>299</v>
      </c>
      <c r="M1233" s="68" t="s">
        <v>4144</v>
      </c>
      <c r="N1233" s="68" t="s">
        <v>4192</v>
      </c>
      <c r="O1233" s="68" t="s">
        <v>14666</v>
      </c>
      <c r="P1233" s="348">
        <v>44039447</v>
      </c>
      <c r="Q1233" s="348" t="s">
        <v>15347</v>
      </c>
      <c r="R1233" s="348" t="s">
        <v>14856</v>
      </c>
      <c r="S1233" s="348">
        <v>83555560</v>
      </c>
      <c r="T1233" s="348" t="s">
        <v>15387</v>
      </c>
      <c r="U1233" s="348">
        <v>24780158</v>
      </c>
      <c r="V1233" s="68"/>
      <c r="W1233" s="68"/>
      <c r="X1233" s="68"/>
      <c r="Y1233" s="68"/>
    </row>
    <row r="1234" spans="1:25" x14ac:dyDescent="0.25">
      <c r="A1234" s="68" t="s">
        <v>4194</v>
      </c>
      <c r="B1234" s="68" t="s">
        <v>4193</v>
      </c>
      <c r="C1234" s="68" t="s">
        <v>1403</v>
      </c>
      <c r="D1234" s="68" t="s">
        <v>723</v>
      </c>
      <c r="E1234" s="68" t="s">
        <v>2</v>
      </c>
      <c r="F1234" s="68" t="s">
        <v>46</v>
      </c>
      <c r="G1234" s="68" t="s">
        <v>6</v>
      </c>
      <c r="H1234" s="68" t="s">
        <v>2</v>
      </c>
      <c r="I1234" s="68">
        <v>10501</v>
      </c>
      <c r="J1234" s="68" t="s">
        <v>13780</v>
      </c>
      <c r="K1234" s="68" t="s">
        <v>47</v>
      </c>
      <c r="L1234" s="68" t="s">
        <v>14155</v>
      </c>
      <c r="M1234" s="68" t="s">
        <v>1575</v>
      </c>
      <c r="N1234" s="68" t="s">
        <v>1403</v>
      </c>
      <c r="O1234" s="68" t="s">
        <v>14666</v>
      </c>
      <c r="P1234" s="348">
        <v>25467707</v>
      </c>
      <c r="Q1234" s="348">
        <v>25467707</v>
      </c>
      <c r="R1234" s="348" t="s">
        <v>16558</v>
      </c>
      <c r="S1234" s="348">
        <v>85697905</v>
      </c>
      <c r="T1234" s="348" t="s">
        <v>15653</v>
      </c>
      <c r="U1234" s="348">
        <v>21004869</v>
      </c>
      <c r="V1234" s="68"/>
      <c r="W1234" s="68"/>
      <c r="X1234" s="68" t="s">
        <v>141</v>
      </c>
      <c r="Y1234" s="68"/>
    </row>
    <row r="1235" spans="1:25" x14ac:dyDescent="0.25">
      <c r="A1235" s="68" t="s">
        <v>4196</v>
      </c>
      <c r="B1235" s="68" t="s">
        <v>4195</v>
      </c>
      <c r="C1235" s="68" t="s">
        <v>774</v>
      </c>
      <c r="D1235" s="68" t="s">
        <v>723</v>
      </c>
      <c r="E1235" s="68" t="s">
        <v>2</v>
      </c>
      <c r="F1235" s="68" t="s">
        <v>46</v>
      </c>
      <c r="G1235" s="68" t="s">
        <v>6</v>
      </c>
      <c r="H1235" s="68" t="s">
        <v>2</v>
      </c>
      <c r="I1235" s="68">
        <v>10501</v>
      </c>
      <c r="J1235" s="68" t="s">
        <v>13780</v>
      </c>
      <c r="K1235" s="68" t="s">
        <v>47</v>
      </c>
      <c r="L1235" s="68" t="s">
        <v>14155</v>
      </c>
      <c r="M1235" s="68" t="s">
        <v>1575</v>
      </c>
      <c r="N1235" s="68" t="s">
        <v>774</v>
      </c>
      <c r="O1235" s="68" t="s">
        <v>14666</v>
      </c>
      <c r="P1235" s="348">
        <v>25466008</v>
      </c>
      <c r="Q1235" s="348">
        <v>25464030</v>
      </c>
      <c r="R1235" s="348" t="s">
        <v>15654</v>
      </c>
      <c r="S1235" s="348">
        <v>25464030</v>
      </c>
      <c r="T1235" s="348" t="s">
        <v>15653</v>
      </c>
      <c r="U1235" s="348">
        <v>21004869</v>
      </c>
      <c r="V1235" s="68"/>
      <c r="W1235" s="68"/>
      <c r="X1235" s="68" t="s">
        <v>1460</v>
      </c>
      <c r="Y1235" s="68"/>
    </row>
    <row r="1236" spans="1:25" x14ac:dyDescent="0.25">
      <c r="A1236" s="68" t="s">
        <v>4198</v>
      </c>
      <c r="B1236" s="68" t="s">
        <v>4197</v>
      </c>
      <c r="C1236" s="68" t="s">
        <v>299</v>
      </c>
      <c r="D1236" s="68" t="s">
        <v>723</v>
      </c>
      <c r="E1236" s="68" t="s">
        <v>2</v>
      </c>
      <c r="F1236" s="68" t="s">
        <v>46</v>
      </c>
      <c r="G1236" s="68" t="s">
        <v>6</v>
      </c>
      <c r="H1236" s="68" t="s">
        <v>4</v>
      </c>
      <c r="I1236" s="68">
        <v>10503</v>
      </c>
      <c r="J1236" s="68" t="s">
        <v>13792</v>
      </c>
      <c r="K1236" s="68" t="s">
        <v>47</v>
      </c>
      <c r="L1236" s="68" t="s">
        <v>14155</v>
      </c>
      <c r="M1236" s="68" t="s">
        <v>299</v>
      </c>
      <c r="N1236" s="68" t="s">
        <v>299</v>
      </c>
      <c r="O1236" s="68" t="s">
        <v>14666</v>
      </c>
      <c r="P1236" s="348">
        <v>25463203</v>
      </c>
      <c r="Q1236" s="348">
        <v>25463202</v>
      </c>
      <c r="R1236" s="348" t="s">
        <v>14176</v>
      </c>
      <c r="S1236" s="348">
        <v>88720583</v>
      </c>
      <c r="T1236" s="348" t="s">
        <v>15653</v>
      </c>
      <c r="U1236" s="348">
        <v>21004869</v>
      </c>
      <c r="V1236" s="68"/>
      <c r="W1236" s="68"/>
      <c r="X1236" s="68" t="s">
        <v>4199</v>
      </c>
      <c r="Y1236" s="68"/>
    </row>
    <row r="1237" spans="1:25" x14ac:dyDescent="0.25">
      <c r="A1237" s="68" t="s">
        <v>4201</v>
      </c>
      <c r="B1237" s="68" t="s">
        <v>4200</v>
      </c>
      <c r="C1237" s="68" t="s">
        <v>570</v>
      </c>
      <c r="D1237" s="68" t="s">
        <v>723</v>
      </c>
      <c r="E1237" s="68" t="s">
        <v>2</v>
      </c>
      <c r="F1237" s="68" t="s">
        <v>46</v>
      </c>
      <c r="G1237" s="68" t="s">
        <v>6</v>
      </c>
      <c r="H1237" s="68" t="s">
        <v>4</v>
      </c>
      <c r="I1237" s="68">
        <v>10503</v>
      </c>
      <c r="J1237" s="68" t="s">
        <v>13792</v>
      </c>
      <c r="K1237" s="68" t="s">
        <v>47</v>
      </c>
      <c r="L1237" s="68" t="s">
        <v>14155</v>
      </c>
      <c r="M1237" s="68" t="s">
        <v>299</v>
      </c>
      <c r="N1237" s="68" t="s">
        <v>299</v>
      </c>
      <c r="O1237" s="68" t="s">
        <v>14666</v>
      </c>
      <c r="P1237" s="348">
        <v>21007885</v>
      </c>
      <c r="Q1237" s="348" t="s">
        <v>15347</v>
      </c>
      <c r="R1237" s="348" t="s">
        <v>15655</v>
      </c>
      <c r="S1237" s="348">
        <v>87995482</v>
      </c>
      <c r="T1237" s="348" t="s">
        <v>15653</v>
      </c>
      <c r="U1237" s="348">
        <v>21004869</v>
      </c>
      <c r="V1237" s="68"/>
      <c r="W1237" s="68"/>
      <c r="X1237" s="68" t="s">
        <v>4202</v>
      </c>
      <c r="Y1237" s="68"/>
    </row>
    <row r="1238" spans="1:25" x14ac:dyDescent="0.25">
      <c r="A1238" s="68" t="s">
        <v>4204</v>
      </c>
      <c r="B1238" s="68" t="s">
        <v>4203</v>
      </c>
      <c r="C1238" s="68" t="s">
        <v>845</v>
      </c>
      <c r="D1238" s="68" t="s">
        <v>723</v>
      </c>
      <c r="E1238" s="68" t="s">
        <v>2</v>
      </c>
      <c r="F1238" s="68" t="s">
        <v>46</v>
      </c>
      <c r="G1238" s="68" t="s">
        <v>6</v>
      </c>
      <c r="H1238" s="68" t="s">
        <v>2</v>
      </c>
      <c r="I1238" s="68">
        <v>10501</v>
      </c>
      <c r="J1238" s="68" t="s">
        <v>13780</v>
      </c>
      <c r="K1238" s="68" t="s">
        <v>47</v>
      </c>
      <c r="L1238" s="68" t="s">
        <v>14155</v>
      </c>
      <c r="M1238" s="68" t="s">
        <v>1575</v>
      </c>
      <c r="N1238" s="68" t="s">
        <v>845</v>
      </c>
      <c r="O1238" s="68" t="s">
        <v>14666</v>
      </c>
      <c r="P1238" s="348">
        <v>25463132</v>
      </c>
      <c r="Q1238" s="348">
        <v>25463132</v>
      </c>
      <c r="R1238" s="348" t="s">
        <v>12464</v>
      </c>
      <c r="S1238" s="348">
        <v>25463132</v>
      </c>
      <c r="T1238" s="348" t="s">
        <v>15653</v>
      </c>
      <c r="U1238" s="348">
        <v>21004869</v>
      </c>
      <c r="V1238" s="68"/>
      <c r="W1238" s="68"/>
      <c r="X1238" s="68" t="s">
        <v>4205</v>
      </c>
      <c r="Y1238" s="68"/>
    </row>
    <row r="1239" spans="1:25" x14ac:dyDescent="0.25">
      <c r="A1239" s="68" t="s">
        <v>4207</v>
      </c>
      <c r="B1239" s="68" t="s">
        <v>4206</v>
      </c>
      <c r="C1239" s="68" t="s">
        <v>1762</v>
      </c>
      <c r="D1239" s="68" t="s">
        <v>723</v>
      </c>
      <c r="E1239" s="68" t="s">
        <v>2</v>
      </c>
      <c r="F1239" s="68" t="s">
        <v>46</v>
      </c>
      <c r="G1239" s="68" t="s">
        <v>6</v>
      </c>
      <c r="H1239" s="68" t="s">
        <v>3</v>
      </c>
      <c r="I1239" s="68">
        <v>10502</v>
      </c>
      <c r="J1239" s="68" t="s">
        <v>13791</v>
      </c>
      <c r="K1239" s="68" t="s">
        <v>47</v>
      </c>
      <c r="L1239" s="68" t="s">
        <v>14155</v>
      </c>
      <c r="M1239" s="68" t="s">
        <v>1762</v>
      </c>
      <c r="N1239" s="68" t="s">
        <v>1762</v>
      </c>
      <c r="O1239" s="68" t="s">
        <v>14666</v>
      </c>
      <c r="P1239" s="348">
        <v>25466034</v>
      </c>
      <c r="Q1239" s="348">
        <v>25466034</v>
      </c>
      <c r="R1239" s="348" t="s">
        <v>10197</v>
      </c>
      <c r="S1239" s="348">
        <v>89837434</v>
      </c>
      <c r="T1239" s="348" t="s">
        <v>15653</v>
      </c>
      <c r="U1239" s="348">
        <v>21004869</v>
      </c>
      <c r="V1239" s="68" t="s">
        <v>15261</v>
      </c>
      <c r="W1239" s="68"/>
      <c r="X1239" s="68" t="s">
        <v>803</v>
      </c>
      <c r="Y1239" s="68"/>
    </row>
    <row r="1240" spans="1:25" x14ac:dyDescent="0.25">
      <c r="A1240" s="68" t="s">
        <v>4209</v>
      </c>
      <c r="B1240" s="68" t="s">
        <v>4208</v>
      </c>
      <c r="C1240" s="68" t="s">
        <v>2497</v>
      </c>
      <c r="D1240" s="68" t="s">
        <v>723</v>
      </c>
      <c r="E1240" s="68" t="s">
        <v>2</v>
      </c>
      <c r="F1240" s="68" t="s">
        <v>46</v>
      </c>
      <c r="G1240" s="68" t="s">
        <v>6</v>
      </c>
      <c r="H1240" s="68" t="s">
        <v>2</v>
      </c>
      <c r="I1240" s="68">
        <v>10501</v>
      </c>
      <c r="J1240" s="68" t="s">
        <v>13780</v>
      </c>
      <c r="K1240" s="68" t="s">
        <v>47</v>
      </c>
      <c r="L1240" s="68" t="s">
        <v>14155</v>
      </c>
      <c r="M1240" s="68" t="s">
        <v>1575</v>
      </c>
      <c r="N1240" s="68" t="s">
        <v>1575</v>
      </c>
      <c r="O1240" s="68" t="s">
        <v>14666</v>
      </c>
      <c r="P1240" s="348">
        <v>21020865</v>
      </c>
      <c r="Q1240" s="348">
        <v>25461178</v>
      </c>
      <c r="R1240" s="348" t="s">
        <v>12707</v>
      </c>
      <c r="S1240" s="348">
        <v>83456689</v>
      </c>
      <c r="T1240" s="348" t="s">
        <v>15653</v>
      </c>
      <c r="U1240" s="348">
        <v>21004869</v>
      </c>
      <c r="V1240" s="68"/>
      <c r="W1240" s="68"/>
      <c r="X1240" s="68" t="s">
        <v>480</v>
      </c>
      <c r="Y1240" s="68" t="s">
        <v>937</v>
      </c>
    </row>
    <row r="1241" spans="1:25" x14ac:dyDescent="0.25">
      <c r="A1241" s="68" t="s">
        <v>4211</v>
      </c>
      <c r="B1241" s="68" t="s">
        <v>4210</v>
      </c>
      <c r="C1241" s="68" t="s">
        <v>4212</v>
      </c>
      <c r="D1241" s="68" t="s">
        <v>723</v>
      </c>
      <c r="E1241" s="68" t="s">
        <v>2</v>
      </c>
      <c r="F1241" s="68" t="s">
        <v>46</v>
      </c>
      <c r="G1241" s="68" t="s">
        <v>6</v>
      </c>
      <c r="H1241" s="68" t="s">
        <v>4</v>
      </c>
      <c r="I1241" s="68">
        <v>10503</v>
      </c>
      <c r="J1241" s="68" t="s">
        <v>13792</v>
      </c>
      <c r="K1241" s="68" t="s">
        <v>47</v>
      </c>
      <c r="L1241" s="68" t="s">
        <v>14155</v>
      </c>
      <c r="M1241" s="68" t="s">
        <v>299</v>
      </c>
      <c r="N1241" s="68" t="s">
        <v>4212</v>
      </c>
      <c r="O1241" s="68" t="s">
        <v>14666</v>
      </c>
      <c r="P1241" s="348">
        <v>25464383</v>
      </c>
      <c r="Q1241" s="348">
        <v>25464383</v>
      </c>
      <c r="R1241" s="348" t="s">
        <v>10007</v>
      </c>
      <c r="S1241" s="348">
        <v>25464383</v>
      </c>
      <c r="T1241" s="348" t="s">
        <v>15653</v>
      </c>
      <c r="U1241" s="348">
        <v>21004869</v>
      </c>
      <c r="V1241" s="68"/>
      <c r="W1241" s="68"/>
      <c r="X1241" s="68" t="s">
        <v>4213</v>
      </c>
      <c r="Y1241" s="68"/>
    </row>
    <row r="1242" spans="1:25" x14ac:dyDescent="0.25">
      <c r="A1242" s="68" t="s">
        <v>4215</v>
      </c>
      <c r="B1242" s="68" t="s">
        <v>4214</v>
      </c>
      <c r="C1242" s="68" t="s">
        <v>4216</v>
      </c>
      <c r="D1242" s="68" t="s">
        <v>723</v>
      </c>
      <c r="E1242" s="68" t="s">
        <v>2</v>
      </c>
      <c r="F1242" s="68" t="s">
        <v>46</v>
      </c>
      <c r="G1242" s="68" t="s">
        <v>6</v>
      </c>
      <c r="H1242" s="68" t="s">
        <v>2</v>
      </c>
      <c r="I1242" s="68">
        <v>10501</v>
      </c>
      <c r="J1242" s="68" t="s">
        <v>13780</v>
      </c>
      <c r="K1242" s="68" t="s">
        <v>47</v>
      </c>
      <c r="L1242" s="68" t="s">
        <v>14155</v>
      </c>
      <c r="M1242" s="68" t="s">
        <v>1575</v>
      </c>
      <c r="N1242" s="68" t="s">
        <v>4216</v>
      </c>
      <c r="O1242" s="68" t="s">
        <v>14666</v>
      </c>
      <c r="P1242" s="348">
        <v>25464300</v>
      </c>
      <c r="Q1242" s="348" t="s">
        <v>15347</v>
      </c>
      <c r="R1242" s="348" t="s">
        <v>14876</v>
      </c>
      <c r="S1242" s="348">
        <v>25464300</v>
      </c>
      <c r="T1242" s="348" t="s">
        <v>15653</v>
      </c>
      <c r="U1242" s="348">
        <v>21004869</v>
      </c>
      <c r="V1242" s="68"/>
      <c r="W1242" s="68"/>
      <c r="X1242" s="68" t="s">
        <v>12809</v>
      </c>
      <c r="Y1242" s="68"/>
    </row>
    <row r="1243" spans="1:25" x14ac:dyDescent="0.25">
      <c r="A1243" s="68" t="s">
        <v>4218</v>
      </c>
      <c r="B1243" s="68" t="s">
        <v>4217</v>
      </c>
      <c r="C1243" s="68" t="s">
        <v>4219</v>
      </c>
      <c r="D1243" s="68" t="s">
        <v>723</v>
      </c>
      <c r="E1243" s="68" t="s">
        <v>2</v>
      </c>
      <c r="F1243" s="68" t="s">
        <v>195</v>
      </c>
      <c r="G1243" s="68" t="s">
        <v>7</v>
      </c>
      <c r="H1243" s="68" t="s">
        <v>4</v>
      </c>
      <c r="I1243" s="68">
        <v>60603</v>
      </c>
      <c r="J1243" s="68" t="s">
        <v>15336</v>
      </c>
      <c r="K1243" s="68" t="s">
        <v>196</v>
      </c>
      <c r="L1243" s="68" t="s">
        <v>14074</v>
      </c>
      <c r="M1243" s="68" t="s">
        <v>6682</v>
      </c>
      <c r="N1243" s="68" t="s">
        <v>4220</v>
      </c>
      <c r="O1243" s="68" t="s">
        <v>14666</v>
      </c>
      <c r="P1243" s="348">
        <v>89891206</v>
      </c>
      <c r="Q1243" s="348" t="s">
        <v>15347</v>
      </c>
      <c r="R1243" s="348" t="s">
        <v>14877</v>
      </c>
      <c r="S1243" s="348">
        <v>89891206</v>
      </c>
      <c r="T1243" s="348" t="s">
        <v>15653</v>
      </c>
      <c r="U1243" s="348">
        <v>21004869</v>
      </c>
      <c r="V1243" s="68"/>
      <c r="W1243" s="68"/>
      <c r="X1243" s="68" t="s">
        <v>8793</v>
      </c>
      <c r="Y1243" s="68"/>
    </row>
    <row r="1244" spans="1:25" x14ac:dyDescent="0.25">
      <c r="A1244" s="68" t="s">
        <v>4222</v>
      </c>
      <c r="B1244" s="68" t="s">
        <v>4221</v>
      </c>
      <c r="C1244" s="68" t="s">
        <v>4223</v>
      </c>
      <c r="D1244" s="68" t="s">
        <v>723</v>
      </c>
      <c r="E1244" s="68" t="s">
        <v>2</v>
      </c>
      <c r="F1244" s="68" t="s">
        <v>46</v>
      </c>
      <c r="G1244" s="68" t="s">
        <v>6</v>
      </c>
      <c r="H1244" s="68" t="s">
        <v>3</v>
      </c>
      <c r="I1244" s="68">
        <v>10502</v>
      </c>
      <c r="J1244" s="68" t="s">
        <v>13791</v>
      </c>
      <c r="K1244" s="68" t="s">
        <v>47</v>
      </c>
      <c r="L1244" s="68" t="s">
        <v>14155</v>
      </c>
      <c r="M1244" s="68" t="s">
        <v>1762</v>
      </c>
      <c r="N1244" s="68" t="s">
        <v>69</v>
      </c>
      <c r="O1244" s="68" t="s">
        <v>14666</v>
      </c>
      <c r="P1244" s="348">
        <v>25462000</v>
      </c>
      <c r="Q1244" s="348" t="s">
        <v>15347</v>
      </c>
      <c r="R1244" s="348" t="s">
        <v>14884</v>
      </c>
      <c r="S1244" s="348">
        <v>86045208</v>
      </c>
      <c r="T1244" s="348" t="s">
        <v>15653</v>
      </c>
      <c r="U1244" s="348">
        <v>21004869</v>
      </c>
      <c r="V1244" s="68"/>
      <c r="W1244" s="68"/>
      <c r="X1244" s="68" t="s">
        <v>8796</v>
      </c>
      <c r="Y1244" s="68"/>
    </row>
    <row r="1245" spans="1:25" x14ac:dyDescent="0.25">
      <c r="A1245" s="68" t="s">
        <v>4225</v>
      </c>
      <c r="B1245" s="68" t="s">
        <v>4224</v>
      </c>
      <c r="C1245" s="68" t="s">
        <v>127</v>
      </c>
      <c r="D1245" s="68" t="s">
        <v>723</v>
      </c>
      <c r="E1245" s="68" t="s">
        <v>2</v>
      </c>
      <c r="F1245" s="68" t="s">
        <v>46</v>
      </c>
      <c r="G1245" s="68" t="s">
        <v>6</v>
      </c>
      <c r="H1245" s="68" t="s">
        <v>3</v>
      </c>
      <c r="I1245" s="68">
        <v>10502</v>
      </c>
      <c r="J1245" s="68" t="s">
        <v>13791</v>
      </c>
      <c r="K1245" s="68" t="s">
        <v>47</v>
      </c>
      <c r="L1245" s="68" t="s">
        <v>14155</v>
      </c>
      <c r="M1245" s="68" t="s">
        <v>1762</v>
      </c>
      <c r="N1245" s="68" t="s">
        <v>127</v>
      </c>
      <c r="O1245" s="68" t="s">
        <v>14666</v>
      </c>
      <c r="P1245" s="348" t="s">
        <v>15347</v>
      </c>
      <c r="Q1245" s="348" t="s">
        <v>15347</v>
      </c>
      <c r="R1245" s="348" t="s">
        <v>14899</v>
      </c>
      <c r="S1245" s="348">
        <v>84792112</v>
      </c>
      <c r="T1245" s="348" t="s">
        <v>15653</v>
      </c>
      <c r="U1245" s="348">
        <v>21004869</v>
      </c>
      <c r="V1245" s="68"/>
      <c r="W1245" s="68"/>
      <c r="X1245" s="68" t="s">
        <v>10434</v>
      </c>
      <c r="Y1245" s="68"/>
    </row>
    <row r="1246" spans="1:25" x14ac:dyDescent="0.25">
      <c r="A1246" s="68" t="s">
        <v>4227</v>
      </c>
      <c r="B1246" s="68" t="s">
        <v>4226</v>
      </c>
      <c r="C1246" s="68" t="s">
        <v>4228</v>
      </c>
      <c r="D1246" s="68" t="s">
        <v>723</v>
      </c>
      <c r="E1246" s="68" t="s">
        <v>2</v>
      </c>
      <c r="F1246" s="68" t="s">
        <v>46</v>
      </c>
      <c r="G1246" s="68" t="s">
        <v>6</v>
      </c>
      <c r="H1246" s="68" t="s">
        <v>4</v>
      </c>
      <c r="I1246" s="68">
        <v>10503</v>
      </c>
      <c r="J1246" s="68" t="s">
        <v>13792</v>
      </c>
      <c r="K1246" s="68" t="s">
        <v>47</v>
      </c>
      <c r="L1246" s="68" t="s">
        <v>14155</v>
      </c>
      <c r="M1246" s="68" t="s">
        <v>299</v>
      </c>
      <c r="N1246" s="68" t="s">
        <v>11527</v>
      </c>
      <c r="O1246" s="68" t="s">
        <v>14666</v>
      </c>
      <c r="P1246" s="348">
        <v>25465671</v>
      </c>
      <c r="Q1246" s="348">
        <v>25465671</v>
      </c>
      <c r="R1246" s="348" t="s">
        <v>10485</v>
      </c>
      <c r="S1246" s="348">
        <v>25465671</v>
      </c>
      <c r="T1246" s="348" t="s">
        <v>15653</v>
      </c>
      <c r="U1246" s="348">
        <v>21004869</v>
      </c>
      <c r="V1246" s="68"/>
      <c r="W1246" s="68"/>
      <c r="X1246" s="68" t="s">
        <v>5557</v>
      </c>
      <c r="Y1246" s="68"/>
    </row>
    <row r="1247" spans="1:25" x14ac:dyDescent="0.25">
      <c r="A1247" s="68" t="s">
        <v>4230</v>
      </c>
      <c r="B1247" s="68" t="s">
        <v>4229</v>
      </c>
      <c r="C1247" s="68" t="s">
        <v>4231</v>
      </c>
      <c r="D1247" s="68" t="s">
        <v>723</v>
      </c>
      <c r="E1247" s="68" t="s">
        <v>2</v>
      </c>
      <c r="F1247" s="68" t="s">
        <v>46</v>
      </c>
      <c r="G1247" s="68" t="s">
        <v>6</v>
      </c>
      <c r="H1247" s="68" t="s">
        <v>3</v>
      </c>
      <c r="I1247" s="68">
        <v>10502</v>
      </c>
      <c r="J1247" s="68" t="s">
        <v>13791</v>
      </c>
      <c r="K1247" s="68" t="s">
        <v>47</v>
      </c>
      <c r="L1247" s="68" t="s">
        <v>14155</v>
      </c>
      <c r="M1247" s="68" t="s">
        <v>1762</v>
      </c>
      <c r="N1247" s="68" t="s">
        <v>1187</v>
      </c>
      <c r="O1247" s="68" t="s">
        <v>14666</v>
      </c>
      <c r="P1247" s="348">
        <v>25462032</v>
      </c>
      <c r="Q1247" s="348">
        <v>25462970</v>
      </c>
      <c r="R1247" s="348" t="s">
        <v>15656</v>
      </c>
      <c r="S1247" s="348">
        <v>86364793</v>
      </c>
      <c r="T1247" s="348" t="s">
        <v>15653</v>
      </c>
      <c r="U1247" s="348">
        <v>21004869</v>
      </c>
      <c r="V1247" s="68"/>
      <c r="W1247" s="68"/>
      <c r="X1247" s="68" t="s">
        <v>4232</v>
      </c>
      <c r="Y1247" s="68"/>
    </row>
    <row r="1248" spans="1:25" x14ac:dyDescent="0.25">
      <c r="A1248" s="68" t="s">
        <v>4234</v>
      </c>
      <c r="B1248" s="68" t="s">
        <v>4233</v>
      </c>
      <c r="C1248" s="68" t="s">
        <v>4235</v>
      </c>
      <c r="D1248" s="68" t="s">
        <v>723</v>
      </c>
      <c r="E1248" s="68" t="s">
        <v>2</v>
      </c>
      <c r="F1248" s="68" t="s">
        <v>46</v>
      </c>
      <c r="G1248" s="68" t="s">
        <v>6</v>
      </c>
      <c r="H1248" s="68" t="s">
        <v>3</v>
      </c>
      <c r="I1248" s="68">
        <v>10502</v>
      </c>
      <c r="J1248" s="68" t="s">
        <v>13791</v>
      </c>
      <c r="K1248" s="68" t="s">
        <v>47</v>
      </c>
      <c r="L1248" s="68" t="s">
        <v>14155</v>
      </c>
      <c r="M1248" s="68" t="s">
        <v>1762</v>
      </c>
      <c r="N1248" s="68" t="s">
        <v>4235</v>
      </c>
      <c r="O1248" s="68" t="s">
        <v>14666</v>
      </c>
      <c r="P1248" s="348">
        <v>25462950</v>
      </c>
      <c r="Q1248" s="348">
        <v>25462950</v>
      </c>
      <c r="R1248" s="348" t="s">
        <v>13182</v>
      </c>
      <c r="S1248" s="348">
        <v>89595061</v>
      </c>
      <c r="T1248" s="348" t="s">
        <v>15653</v>
      </c>
      <c r="U1248" s="348">
        <v>21004869</v>
      </c>
      <c r="V1248" s="68"/>
      <c r="W1248" s="68"/>
      <c r="X1248" s="68" t="s">
        <v>7105</v>
      </c>
      <c r="Y1248" s="68"/>
    </row>
    <row r="1249" spans="1:25" x14ac:dyDescent="0.25">
      <c r="A1249" s="68" t="s">
        <v>4237</v>
      </c>
      <c r="B1249" s="68" t="s">
        <v>4236</v>
      </c>
      <c r="C1249" s="68" t="s">
        <v>4238</v>
      </c>
      <c r="D1249" s="68" t="s">
        <v>723</v>
      </c>
      <c r="E1249" s="68" t="s">
        <v>2</v>
      </c>
      <c r="F1249" s="68" t="s">
        <v>46</v>
      </c>
      <c r="G1249" s="68" t="s">
        <v>6</v>
      </c>
      <c r="H1249" s="68" t="s">
        <v>2</v>
      </c>
      <c r="I1249" s="68">
        <v>10501</v>
      </c>
      <c r="J1249" s="68" t="s">
        <v>13780</v>
      </c>
      <c r="K1249" s="68" t="s">
        <v>47</v>
      </c>
      <c r="L1249" s="68" t="s">
        <v>14155</v>
      </c>
      <c r="M1249" s="68" t="s">
        <v>1575</v>
      </c>
      <c r="N1249" s="68" t="s">
        <v>4238</v>
      </c>
      <c r="O1249" s="68" t="s">
        <v>14666</v>
      </c>
      <c r="P1249" s="348">
        <v>83361523</v>
      </c>
      <c r="Q1249" s="348" t="s">
        <v>15347</v>
      </c>
      <c r="R1249" s="348" t="s">
        <v>14897</v>
      </c>
      <c r="S1249" s="348">
        <v>83361523</v>
      </c>
      <c r="T1249" s="348" t="s">
        <v>15653</v>
      </c>
      <c r="U1249" s="348">
        <v>21004869</v>
      </c>
      <c r="V1249" s="68"/>
      <c r="W1249" s="68"/>
      <c r="X1249" s="68" t="s">
        <v>9895</v>
      </c>
      <c r="Y1249" s="68"/>
    </row>
    <row r="1250" spans="1:25" x14ac:dyDescent="0.25">
      <c r="A1250" s="68" t="s">
        <v>4239</v>
      </c>
      <c r="B1250" s="68" t="s">
        <v>687</v>
      </c>
      <c r="C1250" s="68" t="s">
        <v>929</v>
      </c>
      <c r="D1250" s="68" t="s">
        <v>723</v>
      </c>
      <c r="E1250" s="68" t="s">
        <v>2</v>
      </c>
      <c r="F1250" s="68" t="s">
        <v>46</v>
      </c>
      <c r="G1250" s="68" t="s">
        <v>6</v>
      </c>
      <c r="H1250" s="68" t="s">
        <v>3</v>
      </c>
      <c r="I1250" s="68">
        <v>10502</v>
      </c>
      <c r="J1250" s="68" t="s">
        <v>13791</v>
      </c>
      <c r="K1250" s="68" t="s">
        <v>47</v>
      </c>
      <c r="L1250" s="68" t="s">
        <v>14155</v>
      </c>
      <c r="M1250" s="68" t="s">
        <v>1762</v>
      </c>
      <c r="N1250" s="68" t="s">
        <v>929</v>
      </c>
      <c r="O1250" s="68" t="s">
        <v>14666</v>
      </c>
      <c r="P1250" s="348" t="s">
        <v>15347</v>
      </c>
      <c r="Q1250" s="348" t="s">
        <v>15347</v>
      </c>
      <c r="R1250" s="348" t="s">
        <v>15657</v>
      </c>
      <c r="S1250" s="348">
        <v>25462555</v>
      </c>
      <c r="T1250" s="348" t="s">
        <v>15653</v>
      </c>
      <c r="U1250" s="348">
        <v>21004869</v>
      </c>
      <c r="V1250" s="68"/>
      <c r="W1250" s="68"/>
      <c r="X1250" s="68" t="s">
        <v>8799</v>
      </c>
      <c r="Y1250" s="68"/>
    </row>
    <row r="1251" spans="1:25" x14ac:dyDescent="0.25">
      <c r="A1251" s="68" t="s">
        <v>4241</v>
      </c>
      <c r="B1251" s="68" t="s">
        <v>4240</v>
      </c>
      <c r="C1251" s="68" t="s">
        <v>4242</v>
      </c>
      <c r="D1251" s="68" t="s">
        <v>723</v>
      </c>
      <c r="E1251" s="68" t="s">
        <v>2</v>
      </c>
      <c r="F1251" s="68" t="s">
        <v>46</v>
      </c>
      <c r="G1251" s="68" t="s">
        <v>6</v>
      </c>
      <c r="H1251" s="68" t="s">
        <v>2</v>
      </c>
      <c r="I1251" s="68">
        <v>10501</v>
      </c>
      <c r="J1251" s="68" t="s">
        <v>13780</v>
      </c>
      <c r="K1251" s="68" t="s">
        <v>47</v>
      </c>
      <c r="L1251" s="68" t="s">
        <v>14155</v>
      </c>
      <c r="M1251" s="68" t="s">
        <v>1575</v>
      </c>
      <c r="N1251" s="68" t="s">
        <v>4242</v>
      </c>
      <c r="O1251" s="68" t="s">
        <v>14666</v>
      </c>
      <c r="P1251" s="348">
        <v>25461065</v>
      </c>
      <c r="Q1251" s="348" t="s">
        <v>15347</v>
      </c>
      <c r="R1251" s="348" t="s">
        <v>15658</v>
      </c>
      <c r="S1251" s="348">
        <v>25461065</v>
      </c>
      <c r="T1251" s="348" t="s">
        <v>15653</v>
      </c>
      <c r="U1251" s="348">
        <v>21004869</v>
      </c>
      <c r="V1251" s="68"/>
      <c r="W1251" s="68"/>
      <c r="X1251" s="68" t="s">
        <v>8430</v>
      </c>
      <c r="Y1251" s="68"/>
    </row>
    <row r="1252" spans="1:25" x14ac:dyDescent="0.25">
      <c r="A1252" s="68" t="s">
        <v>4243</v>
      </c>
      <c r="B1252" s="68" t="s">
        <v>691</v>
      </c>
      <c r="C1252" s="68" t="s">
        <v>1976</v>
      </c>
      <c r="D1252" s="68" t="s">
        <v>723</v>
      </c>
      <c r="E1252" s="68" t="s">
        <v>2</v>
      </c>
      <c r="F1252" s="68" t="s">
        <v>46</v>
      </c>
      <c r="G1252" s="68" t="s">
        <v>6</v>
      </c>
      <c r="H1252" s="68" t="s">
        <v>3</v>
      </c>
      <c r="I1252" s="68">
        <v>10502</v>
      </c>
      <c r="J1252" s="68" t="s">
        <v>13791</v>
      </c>
      <c r="K1252" s="68" t="s">
        <v>47</v>
      </c>
      <c r="L1252" s="68" t="s">
        <v>14155</v>
      </c>
      <c r="M1252" s="68" t="s">
        <v>1762</v>
      </c>
      <c r="N1252" s="68" t="s">
        <v>1976</v>
      </c>
      <c r="O1252" s="68" t="s">
        <v>14666</v>
      </c>
      <c r="P1252" s="348">
        <v>88898255</v>
      </c>
      <c r="Q1252" s="348">
        <v>87705364</v>
      </c>
      <c r="R1252" s="348" t="s">
        <v>15659</v>
      </c>
      <c r="S1252" s="348">
        <v>87705364</v>
      </c>
      <c r="T1252" s="348" t="s">
        <v>15653</v>
      </c>
      <c r="U1252" s="348">
        <v>21004869</v>
      </c>
      <c r="V1252" s="68"/>
      <c r="W1252" s="68"/>
      <c r="X1252" s="68" t="s">
        <v>9636</v>
      </c>
      <c r="Y1252" s="68"/>
    </row>
    <row r="1253" spans="1:25" x14ac:dyDescent="0.25">
      <c r="A1253" s="68" t="s">
        <v>4245</v>
      </c>
      <c r="B1253" s="68" t="s">
        <v>914</v>
      </c>
      <c r="C1253" s="68" t="s">
        <v>1743</v>
      </c>
      <c r="D1253" s="68" t="s">
        <v>723</v>
      </c>
      <c r="E1253" s="68" t="s">
        <v>3</v>
      </c>
      <c r="F1253" s="68" t="s">
        <v>46</v>
      </c>
      <c r="G1253" s="68" t="s">
        <v>4</v>
      </c>
      <c r="H1253" s="68" t="s">
        <v>10</v>
      </c>
      <c r="I1253" s="68">
        <v>10308</v>
      </c>
      <c r="J1253" s="68" t="s">
        <v>13772</v>
      </c>
      <c r="K1253" s="68" t="s">
        <v>47</v>
      </c>
      <c r="L1253" s="68" t="s">
        <v>63</v>
      </c>
      <c r="M1253" s="68" t="s">
        <v>577</v>
      </c>
      <c r="N1253" s="68" t="s">
        <v>1743</v>
      </c>
      <c r="O1253" s="68" t="s">
        <v>14666</v>
      </c>
      <c r="P1253" s="348">
        <v>25711022</v>
      </c>
      <c r="Q1253" s="348">
        <v>25711022</v>
      </c>
      <c r="R1253" s="348" t="s">
        <v>15660</v>
      </c>
      <c r="S1253" s="348">
        <v>25711022</v>
      </c>
      <c r="T1253" s="348" t="s">
        <v>14898</v>
      </c>
      <c r="U1253" s="348">
        <v>25412000</v>
      </c>
      <c r="V1253" s="68"/>
      <c r="W1253" s="68"/>
      <c r="X1253" s="68" t="s">
        <v>4246</v>
      </c>
      <c r="Y1253" s="68"/>
    </row>
    <row r="1254" spans="1:25" x14ac:dyDescent="0.25">
      <c r="A1254" s="68" t="s">
        <v>4248</v>
      </c>
      <c r="B1254" s="68" t="s">
        <v>4247</v>
      </c>
      <c r="C1254" s="68" t="s">
        <v>1957</v>
      </c>
      <c r="D1254" s="68" t="s">
        <v>723</v>
      </c>
      <c r="E1254" s="68" t="s">
        <v>3</v>
      </c>
      <c r="F1254" s="68" t="s">
        <v>46</v>
      </c>
      <c r="G1254" s="68" t="s">
        <v>4249</v>
      </c>
      <c r="H1254" s="68" t="s">
        <v>6</v>
      </c>
      <c r="I1254" s="68">
        <v>12005</v>
      </c>
      <c r="J1254" s="68" t="s">
        <v>15306</v>
      </c>
      <c r="K1254" s="68" t="s">
        <v>47</v>
      </c>
      <c r="L1254" s="68" t="s">
        <v>4250</v>
      </c>
      <c r="M1254" s="68" t="s">
        <v>315</v>
      </c>
      <c r="N1254" s="68" t="s">
        <v>1957</v>
      </c>
      <c r="O1254" s="68" t="s">
        <v>14666</v>
      </c>
      <c r="P1254" s="348">
        <v>25712344</v>
      </c>
      <c r="Q1254" s="348">
        <v>25712344</v>
      </c>
      <c r="R1254" s="348" t="s">
        <v>14882</v>
      </c>
      <c r="S1254" s="348">
        <v>25712344</v>
      </c>
      <c r="T1254" s="348" t="s">
        <v>14898</v>
      </c>
      <c r="U1254" s="348">
        <v>25412000</v>
      </c>
      <c r="V1254" s="68"/>
      <c r="W1254" s="68"/>
      <c r="X1254" s="68" t="s">
        <v>4251</v>
      </c>
      <c r="Y1254" s="68"/>
    </row>
    <row r="1255" spans="1:25" x14ac:dyDescent="0.25">
      <c r="A1255" s="68" t="s">
        <v>4252</v>
      </c>
      <c r="B1255" s="68" t="s">
        <v>1503</v>
      </c>
      <c r="C1255" s="68" t="s">
        <v>4253</v>
      </c>
      <c r="D1255" s="68" t="s">
        <v>723</v>
      </c>
      <c r="E1255" s="68" t="s">
        <v>3</v>
      </c>
      <c r="F1255" s="68" t="s">
        <v>46</v>
      </c>
      <c r="G1255" s="68" t="s">
        <v>4254</v>
      </c>
      <c r="H1255" s="68" t="s">
        <v>4</v>
      </c>
      <c r="I1255" s="68">
        <v>11703</v>
      </c>
      <c r="J1255" s="68" t="s">
        <v>13869</v>
      </c>
      <c r="K1255" s="68" t="s">
        <v>47</v>
      </c>
      <c r="L1255" s="68" t="s">
        <v>14156</v>
      </c>
      <c r="M1255" s="68" t="s">
        <v>4255</v>
      </c>
      <c r="N1255" s="68" t="s">
        <v>4255</v>
      </c>
      <c r="O1255" s="68" t="s">
        <v>14666</v>
      </c>
      <c r="P1255" s="348">
        <v>25413000</v>
      </c>
      <c r="Q1255" s="348" t="s">
        <v>15347</v>
      </c>
      <c r="R1255" s="348" t="s">
        <v>11532</v>
      </c>
      <c r="S1255" s="348">
        <v>85805313</v>
      </c>
      <c r="T1255" s="348" t="s">
        <v>14898</v>
      </c>
      <c r="U1255" s="348">
        <v>25412000</v>
      </c>
      <c r="V1255" s="68"/>
      <c r="W1255" s="68"/>
      <c r="X1255" s="68" t="s">
        <v>4256</v>
      </c>
      <c r="Y1255" s="68"/>
    </row>
    <row r="1256" spans="1:25" x14ac:dyDescent="0.25">
      <c r="A1256" s="68" t="s">
        <v>4257</v>
      </c>
      <c r="B1256" s="68" t="s">
        <v>1007</v>
      </c>
      <c r="C1256" s="68" t="s">
        <v>4258</v>
      </c>
      <c r="D1256" s="68" t="s">
        <v>723</v>
      </c>
      <c r="E1256" s="68" t="s">
        <v>3</v>
      </c>
      <c r="F1256" s="68" t="s">
        <v>89</v>
      </c>
      <c r="G1256" s="68" t="s">
        <v>10</v>
      </c>
      <c r="H1256" s="68" t="s">
        <v>3</v>
      </c>
      <c r="I1256" s="68">
        <v>30802</v>
      </c>
      <c r="J1256" s="68" t="s">
        <v>12947</v>
      </c>
      <c r="K1256" s="68" t="s">
        <v>322</v>
      </c>
      <c r="L1256" s="68" t="s">
        <v>14158</v>
      </c>
      <c r="M1256" s="68" t="s">
        <v>352</v>
      </c>
      <c r="N1256" s="68" t="s">
        <v>4258</v>
      </c>
      <c r="O1256" s="68" t="s">
        <v>14666</v>
      </c>
      <c r="P1256" s="348">
        <v>25712289</v>
      </c>
      <c r="Q1256" s="348">
        <v>25712113</v>
      </c>
      <c r="R1256" s="348" t="s">
        <v>10426</v>
      </c>
      <c r="S1256" s="348">
        <v>89201481</v>
      </c>
      <c r="T1256" s="348" t="s">
        <v>14898</v>
      </c>
      <c r="U1256" s="348">
        <v>25412000</v>
      </c>
      <c r="V1256" s="68"/>
      <c r="W1256" s="68"/>
      <c r="X1256" s="68" t="s">
        <v>4259</v>
      </c>
      <c r="Y1256" s="68"/>
    </row>
    <row r="1257" spans="1:25" x14ac:dyDescent="0.25">
      <c r="A1257" s="68" t="s">
        <v>4260</v>
      </c>
      <c r="B1257" s="68" t="s">
        <v>958</v>
      </c>
      <c r="C1257" s="68" t="s">
        <v>641</v>
      </c>
      <c r="D1257" s="68" t="s">
        <v>723</v>
      </c>
      <c r="E1257" s="68" t="s">
        <v>3</v>
      </c>
      <c r="F1257" s="68" t="s">
        <v>46</v>
      </c>
      <c r="G1257" s="68" t="s">
        <v>4254</v>
      </c>
      <c r="H1257" s="68" t="s">
        <v>4</v>
      </c>
      <c r="I1257" s="68">
        <v>11703</v>
      </c>
      <c r="J1257" s="68" t="s">
        <v>13869</v>
      </c>
      <c r="K1257" s="68" t="s">
        <v>47</v>
      </c>
      <c r="L1257" s="68" t="s">
        <v>14156</v>
      </c>
      <c r="M1257" s="68" t="s">
        <v>4255</v>
      </c>
      <c r="N1257" s="68" t="s">
        <v>641</v>
      </c>
      <c r="O1257" s="68" t="s">
        <v>14666</v>
      </c>
      <c r="P1257" s="348">
        <v>25712008</v>
      </c>
      <c r="Q1257" s="348">
        <v>87100969</v>
      </c>
      <c r="R1257" s="348" t="s">
        <v>14168</v>
      </c>
      <c r="S1257" s="348">
        <v>87100969</v>
      </c>
      <c r="T1257" s="348" t="s">
        <v>14898</v>
      </c>
      <c r="U1257" s="348">
        <v>25412000</v>
      </c>
      <c r="V1257" s="68"/>
      <c r="W1257" s="68"/>
      <c r="X1257" s="68" t="s">
        <v>4261</v>
      </c>
      <c r="Y1257" s="68"/>
    </row>
    <row r="1258" spans="1:25" x14ac:dyDescent="0.25">
      <c r="A1258" s="68" t="s">
        <v>4262</v>
      </c>
      <c r="B1258" s="68" t="s">
        <v>626</v>
      </c>
      <c r="C1258" s="68" t="s">
        <v>10456</v>
      </c>
      <c r="D1258" s="68" t="s">
        <v>723</v>
      </c>
      <c r="E1258" s="68" t="s">
        <v>3</v>
      </c>
      <c r="F1258" s="68" t="s">
        <v>89</v>
      </c>
      <c r="G1258" s="68" t="s">
        <v>10</v>
      </c>
      <c r="H1258" s="68" t="s">
        <v>3</v>
      </c>
      <c r="I1258" s="68">
        <v>30802</v>
      </c>
      <c r="J1258" s="68" t="s">
        <v>12947</v>
      </c>
      <c r="K1258" s="68" t="s">
        <v>322</v>
      </c>
      <c r="L1258" s="68" t="s">
        <v>14158</v>
      </c>
      <c r="M1258" s="68" t="s">
        <v>352</v>
      </c>
      <c r="N1258" s="68" t="s">
        <v>11529</v>
      </c>
      <c r="O1258" s="68" t="s">
        <v>14666</v>
      </c>
      <c r="P1258" s="348">
        <v>22016892</v>
      </c>
      <c r="Q1258" s="348" t="s">
        <v>15347</v>
      </c>
      <c r="R1258" s="348" t="s">
        <v>15479</v>
      </c>
      <c r="S1258" s="348">
        <v>86506809</v>
      </c>
      <c r="T1258" s="348" t="s">
        <v>14898</v>
      </c>
      <c r="U1258" s="348">
        <v>83985996</v>
      </c>
      <c r="V1258" s="68"/>
      <c r="W1258" s="68"/>
      <c r="X1258" s="68" t="s">
        <v>12123</v>
      </c>
      <c r="Y1258" s="68"/>
    </row>
    <row r="1259" spans="1:25" x14ac:dyDescent="0.25">
      <c r="A1259" s="68" t="s">
        <v>4264</v>
      </c>
      <c r="B1259" s="68" t="s">
        <v>4263</v>
      </c>
      <c r="C1259" s="68" t="s">
        <v>4265</v>
      </c>
      <c r="D1259" s="68" t="s">
        <v>723</v>
      </c>
      <c r="E1259" s="68" t="s">
        <v>3</v>
      </c>
      <c r="F1259" s="68" t="s">
        <v>46</v>
      </c>
      <c r="G1259" s="68" t="s">
        <v>4254</v>
      </c>
      <c r="H1259" s="68" t="s">
        <v>4</v>
      </c>
      <c r="I1259" s="68">
        <v>11703</v>
      </c>
      <c r="J1259" s="68" t="s">
        <v>13869</v>
      </c>
      <c r="K1259" s="68" t="s">
        <v>47</v>
      </c>
      <c r="L1259" s="68" t="s">
        <v>14156</v>
      </c>
      <c r="M1259" s="68" t="s">
        <v>4255</v>
      </c>
      <c r="N1259" s="68" t="s">
        <v>4265</v>
      </c>
      <c r="O1259" s="68" t="s">
        <v>14666</v>
      </c>
      <c r="P1259" s="348">
        <v>85585140</v>
      </c>
      <c r="Q1259" s="348" t="s">
        <v>15347</v>
      </c>
      <c r="R1259" s="348" t="s">
        <v>14871</v>
      </c>
      <c r="S1259" s="348">
        <v>85585140</v>
      </c>
      <c r="T1259" s="348" t="s">
        <v>14898</v>
      </c>
      <c r="U1259" s="348">
        <v>25412000</v>
      </c>
      <c r="V1259" s="68"/>
      <c r="W1259" s="68"/>
      <c r="X1259" s="68"/>
      <c r="Y1259" s="68"/>
    </row>
    <row r="1260" spans="1:25" x14ac:dyDescent="0.25">
      <c r="A1260" s="68" t="s">
        <v>4267</v>
      </c>
      <c r="B1260" s="68" t="s">
        <v>4266</v>
      </c>
      <c r="C1260" s="68" t="s">
        <v>929</v>
      </c>
      <c r="D1260" s="68" t="s">
        <v>723</v>
      </c>
      <c r="E1260" s="68" t="s">
        <v>3</v>
      </c>
      <c r="F1260" s="68" t="s">
        <v>89</v>
      </c>
      <c r="G1260" s="68" t="s">
        <v>10</v>
      </c>
      <c r="H1260" s="68" t="s">
        <v>3</v>
      </c>
      <c r="I1260" s="68">
        <v>30802</v>
      </c>
      <c r="J1260" s="68" t="s">
        <v>12947</v>
      </c>
      <c r="K1260" s="68" t="s">
        <v>322</v>
      </c>
      <c r="L1260" s="68" t="s">
        <v>14158</v>
      </c>
      <c r="M1260" s="68" t="s">
        <v>352</v>
      </c>
      <c r="N1260" s="68" t="s">
        <v>929</v>
      </c>
      <c r="O1260" s="68" t="s">
        <v>14666</v>
      </c>
      <c r="P1260" s="348">
        <v>25711503</v>
      </c>
      <c r="Q1260" s="348">
        <v>25711503</v>
      </c>
      <c r="R1260" s="348" t="s">
        <v>15675</v>
      </c>
      <c r="S1260" s="348">
        <v>25712744</v>
      </c>
      <c r="T1260" s="348" t="s">
        <v>14898</v>
      </c>
      <c r="U1260" s="348">
        <v>25412000</v>
      </c>
      <c r="V1260" s="68"/>
      <c r="W1260" s="68"/>
      <c r="X1260" s="68" t="s">
        <v>4268</v>
      </c>
      <c r="Y1260" s="68"/>
    </row>
    <row r="1261" spans="1:25" x14ac:dyDescent="0.25">
      <c r="A1261" s="68" t="s">
        <v>4270</v>
      </c>
      <c r="B1261" s="68" t="s">
        <v>4269</v>
      </c>
      <c r="C1261" s="68" t="s">
        <v>3582</v>
      </c>
      <c r="D1261" s="68" t="s">
        <v>723</v>
      </c>
      <c r="E1261" s="68" t="s">
        <v>3</v>
      </c>
      <c r="F1261" s="68" t="s">
        <v>46</v>
      </c>
      <c r="G1261" s="68" t="s">
        <v>4254</v>
      </c>
      <c r="H1261" s="68" t="s">
        <v>3</v>
      </c>
      <c r="I1261" s="68">
        <v>11702</v>
      </c>
      <c r="J1261" s="68" t="s">
        <v>13868</v>
      </c>
      <c r="K1261" s="68" t="s">
        <v>47</v>
      </c>
      <c r="L1261" s="68" t="s">
        <v>14156</v>
      </c>
      <c r="M1261" s="68" t="s">
        <v>4271</v>
      </c>
      <c r="N1261" s="68" t="s">
        <v>3582</v>
      </c>
      <c r="O1261" s="68" t="s">
        <v>14666</v>
      </c>
      <c r="P1261" s="348">
        <v>25712349</v>
      </c>
      <c r="Q1261" s="348">
        <v>84005292</v>
      </c>
      <c r="R1261" s="348" t="s">
        <v>12708</v>
      </c>
      <c r="S1261" s="348">
        <v>25712349</v>
      </c>
      <c r="T1261" s="348" t="s">
        <v>14898</v>
      </c>
      <c r="U1261" s="348">
        <v>25412000</v>
      </c>
      <c r="V1261" s="68"/>
      <c r="W1261" s="68"/>
      <c r="X1261" s="68" t="s">
        <v>4272</v>
      </c>
      <c r="Y1261" s="68"/>
    </row>
    <row r="1262" spans="1:25" x14ac:dyDescent="0.25">
      <c r="A1262" s="68" t="s">
        <v>4274</v>
      </c>
      <c r="B1262" s="68" t="s">
        <v>4273</v>
      </c>
      <c r="C1262" s="68" t="s">
        <v>4275</v>
      </c>
      <c r="D1262" s="68" t="s">
        <v>723</v>
      </c>
      <c r="E1262" s="68" t="s">
        <v>3</v>
      </c>
      <c r="F1262" s="68" t="s">
        <v>46</v>
      </c>
      <c r="G1262" s="68" t="s">
        <v>4254</v>
      </c>
      <c r="H1262" s="68" t="s">
        <v>4</v>
      </c>
      <c r="I1262" s="68">
        <v>11703</v>
      </c>
      <c r="J1262" s="68" t="s">
        <v>13869</v>
      </c>
      <c r="K1262" s="68" t="s">
        <v>47</v>
      </c>
      <c r="L1262" s="68" t="s">
        <v>14156</v>
      </c>
      <c r="M1262" s="68" t="s">
        <v>4255</v>
      </c>
      <c r="N1262" s="68" t="s">
        <v>4275</v>
      </c>
      <c r="O1262" s="68" t="s">
        <v>14666</v>
      </c>
      <c r="P1262" s="348">
        <v>22005052</v>
      </c>
      <c r="Q1262" s="348" t="s">
        <v>15347</v>
      </c>
      <c r="R1262" s="348" t="s">
        <v>14167</v>
      </c>
      <c r="S1262" s="348">
        <v>83279031</v>
      </c>
      <c r="T1262" s="348" t="s">
        <v>14898</v>
      </c>
      <c r="U1262" s="348">
        <v>25412000</v>
      </c>
      <c r="V1262" s="68"/>
      <c r="W1262" s="68"/>
      <c r="X1262" s="68" t="s">
        <v>4276</v>
      </c>
      <c r="Y1262" s="68"/>
    </row>
    <row r="1263" spans="1:25" x14ac:dyDescent="0.25">
      <c r="A1263" s="68" t="s">
        <v>4278</v>
      </c>
      <c r="B1263" s="68" t="s">
        <v>4277</v>
      </c>
      <c r="C1263" s="68" t="s">
        <v>4279</v>
      </c>
      <c r="D1263" s="68" t="s">
        <v>723</v>
      </c>
      <c r="E1263" s="68" t="s">
        <v>3</v>
      </c>
      <c r="F1263" s="68" t="s">
        <v>46</v>
      </c>
      <c r="G1263" s="68" t="s">
        <v>4254</v>
      </c>
      <c r="H1263" s="68" t="s">
        <v>2</v>
      </c>
      <c r="I1263" s="68">
        <v>11701</v>
      </c>
      <c r="J1263" s="68" t="s">
        <v>13866</v>
      </c>
      <c r="K1263" s="68" t="s">
        <v>47</v>
      </c>
      <c r="L1263" s="68" t="s">
        <v>14156</v>
      </c>
      <c r="M1263" s="68" t="s">
        <v>3826</v>
      </c>
      <c r="N1263" s="68" t="s">
        <v>3826</v>
      </c>
      <c r="O1263" s="68" t="s">
        <v>14666</v>
      </c>
      <c r="P1263" s="348">
        <v>25411101</v>
      </c>
      <c r="Q1263" s="348">
        <v>25411101</v>
      </c>
      <c r="R1263" s="348" t="s">
        <v>14174</v>
      </c>
      <c r="S1263" s="348">
        <v>25411101</v>
      </c>
      <c r="T1263" s="348" t="s">
        <v>14898</v>
      </c>
      <c r="U1263" s="348">
        <v>25412000</v>
      </c>
      <c r="V1263" s="68" t="s">
        <v>15261</v>
      </c>
      <c r="W1263" s="68"/>
      <c r="X1263" s="68" t="s">
        <v>1621</v>
      </c>
      <c r="Y1263" s="68"/>
    </row>
    <row r="1264" spans="1:25" x14ac:dyDescent="0.25">
      <c r="A1264" s="68" t="s">
        <v>4281</v>
      </c>
      <c r="B1264" s="68" t="s">
        <v>4280</v>
      </c>
      <c r="C1264" s="68" t="s">
        <v>442</v>
      </c>
      <c r="D1264" s="68" t="s">
        <v>723</v>
      </c>
      <c r="E1264" s="68" t="s">
        <v>3</v>
      </c>
      <c r="F1264" s="68" t="s">
        <v>89</v>
      </c>
      <c r="G1264" s="68" t="s">
        <v>10</v>
      </c>
      <c r="H1264" s="68" t="s">
        <v>3</v>
      </c>
      <c r="I1264" s="68">
        <v>30802</v>
      </c>
      <c r="J1264" s="68" t="s">
        <v>12947</v>
      </c>
      <c r="K1264" s="68" t="s">
        <v>322</v>
      </c>
      <c r="L1264" s="68" t="s">
        <v>14158</v>
      </c>
      <c r="M1264" s="68" t="s">
        <v>352</v>
      </c>
      <c r="N1264" s="68" t="s">
        <v>11530</v>
      </c>
      <c r="O1264" s="68" t="s">
        <v>14666</v>
      </c>
      <c r="P1264" s="348">
        <v>25712011</v>
      </c>
      <c r="Q1264" s="348">
        <v>25712011</v>
      </c>
      <c r="R1264" s="348" t="s">
        <v>16559</v>
      </c>
      <c r="S1264" s="348">
        <v>25712011</v>
      </c>
      <c r="T1264" s="348" t="s">
        <v>14898</v>
      </c>
      <c r="U1264" s="348">
        <v>25412000</v>
      </c>
      <c r="V1264" s="68"/>
      <c r="W1264" s="68"/>
      <c r="X1264" s="68" t="s">
        <v>4282</v>
      </c>
      <c r="Y1264" s="68"/>
    </row>
    <row r="1265" spans="1:25" x14ac:dyDescent="0.25">
      <c r="A1265" s="68" t="s">
        <v>4284</v>
      </c>
      <c r="B1265" s="68" t="s">
        <v>4283</v>
      </c>
      <c r="C1265" s="68" t="s">
        <v>4285</v>
      </c>
      <c r="D1265" s="68" t="s">
        <v>723</v>
      </c>
      <c r="E1265" s="68" t="s">
        <v>3</v>
      </c>
      <c r="F1265" s="68" t="s">
        <v>46</v>
      </c>
      <c r="G1265" s="68" t="s">
        <v>4254</v>
      </c>
      <c r="H1265" s="68" t="s">
        <v>4</v>
      </c>
      <c r="I1265" s="68">
        <v>11703</v>
      </c>
      <c r="J1265" s="68" t="s">
        <v>13869</v>
      </c>
      <c r="K1265" s="68" t="s">
        <v>47</v>
      </c>
      <c r="L1265" s="68" t="s">
        <v>14156</v>
      </c>
      <c r="M1265" s="68" t="s">
        <v>4255</v>
      </c>
      <c r="N1265" s="68" t="s">
        <v>4286</v>
      </c>
      <c r="O1265" s="68" t="s">
        <v>14666</v>
      </c>
      <c r="P1265" s="348">
        <v>25411800</v>
      </c>
      <c r="Q1265" s="348" t="s">
        <v>15347</v>
      </c>
      <c r="R1265" s="348" t="s">
        <v>16560</v>
      </c>
      <c r="S1265" s="348">
        <v>83488272</v>
      </c>
      <c r="T1265" s="348" t="s">
        <v>14898</v>
      </c>
      <c r="U1265" s="348">
        <v>25412000</v>
      </c>
      <c r="V1265" s="68"/>
      <c r="W1265" s="68"/>
      <c r="X1265" s="68" t="s">
        <v>4287</v>
      </c>
      <c r="Y1265" s="68"/>
    </row>
    <row r="1266" spans="1:25" x14ac:dyDescent="0.25">
      <c r="A1266" s="68" t="s">
        <v>4288</v>
      </c>
      <c r="B1266" s="68" t="s">
        <v>4073</v>
      </c>
      <c r="C1266" s="68" t="s">
        <v>1187</v>
      </c>
      <c r="D1266" s="68" t="s">
        <v>723</v>
      </c>
      <c r="E1266" s="68" t="s">
        <v>3</v>
      </c>
      <c r="F1266" s="68" t="s">
        <v>46</v>
      </c>
      <c r="G1266" s="68" t="s">
        <v>4249</v>
      </c>
      <c r="H1266" s="68" t="s">
        <v>6</v>
      </c>
      <c r="I1266" s="68">
        <v>12005</v>
      </c>
      <c r="J1266" s="68" t="s">
        <v>15306</v>
      </c>
      <c r="K1266" s="68" t="s">
        <v>47</v>
      </c>
      <c r="L1266" s="68" t="s">
        <v>4250</v>
      </c>
      <c r="M1266" s="68" t="s">
        <v>315</v>
      </c>
      <c r="N1266" s="68" t="s">
        <v>1187</v>
      </c>
      <c r="O1266" s="68" t="s">
        <v>14666</v>
      </c>
      <c r="P1266" s="348">
        <v>25711307</v>
      </c>
      <c r="Q1266" s="348">
        <v>86333190</v>
      </c>
      <c r="R1266" s="348" t="s">
        <v>13183</v>
      </c>
      <c r="S1266" s="348">
        <v>86333190</v>
      </c>
      <c r="T1266" s="348" t="s">
        <v>14898</v>
      </c>
      <c r="U1266" s="348">
        <v>25412000</v>
      </c>
      <c r="V1266" s="68"/>
      <c r="W1266" s="68"/>
      <c r="X1266" s="68" t="s">
        <v>4289</v>
      </c>
      <c r="Y1266" s="68"/>
    </row>
    <row r="1267" spans="1:25" x14ac:dyDescent="0.25">
      <c r="A1267" s="68" t="s">
        <v>4290</v>
      </c>
      <c r="B1267" s="68" t="s">
        <v>4125</v>
      </c>
      <c r="C1267" s="68" t="s">
        <v>4291</v>
      </c>
      <c r="D1267" s="68" t="s">
        <v>723</v>
      </c>
      <c r="E1267" s="68" t="s">
        <v>3</v>
      </c>
      <c r="F1267" s="68" t="s">
        <v>46</v>
      </c>
      <c r="G1267" s="68" t="s">
        <v>4254</v>
      </c>
      <c r="H1267" s="68" t="s">
        <v>4</v>
      </c>
      <c r="I1267" s="68">
        <v>11703</v>
      </c>
      <c r="J1267" s="68" t="s">
        <v>13869</v>
      </c>
      <c r="K1267" s="68" t="s">
        <v>47</v>
      </c>
      <c r="L1267" s="68" t="s">
        <v>14156</v>
      </c>
      <c r="M1267" s="68" t="s">
        <v>4255</v>
      </c>
      <c r="N1267" s="68" t="s">
        <v>1848</v>
      </c>
      <c r="O1267" s="68" t="s">
        <v>14666</v>
      </c>
      <c r="P1267" s="348">
        <v>27401056</v>
      </c>
      <c r="Q1267" s="348">
        <v>27401056</v>
      </c>
      <c r="R1267" s="348" t="s">
        <v>15661</v>
      </c>
      <c r="S1267" s="348">
        <v>89471458</v>
      </c>
      <c r="T1267" s="348" t="s">
        <v>14898</v>
      </c>
      <c r="U1267" s="348">
        <v>25412000</v>
      </c>
      <c r="V1267" s="68"/>
      <c r="W1267" s="68"/>
      <c r="X1267" s="68" t="s">
        <v>4292</v>
      </c>
      <c r="Y1267" s="68"/>
    </row>
    <row r="1268" spans="1:25" x14ac:dyDescent="0.25">
      <c r="A1268" s="68" t="s">
        <v>4294</v>
      </c>
      <c r="B1268" s="68" t="s">
        <v>4293</v>
      </c>
      <c r="C1268" s="68" t="s">
        <v>2490</v>
      </c>
      <c r="D1268" s="68" t="s">
        <v>723</v>
      </c>
      <c r="E1268" s="68" t="s">
        <v>4</v>
      </c>
      <c r="F1268" s="68" t="s">
        <v>46</v>
      </c>
      <c r="G1268" s="68" t="s">
        <v>4249</v>
      </c>
      <c r="H1268" s="68" t="s">
        <v>2</v>
      </c>
      <c r="I1268" s="68">
        <v>12001</v>
      </c>
      <c r="J1268" s="68" t="s">
        <v>15302</v>
      </c>
      <c r="K1268" s="68" t="s">
        <v>47</v>
      </c>
      <c r="L1268" s="68" t="s">
        <v>4250</v>
      </c>
      <c r="M1268" s="68" t="s">
        <v>1381</v>
      </c>
      <c r="N1268" s="68" t="s">
        <v>2490</v>
      </c>
      <c r="O1268" s="68" t="s">
        <v>14666</v>
      </c>
      <c r="P1268" s="348">
        <v>25466152</v>
      </c>
      <c r="Q1268" s="348">
        <v>25466152</v>
      </c>
      <c r="R1268" s="348" t="s">
        <v>11531</v>
      </c>
      <c r="S1268" s="348">
        <v>25466152</v>
      </c>
      <c r="T1268" s="348" t="s">
        <v>15403</v>
      </c>
      <c r="U1268" s="348">
        <v>25467360</v>
      </c>
      <c r="V1268" s="68"/>
      <c r="W1268" s="68"/>
      <c r="X1268" s="68" t="s">
        <v>4295</v>
      </c>
      <c r="Y1268" s="68"/>
    </row>
    <row r="1269" spans="1:25" x14ac:dyDescent="0.25">
      <c r="A1269" s="68" t="s">
        <v>4298</v>
      </c>
      <c r="B1269" s="68" t="s">
        <v>4297</v>
      </c>
      <c r="C1269" s="68" t="s">
        <v>1216</v>
      </c>
      <c r="D1269" s="68" t="s">
        <v>723</v>
      </c>
      <c r="E1269" s="68" t="s">
        <v>4</v>
      </c>
      <c r="F1269" s="68" t="s">
        <v>46</v>
      </c>
      <c r="G1269" s="68" t="s">
        <v>4249</v>
      </c>
      <c r="H1269" s="68" t="s">
        <v>3</v>
      </c>
      <c r="I1269" s="68">
        <v>12002</v>
      </c>
      <c r="J1269" s="68" t="s">
        <v>15303</v>
      </c>
      <c r="K1269" s="68" t="s">
        <v>47</v>
      </c>
      <c r="L1269" s="68" t="s">
        <v>4250</v>
      </c>
      <c r="M1269" s="68" t="s">
        <v>3764</v>
      </c>
      <c r="N1269" s="68" t="s">
        <v>1216</v>
      </c>
      <c r="O1269" s="68" t="s">
        <v>14666</v>
      </c>
      <c r="P1269" s="348" t="s">
        <v>15347</v>
      </c>
      <c r="Q1269" s="348" t="s">
        <v>15347</v>
      </c>
      <c r="R1269" s="348" t="s">
        <v>15662</v>
      </c>
      <c r="S1269" s="348">
        <v>86682153</v>
      </c>
      <c r="T1269" s="348" t="s">
        <v>15403</v>
      </c>
      <c r="U1269" s="348">
        <v>25467360</v>
      </c>
      <c r="V1269" s="68"/>
      <c r="W1269" s="68"/>
      <c r="X1269" s="68" t="s">
        <v>4299</v>
      </c>
      <c r="Y1269" s="68"/>
    </row>
    <row r="1270" spans="1:25" x14ac:dyDescent="0.25">
      <c r="A1270" s="68" t="s">
        <v>4300</v>
      </c>
      <c r="B1270" s="68" t="s">
        <v>3492</v>
      </c>
      <c r="C1270" s="68" t="s">
        <v>612</v>
      </c>
      <c r="D1270" s="68" t="s">
        <v>723</v>
      </c>
      <c r="E1270" s="68" t="s">
        <v>4</v>
      </c>
      <c r="F1270" s="68" t="s">
        <v>46</v>
      </c>
      <c r="G1270" s="68" t="s">
        <v>4249</v>
      </c>
      <c r="H1270" s="68" t="s">
        <v>4</v>
      </c>
      <c r="I1270" s="68">
        <v>12003</v>
      </c>
      <c r="J1270" s="68" t="s">
        <v>15304</v>
      </c>
      <c r="K1270" s="68" t="s">
        <v>47</v>
      </c>
      <c r="L1270" s="68" t="s">
        <v>4250</v>
      </c>
      <c r="M1270" s="68" t="s">
        <v>612</v>
      </c>
      <c r="N1270" s="68" t="s">
        <v>612</v>
      </c>
      <c r="O1270" s="68" t="s">
        <v>14666</v>
      </c>
      <c r="P1270" s="348">
        <v>25467671</v>
      </c>
      <c r="Q1270" s="348">
        <v>25467671</v>
      </c>
      <c r="R1270" s="348" t="s">
        <v>14889</v>
      </c>
      <c r="S1270" s="348">
        <v>83364774</v>
      </c>
      <c r="T1270" s="348" t="s">
        <v>15403</v>
      </c>
      <c r="U1270" s="348">
        <v>25467360</v>
      </c>
      <c r="V1270" s="68"/>
      <c r="W1270" s="68"/>
      <c r="X1270" s="68" t="s">
        <v>1815</v>
      </c>
      <c r="Y1270" s="68"/>
    </row>
    <row r="1271" spans="1:25" x14ac:dyDescent="0.25">
      <c r="A1271" s="68" t="s">
        <v>4302</v>
      </c>
      <c r="B1271" s="68" t="s">
        <v>4301</v>
      </c>
      <c r="C1271" s="68" t="s">
        <v>3764</v>
      </c>
      <c r="D1271" s="68" t="s">
        <v>723</v>
      </c>
      <c r="E1271" s="68" t="s">
        <v>4</v>
      </c>
      <c r="F1271" s="68" t="s">
        <v>46</v>
      </c>
      <c r="G1271" s="68" t="s">
        <v>4249</v>
      </c>
      <c r="H1271" s="68" t="s">
        <v>3</v>
      </c>
      <c r="I1271" s="68">
        <v>12002</v>
      </c>
      <c r="J1271" s="68" t="s">
        <v>15303</v>
      </c>
      <c r="K1271" s="68" t="s">
        <v>47</v>
      </c>
      <c r="L1271" s="68" t="s">
        <v>4250</v>
      </c>
      <c r="M1271" s="68" t="s">
        <v>3764</v>
      </c>
      <c r="N1271" s="68" t="s">
        <v>3764</v>
      </c>
      <c r="O1271" s="68" t="s">
        <v>14666</v>
      </c>
      <c r="P1271" s="348">
        <v>85550535</v>
      </c>
      <c r="Q1271" s="348" t="s">
        <v>15347</v>
      </c>
      <c r="R1271" s="348" t="s">
        <v>15663</v>
      </c>
      <c r="S1271" s="348">
        <v>83471687</v>
      </c>
      <c r="T1271" s="348" t="s">
        <v>15403</v>
      </c>
      <c r="U1271" s="348">
        <v>25467360</v>
      </c>
      <c r="V1271" s="68"/>
      <c r="W1271" s="68"/>
      <c r="X1271" s="68" t="s">
        <v>4303</v>
      </c>
      <c r="Y1271" s="68"/>
    </row>
    <row r="1272" spans="1:25" x14ac:dyDescent="0.25">
      <c r="A1272" s="68" t="s">
        <v>4304</v>
      </c>
      <c r="B1272" s="68" t="s">
        <v>1124</v>
      </c>
      <c r="C1272" s="68" t="s">
        <v>4305</v>
      </c>
      <c r="D1272" s="68" t="s">
        <v>723</v>
      </c>
      <c r="E1272" s="68" t="s">
        <v>4</v>
      </c>
      <c r="F1272" s="68" t="s">
        <v>46</v>
      </c>
      <c r="G1272" s="68" t="s">
        <v>4249</v>
      </c>
      <c r="H1272" s="68" t="s">
        <v>3</v>
      </c>
      <c r="I1272" s="68">
        <v>12002</v>
      </c>
      <c r="J1272" s="68" t="s">
        <v>15303</v>
      </c>
      <c r="K1272" s="68" t="s">
        <v>47</v>
      </c>
      <c r="L1272" s="68" t="s">
        <v>4250</v>
      </c>
      <c r="M1272" s="68" t="s">
        <v>3764</v>
      </c>
      <c r="N1272" s="68" t="s">
        <v>4305</v>
      </c>
      <c r="O1272" s="68" t="s">
        <v>14666</v>
      </c>
      <c r="P1272" s="348">
        <v>83022350</v>
      </c>
      <c r="Q1272" s="348">
        <v>86140948</v>
      </c>
      <c r="R1272" s="348" t="s">
        <v>16561</v>
      </c>
      <c r="S1272" s="348" t="s">
        <v>15347</v>
      </c>
      <c r="T1272" s="348" t="s">
        <v>15403</v>
      </c>
      <c r="U1272" s="348">
        <v>25467360</v>
      </c>
      <c r="V1272" s="68"/>
      <c r="W1272" s="68"/>
      <c r="X1272" s="68" t="s">
        <v>9416</v>
      </c>
      <c r="Y1272" s="68"/>
    </row>
    <row r="1273" spans="1:25" x14ac:dyDescent="0.25">
      <c r="A1273" s="68" t="s">
        <v>4306</v>
      </c>
      <c r="B1273" s="68" t="s">
        <v>3524</v>
      </c>
      <c r="C1273" s="68" t="s">
        <v>4307</v>
      </c>
      <c r="D1273" s="68" t="s">
        <v>723</v>
      </c>
      <c r="E1273" s="68" t="s">
        <v>4</v>
      </c>
      <c r="F1273" s="68" t="s">
        <v>46</v>
      </c>
      <c r="G1273" s="68" t="s">
        <v>4249</v>
      </c>
      <c r="H1273" s="68" t="s">
        <v>5</v>
      </c>
      <c r="I1273" s="68">
        <v>12004</v>
      </c>
      <c r="J1273" s="68" t="s">
        <v>15305</v>
      </c>
      <c r="K1273" s="68" t="s">
        <v>47</v>
      </c>
      <c r="L1273" s="68" t="s">
        <v>4250</v>
      </c>
      <c r="M1273" s="68" t="s">
        <v>352</v>
      </c>
      <c r="N1273" s="68" t="s">
        <v>641</v>
      </c>
      <c r="O1273" s="68" t="s">
        <v>14666</v>
      </c>
      <c r="P1273" s="348">
        <v>25466131</v>
      </c>
      <c r="Q1273" s="348" t="s">
        <v>15347</v>
      </c>
      <c r="R1273" s="348" t="s">
        <v>14157</v>
      </c>
      <c r="S1273" s="348">
        <v>25466131</v>
      </c>
      <c r="T1273" s="348" t="s">
        <v>15403</v>
      </c>
      <c r="U1273" s="348">
        <v>25467360</v>
      </c>
      <c r="V1273" s="68"/>
      <c r="W1273" s="68"/>
      <c r="X1273" s="68" t="s">
        <v>8777</v>
      </c>
      <c r="Y1273" s="68"/>
    </row>
    <row r="1274" spans="1:25" x14ac:dyDescent="0.25">
      <c r="A1274" s="68" t="s">
        <v>4308</v>
      </c>
      <c r="B1274" s="68" t="s">
        <v>3563</v>
      </c>
      <c r="C1274" s="68" t="s">
        <v>436</v>
      </c>
      <c r="D1274" s="68" t="s">
        <v>723</v>
      </c>
      <c r="E1274" s="68" t="s">
        <v>4</v>
      </c>
      <c r="F1274" s="68" t="s">
        <v>46</v>
      </c>
      <c r="G1274" s="68" t="s">
        <v>4249</v>
      </c>
      <c r="H1274" s="68" t="s">
        <v>4</v>
      </c>
      <c r="I1274" s="68">
        <v>12003</v>
      </c>
      <c r="J1274" s="68" t="s">
        <v>15304</v>
      </c>
      <c r="K1274" s="68" t="s">
        <v>47</v>
      </c>
      <c r="L1274" s="68" t="s">
        <v>4250</v>
      </c>
      <c r="M1274" s="68" t="s">
        <v>612</v>
      </c>
      <c r="N1274" s="68" t="s">
        <v>436</v>
      </c>
      <c r="O1274" s="68" t="s">
        <v>14666</v>
      </c>
      <c r="P1274" s="348">
        <v>25462786</v>
      </c>
      <c r="Q1274" s="348" t="s">
        <v>15347</v>
      </c>
      <c r="R1274" s="348" t="s">
        <v>13526</v>
      </c>
      <c r="S1274" s="348">
        <v>83861911</v>
      </c>
      <c r="T1274" s="348" t="s">
        <v>15403</v>
      </c>
      <c r="U1274" s="348">
        <v>88225683</v>
      </c>
      <c r="V1274" s="68"/>
      <c r="W1274" s="68"/>
      <c r="X1274" s="68" t="s">
        <v>3532</v>
      </c>
      <c r="Y1274" s="68"/>
    </row>
    <row r="1275" spans="1:25" x14ac:dyDescent="0.25">
      <c r="A1275" s="68" t="s">
        <v>4309</v>
      </c>
      <c r="B1275" s="68" t="s">
        <v>1197</v>
      </c>
      <c r="C1275" s="68" t="s">
        <v>4220</v>
      </c>
      <c r="D1275" s="68" t="s">
        <v>723</v>
      </c>
      <c r="E1275" s="68" t="s">
        <v>4</v>
      </c>
      <c r="F1275" s="68" t="s">
        <v>46</v>
      </c>
      <c r="G1275" s="68" t="s">
        <v>4249</v>
      </c>
      <c r="H1275" s="68" t="s">
        <v>4</v>
      </c>
      <c r="I1275" s="68">
        <v>12003</v>
      </c>
      <c r="J1275" s="68" t="s">
        <v>15304</v>
      </c>
      <c r="K1275" s="68" t="s">
        <v>47</v>
      </c>
      <c r="L1275" s="68" t="s">
        <v>4250</v>
      </c>
      <c r="M1275" s="68" t="s">
        <v>612</v>
      </c>
      <c r="N1275" s="68" t="s">
        <v>4220</v>
      </c>
      <c r="O1275" s="68" t="s">
        <v>14666</v>
      </c>
      <c r="P1275" s="348">
        <v>22005570</v>
      </c>
      <c r="Q1275" s="348">
        <v>22005570</v>
      </c>
      <c r="R1275" s="348" t="s">
        <v>14878</v>
      </c>
      <c r="S1275" s="348">
        <v>86408463</v>
      </c>
      <c r="T1275" s="348" t="s">
        <v>15403</v>
      </c>
      <c r="U1275" s="348">
        <v>25467360</v>
      </c>
      <c r="V1275" s="68"/>
      <c r="W1275" s="68"/>
      <c r="X1275" s="68" t="s">
        <v>12810</v>
      </c>
      <c r="Y1275" s="68"/>
    </row>
    <row r="1276" spans="1:25" x14ac:dyDescent="0.25">
      <c r="A1276" s="68" t="s">
        <v>4310</v>
      </c>
      <c r="B1276" s="68" t="s">
        <v>3538</v>
      </c>
      <c r="C1276" s="68" t="s">
        <v>331</v>
      </c>
      <c r="D1276" s="68" t="s">
        <v>723</v>
      </c>
      <c r="E1276" s="68" t="s">
        <v>4</v>
      </c>
      <c r="F1276" s="68" t="s">
        <v>46</v>
      </c>
      <c r="G1276" s="68" t="s">
        <v>4249</v>
      </c>
      <c r="H1276" s="68" t="s">
        <v>7</v>
      </c>
      <c r="I1276" s="68">
        <v>12006</v>
      </c>
      <c r="J1276" s="68" t="s">
        <v>15307</v>
      </c>
      <c r="K1276" s="68" t="s">
        <v>47</v>
      </c>
      <c r="L1276" s="68" t="s">
        <v>4250</v>
      </c>
      <c r="M1276" s="68" t="s">
        <v>331</v>
      </c>
      <c r="N1276" s="68" t="s">
        <v>331</v>
      </c>
      <c r="O1276" s="68" t="s">
        <v>14666</v>
      </c>
      <c r="P1276" s="348">
        <v>25463570</v>
      </c>
      <c r="Q1276" s="348">
        <v>25443570</v>
      </c>
      <c r="R1276" s="348" t="s">
        <v>13528</v>
      </c>
      <c r="S1276" s="348">
        <v>25463570</v>
      </c>
      <c r="T1276" s="348" t="s">
        <v>15403</v>
      </c>
      <c r="U1276" s="348">
        <v>25467360</v>
      </c>
      <c r="V1276" s="68"/>
      <c r="W1276" s="68"/>
      <c r="X1276" s="68" t="s">
        <v>2832</v>
      </c>
      <c r="Y1276" s="68"/>
    </row>
    <row r="1277" spans="1:25" x14ac:dyDescent="0.25">
      <c r="A1277" s="68" t="s">
        <v>4311</v>
      </c>
      <c r="B1277" s="68" t="s">
        <v>3571</v>
      </c>
      <c r="C1277" s="68" t="s">
        <v>4312</v>
      </c>
      <c r="D1277" s="68" t="s">
        <v>723</v>
      </c>
      <c r="E1277" s="68" t="s">
        <v>4</v>
      </c>
      <c r="F1277" s="68" t="s">
        <v>46</v>
      </c>
      <c r="G1277" s="68" t="s">
        <v>4249</v>
      </c>
      <c r="H1277" s="68" t="s">
        <v>5</v>
      </c>
      <c r="I1277" s="68">
        <v>12004</v>
      </c>
      <c r="J1277" s="68" t="s">
        <v>15305</v>
      </c>
      <c r="K1277" s="68" t="s">
        <v>47</v>
      </c>
      <c r="L1277" s="68" t="s">
        <v>4250</v>
      </c>
      <c r="M1277" s="68" t="s">
        <v>352</v>
      </c>
      <c r="N1277" s="68" t="s">
        <v>1542</v>
      </c>
      <c r="O1277" s="68" t="s">
        <v>14666</v>
      </c>
      <c r="P1277" s="348">
        <v>86519948</v>
      </c>
      <c r="Q1277" s="348">
        <v>25467360</v>
      </c>
      <c r="R1277" s="348" t="s">
        <v>4313</v>
      </c>
      <c r="S1277" s="348">
        <v>86519948</v>
      </c>
      <c r="T1277" s="348" t="s">
        <v>15403</v>
      </c>
      <c r="U1277" s="348">
        <v>25467360</v>
      </c>
      <c r="V1277" s="68"/>
      <c r="W1277" s="68"/>
      <c r="X1277" s="68" t="s">
        <v>8773</v>
      </c>
      <c r="Y1277" s="68"/>
    </row>
    <row r="1278" spans="1:25" x14ac:dyDescent="0.25">
      <c r="A1278" s="68" t="s">
        <v>4314</v>
      </c>
      <c r="B1278" s="68" t="s">
        <v>1296</v>
      </c>
      <c r="C1278" s="68" t="s">
        <v>4315</v>
      </c>
      <c r="D1278" s="68" t="s">
        <v>723</v>
      </c>
      <c r="E1278" s="68" t="s">
        <v>4</v>
      </c>
      <c r="F1278" s="68" t="s">
        <v>46</v>
      </c>
      <c r="G1278" s="68" t="s">
        <v>4249</v>
      </c>
      <c r="H1278" s="68" t="s">
        <v>3</v>
      </c>
      <c r="I1278" s="68">
        <v>12002</v>
      </c>
      <c r="J1278" s="68" t="s">
        <v>15303</v>
      </c>
      <c r="K1278" s="68" t="s">
        <v>47</v>
      </c>
      <c r="L1278" s="68" t="s">
        <v>4250</v>
      </c>
      <c r="M1278" s="68" t="s">
        <v>3764</v>
      </c>
      <c r="N1278" s="68" t="s">
        <v>4315</v>
      </c>
      <c r="O1278" s="68" t="s">
        <v>14666</v>
      </c>
      <c r="P1278" s="348">
        <v>87614292</v>
      </c>
      <c r="Q1278" s="348" t="s">
        <v>15347</v>
      </c>
      <c r="R1278" s="348" t="s">
        <v>13511</v>
      </c>
      <c r="S1278" s="348">
        <v>87614292</v>
      </c>
      <c r="T1278" s="348" t="s">
        <v>15403</v>
      </c>
      <c r="U1278" s="348">
        <v>25467360</v>
      </c>
      <c r="V1278" s="68"/>
      <c r="W1278" s="68"/>
      <c r="X1278" s="68" t="s">
        <v>8775</v>
      </c>
      <c r="Y1278" s="68"/>
    </row>
    <row r="1279" spans="1:25" x14ac:dyDescent="0.25">
      <c r="A1279" s="68" t="s">
        <v>4316</v>
      </c>
      <c r="B1279" s="68" t="s">
        <v>1268</v>
      </c>
      <c r="C1279" s="68" t="s">
        <v>4317</v>
      </c>
      <c r="D1279" s="68" t="s">
        <v>723</v>
      </c>
      <c r="E1279" s="68" t="s">
        <v>4</v>
      </c>
      <c r="F1279" s="68" t="s">
        <v>46</v>
      </c>
      <c r="G1279" s="68" t="s">
        <v>4249</v>
      </c>
      <c r="H1279" s="68" t="s">
        <v>6</v>
      </c>
      <c r="I1279" s="68">
        <v>12005</v>
      </c>
      <c r="J1279" s="68" t="s">
        <v>15306</v>
      </c>
      <c r="K1279" s="68" t="s">
        <v>47</v>
      </c>
      <c r="L1279" s="68" t="s">
        <v>4250</v>
      </c>
      <c r="M1279" s="68" t="s">
        <v>315</v>
      </c>
      <c r="N1279" s="68" t="s">
        <v>315</v>
      </c>
      <c r="O1279" s="68" t="s">
        <v>14666</v>
      </c>
      <c r="P1279" s="348">
        <v>25440943</v>
      </c>
      <c r="Q1279" s="348">
        <v>25441671</v>
      </c>
      <c r="R1279" s="348" t="s">
        <v>15403</v>
      </c>
      <c r="S1279" s="348">
        <v>25467360</v>
      </c>
      <c r="T1279" s="348" t="s">
        <v>15403</v>
      </c>
      <c r="U1279" s="348">
        <v>25467360</v>
      </c>
      <c r="V1279" s="68"/>
      <c r="W1279" s="68"/>
      <c r="X1279" s="68" t="s">
        <v>1418</v>
      </c>
      <c r="Y1279" s="68"/>
    </row>
    <row r="1280" spans="1:25" x14ac:dyDescent="0.25">
      <c r="A1280" s="68" t="s">
        <v>4318</v>
      </c>
      <c r="B1280" s="68" t="s">
        <v>3020</v>
      </c>
      <c r="C1280" s="68" t="s">
        <v>4319</v>
      </c>
      <c r="D1280" s="68" t="s">
        <v>723</v>
      </c>
      <c r="E1280" s="68" t="s">
        <v>4</v>
      </c>
      <c r="F1280" s="68" t="s">
        <v>46</v>
      </c>
      <c r="G1280" s="68" t="s">
        <v>4249</v>
      </c>
      <c r="H1280" s="68" t="s">
        <v>2</v>
      </c>
      <c r="I1280" s="68">
        <v>12001</v>
      </c>
      <c r="J1280" s="68" t="s">
        <v>15302</v>
      </c>
      <c r="K1280" s="68" t="s">
        <v>47</v>
      </c>
      <c r="L1280" s="68" t="s">
        <v>4250</v>
      </c>
      <c r="M1280" s="68" t="s">
        <v>1381</v>
      </c>
      <c r="N1280" s="68" t="s">
        <v>1381</v>
      </c>
      <c r="O1280" s="68" t="s">
        <v>14666</v>
      </c>
      <c r="P1280" s="348">
        <v>25466367</v>
      </c>
      <c r="Q1280" s="348">
        <v>25466076</v>
      </c>
      <c r="R1280" s="348" t="s">
        <v>15664</v>
      </c>
      <c r="S1280" s="348">
        <v>25466076</v>
      </c>
      <c r="T1280" s="348" t="s">
        <v>15403</v>
      </c>
      <c r="U1280" s="348">
        <v>25467360</v>
      </c>
      <c r="V1280" s="68" t="s">
        <v>15261</v>
      </c>
      <c r="W1280" s="68"/>
      <c r="X1280" s="68" t="s">
        <v>1624</v>
      </c>
      <c r="Y1280" s="68" t="s">
        <v>795</v>
      </c>
    </row>
    <row r="1281" spans="1:25" x14ac:dyDescent="0.25">
      <c r="A1281" s="68" t="s">
        <v>4320</v>
      </c>
      <c r="B1281" s="68" t="s">
        <v>3543</v>
      </c>
      <c r="C1281" s="68" t="s">
        <v>1680</v>
      </c>
      <c r="D1281" s="68" t="s">
        <v>723</v>
      </c>
      <c r="E1281" s="68" t="s">
        <v>4</v>
      </c>
      <c r="F1281" s="68" t="s">
        <v>46</v>
      </c>
      <c r="G1281" s="68" t="s">
        <v>4249</v>
      </c>
      <c r="H1281" s="68" t="s">
        <v>3</v>
      </c>
      <c r="I1281" s="68">
        <v>12002</v>
      </c>
      <c r="J1281" s="68" t="s">
        <v>15303</v>
      </c>
      <c r="K1281" s="68" t="s">
        <v>47</v>
      </c>
      <c r="L1281" s="68" t="s">
        <v>4250</v>
      </c>
      <c r="M1281" s="68" t="s">
        <v>3764</v>
      </c>
      <c r="N1281" s="68" t="s">
        <v>1680</v>
      </c>
      <c r="O1281" s="68" t="s">
        <v>14666</v>
      </c>
      <c r="P1281" s="348">
        <v>89106845</v>
      </c>
      <c r="Q1281" s="348" t="s">
        <v>15347</v>
      </c>
      <c r="R1281" s="348" t="s">
        <v>12436</v>
      </c>
      <c r="S1281" s="348">
        <v>89106845</v>
      </c>
      <c r="T1281" s="348" t="s">
        <v>15403</v>
      </c>
      <c r="U1281" s="348">
        <v>25467360</v>
      </c>
      <c r="V1281" s="68"/>
      <c r="W1281" s="68"/>
      <c r="X1281" s="68" t="s">
        <v>4321</v>
      </c>
      <c r="Y1281" s="68"/>
    </row>
    <row r="1282" spans="1:25" x14ac:dyDescent="0.25">
      <c r="A1282" s="68" t="s">
        <v>4323</v>
      </c>
      <c r="B1282" s="68" t="s">
        <v>4322</v>
      </c>
      <c r="C1282" s="68" t="s">
        <v>4324</v>
      </c>
      <c r="D1282" s="68" t="s">
        <v>723</v>
      </c>
      <c r="E1282" s="68" t="s">
        <v>4</v>
      </c>
      <c r="F1282" s="68" t="s">
        <v>46</v>
      </c>
      <c r="G1282" s="68" t="s">
        <v>4249</v>
      </c>
      <c r="H1282" s="68" t="s">
        <v>7</v>
      </c>
      <c r="I1282" s="68">
        <v>12006</v>
      </c>
      <c r="J1282" s="68" t="s">
        <v>15307</v>
      </c>
      <c r="K1282" s="68" t="s">
        <v>47</v>
      </c>
      <c r="L1282" s="68" t="s">
        <v>4250</v>
      </c>
      <c r="M1282" s="68" t="s">
        <v>331</v>
      </c>
      <c r="N1282" s="68" t="s">
        <v>4324</v>
      </c>
      <c r="O1282" s="68" t="s">
        <v>14666</v>
      </c>
      <c r="P1282" s="348">
        <v>25463501</v>
      </c>
      <c r="Q1282" s="348">
        <v>25463501</v>
      </c>
      <c r="R1282" s="348" t="s">
        <v>14886</v>
      </c>
      <c r="S1282" s="348">
        <v>83434167</v>
      </c>
      <c r="T1282" s="348" t="s">
        <v>15403</v>
      </c>
      <c r="U1282" s="348">
        <v>25467360</v>
      </c>
      <c r="V1282" s="68"/>
      <c r="W1282" s="68"/>
      <c r="X1282" s="68" t="s">
        <v>4325</v>
      </c>
      <c r="Y1282" s="68"/>
    </row>
    <row r="1283" spans="1:25" x14ac:dyDescent="0.25">
      <c r="A1283" s="68" t="s">
        <v>4327</v>
      </c>
      <c r="B1283" s="68" t="s">
        <v>4326</v>
      </c>
      <c r="C1283" s="68" t="s">
        <v>4328</v>
      </c>
      <c r="D1283" s="68" t="s">
        <v>723</v>
      </c>
      <c r="E1283" s="68" t="s">
        <v>4</v>
      </c>
      <c r="F1283" s="68" t="s">
        <v>46</v>
      </c>
      <c r="G1283" s="68" t="s">
        <v>4249</v>
      </c>
      <c r="H1283" s="68" t="s">
        <v>4</v>
      </c>
      <c r="I1283" s="68">
        <v>12003</v>
      </c>
      <c r="J1283" s="68" t="s">
        <v>15304</v>
      </c>
      <c r="K1283" s="68" t="s">
        <v>47</v>
      </c>
      <c r="L1283" s="68" t="s">
        <v>4250</v>
      </c>
      <c r="M1283" s="68" t="s">
        <v>612</v>
      </c>
      <c r="N1283" s="68" t="s">
        <v>4328</v>
      </c>
      <c r="O1283" s="68" t="s">
        <v>14666</v>
      </c>
      <c r="P1283" s="348">
        <v>89552914</v>
      </c>
      <c r="Q1283" s="348" t="s">
        <v>15347</v>
      </c>
      <c r="R1283" s="348" t="s">
        <v>16562</v>
      </c>
      <c r="S1283" s="348">
        <v>89552914</v>
      </c>
      <c r="T1283" s="348" t="s">
        <v>15403</v>
      </c>
      <c r="U1283" s="348">
        <v>25467360</v>
      </c>
      <c r="V1283" s="68"/>
      <c r="W1283" s="68"/>
      <c r="X1283" s="68" t="s">
        <v>4329</v>
      </c>
      <c r="Y1283" s="68"/>
    </row>
    <row r="1284" spans="1:25" x14ac:dyDescent="0.25">
      <c r="A1284" s="68" t="s">
        <v>4331</v>
      </c>
      <c r="B1284" s="68" t="s">
        <v>4330</v>
      </c>
      <c r="C1284" s="68" t="s">
        <v>682</v>
      </c>
      <c r="D1284" s="68" t="s">
        <v>723</v>
      </c>
      <c r="E1284" s="68" t="s">
        <v>4</v>
      </c>
      <c r="F1284" s="68" t="s">
        <v>46</v>
      </c>
      <c r="G1284" s="68" t="s">
        <v>4249</v>
      </c>
      <c r="H1284" s="68" t="s">
        <v>4</v>
      </c>
      <c r="I1284" s="68">
        <v>12003</v>
      </c>
      <c r="J1284" s="68" t="s">
        <v>15304</v>
      </c>
      <c r="K1284" s="68" t="s">
        <v>47</v>
      </c>
      <c r="L1284" s="68" t="s">
        <v>4250</v>
      </c>
      <c r="M1284" s="68" t="s">
        <v>612</v>
      </c>
      <c r="N1284" s="68" t="s">
        <v>682</v>
      </c>
      <c r="O1284" s="68" t="s">
        <v>14666</v>
      </c>
      <c r="P1284" s="348">
        <v>25461483</v>
      </c>
      <c r="Q1284" s="348" t="s">
        <v>15347</v>
      </c>
      <c r="R1284" s="348" t="s">
        <v>16563</v>
      </c>
      <c r="S1284" s="348">
        <v>85647834</v>
      </c>
      <c r="T1284" s="348" t="s">
        <v>15403</v>
      </c>
      <c r="U1284" s="348">
        <v>25467360</v>
      </c>
      <c r="V1284" s="68"/>
      <c r="W1284" s="68"/>
      <c r="X1284" s="68"/>
      <c r="Y1284" s="68"/>
    </row>
    <row r="1285" spans="1:25" x14ac:dyDescent="0.25">
      <c r="A1285" s="68" t="s">
        <v>4333</v>
      </c>
      <c r="B1285" s="68" t="s">
        <v>4332</v>
      </c>
      <c r="C1285" s="68" t="s">
        <v>352</v>
      </c>
      <c r="D1285" s="68" t="s">
        <v>723</v>
      </c>
      <c r="E1285" s="68" t="s">
        <v>4</v>
      </c>
      <c r="F1285" s="68" t="s">
        <v>46</v>
      </c>
      <c r="G1285" s="68" t="s">
        <v>4249</v>
      </c>
      <c r="H1285" s="68" t="s">
        <v>5</v>
      </c>
      <c r="I1285" s="68">
        <v>12004</v>
      </c>
      <c r="J1285" s="68" t="s">
        <v>15305</v>
      </c>
      <c r="K1285" s="68" t="s">
        <v>47</v>
      </c>
      <c r="L1285" s="68" t="s">
        <v>4250</v>
      </c>
      <c r="M1285" s="68" t="s">
        <v>352</v>
      </c>
      <c r="N1285" s="68" t="s">
        <v>352</v>
      </c>
      <c r="O1285" s="68" t="s">
        <v>14666</v>
      </c>
      <c r="P1285" s="348">
        <v>25466129</v>
      </c>
      <c r="Q1285" s="348">
        <v>25464748</v>
      </c>
      <c r="R1285" s="348" t="s">
        <v>12701</v>
      </c>
      <c r="S1285" s="348">
        <v>25466129</v>
      </c>
      <c r="T1285" s="348" t="s">
        <v>15403</v>
      </c>
      <c r="U1285" s="348">
        <v>25467360</v>
      </c>
      <c r="V1285" s="68"/>
      <c r="W1285" s="68"/>
      <c r="X1285" s="68" t="s">
        <v>3557</v>
      </c>
      <c r="Y1285" s="68"/>
    </row>
    <row r="1286" spans="1:25" x14ac:dyDescent="0.25">
      <c r="A1286" s="68" t="s">
        <v>4334</v>
      </c>
      <c r="B1286" s="68" t="s">
        <v>3590</v>
      </c>
      <c r="C1286" s="68" t="s">
        <v>4335</v>
      </c>
      <c r="D1286" s="68" t="s">
        <v>322</v>
      </c>
      <c r="E1286" s="68" t="s">
        <v>2</v>
      </c>
      <c r="F1286" s="68" t="s">
        <v>89</v>
      </c>
      <c r="G1286" s="68" t="s">
        <v>2</v>
      </c>
      <c r="H1286" s="68" t="s">
        <v>2</v>
      </c>
      <c r="I1286" s="68">
        <v>30101</v>
      </c>
      <c r="J1286" s="68" t="s">
        <v>12888</v>
      </c>
      <c r="K1286" s="68" t="s">
        <v>322</v>
      </c>
      <c r="L1286" s="68" t="s">
        <v>322</v>
      </c>
      <c r="M1286" s="68" t="s">
        <v>14151</v>
      </c>
      <c r="N1286" s="68" t="s">
        <v>101</v>
      </c>
      <c r="O1286" s="68" t="s">
        <v>14666</v>
      </c>
      <c r="P1286" s="348">
        <v>25519049</v>
      </c>
      <c r="Q1286" s="348">
        <v>25519049</v>
      </c>
      <c r="R1286" s="348" t="s">
        <v>13191</v>
      </c>
      <c r="S1286" s="348">
        <v>25519049</v>
      </c>
      <c r="T1286" s="348" t="s">
        <v>15665</v>
      </c>
      <c r="U1286" s="348">
        <v>25520752</v>
      </c>
      <c r="V1286" s="68"/>
      <c r="W1286" s="68"/>
      <c r="X1286" s="68" t="s">
        <v>1655</v>
      </c>
      <c r="Y1286" s="68"/>
    </row>
    <row r="1287" spans="1:25" x14ac:dyDescent="0.25">
      <c r="A1287" s="68" t="s">
        <v>4336</v>
      </c>
      <c r="B1287" s="68" t="s">
        <v>3341</v>
      </c>
      <c r="C1287" s="68" t="s">
        <v>15666</v>
      </c>
      <c r="D1287" s="68" t="s">
        <v>322</v>
      </c>
      <c r="E1287" s="68" t="s">
        <v>2</v>
      </c>
      <c r="F1287" s="68" t="s">
        <v>89</v>
      </c>
      <c r="G1287" s="68" t="s">
        <v>2</v>
      </c>
      <c r="H1287" s="68" t="s">
        <v>3</v>
      </c>
      <c r="I1287" s="68">
        <v>30102</v>
      </c>
      <c r="J1287" s="68" t="s">
        <v>12926</v>
      </c>
      <c r="K1287" s="68" t="s">
        <v>322</v>
      </c>
      <c r="L1287" s="68" t="s">
        <v>322</v>
      </c>
      <c r="M1287" s="68" t="s">
        <v>14152</v>
      </c>
      <c r="N1287" s="68" t="s">
        <v>3445</v>
      </c>
      <c r="O1287" s="68" t="s">
        <v>14666</v>
      </c>
      <c r="P1287" s="348">
        <v>25510565</v>
      </c>
      <c r="Q1287" s="348">
        <v>25510565</v>
      </c>
      <c r="R1287" s="348" t="s">
        <v>14171</v>
      </c>
      <c r="S1287" s="348">
        <v>25510565</v>
      </c>
      <c r="T1287" s="348" t="s">
        <v>15665</v>
      </c>
      <c r="U1287" s="348">
        <v>25520752</v>
      </c>
      <c r="V1287" s="68"/>
      <c r="W1287" s="68"/>
      <c r="X1287" s="68" t="s">
        <v>1683</v>
      </c>
      <c r="Y1287" s="68"/>
    </row>
    <row r="1288" spans="1:25" x14ac:dyDescent="0.25">
      <c r="A1288" s="68" t="s">
        <v>4338</v>
      </c>
      <c r="B1288" s="68" t="s">
        <v>4337</v>
      </c>
      <c r="C1288" s="68" t="s">
        <v>4339</v>
      </c>
      <c r="D1288" s="68" t="s">
        <v>322</v>
      </c>
      <c r="E1288" s="68" t="s">
        <v>2</v>
      </c>
      <c r="F1288" s="68" t="s">
        <v>89</v>
      </c>
      <c r="G1288" s="68" t="s">
        <v>2</v>
      </c>
      <c r="H1288" s="68" t="s">
        <v>3</v>
      </c>
      <c r="I1288" s="68">
        <v>30102</v>
      </c>
      <c r="J1288" s="68" t="s">
        <v>12926</v>
      </c>
      <c r="K1288" s="68" t="s">
        <v>322</v>
      </c>
      <c r="L1288" s="68" t="s">
        <v>322</v>
      </c>
      <c r="M1288" s="68" t="s">
        <v>14152</v>
      </c>
      <c r="N1288" s="68" t="s">
        <v>540</v>
      </c>
      <c r="O1288" s="68" t="s">
        <v>14666</v>
      </c>
      <c r="P1288" s="348">
        <v>25527420</v>
      </c>
      <c r="Q1288" s="348">
        <v>25527420</v>
      </c>
      <c r="R1288" s="348" t="s">
        <v>4526</v>
      </c>
      <c r="S1288" s="348">
        <v>25527420</v>
      </c>
      <c r="T1288" s="348" t="s">
        <v>15665</v>
      </c>
      <c r="U1288" s="348">
        <v>25520752</v>
      </c>
      <c r="V1288" s="68"/>
      <c r="W1288" s="68"/>
      <c r="X1288" s="68" t="s">
        <v>1659</v>
      </c>
      <c r="Y1288" s="68"/>
    </row>
    <row r="1289" spans="1:25" x14ac:dyDescent="0.25">
      <c r="A1289" s="68" t="s">
        <v>4340</v>
      </c>
      <c r="B1289" s="68" t="s">
        <v>3642</v>
      </c>
      <c r="C1289" s="68" t="s">
        <v>101</v>
      </c>
      <c r="D1289" s="68" t="s">
        <v>322</v>
      </c>
      <c r="E1289" s="68" t="s">
        <v>2</v>
      </c>
      <c r="F1289" s="68" t="s">
        <v>89</v>
      </c>
      <c r="G1289" s="68" t="s">
        <v>2</v>
      </c>
      <c r="H1289" s="68" t="s">
        <v>2</v>
      </c>
      <c r="I1289" s="68">
        <v>30101</v>
      </c>
      <c r="J1289" s="68" t="s">
        <v>12888</v>
      </c>
      <c r="K1289" s="68" t="s">
        <v>322</v>
      </c>
      <c r="L1289" s="68" t="s">
        <v>322</v>
      </c>
      <c r="M1289" s="68" t="s">
        <v>14151</v>
      </c>
      <c r="N1289" s="68" t="s">
        <v>101</v>
      </c>
      <c r="O1289" s="68" t="s">
        <v>14666</v>
      </c>
      <c r="P1289" s="348">
        <v>25514079</v>
      </c>
      <c r="Q1289" s="348">
        <v>25514079</v>
      </c>
      <c r="R1289" s="348" t="s">
        <v>12461</v>
      </c>
      <c r="S1289" s="348">
        <v>25534079</v>
      </c>
      <c r="T1289" s="348" t="s">
        <v>15665</v>
      </c>
      <c r="U1289" s="348">
        <v>25520752</v>
      </c>
      <c r="V1289" s="68"/>
      <c r="W1289" s="68"/>
      <c r="X1289" s="68" t="s">
        <v>1675</v>
      </c>
      <c r="Y1289" s="68" t="s">
        <v>497</v>
      </c>
    </row>
    <row r="1290" spans="1:25" x14ac:dyDescent="0.25">
      <c r="A1290" s="68" t="s">
        <v>4341</v>
      </c>
      <c r="B1290" s="68" t="s">
        <v>3410</v>
      </c>
      <c r="C1290" s="68" t="s">
        <v>871</v>
      </c>
      <c r="D1290" s="68" t="s">
        <v>322</v>
      </c>
      <c r="E1290" s="68" t="s">
        <v>2</v>
      </c>
      <c r="F1290" s="68" t="s">
        <v>89</v>
      </c>
      <c r="G1290" s="68" t="s">
        <v>2</v>
      </c>
      <c r="H1290" s="68" t="s">
        <v>4</v>
      </c>
      <c r="I1290" s="68">
        <v>30103</v>
      </c>
      <c r="J1290" s="68" t="s">
        <v>12965</v>
      </c>
      <c r="K1290" s="68" t="s">
        <v>322</v>
      </c>
      <c r="L1290" s="68" t="s">
        <v>322</v>
      </c>
      <c r="M1290" s="68" t="s">
        <v>13986</v>
      </c>
      <c r="N1290" s="68" t="s">
        <v>871</v>
      </c>
      <c r="O1290" s="68" t="s">
        <v>14666</v>
      </c>
      <c r="P1290" s="348">
        <v>25523565</v>
      </c>
      <c r="Q1290" s="348">
        <v>25513446</v>
      </c>
      <c r="R1290" s="348" t="s">
        <v>15667</v>
      </c>
      <c r="S1290" s="348">
        <v>25513446</v>
      </c>
      <c r="T1290" s="348" t="s">
        <v>15665</v>
      </c>
      <c r="U1290" s="348">
        <v>25520752</v>
      </c>
      <c r="V1290" s="68"/>
      <c r="W1290" s="68"/>
      <c r="X1290" s="68" t="s">
        <v>1685</v>
      </c>
      <c r="Y1290" s="68"/>
    </row>
    <row r="1291" spans="1:25" x14ac:dyDescent="0.25">
      <c r="A1291" s="68" t="s">
        <v>4343</v>
      </c>
      <c r="B1291" s="68" t="s">
        <v>4342</v>
      </c>
      <c r="C1291" s="68" t="s">
        <v>10300</v>
      </c>
      <c r="D1291" s="68" t="s">
        <v>322</v>
      </c>
      <c r="E1291" s="68" t="s">
        <v>2</v>
      </c>
      <c r="F1291" s="68" t="s">
        <v>89</v>
      </c>
      <c r="G1291" s="68" t="s">
        <v>2</v>
      </c>
      <c r="H1291" s="68" t="s">
        <v>2</v>
      </c>
      <c r="I1291" s="68">
        <v>30101</v>
      </c>
      <c r="J1291" s="68" t="s">
        <v>12888</v>
      </c>
      <c r="K1291" s="68" t="s">
        <v>322</v>
      </c>
      <c r="L1291" s="68" t="s">
        <v>322</v>
      </c>
      <c r="M1291" s="68" t="s">
        <v>14151</v>
      </c>
      <c r="N1291" s="68" t="s">
        <v>101</v>
      </c>
      <c r="O1291" s="68" t="s">
        <v>14666</v>
      </c>
      <c r="P1291" s="348">
        <v>25520428</v>
      </c>
      <c r="Q1291" s="348">
        <v>25520428</v>
      </c>
      <c r="R1291" s="348" t="s">
        <v>11536</v>
      </c>
      <c r="S1291" s="348">
        <v>87408383</v>
      </c>
      <c r="T1291" s="348" t="s">
        <v>15665</v>
      </c>
      <c r="U1291" s="348">
        <v>25520752</v>
      </c>
      <c r="V1291" s="68"/>
      <c r="W1291" s="68"/>
      <c r="X1291" s="68" t="s">
        <v>1678</v>
      </c>
      <c r="Y1291" s="68"/>
    </row>
    <row r="1292" spans="1:25" x14ac:dyDescent="0.25">
      <c r="A1292" s="68" t="s">
        <v>4344</v>
      </c>
      <c r="B1292" s="68" t="s">
        <v>3551</v>
      </c>
      <c r="C1292" s="68" t="s">
        <v>4345</v>
      </c>
      <c r="D1292" s="68" t="s">
        <v>322</v>
      </c>
      <c r="E1292" s="68" t="s">
        <v>2</v>
      </c>
      <c r="F1292" s="68" t="s">
        <v>89</v>
      </c>
      <c r="G1292" s="68" t="s">
        <v>2</v>
      </c>
      <c r="H1292" s="68" t="s">
        <v>4</v>
      </c>
      <c r="I1292" s="68">
        <v>30103</v>
      </c>
      <c r="J1292" s="68" t="s">
        <v>12965</v>
      </c>
      <c r="K1292" s="68" t="s">
        <v>322</v>
      </c>
      <c r="L1292" s="68" t="s">
        <v>322</v>
      </c>
      <c r="M1292" s="68" t="s">
        <v>13986</v>
      </c>
      <c r="N1292" s="68" t="s">
        <v>478</v>
      </c>
      <c r="O1292" s="68" t="s">
        <v>14666</v>
      </c>
      <c r="P1292" s="348">
        <v>25914272</v>
      </c>
      <c r="Q1292" s="348" t="s">
        <v>15347</v>
      </c>
      <c r="R1292" s="348" t="s">
        <v>10522</v>
      </c>
      <c r="S1292" s="348">
        <v>25914272</v>
      </c>
      <c r="T1292" s="348" t="s">
        <v>15665</v>
      </c>
      <c r="U1292" s="348">
        <v>25520752</v>
      </c>
      <c r="V1292" s="68"/>
      <c r="W1292" s="68"/>
      <c r="X1292" s="68" t="s">
        <v>1265</v>
      </c>
      <c r="Y1292" s="68"/>
    </row>
    <row r="1293" spans="1:25" x14ac:dyDescent="0.25">
      <c r="A1293" s="68" t="s">
        <v>4346</v>
      </c>
      <c r="B1293" s="68" t="s">
        <v>3544</v>
      </c>
      <c r="C1293" s="68" t="s">
        <v>2504</v>
      </c>
      <c r="D1293" s="68" t="s">
        <v>322</v>
      </c>
      <c r="E1293" s="68" t="s">
        <v>2</v>
      </c>
      <c r="F1293" s="68" t="s">
        <v>89</v>
      </c>
      <c r="G1293" s="68" t="s">
        <v>2</v>
      </c>
      <c r="H1293" s="68" t="s">
        <v>2</v>
      </c>
      <c r="I1293" s="68">
        <v>30101</v>
      </c>
      <c r="J1293" s="68" t="s">
        <v>12888</v>
      </c>
      <c r="K1293" s="68" t="s">
        <v>322</v>
      </c>
      <c r="L1293" s="68" t="s">
        <v>322</v>
      </c>
      <c r="M1293" s="68" t="s">
        <v>14151</v>
      </c>
      <c r="N1293" s="68" t="s">
        <v>11467</v>
      </c>
      <c r="O1293" s="68" t="s">
        <v>14666</v>
      </c>
      <c r="P1293" s="348">
        <v>25510442</v>
      </c>
      <c r="Q1293" s="348">
        <v>25510442</v>
      </c>
      <c r="R1293" s="348" t="s">
        <v>12711</v>
      </c>
      <c r="S1293" s="348">
        <v>25510442</v>
      </c>
      <c r="T1293" s="348" t="s">
        <v>15665</v>
      </c>
      <c r="U1293" s="348">
        <v>25520752</v>
      </c>
      <c r="V1293" s="68"/>
      <c r="W1293" s="68"/>
      <c r="X1293" s="68"/>
      <c r="Y1293" s="68"/>
    </row>
    <row r="1294" spans="1:25" x14ac:dyDescent="0.25">
      <c r="A1294" s="68" t="s">
        <v>4347</v>
      </c>
      <c r="B1294" s="68" t="s">
        <v>3525</v>
      </c>
      <c r="C1294" s="68" t="s">
        <v>4348</v>
      </c>
      <c r="D1294" s="68" t="s">
        <v>322</v>
      </c>
      <c r="E1294" s="68" t="s">
        <v>2</v>
      </c>
      <c r="F1294" s="68" t="s">
        <v>89</v>
      </c>
      <c r="G1294" s="68" t="s">
        <v>2</v>
      </c>
      <c r="H1294" s="68" t="s">
        <v>2</v>
      </c>
      <c r="I1294" s="68">
        <v>30101</v>
      </c>
      <c r="J1294" s="68" t="s">
        <v>12888</v>
      </c>
      <c r="K1294" s="68" t="s">
        <v>322</v>
      </c>
      <c r="L1294" s="68" t="s">
        <v>322</v>
      </c>
      <c r="M1294" s="68" t="s">
        <v>14151</v>
      </c>
      <c r="N1294" s="68" t="s">
        <v>11467</v>
      </c>
      <c r="O1294" s="68" t="s">
        <v>14666</v>
      </c>
      <c r="P1294" s="348">
        <v>25524742</v>
      </c>
      <c r="Q1294" s="348">
        <v>25524742</v>
      </c>
      <c r="R1294" s="348" t="s">
        <v>9954</v>
      </c>
      <c r="S1294" s="348">
        <v>83635585</v>
      </c>
      <c r="T1294" s="348" t="s">
        <v>15665</v>
      </c>
      <c r="U1294" s="348">
        <v>25520752</v>
      </c>
      <c r="V1294" s="68" t="s">
        <v>15261</v>
      </c>
      <c r="W1294" s="68"/>
      <c r="X1294" s="68"/>
      <c r="Y1294" s="68"/>
    </row>
    <row r="1295" spans="1:25" x14ac:dyDescent="0.25">
      <c r="A1295" s="68" t="s">
        <v>4350</v>
      </c>
      <c r="B1295" s="68" t="s">
        <v>4349</v>
      </c>
      <c r="C1295" s="68" t="s">
        <v>4351</v>
      </c>
      <c r="D1295" s="68" t="s">
        <v>322</v>
      </c>
      <c r="E1295" s="68" t="s">
        <v>8</v>
      </c>
      <c r="F1295" s="68" t="s">
        <v>89</v>
      </c>
      <c r="G1295" s="68" t="s">
        <v>2</v>
      </c>
      <c r="H1295" s="68" t="s">
        <v>15</v>
      </c>
      <c r="I1295" s="68">
        <v>30111</v>
      </c>
      <c r="J1295" s="68" t="s">
        <v>13056</v>
      </c>
      <c r="K1295" s="68" t="s">
        <v>322</v>
      </c>
      <c r="L1295" s="68" t="s">
        <v>322</v>
      </c>
      <c r="M1295" s="68" t="s">
        <v>4352</v>
      </c>
      <c r="N1295" s="68" t="s">
        <v>11533</v>
      </c>
      <c r="O1295" s="68" t="s">
        <v>14666</v>
      </c>
      <c r="P1295" s="348" t="s">
        <v>15347</v>
      </c>
      <c r="Q1295" s="348" t="s">
        <v>15347</v>
      </c>
      <c r="R1295" s="348" t="s">
        <v>13512</v>
      </c>
      <c r="S1295" s="348">
        <v>83096878</v>
      </c>
      <c r="T1295" s="348" t="s">
        <v>15668</v>
      </c>
      <c r="U1295" s="348">
        <v>25519478</v>
      </c>
      <c r="V1295" s="68"/>
      <c r="W1295" s="68"/>
      <c r="X1295" s="68" t="s">
        <v>3565</v>
      </c>
      <c r="Y1295" s="68"/>
    </row>
    <row r="1296" spans="1:25" x14ac:dyDescent="0.25">
      <c r="A1296" s="68" t="s">
        <v>4354</v>
      </c>
      <c r="B1296" s="68" t="s">
        <v>4353</v>
      </c>
      <c r="C1296" s="68" t="s">
        <v>4355</v>
      </c>
      <c r="D1296" s="68" t="s">
        <v>322</v>
      </c>
      <c r="E1296" s="68" t="s">
        <v>3</v>
      </c>
      <c r="F1296" s="68" t="s">
        <v>89</v>
      </c>
      <c r="G1296" s="68" t="s">
        <v>2</v>
      </c>
      <c r="H1296" s="68" t="s">
        <v>5</v>
      </c>
      <c r="I1296" s="68">
        <v>30104</v>
      </c>
      <c r="J1296" s="68" t="s">
        <v>13926</v>
      </c>
      <c r="K1296" s="68" t="s">
        <v>322</v>
      </c>
      <c r="L1296" s="68" t="s">
        <v>322</v>
      </c>
      <c r="M1296" s="68" t="s">
        <v>4356</v>
      </c>
      <c r="N1296" s="68" t="s">
        <v>11534</v>
      </c>
      <c r="O1296" s="68" t="s">
        <v>14666</v>
      </c>
      <c r="P1296" s="348">
        <v>25374939</v>
      </c>
      <c r="Q1296" s="348">
        <v>25374939</v>
      </c>
      <c r="R1296" s="348" t="s">
        <v>10198</v>
      </c>
      <c r="S1296" s="348">
        <v>25374939</v>
      </c>
      <c r="T1296" s="348" t="s">
        <v>15669</v>
      </c>
      <c r="U1296" s="348">
        <v>25371825</v>
      </c>
      <c r="V1296" s="68"/>
      <c r="W1296" s="68"/>
      <c r="X1296" s="68" t="s">
        <v>1706</v>
      </c>
      <c r="Y1296" s="68"/>
    </row>
    <row r="1297" spans="1:25" x14ac:dyDescent="0.25">
      <c r="A1297" s="68" t="s">
        <v>4358</v>
      </c>
      <c r="B1297" s="68" t="s">
        <v>4357</v>
      </c>
      <c r="C1297" s="68" t="s">
        <v>1743</v>
      </c>
      <c r="D1297" s="68" t="s">
        <v>322</v>
      </c>
      <c r="E1297" s="68" t="s">
        <v>8</v>
      </c>
      <c r="F1297" s="68" t="s">
        <v>89</v>
      </c>
      <c r="G1297" s="68" t="s">
        <v>2</v>
      </c>
      <c r="H1297" s="68" t="s">
        <v>8</v>
      </c>
      <c r="I1297" s="68">
        <v>30107</v>
      </c>
      <c r="J1297" s="68" t="s">
        <v>13052</v>
      </c>
      <c r="K1297" s="68" t="s">
        <v>322</v>
      </c>
      <c r="L1297" s="68" t="s">
        <v>322</v>
      </c>
      <c r="M1297" s="68" t="s">
        <v>601</v>
      </c>
      <c r="N1297" s="68" t="s">
        <v>1743</v>
      </c>
      <c r="O1297" s="68" t="s">
        <v>14666</v>
      </c>
      <c r="P1297" s="348">
        <v>25489152</v>
      </c>
      <c r="Q1297" s="348" t="s">
        <v>15347</v>
      </c>
      <c r="R1297" s="348" t="s">
        <v>13514</v>
      </c>
      <c r="S1297" s="348">
        <v>25489152</v>
      </c>
      <c r="T1297" s="348" t="s">
        <v>15668</v>
      </c>
      <c r="U1297" s="348">
        <v>25519478</v>
      </c>
      <c r="V1297" s="68"/>
      <c r="W1297" s="68"/>
      <c r="X1297" s="68" t="s">
        <v>3353</v>
      </c>
      <c r="Y1297" s="68"/>
    </row>
    <row r="1298" spans="1:25" x14ac:dyDescent="0.25">
      <c r="A1298" s="68" t="s">
        <v>4360</v>
      </c>
      <c r="B1298" s="68" t="s">
        <v>4359</v>
      </c>
      <c r="C1298" s="68" t="s">
        <v>4361</v>
      </c>
      <c r="D1298" s="68" t="s">
        <v>322</v>
      </c>
      <c r="E1298" s="68" t="s">
        <v>3</v>
      </c>
      <c r="F1298" s="68" t="s">
        <v>89</v>
      </c>
      <c r="G1298" s="68" t="s">
        <v>2</v>
      </c>
      <c r="H1298" s="68" t="s">
        <v>5</v>
      </c>
      <c r="I1298" s="68">
        <v>30104</v>
      </c>
      <c r="J1298" s="68" t="s">
        <v>13926</v>
      </c>
      <c r="K1298" s="68" t="s">
        <v>322</v>
      </c>
      <c r="L1298" s="68" t="s">
        <v>322</v>
      </c>
      <c r="M1298" s="68" t="s">
        <v>4356</v>
      </c>
      <c r="N1298" s="68" t="s">
        <v>11535</v>
      </c>
      <c r="O1298" s="68" t="s">
        <v>14666</v>
      </c>
      <c r="P1298" s="348">
        <v>25374876</v>
      </c>
      <c r="Q1298" s="348" t="s">
        <v>15347</v>
      </c>
      <c r="R1298" s="348" t="s">
        <v>15670</v>
      </c>
      <c r="S1298" s="348">
        <v>25374876</v>
      </c>
      <c r="T1298" s="348" t="s">
        <v>15669</v>
      </c>
      <c r="U1298" s="348">
        <v>25371825</v>
      </c>
      <c r="V1298" s="68"/>
      <c r="W1298" s="68"/>
      <c r="X1298" s="68" t="s">
        <v>1720</v>
      </c>
      <c r="Y1298" s="68"/>
    </row>
    <row r="1299" spans="1:25" x14ac:dyDescent="0.25">
      <c r="A1299" s="68" t="s">
        <v>4364</v>
      </c>
      <c r="B1299" s="68" t="s">
        <v>4363</v>
      </c>
      <c r="C1299" s="68" t="s">
        <v>4365</v>
      </c>
      <c r="D1299" s="68" t="s">
        <v>322</v>
      </c>
      <c r="E1299" s="68" t="s">
        <v>8</v>
      </c>
      <c r="F1299" s="68" t="s">
        <v>89</v>
      </c>
      <c r="G1299" s="68" t="s">
        <v>2</v>
      </c>
      <c r="H1299" s="68" t="s">
        <v>15</v>
      </c>
      <c r="I1299" s="68">
        <v>30111</v>
      </c>
      <c r="J1299" s="68" t="s">
        <v>13056</v>
      </c>
      <c r="K1299" s="68" t="s">
        <v>322</v>
      </c>
      <c r="L1299" s="68" t="s">
        <v>322</v>
      </c>
      <c r="M1299" s="68" t="s">
        <v>4352</v>
      </c>
      <c r="N1299" s="68" t="s">
        <v>4365</v>
      </c>
      <c r="O1299" s="68" t="s">
        <v>14666</v>
      </c>
      <c r="P1299" s="348">
        <v>22893940</v>
      </c>
      <c r="Q1299" s="348">
        <v>22893940</v>
      </c>
      <c r="R1299" s="348" t="s">
        <v>14164</v>
      </c>
      <c r="S1299" s="348">
        <v>22893940</v>
      </c>
      <c r="T1299" s="348" t="s">
        <v>15668</v>
      </c>
      <c r="U1299" s="348">
        <v>25519478</v>
      </c>
      <c r="V1299" s="68"/>
      <c r="W1299" s="68"/>
      <c r="X1299" s="68" t="s">
        <v>10769</v>
      </c>
      <c r="Y1299" s="68"/>
    </row>
    <row r="1300" spans="1:25" x14ac:dyDescent="0.25">
      <c r="A1300" s="68" t="s">
        <v>4367</v>
      </c>
      <c r="B1300" s="68" t="s">
        <v>4366</v>
      </c>
      <c r="C1300" s="68" t="s">
        <v>4368</v>
      </c>
      <c r="D1300" s="68" t="s">
        <v>322</v>
      </c>
      <c r="E1300" s="68" t="s">
        <v>3</v>
      </c>
      <c r="F1300" s="68" t="s">
        <v>89</v>
      </c>
      <c r="G1300" s="68" t="s">
        <v>2</v>
      </c>
      <c r="H1300" s="68" t="s">
        <v>5</v>
      </c>
      <c r="I1300" s="68">
        <v>30104</v>
      </c>
      <c r="J1300" s="68" t="s">
        <v>13926</v>
      </c>
      <c r="K1300" s="68" t="s">
        <v>322</v>
      </c>
      <c r="L1300" s="68" t="s">
        <v>322</v>
      </c>
      <c r="M1300" s="68" t="s">
        <v>4356</v>
      </c>
      <c r="N1300" s="68" t="s">
        <v>4368</v>
      </c>
      <c r="O1300" s="68" t="s">
        <v>14666</v>
      </c>
      <c r="P1300" s="348">
        <v>25373061</v>
      </c>
      <c r="Q1300" s="348">
        <v>25373061</v>
      </c>
      <c r="R1300" s="348" t="s">
        <v>10524</v>
      </c>
      <c r="S1300" s="348">
        <v>25373061</v>
      </c>
      <c r="T1300" s="348" t="s">
        <v>15669</v>
      </c>
      <c r="U1300" s="348">
        <v>25371825</v>
      </c>
      <c r="V1300" s="68"/>
      <c r="W1300" s="68"/>
      <c r="X1300" s="68" t="s">
        <v>1723</v>
      </c>
      <c r="Y1300" s="68"/>
    </row>
    <row r="1301" spans="1:25" x14ac:dyDescent="0.25">
      <c r="A1301" s="68" t="s">
        <v>4371</v>
      </c>
      <c r="B1301" s="68" t="s">
        <v>4370</v>
      </c>
      <c r="C1301" s="68" t="s">
        <v>10139</v>
      </c>
      <c r="D1301" s="68" t="s">
        <v>322</v>
      </c>
      <c r="E1301" s="68" t="s">
        <v>3</v>
      </c>
      <c r="F1301" s="68" t="s">
        <v>89</v>
      </c>
      <c r="G1301" s="68" t="s">
        <v>2</v>
      </c>
      <c r="H1301" s="68" t="s">
        <v>7</v>
      </c>
      <c r="I1301" s="68">
        <v>30106</v>
      </c>
      <c r="J1301" s="68" t="s">
        <v>15318</v>
      </c>
      <c r="K1301" s="68" t="s">
        <v>322</v>
      </c>
      <c r="L1301" s="68" t="s">
        <v>322</v>
      </c>
      <c r="M1301" s="68" t="s">
        <v>14605</v>
      </c>
      <c r="N1301" s="68" t="s">
        <v>774</v>
      </c>
      <c r="O1301" s="68" t="s">
        <v>14666</v>
      </c>
      <c r="P1301" s="348">
        <v>25917531</v>
      </c>
      <c r="Q1301" s="348">
        <v>25917531</v>
      </c>
      <c r="R1301" s="348" t="s">
        <v>10008</v>
      </c>
      <c r="S1301" s="348">
        <v>86122797</v>
      </c>
      <c r="T1301" s="348" t="s">
        <v>15669</v>
      </c>
      <c r="U1301" s="348">
        <v>25371825</v>
      </c>
      <c r="V1301" s="68" t="s">
        <v>15261</v>
      </c>
      <c r="W1301" s="68"/>
      <c r="X1301" s="68"/>
      <c r="Y1301" s="68"/>
    </row>
    <row r="1302" spans="1:25" x14ac:dyDescent="0.25">
      <c r="A1302" s="68" t="s">
        <v>4373</v>
      </c>
      <c r="B1302" s="68" t="s">
        <v>4372</v>
      </c>
      <c r="C1302" s="68" t="s">
        <v>4374</v>
      </c>
      <c r="D1302" s="68" t="s">
        <v>322</v>
      </c>
      <c r="E1302" s="68" t="s">
        <v>3</v>
      </c>
      <c r="F1302" s="68" t="s">
        <v>89</v>
      </c>
      <c r="G1302" s="68" t="s">
        <v>2</v>
      </c>
      <c r="H1302" s="68" t="s">
        <v>11</v>
      </c>
      <c r="I1302" s="68">
        <v>30109</v>
      </c>
      <c r="J1302" s="68" t="s">
        <v>16564</v>
      </c>
      <c r="K1302" s="68" t="s">
        <v>322</v>
      </c>
      <c r="L1302" s="68" t="s">
        <v>322</v>
      </c>
      <c r="M1302" s="68" t="s">
        <v>834</v>
      </c>
      <c r="N1302" s="68" t="s">
        <v>11537</v>
      </c>
      <c r="O1302" s="68" t="s">
        <v>14666</v>
      </c>
      <c r="P1302" s="348">
        <v>25511750</v>
      </c>
      <c r="Q1302" s="348">
        <v>25511750</v>
      </c>
      <c r="R1302" s="348" t="s">
        <v>11552</v>
      </c>
      <c r="S1302" s="348">
        <v>25511750</v>
      </c>
      <c r="T1302" s="348" t="s">
        <v>15669</v>
      </c>
      <c r="U1302" s="348">
        <v>25371825</v>
      </c>
      <c r="V1302" s="68"/>
      <c r="W1302" s="68"/>
      <c r="X1302" s="68" t="s">
        <v>1690</v>
      </c>
      <c r="Y1302" s="68"/>
    </row>
    <row r="1303" spans="1:25" x14ac:dyDescent="0.25">
      <c r="A1303" s="68" t="s">
        <v>4377</v>
      </c>
      <c r="B1303" s="68" t="s">
        <v>4376</v>
      </c>
      <c r="C1303" s="68" t="s">
        <v>4378</v>
      </c>
      <c r="D1303" s="68" t="s">
        <v>322</v>
      </c>
      <c r="E1303" s="68" t="s">
        <v>8</v>
      </c>
      <c r="F1303" s="68" t="s">
        <v>89</v>
      </c>
      <c r="G1303" s="68" t="s">
        <v>2</v>
      </c>
      <c r="H1303" s="68" t="s">
        <v>6</v>
      </c>
      <c r="I1303" s="68">
        <v>30105</v>
      </c>
      <c r="J1303" s="68" t="s">
        <v>15317</v>
      </c>
      <c r="K1303" s="68" t="s">
        <v>322</v>
      </c>
      <c r="L1303" s="68" t="s">
        <v>322</v>
      </c>
      <c r="M1303" s="68" t="s">
        <v>14607</v>
      </c>
      <c r="N1303" s="68" t="s">
        <v>4369</v>
      </c>
      <c r="O1303" s="68" t="s">
        <v>14666</v>
      </c>
      <c r="P1303" s="348">
        <v>25526102</v>
      </c>
      <c r="Q1303" s="348">
        <v>25526102</v>
      </c>
      <c r="R1303" s="348" t="s">
        <v>11538</v>
      </c>
      <c r="S1303" s="348">
        <v>25526102</v>
      </c>
      <c r="T1303" s="348" t="s">
        <v>15668</v>
      </c>
      <c r="U1303" s="348">
        <v>25519478</v>
      </c>
      <c r="V1303" s="68"/>
      <c r="W1303" s="68"/>
      <c r="X1303" s="68"/>
      <c r="Y1303" s="68"/>
    </row>
    <row r="1304" spans="1:25" x14ac:dyDescent="0.25">
      <c r="A1304" s="68" t="s">
        <v>4380</v>
      </c>
      <c r="B1304" s="68" t="s">
        <v>4379</v>
      </c>
      <c r="C1304" s="68" t="s">
        <v>4381</v>
      </c>
      <c r="D1304" s="68" t="s">
        <v>322</v>
      </c>
      <c r="E1304" s="68" t="s">
        <v>8</v>
      </c>
      <c r="F1304" s="68" t="s">
        <v>89</v>
      </c>
      <c r="G1304" s="68" t="s">
        <v>2</v>
      </c>
      <c r="H1304" s="68" t="s">
        <v>6</v>
      </c>
      <c r="I1304" s="68">
        <v>30105</v>
      </c>
      <c r="J1304" s="68" t="s">
        <v>15317</v>
      </c>
      <c r="K1304" s="68" t="s">
        <v>322</v>
      </c>
      <c r="L1304" s="68" t="s">
        <v>322</v>
      </c>
      <c r="M1304" s="68" t="s">
        <v>14607</v>
      </c>
      <c r="N1304" s="68" t="s">
        <v>666</v>
      </c>
      <c r="O1304" s="68" t="s">
        <v>14666</v>
      </c>
      <c r="P1304" s="348">
        <v>25510953</v>
      </c>
      <c r="Q1304" s="348" t="s">
        <v>15347</v>
      </c>
      <c r="R1304" s="348" t="s">
        <v>13520</v>
      </c>
      <c r="S1304" s="348">
        <v>25510953</v>
      </c>
      <c r="T1304" s="348" t="s">
        <v>15668</v>
      </c>
      <c r="U1304" s="348">
        <v>25916395</v>
      </c>
      <c r="V1304" s="68" t="s">
        <v>15261</v>
      </c>
      <c r="W1304" s="68"/>
      <c r="X1304" s="68" t="s">
        <v>1711</v>
      </c>
      <c r="Y1304" s="68"/>
    </row>
    <row r="1305" spans="1:25" x14ac:dyDescent="0.25">
      <c r="A1305" s="68" t="s">
        <v>4383</v>
      </c>
      <c r="B1305" s="68" t="s">
        <v>4382</v>
      </c>
      <c r="C1305" s="68" t="s">
        <v>4384</v>
      </c>
      <c r="D1305" s="68" t="s">
        <v>322</v>
      </c>
      <c r="E1305" s="68" t="s">
        <v>3</v>
      </c>
      <c r="F1305" s="68" t="s">
        <v>89</v>
      </c>
      <c r="G1305" s="68" t="s">
        <v>2</v>
      </c>
      <c r="H1305" s="68" t="s">
        <v>5</v>
      </c>
      <c r="I1305" s="68">
        <v>30104</v>
      </c>
      <c r="J1305" s="68" t="s">
        <v>13926</v>
      </c>
      <c r="K1305" s="68" t="s">
        <v>322</v>
      </c>
      <c r="L1305" s="68" t="s">
        <v>322</v>
      </c>
      <c r="M1305" s="68" t="s">
        <v>4356</v>
      </c>
      <c r="N1305" s="68" t="s">
        <v>4356</v>
      </c>
      <c r="O1305" s="68" t="s">
        <v>14666</v>
      </c>
      <c r="P1305" s="348">
        <v>25373019</v>
      </c>
      <c r="Q1305" s="348">
        <v>25373019</v>
      </c>
      <c r="R1305" s="348" t="s">
        <v>16565</v>
      </c>
      <c r="S1305" s="348">
        <v>83725966</v>
      </c>
      <c r="T1305" s="348" t="s">
        <v>15669</v>
      </c>
      <c r="U1305" s="348">
        <v>25371825</v>
      </c>
      <c r="V1305" s="68"/>
      <c r="W1305" s="68"/>
      <c r="X1305" s="68"/>
      <c r="Y1305" s="68" t="s">
        <v>406</v>
      </c>
    </row>
    <row r="1306" spans="1:25" x14ac:dyDescent="0.25">
      <c r="A1306" s="68" t="s">
        <v>4386</v>
      </c>
      <c r="B1306" s="68" t="s">
        <v>4385</v>
      </c>
      <c r="C1306" s="68" t="s">
        <v>4352</v>
      </c>
      <c r="D1306" s="68" t="s">
        <v>322</v>
      </c>
      <c r="E1306" s="68" t="s">
        <v>8</v>
      </c>
      <c r="F1306" s="68" t="s">
        <v>89</v>
      </c>
      <c r="G1306" s="68" t="s">
        <v>2</v>
      </c>
      <c r="H1306" s="68" t="s">
        <v>15</v>
      </c>
      <c r="I1306" s="68">
        <v>30111</v>
      </c>
      <c r="J1306" s="68" t="s">
        <v>13056</v>
      </c>
      <c r="K1306" s="68" t="s">
        <v>322</v>
      </c>
      <c r="L1306" s="68" t="s">
        <v>322</v>
      </c>
      <c r="M1306" s="68" t="s">
        <v>4352</v>
      </c>
      <c r="N1306" s="68" t="s">
        <v>4352</v>
      </c>
      <c r="O1306" s="68" t="s">
        <v>14666</v>
      </c>
      <c r="P1306" s="348">
        <v>25737003</v>
      </c>
      <c r="Q1306" s="348">
        <v>22019969</v>
      </c>
      <c r="R1306" s="348" t="s">
        <v>11566</v>
      </c>
      <c r="S1306" s="348">
        <v>25737003</v>
      </c>
      <c r="T1306" s="348" t="s">
        <v>15668</v>
      </c>
      <c r="U1306" s="348">
        <v>25916395</v>
      </c>
      <c r="V1306" s="68" t="s">
        <v>15261</v>
      </c>
      <c r="W1306" s="68"/>
      <c r="X1306" s="68" t="s">
        <v>12124</v>
      </c>
      <c r="Y1306" s="68"/>
    </row>
    <row r="1307" spans="1:25" x14ac:dyDescent="0.25">
      <c r="A1307" s="68" t="s">
        <v>4388</v>
      </c>
      <c r="B1307" s="68" t="s">
        <v>4387</v>
      </c>
      <c r="C1307" s="68" t="s">
        <v>10144</v>
      </c>
      <c r="D1307" s="68" t="s">
        <v>322</v>
      </c>
      <c r="E1307" s="68" t="s">
        <v>3</v>
      </c>
      <c r="F1307" s="68" t="s">
        <v>89</v>
      </c>
      <c r="G1307" s="68" t="s">
        <v>2</v>
      </c>
      <c r="H1307" s="68" t="s">
        <v>11</v>
      </c>
      <c r="I1307" s="68">
        <v>30109</v>
      </c>
      <c r="J1307" s="68" t="s">
        <v>16564</v>
      </c>
      <c r="K1307" s="68" t="s">
        <v>322</v>
      </c>
      <c r="L1307" s="68" t="s">
        <v>322</v>
      </c>
      <c r="M1307" s="68" t="s">
        <v>834</v>
      </c>
      <c r="N1307" s="68" t="s">
        <v>834</v>
      </c>
      <c r="O1307" s="68" t="s">
        <v>14666</v>
      </c>
      <c r="P1307" s="348">
        <v>25513898</v>
      </c>
      <c r="Q1307" s="348">
        <v>25513898</v>
      </c>
      <c r="R1307" s="348" t="s">
        <v>14165</v>
      </c>
      <c r="S1307" s="348">
        <v>25513898</v>
      </c>
      <c r="T1307" s="348" t="s">
        <v>15669</v>
      </c>
      <c r="U1307" s="348">
        <v>25371825</v>
      </c>
      <c r="V1307" s="68"/>
      <c r="W1307" s="68"/>
      <c r="X1307" s="68" t="s">
        <v>378</v>
      </c>
      <c r="Y1307" s="68"/>
    </row>
    <row r="1308" spans="1:25" x14ac:dyDescent="0.25">
      <c r="A1308" s="68" t="s">
        <v>4389</v>
      </c>
      <c r="B1308" s="68" t="s">
        <v>154</v>
      </c>
      <c r="C1308" s="68" t="s">
        <v>4390</v>
      </c>
      <c r="D1308" s="68" t="s">
        <v>322</v>
      </c>
      <c r="E1308" s="68" t="s">
        <v>8</v>
      </c>
      <c r="F1308" s="68" t="s">
        <v>89</v>
      </c>
      <c r="G1308" s="68" t="s">
        <v>2</v>
      </c>
      <c r="H1308" s="68" t="s">
        <v>6</v>
      </c>
      <c r="I1308" s="68">
        <v>30105</v>
      </c>
      <c r="J1308" s="68" t="s">
        <v>15317</v>
      </c>
      <c r="K1308" s="68" t="s">
        <v>322</v>
      </c>
      <c r="L1308" s="68" t="s">
        <v>322</v>
      </c>
      <c r="M1308" s="68" t="s">
        <v>14607</v>
      </c>
      <c r="N1308" s="68" t="s">
        <v>11539</v>
      </c>
      <c r="O1308" s="68" t="s">
        <v>14666</v>
      </c>
      <c r="P1308" s="348">
        <v>83559591</v>
      </c>
      <c r="Q1308" s="348" t="s">
        <v>15347</v>
      </c>
      <c r="R1308" s="348" t="s">
        <v>15671</v>
      </c>
      <c r="S1308" s="348">
        <v>83559591</v>
      </c>
      <c r="T1308" s="348" t="s">
        <v>15668</v>
      </c>
      <c r="U1308" s="348">
        <v>25519478</v>
      </c>
      <c r="V1308" s="68"/>
      <c r="W1308" s="68"/>
      <c r="X1308" s="68" t="s">
        <v>11072</v>
      </c>
      <c r="Y1308" s="68"/>
    </row>
    <row r="1309" spans="1:25" x14ac:dyDescent="0.25">
      <c r="A1309" s="68" t="s">
        <v>4391</v>
      </c>
      <c r="B1309" s="68" t="s">
        <v>203</v>
      </c>
      <c r="C1309" s="68" t="s">
        <v>4392</v>
      </c>
      <c r="D1309" s="68" t="s">
        <v>322</v>
      </c>
      <c r="E1309" s="68" t="s">
        <v>8</v>
      </c>
      <c r="F1309" s="68" t="s">
        <v>89</v>
      </c>
      <c r="G1309" s="68" t="s">
        <v>2</v>
      </c>
      <c r="H1309" s="68" t="s">
        <v>8</v>
      </c>
      <c r="I1309" s="68">
        <v>30107</v>
      </c>
      <c r="J1309" s="68" t="s">
        <v>13052</v>
      </c>
      <c r="K1309" s="68" t="s">
        <v>322</v>
      </c>
      <c r="L1309" s="68" t="s">
        <v>322</v>
      </c>
      <c r="M1309" s="68" t="s">
        <v>601</v>
      </c>
      <c r="N1309" s="68" t="s">
        <v>331</v>
      </c>
      <c r="O1309" s="68" t="s">
        <v>14666</v>
      </c>
      <c r="P1309" s="348">
        <v>25481370</v>
      </c>
      <c r="Q1309" s="348">
        <v>84417303</v>
      </c>
      <c r="R1309" s="348" t="s">
        <v>14895</v>
      </c>
      <c r="S1309" s="348">
        <v>88604443</v>
      </c>
      <c r="T1309" s="348" t="s">
        <v>15668</v>
      </c>
      <c r="U1309" s="348">
        <v>25519478</v>
      </c>
      <c r="V1309" s="68"/>
      <c r="W1309" s="68"/>
      <c r="X1309" s="68" t="s">
        <v>12125</v>
      </c>
      <c r="Y1309" s="68"/>
    </row>
    <row r="1310" spans="1:25" x14ac:dyDescent="0.25">
      <c r="A1310" s="68" t="s">
        <v>4393</v>
      </c>
      <c r="B1310" s="68" t="s">
        <v>252</v>
      </c>
      <c r="C1310" s="68" t="s">
        <v>4394</v>
      </c>
      <c r="D1310" s="68" t="s">
        <v>322</v>
      </c>
      <c r="E1310" s="68" t="s">
        <v>10</v>
      </c>
      <c r="F1310" s="68" t="s">
        <v>89</v>
      </c>
      <c r="G1310" s="68" t="s">
        <v>2</v>
      </c>
      <c r="H1310" s="68" t="s">
        <v>11</v>
      </c>
      <c r="I1310" s="68">
        <v>30109</v>
      </c>
      <c r="J1310" s="68" t="s">
        <v>16564</v>
      </c>
      <c r="K1310" s="68" t="s">
        <v>322</v>
      </c>
      <c r="L1310" s="68" t="s">
        <v>322</v>
      </c>
      <c r="M1310" s="68" t="s">
        <v>834</v>
      </c>
      <c r="N1310" s="68" t="s">
        <v>11541</v>
      </c>
      <c r="O1310" s="68" t="s">
        <v>14666</v>
      </c>
      <c r="P1310" s="348">
        <v>25331105</v>
      </c>
      <c r="Q1310" s="348">
        <v>85269147</v>
      </c>
      <c r="R1310" s="348" t="s">
        <v>14890</v>
      </c>
      <c r="S1310" s="348">
        <v>22016595</v>
      </c>
      <c r="T1310" s="348" t="s">
        <v>15672</v>
      </c>
      <c r="U1310" s="348">
        <v>25750008</v>
      </c>
      <c r="V1310" s="68"/>
      <c r="W1310" s="68"/>
      <c r="X1310" s="68" t="s">
        <v>4395</v>
      </c>
      <c r="Y1310" s="68"/>
    </row>
    <row r="1311" spans="1:25" x14ac:dyDescent="0.25">
      <c r="A1311" s="68" t="s">
        <v>4396</v>
      </c>
      <c r="B1311" s="68" t="s">
        <v>3615</v>
      </c>
      <c r="C1311" s="68" t="s">
        <v>601</v>
      </c>
      <c r="D1311" s="68" t="s">
        <v>322</v>
      </c>
      <c r="E1311" s="68" t="s">
        <v>8</v>
      </c>
      <c r="F1311" s="68" t="s">
        <v>89</v>
      </c>
      <c r="G1311" s="68" t="s">
        <v>2</v>
      </c>
      <c r="H1311" s="68" t="s">
        <v>8</v>
      </c>
      <c r="I1311" s="68">
        <v>30107</v>
      </c>
      <c r="J1311" s="68" t="s">
        <v>13052</v>
      </c>
      <c r="K1311" s="68" t="s">
        <v>322</v>
      </c>
      <c r="L1311" s="68" t="s">
        <v>322</v>
      </c>
      <c r="M1311" s="68" t="s">
        <v>601</v>
      </c>
      <c r="N1311" s="68" t="s">
        <v>601</v>
      </c>
      <c r="O1311" s="68" t="s">
        <v>14666</v>
      </c>
      <c r="P1311" s="348">
        <v>25489259</v>
      </c>
      <c r="Q1311" s="348">
        <v>25489264</v>
      </c>
      <c r="R1311" s="348" t="s">
        <v>13424</v>
      </c>
      <c r="S1311" s="348">
        <v>89376500</v>
      </c>
      <c r="T1311" s="348" t="s">
        <v>15668</v>
      </c>
      <c r="U1311" s="348">
        <v>25916395</v>
      </c>
      <c r="V1311" s="68"/>
      <c r="W1311" s="68"/>
      <c r="X1311" s="68" t="s">
        <v>391</v>
      </c>
      <c r="Y1311" s="68"/>
    </row>
    <row r="1312" spans="1:25" x14ac:dyDescent="0.25">
      <c r="A1312" s="68" t="s">
        <v>4397</v>
      </c>
      <c r="B1312" s="68" t="s">
        <v>215</v>
      </c>
      <c r="C1312" s="68" t="s">
        <v>76</v>
      </c>
      <c r="D1312" s="68" t="s">
        <v>322</v>
      </c>
      <c r="E1312" s="68" t="s">
        <v>3</v>
      </c>
      <c r="F1312" s="68" t="s">
        <v>89</v>
      </c>
      <c r="G1312" s="68" t="s">
        <v>2</v>
      </c>
      <c r="H1312" s="68" t="s">
        <v>6</v>
      </c>
      <c r="I1312" s="68">
        <v>30105</v>
      </c>
      <c r="J1312" s="68" t="s">
        <v>15317</v>
      </c>
      <c r="K1312" s="68" t="s">
        <v>322</v>
      </c>
      <c r="L1312" s="68" t="s">
        <v>322</v>
      </c>
      <c r="M1312" s="68" t="s">
        <v>14607</v>
      </c>
      <c r="N1312" s="68" t="s">
        <v>76</v>
      </c>
      <c r="O1312" s="68" t="s">
        <v>14666</v>
      </c>
      <c r="P1312" s="348">
        <v>25521767</v>
      </c>
      <c r="Q1312" s="348">
        <v>25521767</v>
      </c>
      <c r="R1312" s="348" t="s">
        <v>13185</v>
      </c>
      <c r="S1312" s="348">
        <v>25521767</v>
      </c>
      <c r="T1312" s="348" t="s">
        <v>15669</v>
      </c>
      <c r="U1312" s="348">
        <v>25371825</v>
      </c>
      <c r="V1312" s="68"/>
      <c r="W1312" s="68"/>
      <c r="X1312" s="68" t="s">
        <v>1089</v>
      </c>
      <c r="Y1312" s="68"/>
    </row>
    <row r="1313" spans="1:25" x14ac:dyDescent="0.25">
      <c r="A1313" s="68" t="s">
        <v>4398</v>
      </c>
      <c r="B1313" s="68" t="s">
        <v>3738</v>
      </c>
      <c r="C1313" s="68" t="s">
        <v>4399</v>
      </c>
      <c r="D1313" s="68" t="s">
        <v>322</v>
      </c>
      <c r="E1313" s="68" t="s">
        <v>8</v>
      </c>
      <c r="F1313" s="68" t="s">
        <v>89</v>
      </c>
      <c r="G1313" s="68" t="s">
        <v>2</v>
      </c>
      <c r="H1313" s="68" t="s">
        <v>15</v>
      </c>
      <c r="I1313" s="68">
        <v>30111</v>
      </c>
      <c r="J1313" s="68" t="s">
        <v>13056</v>
      </c>
      <c r="K1313" s="68" t="s">
        <v>322</v>
      </c>
      <c r="L1313" s="68" t="s">
        <v>322</v>
      </c>
      <c r="M1313" s="68" t="s">
        <v>4352</v>
      </c>
      <c r="N1313" s="68" t="s">
        <v>4399</v>
      </c>
      <c r="O1313" s="68" t="s">
        <v>14666</v>
      </c>
      <c r="P1313" s="348">
        <v>25489147</v>
      </c>
      <c r="Q1313" s="348">
        <v>25489147</v>
      </c>
      <c r="R1313" s="348" t="s">
        <v>14880</v>
      </c>
      <c r="S1313" s="348">
        <v>25489147</v>
      </c>
      <c r="T1313" s="348" t="s">
        <v>15668</v>
      </c>
      <c r="U1313" s="348">
        <v>25916395</v>
      </c>
      <c r="V1313" s="68"/>
      <c r="W1313" s="68"/>
      <c r="X1313" s="68" t="s">
        <v>2768</v>
      </c>
      <c r="Y1313" s="68"/>
    </row>
    <row r="1314" spans="1:25" x14ac:dyDescent="0.25">
      <c r="A1314" s="68" t="s">
        <v>4401</v>
      </c>
      <c r="B1314" s="68" t="s">
        <v>4400</v>
      </c>
      <c r="C1314" s="68" t="s">
        <v>4402</v>
      </c>
      <c r="D1314" s="68" t="s">
        <v>322</v>
      </c>
      <c r="E1314" s="68" t="s">
        <v>8</v>
      </c>
      <c r="F1314" s="68" t="s">
        <v>89</v>
      </c>
      <c r="G1314" s="68" t="s">
        <v>2</v>
      </c>
      <c r="H1314" s="68" t="s">
        <v>5</v>
      </c>
      <c r="I1314" s="68">
        <v>30104</v>
      </c>
      <c r="J1314" s="68" t="s">
        <v>13926</v>
      </c>
      <c r="K1314" s="68" t="s">
        <v>322</v>
      </c>
      <c r="L1314" s="68" t="s">
        <v>322</v>
      </c>
      <c r="M1314" s="68" t="s">
        <v>4356</v>
      </c>
      <c r="N1314" s="68" t="s">
        <v>11542</v>
      </c>
      <c r="O1314" s="68" t="s">
        <v>14666</v>
      </c>
      <c r="P1314" s="348">
        <v>25525275</v>
      </c>
      <c r="Q1314" s="348">
        <v>25525275</v>
      </c>
      <c r="R1314" s="348" t="s">
        <v>14903</v>
      </c>
      <c r="S1314" s="348">
        <v>25525275</v>
      </c>
      <c r="T1314" s="348" t="s">
        <v>15668</v>
      </c>
      <c r="U1314" s="348">
        <v>25519478</v>
      </c>
      <c r="V1314" s="68" t="s">
        <v>15261</v>
      </c>
      <c r="W1314" s="68"/>
      <c r="X1314" s="68" t="s">
        <v>1729</v>
      </c>
      <c r="Y1314" s="68"/>
    </row>
    <row r="1315" spans="1:25" x14ac:dyDescent="0.25">
      <c r="A1315" s="68" t="s">
        <v>4403</v>
      </c>
      <c r="B1315" s="68" t="s">
        <v>3801</v>
      </c>
      <c r="C1315" s="68" t="s">
        <v>4404</v>
      </c>
      <c r="D1315" s="68" t="s">
        <v>322</v>
      </c>
      <c r="E1315" s="68" t="s">
        <v>8</v>
      </c>
      <c r="F1315" s="68" t="s">
        <v>89</v>
      </c>
      <c r="G1315" s="68" t="s">
        <v>2</v>
      </c>
      <c r="H1315" s="68" t="s">
        <v>8</v>
      </c>
      <c r="I1315" s="68">
        <v>30107</v>
      </c>
      <c r="J1315" s="68" t="s">
        <v>13052</v>
      </c>
      <c r="K1315" s="68" t="s">
        <v>322</v>
      </c>
      <c r="L1315" s="68" t="s">
        <v>322</v>
      </c>
      <c r="M1315" s="68" t="s">
        <v>601</v>
      </c>
      <c r="N1315" s="68" t="s">
        <v>11543</v>
      </c>
      <c r="O1315" s="68" t="s">
        <v>14666</v>
      </c>
      <c r="P1315" s="348">
        <v>25480036</v>
      </c>
      <c r="Q1315" s="348">
        <v>89466543</v>
      </c>
      <c r="R1315" s="348" t="s">
        <v>8671</v>
      </c>
      <c r="S1315" s="348">
        <v>89466543</v>
      </c>
      <c r="T1315" s="348" t="s">
        <v>15668</v>
      </c>
      <c r="U1315" s="348">
        <v>25519478</v>
      </c>
      <c r="V1315" s="68" t="s">
        <v>15261</v>
      </c>
      <c r="W1315" s="68"/>
      <c r="X1315" s="68" t="s">
        <v>1716</v>
      </c>
      <c r="Y1315" s="68"/>
    </row>
    <row r="1316" spans="1:25" x14ac:dyDescent="0.25">
      <c r="A1316" s="68" t="s">
        <v>4405</v>
      </c>
      <c r="B1316" s="68" t="s">
        <v>3812</v>
      </c>
      <c r="C1316" s="68" t="s">
        <v>593</v>
      </c>
      <c r="D1316" s="68" t="s">
        <v>322</v>
      </c>
      <c r="E1316" s="68" t="s">
        <v>4</v>
      </c>
      <c r="F1316" s="68" t="s">
        <v>89</v>
      </c>
      <c r="G1316" s="68" t="s">
        <v>10</v>
      </c>
      <c r="H1316" s="68" t="s">
        <v>3</v>
      </c>
      <c r="I1316" s="68">
        <v>30802</v>
      </c>
      <c r="J1316" s="68" t="s">
        <v>12947</v>
      </c>
      <c r="K1316" s="68" t="s">
        <v>322</v>
      </c>
      <c r="L1316" s="68" t="s">
        <v>14158</v>
      </c>
      <c r="M1316" s="68" t="s">
        <v>352</v>
      </c>
      <c r="N1316" s="68" t="s">
        <v>11544</v>
      </c>
      <c r="O1316" s="68" t="s">
        <v>14666</v>
      </c>
      <c r="P1316" s="348">
        <v>83676336</v>
      </c>
      <c r="Q1316" s="348" t="s">
        <v>15347</v>
      </c>
      <c r="R1316" s="348" t="s">
        <v>14159</v>
      </c>
      <c r="S1316" s="348">
        <v>83676336</v>
      </c>
      <c r="T1316" s="348" t="s">
        <v>16278</v>
      </c>
      <c r="U1316" s="348">
        <v>25521557</v>
      </c>
      <c r="V1316" s="68"/>
      <c r="W1316" s="68"/>
      <c r="X1316" s="68" t="s">
        <v>4406</v>
      </c>
      <c r="Y1316" s="68"/>
    </row>
    <row r="1317" spans="1:25" x14ac:dyDescent="0.25">
      <c r="A1317" s="68" t="s">
        <v>4407</v>
      </c>
      <c r="B1317" s="68" t="s">
        <v>3827</v>
      </c>
      <c r="C1317" s="68" t="s">
        <v>939</v>
      </c>
      <c r="D1317" s="68" t="s">
        <v>322</v>
      </c>
      <c r="E1317" s="68" t="s">
        <v>4</v>
      </c>
      <c r="F1317" s="68" t="s">
        <v>89</v>
      </c>
      <c r="G1317" s="68" t="s">
        <v>10</v>
      </c>
      <c r="H1317" s="68" t="s">
        <v>5</v>
      </c>
      <c r="I1317" s="68">
        <v>30804</v>
      </c>
      <c r="J1317" s="68" t="s">
        <v>13054</v>
      </c>
      <c r="K1317" s="68" t="s">
        <v>322</v>
      </c>
      <c r="L1317" s="68" t="s">
        <v>14158</v>
      </c>
      <c r="M1317" s="68" t="s">
        <v>822</v>
      </c>
      <c r="N1317" s="68" t="s">
        <v>939</v>
      </c>
      <c r="O1317" s="68" t="s">
        <v>14666</v>
      </c>
      <c r="P1317" s="348">
        <v>25481951</v>
      </c>
      <c r="Q1317" s="348">
        <v>25481951</v>
      </c>
      <c r="R1317" s="348" t="s">
        <v>14162</v>
      </c>
      <c r="S1317" s="348">
        <v>25481951</v>
      </c>
      <c r="T1317" s="348" t="s">
        <v>16278</v>
      </c>
      <c r="U1317" s="348">
        <v>25521557</v>
      </c>
      <c r="V1317" s="68"/>
      <c r="W1317" s="68"/>
      <c r="X1317" s="68" t="s">
        <v>4408</v>
      </c>
      <c r="Y1317" s="68"/>
    </row>
    <row r="1318" spans="1:25" x14ac:dyDescent="0.25">
      <c r="A1318" s="68" t="s">
        <v>4410</v>
      </c>
      <c r="B1318" s="68" t="s">
        <v>4409</v>
      </c>
      <c r="C1318" s="68" t="s">
        <v>4411</v>
      </c>
      <c r="D1318" s="68" t="s">
        <v>322</v>
      </c>
      <c r="E1318" s="68" t="s">
        <v>4</v>
      </c>
      <c r="F1318" s="68" t="s">
        <v>89</v>
      </c>
      <c r="G1318" s="68" t="s">
        <v>10</v>
      </c>
      <c r="H1318" s="68" t="s">
        <v>2</v>
      </c>
      <c r="I1318" s="68">
        <v>30801</v>
      </c>
      <c r="J1318" s="68" t="s">
        <v>15321</v>
      </c>
      <c r="K1318" s="68" t="s">
        <v>322</v>
      </c>
      <c r="L1318" s="68" t="s">
        <v>14158</v>
      </c>
      <c r="M1318" s="68" t="s">
        <v>14604</v>
      </c>
      <c r="N1318" s="68" t="s">
        <v>4411</v>
      </c>
      <c r="O1318" s="68" t="s">
        <v>14666</v>
      </c>
      <c r="P1318" s="348">
        <v>25720057</v>
      </c>
      <c r="Q1318" s="348">
        <v>25720057</v>
      </c>
      <c r="R1318" s="348" t="s">
        <v>16566</v>
      </c>
      <c r="S1318" s="348">
        <v>25720057</v>
      </c>
      <c r="T1318" s="348" t="s">
        <v>16278</v>
      </c>
      <c r="U1318" s="348">
        <v>25521557</v>
      </c>
      <c r="V1318" s="68"/>
      <c r="W1318" s="68"/>
      <c r="X1318" s="68" t="s">
        <v>3007</v>
      </c>
      <c r="Y1318" s="68"/>
    </row>
    <row r="1319" spans="1:25" x14ac:dyDescent="0.25">
      <c r="A1319" s="68" t="s">
        <v>4413</v>
      </c>
      <c r="B1319" s="68" t="s">
        <v>4412</v>
      </c>
      <c r="C1319" s="68" t="s">
        <v>4414</v>
      </c>
      <c r="D1319" s="68" t="s">
        <v>322</v>
      </c>
      <c r="E1319" s="68" t="s">
        <v>4</v>
      </c>
      <c r="F1319" s="68" t="s">
        <v>46</v>
      </c>
      <c r="G1319" s="68" t="s">
        <v>4</v>
      </c>
      <c r="H1319" s="68" t="s">
        <v>10</v>
      </c>
      <c r="I1319" s="68">
        <v>10308</v>
      </c>
      <c r="J1319" s="68" t="s">
        <v>13772</v>
      </c>
      <c r="K1319" s="68" t="s">
        <v>47</v>
      </c>
      <c r="L1319" s="68" t="s">
        <v>63</v>
      </c>
      <c r="M1319" s="68" t="s">
        <v>577</v>
      </c>
      <c r="N1319" s="68" t="s">
        <v>11545</v>
      </c>
      <c r="O1319" s="68" t="s">
        <v>14666</v>
      </c>
      <c r="P1319" s="348">
        <v>25482797</v>
      </c>
      <c r="Q1319" s="348">
        <v>84739001</v>
      </c>
      <c r="R1319" s="348" t="s">
        <v>14881</v>
      </c>
      <c r="S1319" s="348">
        <v>25482797</v>
      </c>
      <c r="T1319" s="348" t="s">
        <v>16278</v>
      </c>
      <c r="U1319" s="348">
        <v>25521557</v>
      </c>
      <c r="V1319" s="68"/>
      <c r="W1319" s="68"/>
      <c r="X1319" s="68" t="s">
        <v>4415</v>
      </c>
      <c r="Y1319" s="68"/>
    </row>
    <row r="1320" spans="1:25" x14ac:dyDescent="0.25">
      <c r="A1320" s="68" t="s">
        <v>4416</v>
      </c>
      <c r="B1320" s="68" t="s">
        <v>295</v>
      </c>
      <c r="C1320" s="68" t="s">
        <v>10138</v>
      </c>
      <c r="D1320" s="68" t="s">
        <v>322</v>
      </c>
      <c r="E1320" s="68" t="s">
        <v>4</v>
      </c>
      <c r="F1320" s="68" t="s">
        <v>89</v>
      </c>
      <c r="G1320" s="68" t="s">
        <v>10</v>
      </c>
      <c r="H1320" s="68" t="s">
        <v>4</v>
      </c>
      <c r="I1320" s="68">
        <v>30803</v>
      </c>
      <c r="J1320" s="68" t="s">
        <v>13003</v>
      </c>
      <c r="K1320" s="68" t="s">
        <v>322</v>
      </c>
      <c r="L1320" s="68" t="s">
        <v>14158</v>
      </c>
      <c r="M1320" s="68" t="s">
        <v>4417</v>
      </c>
      <c r="N1320" s="68" t="s">
        <v>11546</v>
      </c>
      <c r="O1320" s="68" t="s">
        <v>14666</v>
      </c>
      <c r="P1320" s="348">
        <v>22016397</v>
      </c>
      <c r="Q1320" s="348">
        <v>22016397</v>
      </c>
      <c r="R1320" s="348" t="s">
        <v>16567</v>
      </c>
      <c r="S1320" s="348">
        <v>22016397</v>
      </c>
      <c r="T1320" s="348" t="s">
        <v>16278</v>
      </c>
      <c r="U1320" s="348">
        <v>25521557</v>
      </c>
      <c r="V1320" s="68"/>
      <c r="W1320" s="68"/>
      <c r="X1320" s="68" t="s">
        <v>4418</v>
      </c>
      <c r="Y1320" s="68"/>
    </row>
    <row r="1321" spans="1:25" x14ac:dyDescent="0.25">
      <c r="A1321" s="68" t="s">
        <v>4419</v>
      </c>
      <c r="B1321" s="68" t="s">
        <v>3979</v>
      </c>
      <c r="C1321" s="68" t="s">
        <v>4420</v>
      </c>
      <c r="D1321" s="68" t="s">
        <v>322</v>
      </c>
      <c r="E1321" s="68" t="s">
        <v>4</v>
      </c>
      <c r="F1321" s="68" t="s">
        <v>89</v>
      </c>
      <c r="G1321" s="68" t="s">
        <v>10</v>
      </c>
      <c r="H1321" s="68" t="s">
        <v>3</v>
      </c>
      <c r="I1321" s="68">
        <v>30802</v>
      </c>
      <c r="J1321" s="68" t="s">
        <v>12947</v>
      </c>
      <c r="K1321" s="68" t="s">
        <v>322</v>
      </c>
      <c r="L1321" s="68" t="s">
        <v>14158</v>
      </c>
      <c r="M1321" s="68" t="s">
        <v>352</v>
      </c>
      <c r="N1321" s="68" t="s">
        <v>11547</v>
      </c>
      <c r="O1321" s="68" t="s">
        <v>14666</v>
      </c>
      <c r="P1321" s="348">
        <v>25711148</v>
      </c>
      <c r="Q1321" s="348">
        <v>25711148</v>
      </c>
      <c r="R1321" s="348" t="s">
        <v>16568</v>
      </c>
      <c r="S1321" s="348">
        <v>25711148</v>
      </c>
      <c r="T1321" s="348" t="s">
        <v>16278</v>
      </c>
      <c r="U1321" s="348">
        <v>25521557</v>
      </c>
      <c r="V1321" s="68"/>
      <c r="W1321" s="68"/>
      <c r="X1321" s="68" t="s">
        <v>4421</v>
      </c>
      <c r="Y1321" s="68"/>
    </row>
    <row r="1322" spans="1:25" x14ac:dyDescent="0.25">
      <c r="A1322" s="68" t="s">
        <v>4422</v>
      </c>
      <c r="B1322" s="68" t="s">
        <v>3925</v>
      </c>
      <c r="C1322" s="68" t="s">
        <v>276</v>
      </c>
      <c r="D1322" s="68" t="s">
        <v>322</v>
      </c>
      <c r="E1322" s="68" t="s">
        <v>4</v>
      </c>
      <c r="F1322" s="68" t="s">
        <v>89</v>
      </c>
      <c r="G1322" s="68" t="s">
        <v>10</v>
      </c>
      <c r="H1322" s="68" t="s">
        <v>3</v>
      </c>
      <c r="I1322" s="68">
        <v>30802</v>
      </c>
      <c r="J1322" s="68" t="s">
        <v>12947</v>
      </c>
      <c r="K1322" s="68" t="s">
        <v>322</v>
      </c>
      <c r="L1322" s="68" t="s">
        <v>14158</v>
      </c>
      <c r="M1322" s="68" t="s">
        <v>352</v>
      </c>
      <c r="N1322" s="68" t="s">
        <v>276</v>
      </c>
      <c r="O1322" s="68" t="s">
        <v>14666</v>
      </c>
      <c r="P1322" s="348">
        <v>25711532</v>
      </c>
      <c r="Q1322" s="348">
        <v>25711532</v>
      </c>
      <c r="R1322" s="348" t="s">
        <v>9008</v>
      </c>
      <c r="S1322" s="348">
        <v>25711532</v>
      </c>
      <c r="T1322" s="348" t="s">
        <v>16278</v>
      </c>
      <c r="U1322" s="348">
        <v>25521557</v>
      </c>
      <c r="V1322" s="68"/>
      <c r="W1322" s="68"/>
      <c r="X1322" s="68"/>
      <c r="Y1322" s="68"/>
    </row>
    <row r="1323" spans="1:25" x14ac:dyDescent="0.25">
      <c r="A1323" s="68" t="s">
        <v>4424</v>
      </c>
      <c r="B1323" s="68" t="s">
        <v>4423</v>
      </c>
      <c r="C1323" s="68" t="s">
        <v>15674</v>
      </c>
      <c r="D1323" s="68" t="s">
        <v>322</v>
      </c>
      <c r="E1323" s="68" t="s">
        <v>4</v>
      </c>
      <c r="F1323" s="68" t="s">
        <v>89</v>
      </c>
      <c r="G1323" s="68" t="s">
        <v>10</v>
      </c>
      <c r="H1323" s="68" t="s">
        <v>3</v>
      </c>
      <c r="I1323" s="68">
        <v>30802</v>
      </c>
      <c r="J1323" s="68" t="s">
        <v>12947</v>
      </c>
      <c r="K1323" s="68" t="s">
        <v>322</v>
      </c>
      <c r="L1323" s="68" t="s">
        <v>14158</v>
      </c>
      <c r="M1323" s="68" t="s">
        <v>352</v>
      </c>
      <c r="N1323" s="68" t="s">
        <v>4425</v>
      </c>
      <c r="O1323" s="68" t="s">
        <v>14666</v>
      </c>
      <c r="P1323" s="348">
        <v>25711162</v>
      </c>
      <c r="Q1323" s="348">
        <v>25711162</v>
      </c>
      <c r="R1323" s="348" t="s">
        <v>16569</v>
      </c>
      <c r="S1323" s="348">
        <v>61147289</v>
      </c>
      <c r="T1323" s="348" t="s">
        <v>16278</v>
      </c>
      <c r="U1323" s="348">
        <v>25530935</v>
      </c>
      <c r="V1323" s="68"/>
      <c r="W1323" s="68"/>
      <c r="X1323" s="68" t="s">
        <v>4426</v>
      </c>
      <c r="Y1323" s="68"/>
    </row>
    <row r="1324" spans="1:25" x14ac:dyDescent="0.25">
      <c r="A1324" s="68" t="s">
        <v>4427</v>
      </c>
      <c r="B1324" s="68" t="s">
        <v>3914</v>
      </c>
      <c r="C1324" s="68" t="s">
        <v>4428</v>
      </c>
      <c r="D1324" s="68" t="s">
        <v>322</v>
      </c>
      <c r="E1324" s="68" t="s">
        <v>4</v>
      </c>
      <c r="F1324" s="68" t="s">
        <v>89</v>
      </c>
      <c r="G1324" s="68" t="s">
        <v>10</v>
      </c>
      <c r="H1324" s="68" t="s">
        <v>3</v>
      </c>
      <c r="I1324" s="68">
        <v>30802</v>
      </c>
      <c r="J1324" s="68" t="s">
        <v>12947</v>
      </c>
      <c r="K1324" s="68" t="s">
        <v>322</v>
      </c>
      <c r="L1324" s="68" t="s">
        <v>14158</v>
      </c>
      <c r="M1324" s="68" t="s">
        <v>352</v>
      </c>
      <c r="N1324" s="68" t="s">
        <v>1870</v>
      </c>
      <c r="O1324" s="68" t="s">
        <v>14666</v>
      </c>
      <c r="P1324" s="348">
        <v>88146662</v>
      </c>
      <c r="Q1324" s="348" t="s">
        <v>15347</v>
      </c>
      <c r="R1324" s="348" t="s">
        <v>14891</v>
      </c>
      <c r="S1324" s="348">
        <v>88146662</v>
      </c>
      <c r="T1324" s="348" t="s">
        <v>16278</v>
      </c>
      <c r="U1324" s="348">
        <v>25521557</v>
      </c>
      <c r="V1324" s="68"/>
      <c r="W1324" s="68"/>
      <c r="X1324" s="68" t="s">
        <v>4429</v>
      </c>
      <c r="Y1324" s="68"/>
    </row>
    <row r="1325" spans="1:25" x14ac:dyDescent="0.25">
      <c r="A1325" s="68" t="s">
        <v>4431</v>
      </c>
      <c r="B1325" s="68" t="s">
        <v>3804</v>
      </c>
      <c r="C1325" s="68" t="s">
        <v>822</v>
      </c>
      <c r="D1325" s="68" t="s">
        <v>322</v>
      </c>
      <c r="E1325" s="68" t="s">
        <v>4</v>
      </c>
      <c r="F1325" s="68" t="s">
        <v>89</v>
      </c>
      <c r="G1325" s="68" t="s">
        <v>10</v>
      </c>
      <c r="H1325" s="68" t="s">
        <v>5</v>
      </c>
      <c r="I1325" s="68">
        <v>30804</v>
      </c>
      <c r="J1325" s="68" t="s">
        <v>13054</v>
      </c>
      <c r="K1325" s="68" t="s">
        <v>322</v>
      </c>
      <c r="L1325" s="68" t="s">
        <v>14158</v>
      </c>
      <c r="M1325" s="68" t="s">
        <v>822</v>
      </c>
      <c r="N1325" s="68" t="s">
        <v>822</v>
      </c>
      <c r="O1325" s="68" t="s">
        <v>14666</v>
      </c>
      <c r="P1325" s="348">
        <v>83617029</v>
      </c>
      <c r="Q1325" s="348">
        <v>71039664</v>
      </c>
      <c r="R1325" s="348" t="s">
        <v>11548</v>
      </c>
      <c r="S1325" s="348">
        <v>72459398</v>
      </c>
      <c r="T1325" s="348" t="s">
        <v>16278</v>
      </c>
      <c r="U1325" s="348">
        <v>25530935</v>
      </c>
      <c r="V1325" s="68"/>
      <c r="W1325" s="68"/>
      <c r="X1325" s="68"/>
      <c r="Y1325" s="68"/>
    </row>
    <row r="1326" spans="1:25" x14ac:dyDescent="0.25">
      <c r="A1326" s="68" t="s">
        <v>4433</v>
      </c>
      <c r="B1326" s="68" t="s">
        <v>4432</v>
      </c>
      <c r="C1326" s="68" t="s">
        <v>278</v>
      </c>
      <c r="D1326" s="68" t="s">
        <v>322</v>
      </c>
      <c r="E1326" s="68" t="s">
        <v>4</v>
      </c>
      <c r="F1326" s="68" t="s">
        <v>89</v>
      </c>
      <c r="G1326" s="68" t="s">
        <v>10</v>
      </c>
      <c r="H1326" s="68" t="s">
        <v>3</v>
      </c>
      <c r="I1326" s="68">
        <v>30802</v>
      </c>
      <c r="J1326" s="68" t="s">
        <v>12947</v>
      </c>
      <c r="K1326" s="68" t="s">
        <v>322</v>
      </c>
      <c r="L1326" s="68" t="s">
        <v>14158</v>
      </c>
      <c r="M1326" s="68" t="s">
        <v>352</v>
      </c>
      <c r="N1326" s="68" t="s">
        <v>278</v>
      </c>
      <c r="O1326" s="68" t="s">
        <v>14666</v>
      </c>
      <c r="P1326" s="348">
        <v>25738680</v>
      </c>
      <c r="Q1326" s="348">
        <v>25730349</v>
      </c>
      <c r="R1326" s="348" t="s">
        <v>4554</v>
      </c>
      <c r="S1326" s="348">
        <v>25730349</v>
      </c>
      <c r="T1326" s="348" t="s">
        <v>16278</v>
      </c>
      <c r="U1326" s="348">
        <v>25521557</v>
      </c>
      <c r="V1326" s="68"/>
      <c r="W1326" s="68"/>
      <c r="X1326" s="68" t="s">
        <v>1741</v>
      </c>
      <c r="Y1326" s="68"/>
    </row>
    <row r="1327" spans="1:25" x14ac:dyDescent="0.25">
      <c r="A1327" s="68" t="s">
        <v>4435</v>
      </c>
      <c r="B1327" s="68" t="s">
        <v>4434</v>
      </c>
      <c r="C1327" s="68" t="s">
        <v>4436</v>
      </c>
      <c r="D1327" s="68" t="s">
        <v>322</v>
      </c>
      <c r="E1327" s="68" t="s">
        <v>4</v>
      </c>
      <c r="F1327" s="68" t="s">
        <v>89</v>
      </c>
      <c r="G1327" s="68" t="s">
        <v>10</v>
      </c>
      <c r="H1327" s="68" t="s">
        <v>4</v>
      </c>
      <c r="I1327" s="68">
        <v>30803</v>
      </c>
      <c r="J1327" s="68" t="s">
        <v>13003</v>
      </c>
      <c r="K1327" s="68" t="s">
        <v>322</v>
      </c>
      <c r="L1327" s="68" t="s">
        <v>14158</v>
      </c>
      <c r="M1327" s="68" t="s">
        <v>4417</v>
      </c>
      <c r="N1327" s="68" t="s">
        <v>11549</v>
      </c>
      <c r="O1327" s="68" t="s">
        <v>14666</v>
      </c>
      <c r="P1327" s="348">
        <v>25720159</v>
      </c>
      <c r="Q1327" s="348">
        <v>25720159</v>
      </c>
      <c r="R1327" s="348" t="s">
        <v>13530</v>
      </c>
      <c r="S1327" s="348">
        <v>25720159</v>
      </c>
      <c r="T1327" s="348" t="s">
        <v>16278</v>
      </c>
      <c r="U1327" s="348">
        <v>25530935</v>
      </c>
      <c r="V1327" s="68"/>
      <c r="W1327" s="68"/>
      <c r="X1327" s="68" t="s">
        <v>10846</v>
      </c>
      <c r="Y1327" s="68"/>
    </row>
    <row r="1328" spans="1:25" x14ac:dyDescent="0.25">
      <c r="A1328" s="68" t="s">
        <v>4438</v>
      </c>
      <c r="B1328" s="68" t="s">
        <v>4437</v>
      </c>
      <c r="C1328" s="68" t="s">
        <v>4439</v>
      </c>
      <c r="D1328" s="68" t="s">
        <v>322</v>
      </c>
      <c r="E1328" s="68" t="s">
        <v>4</v>
      </c>
      <c r="F1328" s="68" t="s">
        <v>89</v>
      </c>
      <c r="G1328" s="68" t="s">
        <v>10</v>
      </c>
      <c r="H1328" s="68" t="s">
        <v>3</v>
      </c>
      <c r="I1328" s="68">
        <v>30802</v>
      </c>
      <c r="J1328" s="68" t="s">
        <v>12947</v>
      </c>
      <c r="K1328" s="68" t="s">
        <v>322</v>
      </c>
      <c r="L1328" s="68" t="s">
        <v>14158</v>
      </c>
      <c r="M1328" s="68" t="s">
        <v>352</v>
      </c>
      <c r="N1328" s="68" t="s">
        <v>4439</v>
      </c>
      <c r="O1328" s="68" t="s">
        <v>14666</v>
      </c>
      <c r="P1328" s="348">
        <v>25712348</v>
      </c>
      <c r="Q1328" s="348">
        <v>25712348</v>
      </c>
      <c r="R1328" s="348" t="s">
        <v>16570</v>
      </c>
      <c r="S1328" s="348">
        <v>25712348</v>
      </c>
      <c r="T1328" s="348" t="s">
        <v>16278</v>
      </c>
      <c r="U1328" s="348">
        <v>25521557</v>
      </c>
      <c r="V1328" s="68"/>
      <c r="W1328" s="68"/>
      <c r="X1328" s="68" t="s">
        <v>4440</v>
      </c>
      <c r="Y1328" s="68"/>
    </row>
    <row r="1329" spans="1:25" x14ac:dyDescent="0.25">
      <c r="A1329" s="68" t="s">
        <v>4441</v>
      </c>
      <c r="B1329" s="68" t="s">
        <v>1548</v>
      </c>
      <c r="C1329" s="68" t="s">
        <v>4442</v>
      </c>
      <c r="D1329" s="68" t="s">
        <v>322</v>
      </c>
      <c r="E1329" s="68" t="s">
        <v>4</v>
      </c>
      <c r="F1329" s="68" t="s">
        <v>89</v>
      </c>
      <c r="G1329" s="68" t="s">
        <v>10</v>
      </c>
      <c r="H1329" s="68" t="s">
        <v>3</v>
      </c>
      <c r="I1329" s="68">
        <v>30802</v>
      </c>
      <c r="J1329" s="68" t="s">
        <v>12947</v>
      </c>
      <c r="K1329" s="68" t="s">
        <v>322</v>
      </c>
      <c r="L1329" s="68" t="s">
        <v>14158</v>
      </c>
      <c r="M1329" s="68" t="s">
        <v>352</v>
      </c>
      <c r="N1329" s="68" t="s">
        <v>4443</v>
      </c>
      <c r="O1329" s="68" t="s">
        <v>14666</v>
      </c>
      <c r="P1329" s="348">
        <v>22933325</v>
      </c>
      <c r="Q1329" s="348" t="s">
        <v>15347</v>
      </c>
      <c r="R1329" s="348" t="s">
        <v>11571</v>
      </c>
      <c r="S1329" s="348">
        <v>22933325</v>
      </c>
      <c r="T1329" s="348" t="s">
        <v>16278</v>
      </c>
      <c r="U1329" s="348">
        <v>25521557</v>
      </c>
      <c r="V1329" s="68"/>
      <c r="W1329" s="68"/>
      <c r="X1329" s="68" t="s">
        <v>1755</v>
      </c>
      <c r="Y1329" s="68"/>
    </row>
    <row r="1330" spans="1:25" x14ac:dyDescent="0.25">
      <c r="A1330" s="68" t="s">
        <v>4445</v>
      </c>
      <c r="B1330" s="68" t="s">
        <v>4444</v>
      </c>
      <c r="C1330" s="68" t="s">
        <v>1187</v>
      </c>
      <c r="D1330" s="68" t="s">
        <v>322</v>
      </c>
      <c r="E1330" s="68" t="s">
        <v>4</v>
      </c>
      <c r="F1330" s="68" t="s">
        <v>89</v>
      </c>
      <c r="G1330" s="68" t="s">
        <v>10</v>
      </c>
      <c r="H1330" s="68" t="s">
        <v>5</v>
      </c>
      <c r="I1330" s="68">
        <v>30804</v>
      </c>
      <c r="J1330" s="68" t="s">
        <v>13054</v>
      </c>
      <c r="K1330" s="68" t="s">
        <v>322</v>
      </c>
      <c r="L1330" s="68" t="s">
        <v>14158</v>
      </c>
      <c r="M1330" s="68" t="s">
        <v>822</v>
      </c>
      <c r="N1330" s="68" t="s">
        <v>1187</v>
      </c>
      <c r="O1330" s="68" t="s">
        <v>14666</v>
      </c>
      <c r="P1330" s="348">
        <v>70332687</v>
      </c>
      <c r="Q1330" s="348" t="s">
        <v>15347</v>
      </c>
      <c r="R1330" s="348" t="s">
        <v>14902</v>
      </c>
      <c r="S1330" s="348">
        <v>70332687</v>
      </c>
      <c r="T1330" s="348" t="s">
        <v>16278</v>
      </c>
      <c r="U1330" s="348">
        <v>25521557</v>
      </c>
      <c r="V1330" s="68"/>
      <c r="W1330" s="68"/>
      <c r="X1330" s="68"/>
      <c r="Y1330" s="68"/>
    </row>
    <row r="1331" spans="1:25" x14ac:dyDescent="0.25">
      <c r="A1331" s="68" t="s">
        <v>4447</v>
      </c>
      <c r="B1331" s="68" t="s">
        <v>4446</v>
      </c>
      <c r="C1331" s="68" t="s">
        <v>4448</v>
      </c>
      <c r="D1331" s="68" t="s">
        <v>322</v>
      </c>
      <c r="E1331" s="68" t="s">
        <v>4</v>
      </c>
      <c r="F1331" s="68" t="s">
        <v>89</v>
      </c>
      <c r="G1331" s="68" t="s">
        <v>10</v>
      </c>
      <c r="H1331" s="68" t="s">
        <v>4</v>
      </c>
      <c r="I1331" s="68">
        <v>30803</v>
      </c>
      <c r="J1331" s="68" t="s">
        <v>13003</v>
      </c>
      <c r="K1331" s="68" t="s">
        <v>322</v>
      </c>
      <c r="L1331" s="68" t="s">
        <v>14158</v>
      </c>
      <c r="M1331" s="68" t="s">
        <v>4417</v>
      </c>
      <c r="N1331" s="68" t="s">
        <v>4417</v>
      </c>
      <c r="O1331" s="68" t="s">
        <v>14666</v>
      </c>
      <c r="P1331" s="348">
        <v>25720169</v>
      </c>
      <c r="Q1331" s="348" t="s">
        <v>15347</v>
      </c>
      <c r="R1331" s="348" t="s">
        <v>14163</v>
      </c>
      <c r="S1331" s="348">
        <v>25720169</v>
      </c>
      <c r="T1331" s="348" t="s">
        <v>16278</v>
      </c>
      <c r="U1331" s="348">
        <v>25521557</v>
      </c>
      <c r="V1331" s="68"/>
      <c r="W1331" s="68"/>
      <c r="X1331" s="68" t="s">
        <v>1750</v>
      </c>
      <c r="Y1331" s="68"/>
    </row>
    <row r="1332" spans="1:25" x14ac:dyDescent="0.25">
      <c r="A1332" s="68" t="s">
        <v>4450</v>
      </c>
      <c r="B1332" s="68" t="s">
        <v>4449</v>
      </c>
      <c r="C1332" s="68" t="s">
        <v>2066</v>
      </c>
      <c r="D1332" s="68" t="s">
        <v>4119</v>
      </c>
      <c r="E1332" s="68" t="s">
        <v>6</v>
      </c>
      <c r="F1332" s="68" t="s">
        <v>133</v>
      </c>
      <c r="G1332" s="68" t="s">
        <v>3</v>
      </c>
      <c r="H1332" s="68" t="s">
        <v>5</v>
      </c>
      <c r="I1332" s="68">
        <v>70204</v>
      </c>
      <c r="J1332" s="68" t="s">
        <v>13929</v>
      </c>
      <c r="K1332" s="68" t="s">
        <v>132</v>
      </c>
      <c r="L1332" s="68" t="s">
        <v>14376</v>
      </c>
      <c r="M1332" s="68" t="s">
        <v>4451</v>
      </c>
      <c r="N1332" s="68" t="s">
        <v>11550</v>
      </c>
      <c r="O1332" s="68" t="s">
        <v>14666</v>
      </c>
      <c r="P1332" s="348">
        <v>22004501</v>
      </c>
      <c r="Q1332" s="348" t="s">
        <v>15347</v>
      </c>
      <c r="R1332" s="348" t="s">
        <v>16571</v>
      </c>
      <c r="S1332" s="348">
        <v>84685927</v>
      </c>
      <c r="T1332" s="348" t="s">
        <v>15385</v>
      </c>
      <c r="U1332" s="348">
        <v>27633911</v>
      </c>
      <c r="V1332" s="68"/>
      <c r="W1332" s="68"/>
      <c r="X1332" s="68" t="s">
        <v>7738</v>
      </c>
      <c r="Y1332" s="68"/>
    </row>
    <row r="1333" spans="1:25" x14ac:dyDescent="0.25">
      <c r="A1333" s="68" t="s">
        <v>4453</v>
      </c>
      <c r="B1333" s="68" t="s">
        <v>4452</v>
      </c>
      <c r="C1333" s="68" t="s">
        <v>3119</v>
      </c>
      <c r="D1333" s="68" t="s">
        <v>322</v>
      </c>
      <c r="E1333" s="68" t="s">
        <v>4</v>
      </c>
      <c r="F1333" s="68" t="s">
        <v>46</v>
      </c>
      <c r="G1333" s="68" t="s">
        <v>4</v>
      </c>
      <c r="H1333" s="68" t="s">
        <v>10</v>
      </c>
      <c r="I1333" s="68">
        <v>10308</v>
      </c>
      <c r="J1333" s="68" t="s">
        <v>13772</v>
      </c>
      <c r="K1333" s="68" t="s">
        <v>47</v>
      </c>
      <c r="L1333" s="68" t="s">
        <v>63</v>
      </c>
      <c r="M1333" s="68" t="s">
        <v>577</v>
      </c>
      <c r="N1333" s="68" t="s">
        <v>3119</v>
      </c>
      <c r="O1333" s="68" t="s">
        <v>14666</v>
      </c>
      <c r="P1333" s="348">
        <v>25711833</v>
      </c>
      <c r="Q1333" s="348">
        <v>25712347</v>
      </c>
      <c r="R1333" s="348" t="s">
        <v>15676</v>
      </c>
      <c r="S1333" s="348">
        <v>25712347</v>
      </c>
      <c r="T1333" s="348" t="s">
        <v>16278</v>
      </c>
      <c r="U1333" s="348">
        <v>25521557</v>
      </c>
      <c r="V1333" s="68"/>
      <c r="W1333" s="68"/>
      <c r="X1333" s="68" t="s">
        <v>4454</v>
      </c>
      <c r="Y1333" s="68"/>
    </row>
    <row r="1334" spans="1:25" x14ac:dyDescent="0.25">
      <c r="A1334" s="68" t="s">
        <v>4455</v>
      </c>
      <c r="B1334" s="68" t="s">
        <v>1630</v>
      </c>
      <c r="C1334" s="68" t="s">
        <v>4456</v>
      </c>
      <c r="D1334" s="68" t="s">
        <v>322</v>
      </c>
      <c r="E1334" s="68" t="s">
        <v>4</v>
      </c>
      <c r="F1334" s="68" t="s">
        <v>89</v>
      </c>
      <c r="G1334" s="68" t="s">
        <v>10</v>
      </c>
      <c r="H1334" s="68" t="s">
        <v>3</v>
      </c>
      <c r="I1334" s="68">
        <v>30802</v>
      </c>
      <c r="J1334" s="68" t="s">
        <v>12947</v>
      </c>
      <c r="K1334" s="68" t="s">
        <v>322</v>
      </c>
      <c r="L1334" s="68" t="s">
        <v>14158</v>
      </c>
      <c r="M1334" s="68" t="s">
        <v>352</v>
      </c>
      <c r="N1334" s="68" t="s">
        <v>4456</v>
      </c>
      <c r="O1334" s="68" t="s">
        <v>14666</v>
      </c>
      <c r="P1334" s="348">
        <v>25712235</v>
      </c>
      <c r="Q1334" s="348">
        <v>25711262</v>
      </c>
      <c r="R1334" s="348" t="s">
        <v>14887</v>
      </c>
      <c r="S1334" s="348">
        <v>25712235</v>
      </c>
      <c r="T1334" s="348" t="s">
        <v>16278</v>
      </c>
      <c r="U1334" s="348">
        <v>25521557</v>
      </c>
      <c r="V1334" s="68"/>
      <c r="W1334" s="68"/>
      <c r="X1334" s="68" t="s">
        <v>12126</v>
      </c>
      <c r="Y1334" s="68"/>
    </row>
    <row r="1335" spans="1:25" x14ac:dyDescent="0.25">
      <c r="A1335" s="68" t="s">
        <v>4457</v>
      </c>
      <c r="B1335" s="68" t="s">
        <v>1635</v>
      </c>
      <c r="C1335" s="68" t="s">
        <v>4458</v>
      </c>
      <c r="D1335" s="68" t="s">
        <v>322</v>
      </c>
      <c r="E1335" s="68" t="s">
        <v>4</v>
      </c>
      <c r="F1335" s="68" t="s">
        <v>89</v>
      </c>
      <c r="G1335" s="68" t="s">
        <v>10</v>
      </c>
      <c r="H1335" s="68" t="s">
        <v>4</v>
      </c>
      <c r="I1335" s="68">
        <v>30803</v>
      </c>
      <c r="J1335" s="68" t="s">
        <v>13003</v>
      </c>
      <c r="K1335" s="68" t="s">
        <v>322</v>
      </c>
      <c r="L1335" s="68" t="s">
        <v>14158</v>
      </c>
      <c r="M1335" s="68" t="s">
        <v>4417</v>
      </c>
      <c r="N1335" s="68" t="s">
        <v>11553</v>
      </c>
      <c r="O1335" s="68" t="s">
        <v>14666</v>
      </c>
      <c r="P1335" s="348">
        <v>25733306</v>
      </c>
      <c r="Q1335" s="348">
        <v>25733306</v>
      </c>
      <c r="R1335" s="348" t="s">
        <v>13522</v>
      </c>
      <c r="S1335" s="348">
        <v>25733306</v>
      </c>
      <c r="T1335" s="348" t="s">
        <v>16278</v>
      </c>
      <c r="U1335" s="348">
        <v>25521557</v>
      </c>
      <c r="V1335" s="68"/>
      <c r="W1335" s="68"/>
      <c r="X1335" s="68" t="s">
        <v>3568</v>
      </c>
      <c r="Y1335" s="68"/>
    </row>
    <row r="1336" spans="1:25" x14ac:dyDescent="0.25">
      <c r="A1336" s="68" t="s">
        <v>4459</v>
      </c>
      <c r="B1336" s="68" t="s">
        <v>2729</v>
      </c>
      <c r="C1336" s="68" t="s">
        <v>4460</v>
      </c>
      <c r="D1336" s="68" t="s">
        <v>322</v>
      </c>
      <c r="E1336" s="68" t="s">
        <v>4</v>
      </c>
      <c r="F1336" s="68" t="s">
        <v>89</v>
      </c>
      <c r="G1336" s="68" t="s">
        <v>10</v>
      </c>
      <c r="H1336" s="68" t="s">
        <v>2</v>
      </c>
      <c r="I1336" s="68">
        <v>30801</v>
      </c>
      <c r="J1336" s="68" t="s">
        <v>15321</v>
      </c>
      <c r="K1336" s="68" t="s">
        <v>322</v>
      </c>
      <c r="L1336" s="68" t="s">
        <v>14158</v>
      </c>
      <c r="M1336" s="68" t="s">
        <v>14604</v>
      </c>
      <c r="N1336" s="68" t="s">
        <v>11554</v>
      </c>
      <c r="O1336" s="68" t="s">
        <v>14666</v>
      </c>
      <c r="P1336" s="348">
        <v>25910522</v>
      </c>
      <c r="Q1336" s="348" t="s">
        <v>15347</v>
      </c>
      <c r="R1336" s="348" t="s">
        <v>13189</v>
      </c>
      <c r="S1336" s="348">
        <v>25910522</v>
      </c>
      <c r="T1336" s="348" t="s">
        <v>16278</v>
      </c>
      <c r="U1336" s="348">
        <v>25521557</v>
      </c>
      <c r="V1336" s="68"/>
      <c r="W1336" s="68"/>
      <c r="X1336" s="68" t="s">
        <v>1734</v>
      </c>
      <c r="Y1336" s="68"/>
    </row>
    <row r="1337" spans="1:25" x14ac:dyDescent="0.25">
      <c r="A1337" s="68" t="s">
        <v>4461</v>
      </c>
      <c r="B1337" s="68" t="s">
        <v>1704</v>
      </c>
      <c r="C1337" s="68" t="s">
        <v>15677</v>
      </c>
      <c r="D1337" s="68" t="s">
        <v>322</v>
      </c>
      <c r="E1337" s="68" t="s">
        <v>4</v>
      </c>
      <c r="F1337" s="68" t="s">
        <v>89</v>
      </c>
      <c r="G1337" s="68" t="s">
        <v>10</v>
      </c>
      <c r="H1337" s="68" t="s">
        <v>2</v>
      </c>
      <c r="I1337" s="68">
        <v>30801</v>
      </c>
      <c r="J1337" s="68" t="s">
        <v>15321</v>
      </c>
      <c r="K1337" s="68" t="s">
        <v>322</v>
      </c>
      <c r="L1337" s="68" t="s">
        <v>14158</v>
      </c>
      <c r="M1337" s="68" t="s">
        <v>14604</v>
      </c>
      <c r="N1337" s="68" t="s">
        <v>2072</v>
      </c>
      <c r="O1337" s="68" t="s">
        <v>14666</v>
      </c>
      <c r="P1337" s="348">
        <v>25736615</v>
      </c>
      <c r="Q1337" s="348">
        <v>25734889</v>
      </c>
      <c r="R1337" s="348" t="s">
        <v>13187</v>
      </c>
      <c r="S1337" s="348">
        <v>25736615</v>
      </c>
      <c r="T1337" s="348" t="s">
        <v>16278</v>
      </c>
      <c r="U1337" s="348">
        <v>25521557</v>
      </c>
      <c r="V1337" s="68" t="s">
        <v>15261</v>
      </c>
      <c r="W1337" s="68"/>
      <c r="X1337" s="68" t="s">
        <v>1752</v>
      </c>
      <c r="Y1337" s="68"/>
    </row>
    <row r="1338" spans="1:25" x14ac:dyDescent="0.25">
      <c r="A1338" s="68" t="s">
        <v>4463</v>
      </c>
      <c r="B1338" s="68" t="s">
        <v>4462</v>
      </c>
      <c r="C1338" s="68" t="s">
        <v>4464</v>
      </c>
      <c r="D1338" s="68" t="s">
        <v>322</v>
      </c>
      <c r="E1338" s="68" t="s">
        <v>4</v>
      </c>
      <c r="F1338" s="68" t="s">
        <v>89</v>
      </c>
      <c r="G1338" s="68" t="s">
        <v>10</v>
      </c>
      <c r="H1338" s="68" t="s">
        <v>3</v>
      </c>
      <c r="I1338" s="68">
        <v>30802</v>
      </c>
      <c r="J1338" s="68" t="s">
        <v>12947</v>
      </c>
      <c r="K1338" s="68" t="s">
        <v>322</v>
      </c>
      <c r="L1338" s="68" t="s">
        <v>14158</v>
      </c>
      <c r="M1338" s="68" t="s">
        <v>352</v>
      </c>
      <c r="N1338" s="68" t="s">
        <v>352</v>
      </c>
      <c r="O1338" s="68" t="s">
        <v>14666</v>
      </c>
      <c r="P1338" s="348">
        <v>25733346</v>
      </c>
      <c r="Q1338" s="348">
        <v>83454740</v>
      </c>
      <c r="R1338" s="348" t="s">
        <v>16572</v>
      </c>
      <c r="S1338" s="348">
        <v>83454740</v>
      </c>
      <c r="T1338" s="348" t="s">
        <v>16278</v>
      </c>
      <c r="U1338" s="348">
        <v>25521557</v>
      </c>
      <c r="V1338" s="68" t="s">
        <v>15261</v>
      </c>
      <c r="W1338" s="68"/>
      <c r="X1338" s="68" t="s">
        <v>1738</v>
      </c>
      <c r="Y1338" s="68"/>
    </row>
    <row r="1339" spans="1:25" x14ac:dyDescent="0.25">
      <c r="A1339" s="68" t="s">
        <v>4466</v>
      </c>
      <c r="B1339" s="68" t="s">
        <v>4465</v>
      </c>
      <c r="C1339" s="68" t="s">
        <v>121</v>
      </c>
      <c r="D1339" s="68" t="s">
        <v>322</v>
      </c>
      <c r="E1339" s="68" t="s">
        <v>4</v>
      </c>
      <c r="F1339" s="68" t="s">
        <v>89</v>
      </c>
      <c r="G1339" s="68" t="s">
        <v>10</v>
      </c>
      <c r="H1339" s="68" t="s">
        <v>2</v>
      </c>
      <c r="I1339" s="68">
        <v>30801</v>
      </c>
      <c r="J1339" s="68" t="s">
        <v>15321</v>
      </c>
      <c r="K1339" s="68" t="s">
        <v>322</v>
      </c>
      <c r="L1339" s="68" t="s">
        <v>14158</v>
      </c>
      <c r="M1339" s="68" t="s">
        <v>14604</v>
      </c>
      <c r="N1339" s="68" t="s">
        <v>11554</v>
      </c>
      <c r="O1339" s="68" t="s">
        <v>14666</v>
      </c>
      <c r="P1339" s="348">
        <v>25510804</v>
      </c>
      <c r="Q1339" s="348">
        <v>25510804</v>
      </c>
      <c r="R1339" s="348" t="s">
        <v>16573</v>
      </c>
      <c r="S1339" s="348">
        <v>25510804</v>
      </c>
      <c r="T1339" s="348" t="s">
        <v>16278</v>
      </c>
      <c r="U1339" s="348">
        <v>25521557</v>
      </c>
      <c r="V1339" s="68"/>
      <c r="W1339" s="68"/>
      <c r="X1339" s="68"/>
      <c r="Y1339" s="68" t="s">
        <v>421</v>
      </c>
    </row>
    <row r="1340" spans="1:25" x14ac:dyDescent="0.25">
      <c r="A1340" s="68" t="s">
        <v>4468</v>
      </c>
      <c r="B1340" s="68" t="s">
        <v>4467</v>
      </c>
      <c r="C1340" s="68" t="s">
        <v>4469</v>
      </c>
      <c r="D1340" s="68" t="s">
        <v>322</v>
      </c>
      <c r="E1340" s="68" t="s">
        <v>5</v>
      </c>
      <c r="F1340" s="68" t="s">
        <v>89</v>
      </c>
      <c r="G1340" s="68" t="s">
        <v>7</v>
      </c>
      <c r="H1340" s="68" t="s">
        <v>4</v>
      </c>
      <c r="I1340" s="68">
        <v>30603</v>
      </c>
      <c r="J1340" s="68" t="s">
        <v>12995</v>
      </c>
      <c r="K1340" s="68" t="s">
        <v>322</v>
      </c>
      <c r="L1340" s="68" t="s">
        <v>14160</v>
      </c>
      <c r="M1340" s="68" t="s">
        <v>4470</v>
      </c>
      <c r="N1340" s="68" t="s">
        <v>4470</v>
      </c>
      <c r="O1340" s="68" t="s">
        <v>14666</v>
      </c>
      <c r="P1340" s="348">
        <v>25341664</v>
      </c>
      <c r="Q1340" s="348">
        <v>25341664</v>
      </c>
      <c r="R1340" s="348" t="s">
        <v>13513</v>
      </c>
      <c r="S1340" s="348">
        <v>25341664</v>
      </c>
      <c r="T1340" s="348" t="s">
        <v>15678</v>
      </c>
      <c r="U1340" s="348">
        <v>25515483</v>
      </c>
      <c r="V1340" s="68"/>
      <c r="W1340" s="68"/>
      <c r="X1340" s="68" t="s">
        <v>1760</v>
      </c>
      <c r="Y1340" s="68" t="s">
        <v>7089</v>
      </c>
    </row>
    <row r="1341" spans="1:25" x14ac:dyDescent="0.25">
      <c r="A1341" s="68" t="s">
        <v>4472</v>
      </c>
      <c r="B1341" s="68" t="s">
        <v>4471</v>
      </c>
      <c r="C1341" s="68" t="s">
        <v>4473</v>
      </c>
      <c r="D1341" s="68" t="s">
        <v>322</v>
      </c>
      <c r="E1341" s="68" t="s">
        <v>5</v>
      </c>
      <c r="F1341" s="68" t="s">
        <v>89</v>
      </c>
      <c r="G1341" s="68" t="s">
        <v>7</v>
      </c>
      <c r="H1341" s="68" t="s">
        <v>2</v>
      </c>
      <c r="I1341" s="68">
        <v>30601</v>
      </c>
      <c r="J1341" s="68" t="s">
        <v>12909</v>
      </c>
      <c r="K1341" s="68" t="s">
        <v>322</v>
      </c>
      <c r="L1341" s="68" t="s">
        <v>14160</v>
      </c>
      <c r="M1341" s="68" t="s">
        <v>4474</v>
      </c>
      <c r="N1341" s="68" t="s">
        <v>1187</v>
      </c>
      <c r="O1341" s="68" t="s">
        <v>14666</v>
      </c>
      <c r="P1341" s="348">
        <v>89204654</v>
      </c>
      <c r="Q1341" s="348">
        <v>89204654</v>
      </c>
      <c r="R1341" s="348" t="s">
        <v>14885</v>
      </c>
      <c r="S1341" s="348">
        <v>89204654</v>
      </c>
      <c r="T1341" s="348" t="s">
        <v>15678</v>
      </c>
      <c r="U1341" s="348">
        <v>25515483</v>
      </c>
      <c r="V1341" s="68"/>
      <c r="W1341" s="68"/>
      <c r="X1341" s="68" t="s">
        <v>3867</v>
      </c>
      <c r="Y1341" s="68"/>
    </row>
    <row r="1342" spans="1:25" x14ac:dyDescent="0.25">
      <c r="A1342" s="68" t="s">
        <v>4476</v>
      </c>
      <c r="B1342" s="68" t="s">
        <v>4475</v>
      </c>
      <c r="C1342" s="68" t="s">
        <v>4477</v>
      </c>
      <c r="D1342" s="68" t="s">
        <v>322</v>
      </c>
      <c r="E1342" s="68" t="s">
        <v>5</v>
      </c>
      <c r="F1342" s="68" t="s">
        <v>89</v>
      </c>
      <c r="G1342" s="68" t="s">
        <v>7</v>
      </c>
      <c r="H1342" s="68" t="s">
        <v>2</v>
      </c>
      <c r="I1342" s="68">
        <v>30601</v>
      </c>
      <c r="J1342" s="68" t="s">
        <v>12909</v>
      </c>
      <c r="K1342" s="68" t="s">
        <v>322</v>
      </c>
      <c r="L1342" s="68" t="s">
        <v>14160</v>
      </c>
      <c r="M1342" s="68" t="s">
        <v>4474</v>
      </c>
      <c r="N1342" s="68" t="s">
        <v>1144</v>
      </c>
      <c r="O1342" s="68" t="s">
        <v>14666</v>
      </c>
      <c r="P1342" s="348">
        <v>25340244</v>
      </c>
      <c r="Q1342" s="348">
        <v>25340244</v>
      </c>
      <c r="R1342" s="348" t="s">
        <v>15680</v>
      </c>
      <c r="S1342" s="348">
        <v>25340244</v>
      </c>
      <c r="T1342" s="348" t="s">
        <v>15678</v>
      </c>
      <c r="U1342" s="348">
        <v>25515483</v>
      </c>
      <c r="V1342" s="68"/>
      <c r="W1342" s="68"/>
      <c r="X1342" s="68" t="s">
        <v>4478</v>
      </c>
      <c r="Y1342" s="68"/>
    </row>
    <row r="1343" spans="1:25" x14ac:dyDescent="0.25">
      <c r="A1343" s="68" t="s">
        <v>4480</v>
      </c>
      <c r="B1343" s="68" t="s">
        <v>4479</v>
      </c>
      <c r="C1343" s="68" t="s">
        <v>4481</v>
      </c>
      <c r="D1343" s="68" t="s">
        <v>322</v>
      </c>
      <c r="E1343" s="68" t="s">
        <v>5</v>
      </c>
      <c r="F1343" s="68" t="s">
        <v>89</v>
      </c>
      <c r="G1343" s="68" t="s">
        <v>8</v>
      </c>
      <c r="H1343" s="68" t="s">
        <v>3</v>
      </c>
      <c r="I1343" s="68">
        <v>30702</v>
      </c>
      <c r="J1343" s="68" t="s">
        <v>12945</v>
      </c>
      <c r="K1343" s="68" t="s">
        <v>322</v>
      </c>
      <c r="L1343" s="68" t="s">
        <v>14154</v>
      </c>
      <c r="M1343" s="68" t="s">
        <v>4482</v>
      </c>
      <c r="N1343" s="68" t="s">
        <v>11303</v>
      </c>
      <c r="O1343" s="68" t="s">
        <v>14666</v>
      </c>
      <c r="P1343" s="348">
        <v>25367671</v>
      </c>
      <c r="Q1343" s="348">
        <v>25367671</v>
      </c>
      <c r="R1343" s="348" t="s">
        <v>13515</v>
      </c>
      <c r="S1343" s="348">
        <v>25367671</v>
      </c>
      <c r="T1343" s="348" t="s">
        <v>15678</v>
      </c>
      <c r="U1343" s="348">
        <v>25515483</v>
      </c>
      <c r="V1343" s="68"/>
      <c r="W1343" s="68"/>
      <c r="X1343" s="68" t="s">
        <v>4483</v>
      </c>
      <c r="Y1343" s="68"/>
    </row>
    <row r="1344" spans="1:25" x14ac:dyDescent="0.25">
      <c r="A1344" s="68" t="s">
        <v>4485</v>
      </c>
      <c r="B1344" s="68" t="s">
        <v>4484</v>
      </c>
      <c r="C1344" s="68" t="s">
        <v>4486</v>
      </c>
      <c r="D1344" s="68" t="s">
        <v>322</v>
      </c>
      <c r="E1344" s="68" t="s">
        <v>5</v>
      </c>
      <c r="F1344" s="68" t="s">
        <v>89</v>
      </c>
      <c r="G1344" s="68" t="s">
        <v>8</v>
      </c>
      <c r="H1344" s="68" t="s">
        <v>4</v>
      </c>
      <c r="I1344" s="68">
        <v>30703</v>
      </c>
      <c r="J1344" s="68" t="s">
        <v>13001</v>
      </c>
      <c r="K1344" s="68" t="s">
        <v>322</v>
      </c>
      <c r="L1344" s="68" t="s">
        <v>14154</v>
      </c>
      <c r="M1344" s="68" t="s">
        <v>4487</v>
      </c>
      <c r="N1344" s="68" t="s">
        <v>4487</v>
      </c>
      <c r="O1344" s="68" t="s">
        <v>14666</v>
      </c>
      <c r="P1344" s="348">
        <v>25300284</v>
      </c>
      <c r="Q1344" s="348">
        <v>88586512</v>
      </c>
      <c r="R1344" s="348" t="s">
        <v>14170</v>
      </c>
      <c r="S1344" s="348">
        <v>25300284</v>
      </c>
      <c r="T1344" s="348" t="s">
        <v>15678</v>
      </c>
      <c r="U1344" s="348">
        <v>25515483</v>
      </c>
      <c r="V1344" s="68"/>
      <c r="W1344" s="68"/>
      <c r="X1344" s="68" t="s">
        <v>2571</v>
      </c>
      <c r="Y1344" s="68"/>
    </row>
    <row r="1345" spans="1:25" x14ac:dyDescent="0.25">
      <c r="A1345" s="68" t="s">
        <v>4489</v>
      </c>
      <c r="B1345" s="68" t="s">
        <v>4488</v>
      </c>
      <c r="C1345" s="68" t="s">
        <v>2066</v>
      </c>
      <c r="D1345" s="68" t="s">
        <v>322</v>
      </c>
      <c r="E1345" s="68" t="s">
        <v>5</v>
      </c>
      <c r="F1345" s="68" t="s">
        <v>89</v>
      </c>
      <c r="G1345" s="68" t="s">
        <v>7</v>
      </c>
      <c r="H1345" s="68" t="s">
        <v>2</v>
      </c>
      <c r="I1345" s="68">
        <v>30601</v>
      </c>
      <c r="J1345" s="68" t="s">
        <v>12909</v>
      </c>
      <c r="K1345" s="68" t="s">
        <v>322</v>
      </c>
      <c r="L1345" s="68" t="s">
        <v>14160</v>
      </c>
      <c r="M1345" s="68" t="s">
        <v>4474</v>
      </c>
      <c r="N1345" s="68" t="s">
        <v>2066</v>
      </c>
      <c r="O1345" s="68" t="s">
        <v>14666</v>
      </c>
      <c r="P1345" s="348">
        <v>25344526</v>
      </c>
      <c r="Q1345" s="348">
        <v>25344526</v>
      </c>
      <c r="R1345" s="348" t="s">
        <v>16574</v>
      </c>
      <c r="S1345" s="348">
        <v>25344526</v>
      </c>
      <c r="T1345" s="348" t="s">
        <v>15678</v>
      </c>
      <c r="U1345" s="348">
        <v>25515483</v>
      </c>
      <c r="V1345" s="68"/>
      <c r="W1345" s="68"/>
      <c r="X1345" s="68" t="s">
        <v>4490</v>
      </c>
      <c r="Y1345" s="68"/>
    </row>
    <row r="1346" spans="1:25" x14ac:dyDescent="0.25">
      <c r="A1346" s="68" t="s">
        <v>4491</v>
      </c>
      <c r="B1346" s="68" t="s">
        <v>1697</v>
      </c>
      <c r="C1346" s="68" t="s">
        <v>1848</v>
      </c>
      <c r="D1346" s="68" t="s">
        <v>322</v>
      </c>
      <c r="E1346" s="68" t="s">
        <v>5</v>
      </c>
      <c r="F1346" s="68" t="s">
        <v>89</v>
      </c>
      <c r="G1346" s="68" t="s">
        <v>8</v>
      </c>
      <c r="H1346" s="68" t="s">
        <v>6</v>
      </c>
      <c r="I1346" s="68">
        <v>30705</v>
      </c>
      <c r="J1346" s="68" t="s">
        <v>13073</v>
      </c>
      <c r="K1346" s="68" t="s">
        <v>322</v>
      </c>
      <c r="L1346" s="68" t="s">
        <v>14154</v>
      </c>
      <c r="M1346" s="68" t="s">
        <v>1542</v>
      </c>
      <c r="N1346" s="68" t="s">
        <v>1848</v>
      </c>
      <c r="O1346" s="68" t="s">
        <v>14666</v>
      </c>
      <c r="P1346" s="348">
        <v>25366348</v>
      </c>
      <c r="Q1346" s="348" t="s">
        <v>15347</v>
      </c>
      <c r="R1346" s="348" t="s">
        <v>12706</v>
      </c>
      <c r="S1346" s="348">
        <v>25366348</v>
      </c>
      <c r="T1346" s="348" t="s">
        <v>15678</v>
      </c>
      <c r="U1346" s="348">
        <v>25515384</v>
      </c>
      <c r="V1346" s="68"/>
      <c r="W1346" s="68"/>
      <c r="X1346" s="68" t="s">
        <v>4492</v>
      </c>
      <c r="Y1346" s="68"/>
    </row>
    <row r="1347" spans="1:25" x14ac:dyDescent="0.25">
      <c r="A1347" s="68" t="s">
        <v>4494</v>
      </c>
      <c r="B1347" s="69" t="s">
        <v>4493</v>
      </c>
      <c r="C1347" s="68" t="s">
        <v>4495</v>
      </c>
      <c r="D1347" s="68" t="s">
        <v>322</v>
      </c>
      <c r="E1347" s="68" t="s">
        <v>5</v>
      </c>
      <c r="F1347" s="68" t="s">
        <v>89</v>
      </c>
      <c r="G1347" s="68" t="s">
        <v>8</v>
      </c>
      <c r="H1347" s="68" t="s">
        <v>4</v>
      </c>
      <c r="I1347" s="68">
        <v>30703</v>
      </c>
      <c r="J1347" s="68" t="s">
        <v>13001</v>
      </c>
      <c r="K1347" s="68" t="s">
        <v>322</v>
      </c>
      <c r="L1347" s="68" t="s">
        <v>14154</v>
      </c>
      <c r="M1347" s="68" t="s">
        <v>4487</v>
      </c>
      <c r="N1347" s="68" t="s">
        <v>14172</v>
      </c>
      <c r="O1347" s="68" t="s">
        <v>14666</v>
      </c>
      <c r="P1347" s="348">
        <v>25308012</v>
      </c>
      <c r="Q1347" s="348">
        <v>88134418</v>
      </c>
      <c r="R1347" s="348" t="s">
        <v>11555</v>
      </c>
      <c r="S1347" s="348">
        <v>25308012</v>
      </c>
      <c r="T1347" s="348" t="s">
        <v>15678</v>
      </c>
      <c r="U1347" s="348">
        <v>25515483</v>
      </c>
      <c r="V1347" s="68"/>
      <c r="W1347" s="68"/>
      <c r="X1347" s="68" t="s">
        <v>4496</v>
      </c>
      <c r="Y1347" s="68"/>
    </row>
    <row r="1348" spans="1:25" x14ac:dyDescent="0.25">
      <c r="A1348" s="68" t="s">
        <v>4498</v>
      </c>
      <c r="B1348" s="68" t="s">
        <v>4497</v>
      </c>
      <c r="C1348" s="68" t="s">
        <v>1381</v>
      </c>
      <c r="D1348" s="68" t="s">
        <v>322</v>
      </c>
      <c r="E1348" s="68" t="s">
        <v>5</v>
      </c>
      <c r="F1348" s="68" t="s">
        <v>89</v>
      </c>
      <c r="G1348" s="68" t="s">
        <v>8</v>
      </c>
      <c r="H1348" s="68" t="s">
        <v>6</v>
      </c>
      <c r="I1348" s="68">
        <v>30705</v>
      </c>
      <c r="J1348" s="68" t="s">
        <v>13073</v>
      </c>
      <c r="K1348" s="68" t="s">
        <v>322</v>
      </c>
      <c r="L1348" s="68" t="s">
        <v>14154</v>
      </c>
      <c r="M1348" s="68" t="s">
        <v>1542</v>
      </c>
      <c r="N1348" s="68" t="s">
        <v>1381</v>
      </c>
      <c r="O1348" s="68" t="s">
        <v>14666</v>
      </c>
      <c r="P1348" s="348">
        <v>25366795</v>
      </c>
      <c r="Q1348" s="348">
        <v>25366795</v>
      </c>
      <c r="R1348" s="348" t="s">
        <v>12712</v>
      </c>
      <c r="S1348" s="348">
        <v>61089519</v>
      </c>
      <c r="T1348" s="348" t="s">
        <v>15678</v>
      </c>
      <c r="U1348" s="348">
        <v>25515483</v>
      </c>
      <c r="V1348" s="68"/>
      <c r="W1348" s="68"/>
      <c r="X1348" s="68" t="s">
        <v>4499</v>
      </c>
      <c r="Y1348" s="68"/>
    </row>
    <row r="1349" spans="1:25" x14ac:dyDescent="0.25">
      <c r="A1349" s="68" t="s">
        <v>4501</v>
      </c>
      <c r="B1349" s="68" t="s">
        <v>4500</v>
      </c>
      <c r="C1349" s="68" t="s">
        <v>4502</v>
      </c>
      <c r="D1349" s="68" t="s">
        <v>322</v>
      </c>
      <c r="E1349" s="68" t="s">
        <v>5</v>
      </c>
      <c r="F1349" s="68" t="s">
        <v>89</v>
      </c>
      <c r="G1349" s="68" t="s">
        <v>8</v>
      </c>
      <c r="H1349" s="68" t="s">
        <v>6</v>
      </c>
      <c r="I1349" s="68">
        <v>30705</v>
      </c>
      <c r="J1349" s="68" t="s">
        <v>13073</v>
      </c>
      <c r="K1349" s="68" t="s">
        <v>322</v>
      </c>
      <c r="L1349" s="68" t="s">
        <v>14154</v>
      </c>
      <c r="M1349" s="68" t="s">
        <v>1542</v>
      </c>
      <c r="N1349" s="68" t="s">
        <v>1542</v>
      </c>
      <c r="O1349" s="68" t="s">
        <v>14666</v>
      </c>
      <c r="P1349" s="348">
        <v>25367011</v>
      </c>
      <c r="Q1349" s="348">
        <v>25367011</v>
      </c>
      <c r="R1349" s="348" t="s">
        <v>13339</v>
      </c>
      <c r="S1349" s="348">
        <v>85182600</v>
      </c>
      <c r="T1349" s="348" t="s">
        <v>15678</v>
      </c>
      <c r="U1349" s="348">
        <v>25515483</v>
      </c>
      <c r="V1349" s="68"/>
      <c r="W1349" s="68"/>
      <c r="X1349" s="68" t="s">
        <v>2615</v>
      </c>
      <c r="Y1349" s="68"/>
    </row>
    <row r="1350" spans="1:25" x14ac:dyDescent="0.25">
      <c r="A1350" s="68" t="s">
        <v>4504</v>
      </c>
      <c r="B1350" s="68" t="s">
        <v>1804</v>
      </c>
      <c r="C1350" s="68" t="s">
        <v>10137</v>
      </c>
      <c r="D1350" s="68" t="s">
        <v>322</v>
      </c>
      <c r="E1350" s="68" t="s">
        <v>5</v>
      </c>
      <c r="F1350" s="68" t="s">
        <v>89</v>
      </c>
      <c r="G1350" s="68" t="s">
        <v>8</v>
      </c>
      <c r="H1350" s="68" t="s">
        <v>4</v>
      </c>
      <c r="I1350" s="68">
        <v>30703</v>
      </c>
      <c r="J1350" s="68" t="s">
        <v>13001</v>
      </c>
      <c r="K1350" s="68" t="s">
        <v>322</v>
      </c>
      <c r="L1350" s="68" t="s">
        <v>14154</v>
      </c>
      <c r="M1350" s="68" t="s">
        <v>4487</v>
      </c>
      <c r="N1350" s="68" t="s">
        <v>1848</v>
      </c>
      <c r="O1350" s="68" t="s">
        <v>14666</v>
      </c>
      <c r="P1350" s="348">
        <v>22005362</v>
      </c>
      <c r="Q1350" s="348" t="s">
        <v>15347</v>
      </c>
      <c r="R1350" s="348" t="s">
        <v>15682</v>
      </c>
      <c r="S1350" s="348">
        <v>85246227</v>
      </c>
      <c r="T1350" s="348" t="s">
        <v>15678</v>
      </c>
      <c r="U1350" s="348">
        <v>25515483</v>
      </c>
      <c r="V1350" s="68"/>
      <c r="W1350" s="68"/>
      <c r="X1350" s="68" t="s">
        <v>10911</v>
      </c>
      <c r="Y1350" s="68"/>
    </row>
    <row r="1351" spans="1:25" x14ac:dyDescent="0.25">
      <c r="A1351" s="68" t="s">
        <v>4505</v>
      </c>
      <c r="B1351" s="68" t="s">
        <v>1885</v>
      </c>
      <c r="C1351" s="68" t="s">
        <v>1861</v>
      </c>
      <c r="D1351" s="68" t="s">
        <v>322</v>
      </c>
      <c r="E1351" s="68" t="s">
        <v>5</v>
      </c>
      <c r="F1351" s="68" t="s">
        <v>89</v>
      </c>
      <c r="G1351" s="68" t="s">
        <v>7</v>
      </c>
      <c r="H1351" s="68" t="s">
        <v>2</v>
      </c>
      <c r="I1351" s="68">
        <v>30601</v>
      </c>
      <c r="J1351" s="68" t="s">
        <v>12909</v>
      </c>
      <c r="K1351" s="68" t="s">
        <v>322</v>
      </c>
      <c r="L1351" s="68" t="s">
        <v>14160</v>
      </c>
      <c r="M1351" s="68" t="s">
        <v>4474</v>
      </c>
      <c r="N1351" s="68" t="s">
        <v>1861</v>
      </c>
      <c r="O1351" s="68" t="s">
        <v>14666</v>
      </c>
      <c r="P1351" s="348">
        <v>88786128</v>
      </c>
      <c r="Q1351" s="348" t="s">
        <v>15347</v>
      </c>
      <c r="R1351" s="348" t="s">
        <v>16575</v>
      </c>
      <c r="S1351" s="348">
        <v>64278940</v>
      </c>
      <c r="T1351" s="348" t="s">
        <v>15678</v>
      </c>
      <c r="U1351" s="348">
        <v>25515483</v>
      </c>
      <c r="V1351" s="68"/>
      <c r="W1351" s="68"/>
      <c r="X1351" s="68" t="s">
        <v>12811</v>
      </c>
      <c r="Y1351" s="68"/>
    </row>
    <row r="1352" spans="1:25" x14ac:dyDescent="0.25">
      <c r="A1352" s="68" t="s">
        <v>4506</v>
      </c>
      <c r="B1352" s="68" t="s">
        <v>1890</v>
      </c>
      <c r="C1352" s="68" t="s">
        <v>1187</v>
      </c>
      <c r="D1352" s="68" t="s">
        <v>322</v>
      </c>
      <c r="E1352" s="68" t="s">
        <v>5</v>
      </c>
      <c r="F1352" s="68" t="s">
        <v>89</v>
      </c>
      <c r="G1352" s="68" t="s">
        <v>8</v>
      </c>
      <c r="H1352" s="68" t="s">
        <v>6</v>
      </c>
      <c r="I1352" s="68">
        <v>30705</v>
      </c>
      <c r="J1352" s="68" t="s">
        <v>13073</v>
      </c>
      <c r="K1352" s="68" t="s">
        <v>322</v>
      </c>
      <c r="L1352" s="68" t="s">
        <v>14154</v>
      </c>
      <c r="M1352" s="68" t="s">
        <v>1542</v>
      </c>
      <c r="N1352" s="68" t="s">
        <v>1187</v>
      </c>
      <c r="O1352" s="68" t="s">
        <v>14666</v>
      </c>
      <c r="P1352" s="348">
        <v>25367697</v>
      </c>
      <c r="Q1352" s="348">
        <v>25367697</v>
      </c>
      <c r="R1352" s="348" t="s">
        <v>14178</v>
      </c>
      <c r="S1352" s="348">
        <v>25367697</v>
      </c>
      <c r="T1352" s="348" t="s">
        <v>15678</v>
      </c>
      <c r="U1352" s="348">
        <v>25515483</v>
      </c>
      <c r="V1352" s="68"/>
      <c r="W1352" s="68"/>
      <c r="X1352" s="68" t="s">
        <v>4507</v>
      </c>
      <c r="Y1352" s="68"/>
    </row>
    <row r="1353" spans="1:25" x14ac:dyDescent="0.25">
      <c r="A1353" s="68" t="s">
        <v>4508</v>
      </c>
      <c r="B1353" s="68" t="s">
        <v>1899</v>
      </c>
      <c r="C1353" s="68" t="s">
        <v>10141</v>
      </c>
      <c r="D1353" s="68" t="s">
        <v>322</v>
      </c>
      <c r="E1353" s="68" t="s">
        <v>5</v>
      </c>
      <c r="F1353" s="68" t="s">
        <v>89</v>
      </c>
      <c r="G1353" s="68" t="s">
        <v>7</v>
      </c>
      <c r="H1353" s="68" t="s">
        <v>2</v>
      </c>
      <c r="I1353" s="68">
        <v>30601</v>
      </c>
      <c r="J1353" s="68" t="s">
        <v>12909</v>
      </c>
      <c r="K1353" s="68" t="s">
        <v>322</v>
      </c>
      <c r="L1353" s="68" t="s">
        <v>14160</v>
      </c>
      <c r="M1353" s="68" t="s">
        <v>4474</v>
      </c>
      <c r="N1353" s="68" t="s">
        <v>4474</v>
      </c>
      <c r="O1353" s="68" t="s">
        <v>14666</v>
      </c>
      <c r="P1353" s="348">
        <v>25344391</v>
      </c>
      <c r="Q1353" s="348">
        <v>25344391</v>
      </c>
      <c r="R1353" s="348" t="s">
        <v>11540</v>
      </c>
      <c r="S1353" s="348">
        <v>25344391</v>
      </c>
      <c r="T1353" s="348" t="s">
        <v>15678</v>
      </c>
      <c r="U1353" s="348">
        <v>25515483</v>
      </c>
      <c r="V1353" s="68" t="s">
        <v>15261</v>
      </c>
      <c r="W1353" s="68"/>
      <c r="X1353" s="68" t="s">
        <v>1779</v>
      </c>
      <c r="Y1353" s="68" t="s">
        <v>1307</v>
      </c>
    </row>
    <row r="1354" spans="1:25" x14ac:dyDescent="0.25">
      <c r="A1354" s="68" t="s">
        <v>4509</v>
      </c>
      <c r="B1354" s="68" t="s">
        <v>1914</v>
      </c>
      <c r="C1354" s="68" t="s">
        <v>2497</v>
      </c>
      <c r="D1354" s="68" t="s">
        <v>322</v>
      </c>
      <c r="E1354" s="68" t="s">
        <v>5</v>
      </c>
      <c r="F1354" s="68" t="s">
        <v>89</v>
      </c>
      <c r="G1354" s="68" t="s">
        <v>8</v>
      </c>
      <c r="H1354" s="68" t="s">
        <v>3</v>
      </c>
      <c r="I1354" s="68">
        <v>30702</v>
      </c>
      <c r="J1354" s="68" t="s">
        <v>12945</v>
      </c>
      <c r="K1354" s="68" t="s">
        <v>322</v>
      </c>
      <c r="L1354" s="68" t="s">
        <v>14154</v>
      </c>
      <c r="M1354" s="68" t="s">
        <v>4482</v>
      </c>
      <c r="N1354" s="68" t="s">
        <v>4482</v>
      </c>
      <c r="O1354" s="68" t="s">
        <v>14666</v>
      </c>
      <c r="P1354" s="348">
        <v>25366046</v>
      </c>
      <c r="Q1354" s="348">
        <v>25366515</v>
      </c>
      <c r="R1354" s="348" t="s">
        <v>15683</v>
      </c>
      <c r="S1354" s="348">
        <v>25366046</v>
      </c>
      <c r="T1354" s="348" t="s">
        <v>15678</v>
      </c>
      <c r="U1354" s="348">
        <v>25515483</v>
      </c>
      <c r="V1354" s="68" t="s">
        <v>15261</v>
      </c>
      <c r="W1354" s="68"/>
      <c r="X1354" s="68" t="s">
        <v>1765</v>
      </c>
      <c r="Y1354" s="68"/>
    </row>
    <row r="1355" spans="1:25" x14ac:dyDescent="0.25">
      <c r="A1355" s="68" t="s">
        <v>4510</v>
      </c>
      <c r="B1355" s="68" t="s">
        <v>1950</v>
      </c>
      <c r="C1355" s="68" t="s">
        <v>202</v>
      </c>
      <c r="D1355" s="68" t="s">
        <v>322</v>
      </c>
      <c r="E1355" s="68" t="s">
        <v>5</v>
      </c>
      <c r="F1355" s="68" t="s">
        <v>89</v>
      </c>
      <c r="G1355" s="68" t="s">
        <v>8</v>
      </c>
      <c r="H1355" s="68" t="s">
        <v>2</v>
      </c>
      <c r="I1355" s="68">
        <v>30701</v>
      </c>
      <c r="J1355" s="68" t="s">
        <v>12913</v>
      </c>
      <c r="K1355" s="68" t="s">
        <v>322</v>
      </c>
      <c r="L1355" s="68" t="s">
        <v>14154</v>
      </c>
      <c r="M1355" s="68" t="s">
        <v>218</v>
      </c>
      <c r="N1355" s="68" t="s">
        <v>202</v>
      </c>
      <c r="O1355" s="68" t="s">
        <v>14666</v>
      </c>
      <c r="P1355" s="348">
        <v>25913456</v>
      </c>
      <c r="Q1355" s="348">
        <v>25913456</v>
      </c>
      <c r="R1355" s="348" t="s">
        <v>13516</v>
      </c>
      <c r="S1355" s="348">
        <v>25913456</v>
      </c>
      <c r="T1355" s="348" t="s">
        <v>15678</v>
      </c>
      <c r="U1355" s="348">
        <v>25515483</v>
      </c>
      <c r="V1355" s="68"/>
      <c r="W1355" s="68"/>
      <c r="X1355" s="68" t="s">
        <v>1768</v>
      </c>
      <c r="Y1355" s="68"/>
    </row>
    <row r="1356" spans="1:25" x14ac:dyDescent="0.25">
      <c r="A1356" s="68" t="s">
        <v>4511</v>
      </c>
      <c r="B1356" s="68" t="s">
        <v>1941</v>
      </c>
      <c r="C1356" s="68" t="s">
        <v>1144</v>
      </c>
      <c r="D1356" s="68" t="s">
        <v>322</v>
      </c>
      <c r="E1356" s="68" t="s">
        <v>3</v>
      </c>
      <c r="F1356" s="68" t="s">
        <v>89</v>
      </c>
      <c r="G1356" s="68" t="s">
        <v>2</v>
      </c>
      <c r="H1356" s="68" t="s">
        <v>12</v>
      </c>
      <c r="I1356" s="68">
        <v>30110</v>
      </c>
      <c r="J1356" s="68" t="s">
        <v>13055</v>
      </c>
      <c r="K1356" s="68" t="s">
        <v>322</v>
      </c>
      <c r="L1356" s="68" t="s">
        <v>322</v>
      </c>
      <c r="M1356" s="68" t="s">
        <v>1144</v>
      </c>
      <c r="N1356" s="68" t="s">
        <v>1144</v>
      </c>
      <c r="O1356" s="68" t="s">
        <v>14666</v>
      </c>
      <c r="P1356" s="348">
        <v>22154905</v>
      </c>
      <c r="Q1356" s="348" t="s">
        <v>15347</v>
      </c>
      <c r="R1356" s="348" t="s">
        <v>14917</v>
      </c>
      <c r="S1356" s="348">
        <v>22154905</v>
      </c>
      <c r="T1356" s="348" t="s">
        <v>15669</v>
      </c>
      <c r="U1356" s="348">
        <v>25371825</v>
      </c>
      <c r="V1356" s="68"/>
      <c r="W1356" s="68"/>
      <c r="X1356" s="68" t="s">
        <v>1776</v>
      </c>
      <c r="Y1356" s="68"/>
    </row>
    <row r="1357" spans="1:25" x14ac:dyDescent="0.25">
      <c r="A1357" s="68" t="s">
        <v>4512</v>
      </c>
      <c r="B1357" s="68" t="s">
        <v>1953</v>
      </c>
      <c r="C1357" s="68" t="s">
        <v>189</v>
      </c>
      <c r="D1357" s="68" t="s">
        <v>322</v>
      </c>
      <c r="E1357" s="68" t="s">
        <v>5</v>
      </c>
      <c r="F1357" s="68" t="s">
        <v>89</v>
      </c>
      <c r="G1357" s="68" t="s">
        <v>8</v>
      </c>
      <c r="H1357" s="68" t="s">
        <v>5</v>
      </c>
      <c r="I1357" s="68">
        <v>30704</v>
      </c>
      <c r="J1357" s="68" t="s">
        <v>13050</v>
      </c>
      <c r="K1357" s="68" t="s">
        <v>322</v>
      </c>
      <c r="L1357" s="68" t="s">
        <v>14154</v>
      </c>
      <c r="M1357" s="68" t="s">
        <v>189</v>
      </c>
      <c r="N1357" s="68" t="s">
        <v>189</v>
      </c>
      <c r="O1357" s="68" t="s">
        <v>14666</v>
      </c>
      <c r="P1357" s="348">
        <v>25367059</v>
      </c>
      <c r="Q1357" s="348">
        <v>83464661</v>
      </c>
      <c r="R1357" s="348" t="s">
        <v>14177</v>
      </c>
      <c r="S1357" s="348">
        <v>25367059</v>
      </c>
      <c r="T1357" s="348" t="s">
        <v>15678</v>
      </c>
      <c r="U1357" s="348">
        <v>25515483</v>
      </c>
      <c r="V1357" s="68"/>
      <c r="W1357" s="68"/>
      <c r="X1357" s="68" t="s">
        <v>1763</v>
      </c>
      <c r="Y1357" s="68"/>
    </row>
    <row r="1358" spans="1:25" x14ac:dyDescent="0.25">
      <c r="A1358" s="68" t="s">
        <v>4513</v>
      </c>
      <c r="B1358" s="68" t="s">
        <v>1944</v>
      </c>
      <c r="C1358" s="68" t="s">
        <v>4514</v>
      </c>
      <c r="D1358" s="68" t="s">
        <v>322</v>
      </c>
      <c r="E1358" s="68" t="s">
        <v>3</v>
      </c>
      <c r="F1358" s="68" t="s">
        <v>89</v>
      </c>
      <c r="G1358" s="68" t="s">
        <v>2</v>
      </c>
      <c r="H1358" s="68" t="s">
        <v>12</v>
      </c>
      <c r="I1358" s="68">
        <v>30110</v>
      </c>
      <c r="J1358" s="68" t="s">
        <v>13055</v>
      </c>
      <c r="K1358" s="68" t="s">
        <v>322</v>
      </c>
      <c r="L1358" s="68" t="s">
        <v>322</v>
      </c>
      <c r="M1358" s="68" t="s">
        <v>1144</v>
      </c>
      <c r="N1358" s="68" t="s">
        <v>101</v>
      </c>
      <c r="O1358" s="68" t="s">
        <v>14666</v>
      </c>
      <c r="P1358" s="348">
        <v>25300698</v>
      </c>
      <c r="Q1358" s="348">
        <v>25300698</v>
      </c>
      <c r="R1358" s="348" t="s">
        <v>9924</v>
      </c>
      <c r="S1358" s="348">
        <v>25300698</v>
      </c>
      <c r="T1358" s="348" t="s">
        <v>15669</v>
      </c>
      <c r="U1358" s="348">
        <v>25371825</v>
      </c>
      <c r="V1358" s="68"/>
      <c r="W1358" s="68"/>
      <c r="X1358" s="68" t="s">
        <v>1757</v>
      </c>
      <c r="Y1358" s="68"/>
    </row>
    <row r="1359" spans="1:25" x14ac:dyDescent="0.25">
      <c r="A1359" s="68" t="s">
        <v>4515</v>
      </c>
      <c r="B1359" s="68" t="s">
        <v>1938</v>
      </c>
      <c r="C1359" s="68" t="s">
        <v>3669</v>
      </c>
      <c r="D1359" s="68" t="s">
        <v>322</v>
      </c>
      <c r="E1359" s="68" t="s">
        <v>5</v>
      </c>
      <c r="F1359" s="68" t="s">
        <v>89</v>
      </c>
      <c r="G1359" s="68" t="s">
        <v>8</v>
      </c>
      <c r="H1359" s="68" t="s">
        <v>2</v>
      </c>
      <c r="I1359" s="68">
        <v>30701</v>
      </c>
      <c r="J1359" s="68" t="s">
        <v>12913</v>
      </c>
      <c r="K1359" s="68" t="s">
        <v>322</v>
      </c>
      <c r="L1359" s="68" t="s">
        <v>14154</v>
      </c>
      <c r="M1359" s="68" t="s">
        <v>218</v>
      </c>
      <c r="N1359" s="68" t="s">
        <v>3669</v>
      </c>
      <c r="O1359" s="68" t="s">
        <v>14666</v>
      </c>
      <c r="P1359" s="348">
        <v>25911238</v>
      </c>
      <c r="Q1359" s="348">
        <v>25911238</v>
      </c>
      <c r="R1359" s="348" t="s">
        <v>10523</v>
      </c>
      <c r="S1359" s="348" t="s">
        <v>15347</v>
      </c>
      <c r="T1359" s="348" t="s">
        <v>15678</v>
      </c>
      <c r="U1359" s="348">
        <v>25515483</v>
      </c>
      <c r="V1359" s="68"/>
      <c r="W1359" s="68"/>
      <c r="X1359" s="68" t="s">
        <v>1771</v>
      </c>
      <c r="Y1359" s="68"/>
    </row>
    <row r="1360" spans="1:25" x14ac:dyDescent="0.25">
      <c r="A1360" s="68" t="s">
        <v>4517</v>
      </c>
      <c r="B1360" s="68" t="s">
        <v>4516</v>
      </c>
      <c r="C1360" s="68" t="s">
        <v>4518</v>
      </c>
      <c r="D1360" s="68" t="s">
        <v>322</v>
      </c>
      <c r="E1360" s="68" t="s">
        <v>5</v>
      </c>
      <c r="F1360" s="68" t="s">
        <v>89</v>
      </c>
      <c r="G1360" s="68" t="s">
        <v>2</v>
      </c>
      <c r="H1360" s="68" t="s">
        <v>10</v>
      </c>
      <c r="I1360" s="68">
        <v>30108</v>
      </c>
      <c r="J1360" s="68" t="s">
        <v>13053</v>
      </c>
      <c r="K1360" s="68" t="s">
        <v>322</v>
      </c>
      <c r="L1360" s="68" t="s">
        <v>322</v>
      </c>
      <c r="M1360" s="68" t="s">
        <v>4519</v>
      </c>
      <c r="N1360" s="68" t="s">
        <v>4519</v>
      </c>
      <c r="O1360" s="68" t="s">
        <v>14666</v>
      </c>
      <c r="P1360" s="348">
        <v>25300212</v>
      </c>
      <c r="Q1360" s="348">
        <v>25300212</v>
      </c>
      <c r="R1360" s="348" t="s">
        <v>13517</v>
      </c>
      <c r="S1360" s="348">
        <v>25300212</v>
      </c>
      <c r="T1360" s="348" t="s">
        <v>15678</v>
      </c>
      <c r="U1360" s="348">
        <v>25515483</v>
      </c>
      <c r="V1360" s="68" t="s">
        <v>15261</v>
      </c>
      <c r="W1360" s="68"/>
      <c r="X1360" s="68" t="s">
        <v>1782</v>
      </c>
      <c r="Y1360" s="68"/>
    </row>
    <row r="1361" spans="1:25" x14ac:dyDescent="0.25">
      <c r="A1361" s="68" t="s">
        <v>4520</v>
      </c>
      <c r="B1361" s="68" t="s">
        <v>2014</v>
      </c>
      <c r="C1361" s="68" t="s">
        <v>10125</v>
      </c>
      <c r="D1361" s="68" t="s">
        <v>322</v>
      </c>
      <c r="E1361" s="68" t="s">
        <v>5</v>
      </c>
      <c r="F1361" s="68" t="s">
        <v>89</v>
      </c>
      <c r="G1361" s="68" t="s">
        <v>8</v>
      </c>
      <c r="H1361" s="68" t="s">
        <v>2</v>
      </c>
      <c r="I1361" s="68">
        <v>30701</v>
      </c>
      <c r="J1361" s="68" t="s">
        <v>12913</v>
      </c>
      <c r="K1361" s="68" t="s">
        <v>322</v>
      </c>
      <c r="L1361" s="68" t="s">
        <v>14154</v>
      </c>
      <c r="M1361" s="68" t="s">
        <v>218</v>
      </c>
      <c r="N1361" s="68" t="s">
        <v>218</v>
      </c>
      <c r="O1361" s="68" t="s">
        <v>14666</v>
      </c>
      <c r="P1361" s="348">
        <v>25510214</v>
      </c>
      <c r="Q1361" s="348">
        <v>25510214</v>
      </c>
      <c r="R1361" s="348" t="s">
        <v>14173</v>
      </c>
      <c r="S1361" s="348">
        <v>25520214</v>
      </c>
      <c r="T1361" s="348" t="s">
        <v>15678</v>
      </c>
      <c r="U1361" s="348">
        <v>25515483</v>
      </c>
      <c r="V1361" s="68" t="s">
        <v>15261</v>
      </c>
      <c r="W1361" s="68"/>
      <c r="X1361" s="68"/>
      <c r="Y1361" s="68" t="s">
        <v>10643</v>
      </c>
    </row>
    <row r="1362" spans="1:25" x14ac:dyDescent="0.25">
      <c r="A1362" s="68" t="s">
        <v>4521</v>
      </c>
      <c r="B1362" s="68" t="s">
        <v>1606</v>
      </c>
      <c r="C1362" s="68" t="s">
        <v>4216</v>
      </c>
      <c r="D1362" s="68" t="s">
        <v>322</v>
      </c>
      <c r="E1362" s="68" t="s">
        <v>5</v>
      </c>
      <c r="F1362" s="68" t="s">
        <v>89</v>
      </c>
      <c r="G1362" s="68" t="s">
        <v>7</v>
      </c>
      <c r="H1362" s="68" t="s">
        <v>2</v>
      </c>
      <c r="I1362" s="68">
        <v>30601</v>
      </c>
      <c r="J1362" s="68" t="s">
        <v>12909</v>
      </c>
      <c r="K1362" s="68" t="s">
        <v>322</v>
      </c>
      <c r="L1362" s="68" t="s">
        <v>14160</v>
      </c>
      <c r="M1362" s="68" t="s">
        <v>4474</v>
      </c>
      <c r="N1362" s="68" t="s">
        <v>4216</v>
      </c>
      <c r="O1362" s="68" t="s">
        <v>14666</v>
      </c>
      <c r="P1362" s="348">
        <v>88656727</v>
      </c>
      <c r="Q1362" s="348">
        <v>71591912</v>
      </c>
      <c r="R1362" s="348" t="s">
        <v>16576</v>
      </c>
      <c r="S1362" s="348">
        <v>88656727</v>
      </c>
      <c r="T1362" s="348" t="s">
        <v>15678</v>
      </c>
      <c r="U1362" s="348">
        <v>25515483</v>
      </c>
      <c r="V1362" s="68"/>
      <c r="W1362" s="68"/>
      <c r="X1362" s="68"/>
      <c r="Y1362" s="68"/>
    </row>
    <row r="1363" spans="1:25" x14ac:dyDescent="0.25">
      <c r="A1363" s="68" t="s">
        <v>4523</v>
      </c>
      <c r="B1363" s="68" t="s">
        <v>1593</v>
      </c>
      <c r="C1363" s="68" t="s">
        <v>10145</v>
      </c>
      <c r="D1363" s="68" t="s">
        <v>322</v>
      </c>
      <c r="E1363" s="68" t="s">
        <v>5</v>
      </c>
      <c r="F1363" s="68" t="s">
        <v>89</v>
      </c>
      <c r="G1363" s="68" t="s">
        <v>7</v>
      </c>
      <c r="H1363" s="68" t="s">
        <v>4</v>
      </c>
      <c r="I1363" s="68">
        <v>30603</v>
      </c>
      <c r="J1363" s="68" t="s">
        <v>12995</v>
      </c>
      <c r="K1363" s="68" t="s">
        <v>322</v>
      </c>
      <c r="L1363" s="68" t="s">
        <v>14160</v>
      </c>
      <c r="M1363" s="68" t="s">
        <v>4470</v>
      </c>
      <c r="N1363" s="68" t="s">
        <v>1898</v>
      </c>
      <c r="O1363" s="68" t="s">
        <v>14666</v>
      </c>
      <c r="P1363" s="348">
        <v>25341731</v>
      </c>
      <c r="Q1363" s="348">
        <v>72950260</v>
      </c>
      <c r="R1363" s="348" t="s">
        <v>16577</v>
      </c>
      <c r="S1363" s="348">
        <v>25341731</v>
      </c>
      <c r="T1363" s="348" t="s">
        <v>15678</v>
      </c>
      <c r="U1363" s="348">
        <v>25515483</v>
      </c>
      <c r="V1363" s="68"/>
      <c r="W1363" s="68"/>
      <c r="X1363" s="68" t="s">
        <v>2708</v>
      </c>
      <c r="Y1363" s="68"/>
    </row>
    <row r="1364" spans="1:25" x14ac:dyDescent="0.25">
      <c r="A1364" s="68" t="s">
        <v>4524</v>
      </c>
      <c r="B1364" s="68" t="s">
        <v>1815</v>
      </c>
      <c r="C1364" s="68" t="s">
        <v>4525</v>
      </c>
      <c r="D1364" s="68" t="s">
        <v>322</v>
      </c>
      <c r="E1364" s="68" t="s">
        <v>5</v>
      </c>
      <c r="F1364" s="68" t="s">
        <v>89</v>
      </c>
      <c r="G1364" s="68" t="s">
        <v>7</v>
      </c>
      <c r="H1364" s="68" t="s">
        <v>2</v>
      </c>
      <c r="I1364" s="68">
        <v>30601</v>
      </c>
      <c r="J1364" s="68" t="s">
        <v>12909</v>
      </c>
      <c r="K1364" s="68" t="s">
        <v>322</v>
      </c>
      <c r="L1364" s="68" t="s">
        <v>14160</v>
      </c>
      <c r="M1364" s="68" t="s">
        <v>4474</v>
      </c>
      <c r="N1364" s="68" t="s">
        <v>4525</v>
      </c>
      <c r="O1364" s="68" t="s">
        <v>14666</v>
      </c>
      <c r="P1364" s="348">
        <v>86965491</v>
      </c>
      <c r="Q1364" s="348" t="s">
        <v>15347</v>
      </c>
      <c r="R1364" s="348" t="s">
        <v>14901</v>
      </c>
      <c r="S1364" s="348">
        <v>89209273</v>
      </c>
      <c r="T1364" s="348" t="s">
        <v>15678</v>
      </c>
      <c r="U1364" s="348">
        <v>25515483</v>
      </c>
      <c r="V1364" s="68"/>
      <c r="W1364" s="68"/>
      <c r="X1364" s="68" t="s">
        <v>4527</v>
      </c>
      <c r="Y1364" s="68"/>
    </row>
    <row r="1365" spans="1:25" x14ac:dyDescent="0.25">
      <c r="A1365" s="68" t="s">
        <v>4528</v>
      </c>
      <c r="B1365" s="68" t="s">
        <v>3532</v>
      </c>
      <c r="C1365" s="68" t="s">
        <v>14398</v>
      </c>
      <c r="D1365" s="68" t="s">
        <v>4119</v>
      </c>
      <c r="E1365" s="68" t="s">
        <v>6</v>
      </c>
      <c r="F1365" s="68" t="s">
        <v>133</v>
      </c>
      <c r="G1365" s="68" t="s">
        <v>3</v>
      </c>
      <c r="H1365" s="68" t="s">
        <v>5</v>
      </c>
      <c r="I1365" s="68">
        <v>70204</v>
      </c>
      <c r="J1365" s="68" t="s">
        <v>13929</v>
      </c>
      <c r="K1365" s="68" t="s">
        <v>132</v>
      </c>
      <c r="L1365" s="68" t="s">
        <v>14376</v>
      </c>
      <c r="M1365" s="68" t="s">
        <v>4451</v>
      </c>
      <c r="N1365" s="68" t="s">
        <v>1906</v>
      </c>
      <c r="O1365" s="68" t="s">
        <v>14666</v>
      </c>
      <c r="P1365" s="348" t="s">
        <v>15347</v>
      </c>
      <c r="Q1365" s="348" t="s">
        <v>15347</v>
      </c>
      <c r="R1365" s="348" t="s">
        <v>13641</v>
      </c>
      <c r="S1365" s="348">
        <v>83670866</v>
      </c>
      <c r="T1365" s="348" t="s">
        <v>15385</v>
      </c>
      <c r="U1365" s="348">
        <v>84699645</v>
      </c>
      <c r="V1365" s="68"/>
      <c r="W1365" s="68"/>
      <c r="X1365" s="68" t="s">
        <v>4529</v>
      </c>
      <c r="Y1365" s="68"/>
    </row>
    <row r="1366" spans="1:25" x14ac:dyDescent="0.25">
      <c r="A1366" s="68" t="s">
        <v>4530</v>
      </c>
      <c r="B1366" s="68" t="s">
        <v>1838</v>
      </c>
      <c r="C1366" s="68" t="s">
        <v>4531</v>
      </c>
      <c r="D1366" s="68" t="s">
        <v>322</v>
      </c>
      <c r="E1366" s="68" t="s">
        <v>10</v>
      </c>
      <c r="F1366" s="68" t="s">
        <v>89</v>
      </c>
      <c r="G1366" s="68" t="s">
        <v>3</v>
      </c>
      <c r="H1366" s="68" t="s">
        <v>5</v>
      </c>
      <c r="I1366" s="68">
        <v>30204</v>
      </c>
      <c r="J1366" s="68" t="s">
        <v>13928</v>
      </c>
      <c r="K1366" s="68" t="s">
        <v>322</v>
      </c>
      <c r="L1366" s="68" t="s">
        <v>3863</v>
      </c>
      <c r="M1366" s="68" t="s">
        <v>4532</v>
      </c>
      <c r="N1366" s="68" t="s">
        <v>4531</v>
      </c>
      <c r="O1366" s="68" t="s">
        <v>14666</v>
      </c>
      <c r="P1366" s="348">
        <v>25771946</v>
      </c>
      <c r="Q1366" s="348">
        <v>25771946</v>
      </c>
      <c r="R1366" s="348" t="s">
        <v>15684</v>
      </c>
      <c r="S1366" s="348">
        <v>85522578</v>
      </c>
      <c r="T1366" s="348" t="s">
        <v>15672</v>
      </c>
      <c r="U1366" s="348">
        <v>25750008</v>
      </c>
      <c r="V1366" s="68"/>
      <c r="W1366" s="68"/>
      <c r="X1366" s="68" t="s">
        <v>4533</v>
      </c>
      <c r="Y1366" s="68"/>
    </row>
    <row r="1367" spans="1:25" x14ac:dyDescent="0.25">
      <c r="A1367" s="68" t="s">
        <v>4534</v>
      </c>
      <c r="B1367" s="68" t="s">
        <v>2315</v>
      </c>
      <c r="C1367" s="68" t="s">
        <v>211</v>
      </c>
      <c r="D1367" s="68" t="s">
        <v>322</v>
      </c>
      <c r="E1367" s="68" t="s">
        <v>6</v>
      </c>
      <c r="F1367" s="68" t="s">
        <v>89</v>
      </c>
      <c r="G1367" s="68" t="s">
        <v>3</v>
      </c>
      <c r="H1367" s="68" t="s">
        <v>3</v>
      </c>
      <c r="I1367" s="68">
        <v>30202</v>
      </c>
      <c r="J1367" s="68" t="s">
        <v>13841</v>
      </c>
      <c r="K1367" s="68" t="s">
        <v>322</v>
      </c>
      <c r="L1367" s="68" t="s">
        <v>3863</v>
      </c>
      <c r="M1367" s="68" t="s">
        <v>798</v>
      </c>
      <c r="N1367" s="68" t="s">
        <v>11557</v>
      </c>
      <c r="O1367" s="68" t="s">
        <v>14666</v>
      </c>
      <c r="P1367" s="348">
        <v>25347485</v>
      </c>
      <c r="Q1367" s="348" t="s">
        <v>15347</v>
      </c>
      <c r="R1367" s="348" t="s">
        <v>16578</v>
      </c>
      <c r="S1367" s="348">
        <v>25347485</v>
      </c>
      <c r="T1367" s="348" t="s">
        <v>15685</v>
      </c>
      <c r="U1367" s="348">
        <v>25755023</v>
      </c>
      <c r="V1367" s="68"/>
      <c r="W1367" s="68"/>
      <c r="X1367" s="68" t="s">
        <v>4535</v>
      </c>
      <c r="Y1367" s="68"/>
    </row>
    <row r="1368" spans="1:25" x14ac:dyDescent="0.25">
      <c r="A1368" s="68" t="s">
        <v>4536</v>
      </c>
      <c r="B1368" s="68" t="s">
        <v>2382</v>
      </c>
      <c r="C1368" s="68" t="s">
        <v>4537</v>
      </c>
      <c r="D1368" s="68" t="s">
        <v>322</v>
      </c>
      <c r="E1368" s="68" t="s">
        <v>10</v>
      </c>
      <c r="F1368" s="68" t="s">
        <v>89</v>
      </c>
      <c r="G1368" s="68" t="s">
        <v>3</v>
      </c>
      <c r="H1368" s="68" t="s">
        <v>3</v>
      </c>
      <c r="I1368" s="68">
        <v>30202</v>
      </c>
      <c r="J1368" s="68" t="s">
        <v>13841</v>
      </c>
      <c r="K1368" s="68" t="s">
        <v>322</v>
      </c>
      <c r="L1368" s="68" t="s">
        <v>3863</v>
      </c>
      <c r="M1368" s="68" t="s">
        <v>798</v>
      </c>
      <c r="N1368" s="68" t="s">
        <v>4537</v>
      </c>
      <c r="O1368" s="68" t="s">
        <v>14666</v>
      </c>
      <c r="P1368" s="348">
        <v>25750146</v>
      </c>
      <c r="Q1368" s="348" t="s">
        <v>15347</v>
      </c>
      <c r="R1368" s="348" t="s">
        <v>12698</v>
      </c>
      <c r="S1368" s="348">
        <v>83326342</v>
      </c>
      <c r="T1368" s="348" t="s">
        <v>15672</v>
      </c>
      <c r="U1368" s="348">
        <v>25750008</v>
      </c>
      <c r="V1368" s="68"/>
      <c r="W1368" s="68"/>
      <c r="X1368" s="68" t="s">
        <v>4538</v>
      </c>
      <c r="Y1368" s="68"/>
    </row>
    <row r="1369" spans="1:25" x14ac:dyDescent="0.25">
      <c r="A1369" s="68" t="s">
        <v>4540</v>
      </c>
      <c r="B1369" s="68" t="s">
        <v>4539</v>
      </c>
      <c r="C1369" s="68" t="s">
        <v>4541</v>
      </c>
      <c r="D1369" s="68" t="s">
        <v>322</v>
      </c>
      <c r="E1369" s="68" t="s">
        <v>10</v>
      </c>
      <c r="F1369" s="68" t="s">
        <v>89</v>
      </c>
      <c r="G1369" s="68" t="s">
        <v>3</v>
      </c>
      <c r="H1369" s="68" t="s">
        <v>5</v>
      </c>
      <c r="I1369" s="68">
        <v>30204</v>
      </c>
      <c r="J1369" s="68" t="s">
        <v>13928</v>
      </c>
      <c r="K1369" s="68" t="s">
        <v>322</v>
      </c>
      <c r="L1369" s="68" t="s">
        <v>3863</v>
      </c>
      <c r="M1369" s="68" t="s">
        <v>4532</v>
      </c>
      <c r="N1369" s="68" t="s">
        <v>570</v>
      </c>
      <c r="O1369" s="68" t="s">
        <v>14666</v>
      </c>
      <c r="P1369" s="348">
        <v>25771015</v>
      </c>
      <c r="Q1369" s="348" t="s">
        <v>15347</v>
      </c>
      <c r="R1369" s="348" t="s">
        <v>14166</v>
      </c>
      <c r="S1369" s="348">
        <v>25771015</v>
      </c>
      <c r="T1369" s="348" t="s">
        <v>15672</v>
      </c>
      <c r="U1369" s="348">
        <v>25750008</v>
      </c>
      <c r="V1369" s="68"/>
      <c r="W1369" s="68"/>
      <c r="X1369" s="68"/>
      <c r="Y1369" s="68"/>
    </row>
    <row r="1370" spans="1:25" x14ac:dyDescent="0.25">
      <c r="A1370" s="68" t="s">
        <v>4544</v>
      </c>
      <c r="B1370" s="68" t="s">
        <v>4543</v>
      </c>
      <c r="C1370" s="68" t="s">
        <v>10140</v>
      </c>
      <c r="D1370" s="68" t="s">
        <v>322</v>
      </c>
      <c r="E1370" s="68" t="s">
        <v>10</v>
      </c>
      <c r="F1370" s="68" t="s">
        <v>89</v>
      </c>
      <c r="G1370" s="68" t="s">
        <v>3</v>
      </c>
      <c r="H1370" s="68" t="s">
        <v>3</v>
      </c>
      <c r="I1370" s="68">
        <v>30202</v>
      </c>
      <c r="J1370" s="68" t="s">
        <v>13841</v>
      </c>
      <c r="K1370" s="68" t="s">
        <v>322</v>
      </c>
      <c r="L1370" s="68" t="s">
        <v>3863</v>
      </c>
      <c r="M1370" s="68" t="s">
        <v>798</v>
      </c>
      <c r="N1370" s="68" t="s">
        <v>3370</v>
      </c>
      <c r="O1370" s="68" t="s">
        <v>14666</v>
      </c>
      <c r="P1370" s="348">
        <v>25346051</v>
      </c>
      <c r="Q1370" s="348">
        <v>88766087</v>
      </c>
      <c r="R1370" s="348" t="s">
        <v>16579</v>
      </c>
      <c r="S1370" s="348">
        <v>88766087</v>
      </c>
      <c r="T1370" s="348" t="s">
        <v>15672</v>
      </c>
      <c r="U1370" s="348">
        <v>25750008</v>
      </c>
      <c r="V1370" s="68"/>
      <c r="W1370" s="68"/>
      <c r="X1370" s="68" t="s">
        <v>4545</v>
      </c>
      <c r="Y1370" s="68"/>
    </row>
    <row r="1371" spans="1:25" x14ac:dyDescent="0.25">
      <c r="A1371" s="68" t="s">
        <v>4546</v>
      </c>
      <c r="B1371" s="68" t="s">
        <v>4415</v>
      </c>
      <c r="C1371" s="68" t="s">
        <v>10297</v>
      </c>
      <c r="D1371" s="68" t="s">
        <v>322</v>
      </c>
      <c r="E1371" s="68" t="s">
        <v>10</v>
      </c>
      <c r="F1371" s="68" t="s">
        <v>89</v>
      </c>
      <c r="G1371" s="68" t="s">
        <v>3</v>
      </c>
      <c r="H1371" s="68" t="s">
        <v>3</v>
      </c>
      <c r="I1371" s="68">
        <v>30202</v>
      </c>
      <c r="J1371" s="68" t="s">
        <v>13841</v>
      </c>
      <c r="K1371" s="68" t="s">
        <v>322</v>
      </c>
      <c r="L1371" s="68" t="s">
        <v>3863</v>
      </c>
      <c r="M1371" s="68" t="s">
        <v>798</v>
      </c>
      <c r="N1371" s="68" t="s">
        <v>11558</v>
      </c>
      <c r="O1371" s="68" t="s">
        <v>14666</v>
      </c>
      <c r="P1371" s="348">
        <v>25742023</v>
      </c>
      <c r="Q1371" s="348" t="s">
        <v>15347</v>
      </c>
      <c r="R1371" s="348" t="s">
        <v>13525</v>
      </c>
      <c r="S1371" s="348">
        <v>83144571</v>
      </c>
      <c r="T1371" s="348" t="s">
        <v>15672</v>
      </c>
      <c r="U1371" s="348">
        <v>25750008</v>
      </c>
      <c r="V1371" s="68"/>
      <c r="W1371" s="68"/>
      <c r="X1371" s="68" t="s">
        <v>4547</v>
      </c>
      <c r="Y1371" s="68"/>
    </row>
    <row r="1372" spans="1:25" x14ac:dyDescent="0.25">
      <c r="A1372" s="68" t="s">
        <v>4549</v>
      </c>
      <c r="B1372" s="68" t="s">
        <v>4548</v>
      </c>
      <c r="C1372" s="68" t="s">
        <v>4550</v>
      </c>
      <c r="D1372" s="68" t="s">
        <v>322</v>
      </c>
      <c r="E1372" s="68" t="s">
        <v>10</v>
      </c>
      <c r="F1372" s="68" t="s">
        <v>89</v>
      </c>
      <c r="G1372" s="68" t="s">
        <v>3</v>
      </c>
      <c r="H1372" s="68" t="s">
        <v>3</v>
      </c>
      <c r="I1372" s="68">
        <v>30202</v>
      </c>
      <c r="J1372" s="68" t="s">
        <v>13841</v>
      </c>
      <c r="K1372" s="68" t="s">
        <v>322</v>
      </c>
      <c r="L1372" s="68" t="s">
        <v>3863</v>
      </c>
      <c r="M1372" s="68" t="s">
        <v>798</v>
      </c>
      <c r="N1372" s="68" t="s">
        <v>11559</v>
      </c>
      <c r="O1372" s="68" t="s">
        <v>14666</v>
      </c>
      <c r="P1372" s="348">
        <v>25348035</v>
      </c>
      <c r="Q1372" s="348">
        <v>83866116</v>
      </c>
      <c r="R1372" s="348" t="s">
        <v>11556</v>
      </c>
      <c r="S1372" s="348">
        <v>25348261</v>
      </c>
      <c r="T1372" s="348" t="s">
        <v>15672</v>
      </c>
      <c r="U1372" s="348">
        <v>25750008</v>
      </c>
      <c r="V1372" s="68"/>
      <c r="W1372" s="68"/>
      <c r="X1372" s="68" t="s">
        <v>4551</v>
      </c>
      <c r="Y1372" s="68"/>
    </row>
    <row r="1373" spans="1:25" x14ac:dyDescent="0.25">
      <c r="A1373" s="68" t="s">
        <v>4552</v>
      </c>
      <c r="B1373" s="68" t="s">
        <v>4418</v>
      </c>
      <c r="C1373" s="68" t="s">
        <v>4553</v>
      </c>
      <c r="D1373" s="68" t="s">
        <v>322</v>
      </c>
      <c r="E1373" s="68" t="s">
        <v>10</v>
      </c>
      <c r="F1373" s="68" t="s">
        <v>89</v>
      </c>
      <c r="G1373" s="68" t="s">
        <v>3</v>
      </c>
      <c r="H1373" s="68" t="s">
        <v>5</v>
      </c>
      <c r="I1373" s="68">
        <v>30204</v>
      </c>
      <c r="J1373" s="68" t="s">
        <v>13928</v>
      </c>
      <c r="K1373" s="68" t="s">
        <v>322</v>
      </c>
      <c r="L1373" s="68" t="s">
        <v>3863</v>
      </c>
      <c r="M1373" s="68" t="s">
        <v>4532</v>
      </c>
      <c r="N1373" s="68" t="s">
        <v>11560</v>
      </c>
      <c r="O1373" s="68" t="s">
        <v>14666</v>
      </c>
      <c r="P1373" s="348">
        <v>25771021</v>
      </c>
      <c r="Q1373" s="348">
        <v>25771021</v>
      </c>
      <c r="R1373" s="348" t="s">
        <v>16580</v>
      </c>
      <c r="S1373" s="348">
        <v>25771021</v>
      </c>
      <c r="T1373" s="348" t="s">
        <v>15672</v>
      </c>
      <c r="U1373" s="348">
        <v>25750008</v>
      </c>
      <c r="V1373" s="68"/>
      <c r="W1373" s="68"/>
      <c r="X1373" s="68" t="s">
        <v>4555</v>
      </c>
      <c r="Y1373" s="68"/>
    </row>
    <row r="1374" spans="1:25" x14ac:dyDescent="0.25">
      <c r="A1374" s="68" t="s">
        <v>4556</v>
      </c>
      <c r="B1374" s="68" t="s">
        <v>4454</v>
      </c>
      <c r="C1374" s="68" t="s">
        <v>4557</v>
      </c>
      <c r="D1374" s="68" t="s">
        <v>322</v>
      </c>
      <c r="E1374" s="68" t="s">
        <v>10</v>
      </c>
      <c r="F1374" s="68" t="s">
        <v>89</v>
      </c>
      <c r="G1374" s="68" t="s">
        <v>3</v>
      </c>
      <c r="H1374" s="68" t="s">
        <v>2</v>
      </c>
      <c r="I1374" s="68">
        <v>30201</v>
      </c>
      <c r="J1374" s="68" t="s">
        <v>13756</v>
      </c>
      <c r="K1374" s="68" t="s">
        <v>322</v>
      </c>
      <c r="L1374" s="68" t="s">
        <v>3863</v>
      </c>
      <c r="M1374" s="68" t="s">
        <v>3863</v>
      </c>
      <c r="N1374" s="68" t="s">
        <v>3352</v>
      </c>
      <c r="O1374" s="68" t="s">
        <v>14666</v>
      </c>
      <c r="P1374" s="348">
        <v>25742104</v>
      </c>
      <c r="Q1374" s="348">
        <v>25742104</v>
      </c>
      <c r="R1374" s="348" t="s">
        <v>13518</v>
      </c>
      <c r="S1374" s="348">
        <v>25749076</v>
      </c>
      <c r="T1374" s="348" t="s">
        <v>15672</v>
      </c>
      <c r="U1374" s="348">
        <v>25750008</v>
      </c>
      <c r="V1374" s="68"/>
      <c r="W1374" s="68"/>
      <c r="X1374" s="68" t="s">
        <v>4558</v>
      </c>
      <c r="Y1374" s="68"/>
    </row>
    <row r="1375" spans="1:25" x14ac:dyDescent="0.25">
      <c r="A1375" s="68" t="s">
        <v>4560</v>
      </c>
      <c r="B1375" s="68" t="s">
        <v>4559</v>
      </c>
      <c r="C1375" s="68" t="s">
        <v>4561</v>
      </c>
      <c r="D1375" s="68" t="s">
        <v>322</v>
      </c>
      <c r="E1375" s="68" t="s">
        <v>10</v>
      </c>
      <c r="F1375" s="68" t="s">
        <v>89</v>
      </c>
      <c r="G1375" s="68" t="s">
        <v>3</v>
      </c>
      <c r="H1375" s="68" t="s">
        <v>5</v>
      </c>
      <c r="I1375" s="68">
        <v>30204</v>
      </c>
      <c r="J1375" s="68" t="s">
        <v>13928</v>
      </c>
      <c r="K1375" s="68" t="s">
        <v>322</v>
      </c>
      <c r="L1375" s="68" t="s">
        <v>3863</v>
      </c>
      <c r="M1375" s="68" t="s">
        <v>4532</v>
      </c>
      <c r="N1375" s="68" t="s">
        <v>4561</v>
      </c>
      <c r="O1375" s="68" t="s">
        <v>14666</v>
      </c>
      <c r="P1375" s="348">
        <v>25771321</v>
      </c>
      <c r="Q1375" s="348">
        <v>87730836</v>
      </c>
      <c r="R1375" s="348" t="s">
        <v>16581</v>
      </c>
      <c r="S1375" s="348">
        <v>25771321</v>
      </c>
      <c r="T1375" s="348" t="s">
        <v>15672</v>
      </c>
      <c r="U1375" s="348">
        <v>27750008</v>
      </c>
      <c r="V1375" s="68"/>
      <c r="W1375" s="68"/>
      <c r="X1375" s="68" t="s">
        <v>3572</v>
      </c>
      <c r="Y1375" s="68"/>
    </row>
    <row r="1376" spans="1:25" x14ac:dyDescent="0.25">
      <c r="A1376" s="68" t="s">
        <v>4562</v>
      </c>
      <c r="B1376" s="68" t="s">
        <v>2571</v>
      </c>
      <c r="C1376" s="68" t="s">
        <v>4563</v>
      </c>
      <c r="D1376" s="68" t="s">
        <v>322</v>
      </c>
      <c r="E1376" s="68" t="s">
        <v>10</v>
      </c>
      <c r="F1376" s="68" t="s">
        <v>89</v>
      </c>
      <c r="G1376" s="68" t="s">
        <v>3</v>
      </c>
      <c r="H1376" s="68" t="s">
        <v>5</v>
      </c>
      <c r="I1376" s="68">
        <v>30204</v>
      </c>
      <c r="J1376" s="68" t="s">
        <v>13928</v>
      </c>
      <c r="K1376" s="68" t="s">
        <v>322</v>
      </c>
      <c r="L1376" s="68" t="s">
        <v>3863</v>
      </c>
      <c r="M1376" s="68" t="s">
        <v>4532</v>
      </c>
      <c r="N1376" s="68" t="s">
        <v>1831</v>
      </c>
      <c r="O1376" s="68" t="s">
        <v>14666</v>
      </c>
      <c r="P1376" s="348">
        <v>25771035</v>
      </c>
      <c r="Q1376" s="348">
        <v>85137139</v>
      </c>
      <c r="R1376" s="348" t="s">
        <v>16582</v>
      </c>
      <c r="S1376" s="348">
        <v>85137139</v>
      </c>
      <c r="T1376" s="348" t="s">
        <v>15672</v>
      </c>
      <c r="U1376" s="348">
        <v>25744800</v>
      </c>
      <c r="V1376" s="68"/>
      <c r="W1376" s="68"/>
      <c r="X1376" s="68" t="s">
        <v>3114</v>
      </c>
      <c r="Y1376" s="68"/>
    </row>
    <row r="1377" spans="1:25" x14ac:dyDescent="0.25">
      <c r="A1377" s="68" t="s">
        <v>4564</v>
      </c>
      <c r="B1377" s="68" t="s">
        <v>2615</v>
      </c>
      <c r="C1377" s="68" t="s">
        <v>4565</v>
      </c>
      <c r="D1377" s="68" t="s">
        <v>322</v>
      </c>
      <c r="E1377" s="68" t="s">
        <v>6</v>
      </c>
      <c r="F1377" s="68" t="s">
        <v>89</v>
      </c>
      <c r="G1377" s="68" t="s">
        <v>3</v>
      </c>
      <c r="H1377" s="68" t="s">
        <v>7</v>
      </c>
      <c r="I1377" s="68">
        <v>30206</v>
      </c>
      <c r="J1377" s="68" t="s">
        <v>14584</v>
      </c>
      <c r="K1377" s="68" t="s">
        <v>322</v>
      </c>
      <c r="L1377" s="68" t="s">
        <v>3863</v>
      </c>
      <c r="M1377" s="68" t="s">
        <v>11561</v>
      </c>
      <c r="N1377" s="68" t="s">
        <v>11561</v>
      </c>
      <c r="O1377" s="68" t="s">
        <v>14666</v>
      </c>
      <c r="P1377" s="348">
        <v>25742433</v>
      </c>
      <c r="Q1377" s="348">
        <v>88167547</v>
      </c>
      <c r="R1377" s="348" t="s">
        <v>13184</v>
      </c>
      <c r="S1377" s="348">
        <v>85078271</v>
      </c>
      <c r="T1377" s="348" t="s">
        <v>15685</v>
      </c>
      <c r="U1377" s="348">
        <v>25750123</v>
      </c>
      <c r="V1377" s="68" t="s">
        <v>15261</v>
      </c>
      <c r="W1377" s="68"/>
      <c r="X1377" s="68" t="s">
        <v>1793</v>
      </c>
      <c r="Y1377" s="68"/>
    </row>
    <row r="1378" spans="1:25" x14ac:dyDescent="0.25">
      <c r="A1378" s="68" t="s">
        <v>4566</v>
      </c>
      <c r="B1378" s="68" t="s">
        <v>2708</v>
      </c>
      <c r="C1378" s="68" t="s">
        <v>4567</v>
      </c>
      <c r="D1378" s="68" t="s">
        <v>322</v>
      </c>
      <c r="E1378" s="68" t="s">
        <v>10</v>
      </c>
      <c r="F1378" s="68" t="s">
        <v>89</v>
      </c>
      <c r="G1378" s="68" t="s">
        <v>3</v>
      </c>
      <c r="H1378" s="68" t="s">
        <v>5</v>
      </c>
      <c r="I1378" s="68">
        <v>30204</v>
      </c>
      <c r="J1378" s="68" t="s">
        <v>13928</v>
      </c>
      <c r="K1378" s="68" t="s">
        <v>322</v>
      </c>
      <c r="L1378" s="68" t="s">
        <v>3863</v>
      </c>
      <c r="M1378" s="68" t="s">
        <v>4532</v>
      </c>
      <c r="N1378" s="68" t="s">
        <v>4532</v>
      </c>
      <c r="O1378" s="68" t="s">
        <v>14666</v>
      </c>
      <c r="P1378" s="348">
        <v>25771007</v>
      </c>
      <c r="Q1378" s="348" t="s">
        <v>15347</v>
      </c>
      <c r="R1378" s="348" t="s">
        <v>14161</v>
      </c>
      <c r="S1378" s="348">
        <v>88180532</v>
      </c>
      <c r="T1378" s="348" t="s">
        <v>15672</v>
      </c>
      <c r="U1378" s="348">
        <v>25750008</v>
      </c>
      <c r="V1378" s="68" t="s">
        <v>15261</v>
      </c>
      <c r="W1378" s="68"/>
      <c r="X1378" s="68" t="s">
        <v>1797</v>
      </c>
      <c r="Y1378" s="68"/>
    </row>
    <row r="1379" spans="1:25" x14ac:dyDescent="0.25">
      <c r="A1379" s="68" t="s">
        <v>4569</v>
      </c>
      <c r="B1379" s="68" t="s">
        <v>4568</v>
      </c>
      <c r="C1379" s="68" t="s">
        <v>4570</v>
      </c>
      <c r="D1379" s="68" t="s">
        <v>322</v>
      </c>
      <c r="E1379" s="68" t="s">
        <v>6</v>
      </c>
      <c r="F1379" s="68" t="s">
        <v>89</v>
      </c>
      <c r="G1379" s="68" t="s">
        <v>3</v>
      </c>
      <c r="H1379" s="68" t="s">
        <v>2</v>
      </c>
      <c r="I1379" s="68">
        <v>30201</v>
      </c>
      <c r="J1379" s="68" t="s">
        <v>13756</v>
      </c>
      <c r="K1379" s="68" t="s">
        <v>322</v>
      </c>
      <c r="L1379" s="68" t="s">
        <v>3863</v>
      </c>
      <c r="M1379" s="68" t="s">
        <v>3863</v>
      </c>
      <c r="N1379" s="68" t="s">
        <v>3863</v>
      </c>
      <c r="O1379" s="68" t="s">
        <v>14666</v>
      </c>
      <c r="P1379" s="348">
        <v>25747224</v>
      </c>
      <c r="Q1379" s="348">
        <v>25747224</v>
      </c>
      <c r="R1379" s="348" t="s">
        <v>14169</v>
      </c>
      <c r="S1379" s="348">
        <v>85682246</v>
      </c>
      <c r="T1379" s="348" t="s">
        <v>15685</v>
      </c>
      <c r="U1379" s="348">
        <v>25750123</v>
      </c>
      <c r="V1379" s="68"/>
      <c r="W1379" s="68"/>
      <c r="X1379" s="68" t="s">
        <v>1820</v>
      </c>
      <c r="Y1379" s="68"/>
    </row>
    <row r="1380" spans="1:25" x14ac:dyDescent="0.25">
      <c r="A1380" s="68" t="s">
        <v>4572</v>
      </c>
      <c r="B1380" s="68" t="s">
        <v>4571</v>
      </c>
      <c r="C1380" s="68" t="s">
        <v>4573</v>
      </c>
      <c r="D1380" s="68" t="s">
        <v>322</v>
      </c>
      <c r="E1380" s="68" t="s">
        <v>10</v>
      </c>
      <c r="F1380" s="68" t="s">
        <v>89</v>
      </c>
      <c r="G1380" s="68" t="s">
        <v>3</v>
      </c>
      <c r="H1380" s="68" t="s">
        <v>4</v>
      </c>
      <c r="I1380" s="68">
        <v>30203</v>
      </c>
      <c r="J1380" s="68" t="s">
        <v>13904</v>
      </c>
      <c r="K1380" s="68" t="s">
        <v>322</v>
      </c>
      <c r="L1380" s="68" t="s">
        <v>3863</v>
      </c>
      <c r="M1380" s="68" t="s">
        <v>4574</v>
      </c>
      <c r="N1380" s="68" t="s">
        <v>11562</v>
      </c>
      <c r="O1380" s="68" t="s">
        <v>14666</v>
      </c>
      <c r="P1380" s="348">
        <v>25333716</v>
      </c>
      <c r="Q1380" s="348">
        <v>88842973</v>
      </c>
      <c r="R1380" s="348" t="s">
        <v>15686</v>
      </c>
      <c r="S1380" s="348">
        <v>25333716</v>
      </c>
      <c r="T1380" s="348" t="s">
        <v>15672</v>
      </c>
      <c r="U1380" s="348">
        <v>25750008</v>
      </c>
      <c r="V1380" s="68"/>
      <c r="W1380" s="68"/>
      <c r="X1380" s="68" t="s">
        <v>1806</v>
      </c>
      <c r="Y1380" s="68"/>
    </row>
    <row r="1381" spans="1:25" x14ac:dyDescent="0.25">
      <c r="A1381" s="68" t="s">
        <v>4575</v>
      </c>
      <c r="B1381" s="68" t="s">
        <v>4547</v>
      </c>
      <c r="C1381" s="68" t="s">
        <v>10302</v>
      </c>
      <c r="D1381" s="68" t="s">
        <v>322</v>
      </c>
      <c r="E1381" s="68" t="s">
        <v>6</v>
      </c>
      <c r="F1381" s="68" t="s">
        <v>89</v>
      </c>
      <c r="G1381" s="68" t="s">
        <v>3</v>
      </c>
      <c r="H1381" s="68" t="s">
        <v>2</v>
      </c>
      <c r="I1381" s="68">
        <v>30201</v>
      </c>
      <c r="J1381" s="68" t="s">
        <v>13756</v>
      </c>
      <c r="K1381" s="68" t="s">
        <v>322</v>
      </c>
      <c r="L1381" s="68" t="s">
        <v>3863</v>
      </c>
      <c r="M1381" s="68" t="s">
        <v>3863</v>
      </c>
      <c r="N1381" s="68" t="s">
        <v>108</v>
      </c>
      <c r="O1381" s="68" t="s">
        <v>14666</v>
      </c>
      <c r="P1381" s="348">
        <v>25746161</v>
      </c>
      <c r="Q1381" s="348">
        <v>25746161</v>
      </c>
      <c r="R1381" s="348" t="s">
        <v>10304</v>
      </c>
      <c r="S1381" s="348">
        <v>25746161</v>
      </c>
      <c r="T1381" s="348" t="s">
        <v>15685</v>
      </c>
      <c r="U1381" s="348">
        <v>25750123</v>
      </c>
      <c r="V1381" s="68" t="s">
        <v>15261</v>
      </c>
      <c r="W1381" s="68"/>
      <c r="X1381" s="68" t="s">
        <v>1824</v>
      </c>
      <c r="Y1381" s="68" t="s">
        <v>528</v>
      </c>
    </row>
    <row r="1382" spans="1:25" x14ac:dyDescent="0.25">
      <c r="A1382" s="68" t="s">
        <v>4576</v>
      </c>
      <c r="B1382" s="68" t="s">
        <v>1719</v>
      </c>
      <c r="C1382" s="68" t="s">
        <v>4577</v>
      </c>
      <c r="D1382" s="68" t="s">
        <v>322</v>
      </c>
      <c r="E1382" s="68" t="s">
        <v>6</v>
      </c>
      <c r="F1382" s="68" t="s">
        <v>89</v>
      </c>
      <c r="G1382" s="68" t="s">
        <v>3</v>
      </c>
      <c r="H1382" s="68" t="s">
        <v>3</v>
      </c>
      <c r="I1382" s="68">
        <v>30202</v>
      </c>
      <c r="J1382" s="68" t="s">
        <v>13841</v>
      </c>
      <c r="K1382" s="68" t="s">
        <v>322</v>
      </c>
      <c r="L1382" s="68" t="s">
        <v>3863</v>
      </c>
      <c r="M1382" s="68" t="s">
        <v>798</v>
      </c>
      <c r="N1382" s="68" t="s">
        <v>798</v>
      </c>
      <c r="O1382" s="68" t="s">
        <v>14666</v>
      </c>
      <c r="P1382" s="348">
        <v>25347198</v>
      </c>
      <c r="Q1382" s="348">
        <v>86867291</v>
      </c>
      <c r="R1382" s="348" t="s">
        <v>4578</v>
      </c>
      <c r="S1382" s="348">
        <v>86867291</v>
      </c>
      <c r="T1382" s="348" t="s">
        <v>15685</v>
      </c>
      <c r="U1382" s="348">
        <v>25750123</v>
      </c>
      <c r="V1382" s="68"/>
      <c r="W1382" s="68"/>
      <c r="X1382" s="68" t="s">
        <v>1827</v>
      </c>
      <c r="Y1382" s="68"/>
    </row>
    <row r="1383" spans="1:25" x14ac:dyDescent="0.25">
      <c r="A1383" s="68" t="s">
        <v>4579</v>
      </c>
      <c r="B1383" s="68" t="s">
        <v>1514</v>
      </c>
      <c r="C1383" s="68" t="s">
        <v>4580</v>
      </c>
      <c r="D1383" s="68" t="s">
        <v>322</v>
      </c>
      <c r="E1383" s="68" t="s">
        <v>6</v>
      </c>
      <c r="F1383" s="68" t="s">
        <v>89</v>
      </c>
      <c r="G1383" s="68" t="s">
        <v>7</v>
      </c>
      <c r="H1383" s="68" t="s">
        <v>3</v>
      </c>
      <c r="I1383" s="68">
        <v>30602</v>
      </c>
      <c r="J1383" s="68" t="s">
        <v>12942</v>
      </c>
      <c r="K1383" s="68" t="s">
        <v>322</v>
      </c>
      <c r="L1383" s="68" t="s">
        <v>14160</v>
      </c>
      <c r="M1383" s="68" t="s">
        <v>4581</v>
      </c>
      <c r="N1383" s="68" t="s">
        <v>4581</v>
      </c>
      <c r="O1383" s="68" t="s">
        <v>14666</v>
      </c>
      <c r="P1383" s="348">
        <v>25348308</v>
      </c>
      <c r="Q1383" s="348">
        <v>25348308</v>
      </c>
      <c r="R1383" s="348" t="s">
        <v>14175</v>
      </c>
      <c r="S1383" s="348">
        <v>25348308</v>
      </c>
      <c r="T1383" s="348" t="s">
        <v>15685</v>
      </c>
      <c r="U1383" s="348">
        <v>25750123</v>
      </c>
      <c r="V1383" s="68" t="s">
        <v>15261</v>
      </c>
      <c r="W1383" s="68"/>
      <c r="X1383" s="68" t="s">
        <v>1801</v>
      </c>
      <c r="Y1383" s="68" t="s">
        <v>1107</v>
      </c>
    </row>
    <row r="1384" spans="1:25" x14ac:dyDescent="0.25">
      <c r="A1384" s="68" t="s">
        <v>4582</v>
      </c>
      <c r="B1384" s="68" t="s">
        <v>2541</v>
      </c>
      <c r="C1384" s="68" t="s">
        <v>4574</v>
      </c>
      <c r="D1384" s="68" t="s">
        <v>322</v>
      </c>
      <c r="E1384" s="68" t="s">
        <v>10</v>
      </c>
      <c r="F1384" s="68" t="s">
        <v>89</v>
      </c>
      <c r="G1384" s="68" t="s">
        <v>3</v>
      </c>
      <c r="H1384" s="68" t="s">
        <v>4</v>
      </c>
      <c r="I1384" s="68">
        <v>30203</v>
      </c>
      <c r="J1384" s="68" t="s">
        <v>13904</v>
      </c>
      <c r="K1384" s="68" t="s">
        <v>322</v>
      </c>
      <c r="L1384" s="68" t="s">
        <v>3863</v>
      </c>
      <c r="M1384" s="68" t="s">
        <v>4574</v>
      </c>
      <c r="N1384" s="68" t="s">
        <v>4574</v>
      </c>
      <c r="O1384" s="68" t="s">
        <v>14666</v>
      </c>
      <c r="P1384" s="348">
        <v>25333374</v>
      </c>
      <c r="Q1384" s="348">
        <v>25333373</v>
      </c>
      <c r="R1384" s="348" t="s">
        <v>12703</v>
      </c>
      <c r="S1384" s="348">
        <v>25333374</v>
      </c>
      <c r="T1384" s="348" t="s">
        <v>15672</v>
      </c>
      <c r="U1384" s="348">
        <v>25750008</v>
      </c>
      <c r="V1384" s="68" t="s">
        <v>15261</v>
      </c>
      <c r="W1384" s="68"/>
      <c r="X1384" s="68" t="s">
        <v>1811</v>
      </c>
      <c r="Y1384" s="68"/>
    </row>
    <row r="1385" spans="1:25" x14ac:dyDescent="0.25">
      <c r="A1385" s="68" t="s">
        <v>4583</v>
      </c>
      <c r="B1385" s="68" t="s">
        <v>2549</v>
      </c>
      <c r="C1385" s="68" t="s">
        <v>4584</v>
      </c>
      <c r="D1385" s="68" t="s">
        <v>322</v>
      </c>
      <c r="E1385" s="68" t="s">
        <v>10</v>
      </c>
      <c r="F1385" s="68" t="s">
        <v>89</v>
      </c>
      <c r="G1385" s="68" t="s">
        <v>3</v>
      </c>
      <c r="H1385" s="68" t="s">
        <v>4</v>
      </c>
      <c r="I1385" s="68">
        <v>30203</v>
      </c>
      <c r="J1385" s="68" t="s">
        <v>13904</v>
      </c>
      <c r="K1385" s="68" t="s">
        <v>322</v>
      </c>
      <c r="L1385" s="68" t="s">
        <v>3863</v>
      </c>
      <c r="M1385" s="68" t="s">
        <v>4574</v>
      </c>
      <c r="N1385" s="68" t="s">
        <v>4584</v>
      </c>
      <c r="O1385" s="68" t="s">
        <v>14666</v>
      </c>
      <c r="P1385" s="348">
        <v>25333541</v>
      </c>
      <c r="Q1385" s="348" t="s">
        <v>15347</v>
      </c>
      <c r="R1385" s="348" t="s">
        <v>13521</v>
      </c>
      <c r="S1385" s="348">
        <v>25333541</v>
      </c>
      <c r="T1385" s="348" t="s">
        <v>15672</v>
      </c>
      <c r="U1385" s="348">
        <v>25750008</v>
      </c>
      <c r="V1385" s="68" t="s">
        <v>15261</v>
      </c>
      <c r="W1385" s="68"/>
      <c r="X1385" s="68" t="s">
        <v>1816</v>
      </c>
      <c r="Y1385" s="68"/>
    </row>
    <row r="1386" spans="1:25" x14ac:dyDescent="0.25">
      <c r="A1386" s="68" t="s">
        <v>4585</v>
      </c>
      <c r="B1386" s="68" t="s">
        <v>2546</v>
      </c>
      <c r="C1386" s="68" t="s">
        <v>4586</v>
      </c>
      <c r="D1386" s="68" t="s">
        <v>322</v>
      </c>
      <c r="E1386" s="68" t="s">
        <v>6</v>
      </c>
      <c r="F1386" s="68" t="s">
        <v>89</v>
      </c>
      <c r="G1386" s="68" t="s">
        <v>3</v>
      </c>
      <c r="H1386" s="68" t="s">
        <v>6</v>
      </c>
      <c r="I1386" s="68">
        <v>30205</v>
      </c>
      <c r="J1386" s="68" t="s">
        <v>13944</v>
      </c>
      <c r="K1386" s="68" t="s">
        <v>322</v>
      </c>
      <c r="L1386" s="68" t="s">
        <v>3863</v>
      </c>
      <c r="M1386" s="68" t="s">
        <v>14601</v>
      </c>
      <c r="N1386" s="68" t="s">
        <v>4587</v>
      </c>
      <c r="O1386" s="68" t="s">
        <v>14666</v>
      </c>
      <c r="P1386" s="348">
        <v>25742026</v>
      </c>
      <c r="Q1386" s="348">
        <v>25746732</v>
      </c>
      <c r="R1386" s="348" t="s">
        <v>12709</v>
      </c>
      <c r="S1386" s="348">
        <v>25742026</v>
      </c>
      <c r="T1386" s="348" t="s">
        <v>15685</v>
      </c>
      <c r="U1386" s="348">
        <v>25750123</v>
      </c>
      <c r="V1386" s="68" t="s">
        <v>15261</v>
      </c>
      <c r="W1386" s="68"/>
      <c r="X1386" s="68" t="s">
        <v>1790</v>
      </c>
      <c r="Y1386" s="68" t="s">
        <v>1104</v>
      </c>
    </row>
    <row r="1387" spans="1:25" x14ac:dyDescent="0.25">
      <c r="A1387" s="68" t="s">
        <v>4588</v>
      </c>
      <c r="B1387" s="68" t="s">
        <v>2360</v>
      </c>
      <c r="C1387" s="68" t="s">
        <v>4589</v>
      </c>
      <c r="D1387" s="68" t="s">
        <v>322</v>
      </c>
      <c r="E1387" s="68" t="s">
        <v>10</v>
      </c>
      <c r="F1387" s="68" t="s">
        <v>89</v>
      </c>
      <c r="G1387" s="68" t="s">
        <v>3</v>
      </c>
      <c r="H1387" s="68" t="s">
        <v>4</v>
      </c>
      <c r="I1387" s="68">
        <v>30203</v>
      </c>
      <c r="J1387" s="68" t="s">
        <v>13904</v>
      </c>
      <c r="K1387" s="68" t="s">
        <v>322</v>
      </c>
      <c r="L1387" s="68" t="s">
        <v>3863</v>
      </c>
      <c r="M1387" s="68" t="s">
        <v>4574</v>
      </c>
      <c r="N1387" s="68" t="s">
        <v>11563</v>
      </c>
      <c r="O1387" s="68" t="s">
        <v>14666</v>
      </c>
      <c r="P1387" s="348">
        <v>25402944</v>
      </c>
      <c r="Q1387" s="348">
        <v>83121480</v>
      </c>
      <c r="R1387" s="348" t="s">
        <v>15687</v>
      </c>
      <c r="S1387" s="348">
        <v>83121480</v>
      </c>
      <c r="T1387" s="348" t="s">
        <v>15672</v>
      </c>
      <c r="U1387" s="348">
        <v>25750008</v>
      </c>
      <c r="V1387" s="68"/>
      <c r="W1387" s="68"/>
      <c r="X1387" s="68" t="s">
        <v>4590</v>
      </c>
      <c r="Y1387" s="68"/>
    </row>
    <row r="1388" spans="1:25" x14ac:dyDescent="0.25">
      <c r="A1388" s="68" t="s">
        <v>4591</v>
      </c>
      <c r="B1388" s="68" t="s">
        <v>2285</v>
      </c>
      <c r="C1388" s="68" t="s">
        <v>4592</v>
      </c>
      <c r="D1388" s="68" t="s">
        <v>322</v>
      </c>
      <c r="E1388" s="68" t="s">
        <v>6</v>
      </c>
      <c r="F1388" s="68" t="s">
        <v>89</v>
      </c>
      <c r="G1388" s="68" t="s">
        <v>3</v>
      </c>
      <c r="H1388" s="68" t="s">
        <v>3</v>
      </c>
      <c r="I1388" s="68">
        <v>30202</v>
      </c>
      <c r="J1388" s="68" t="s">
        <v>13841</v>
      </c>
      <c r="K1388" s="68" t="s">
        <v>322</v>
      </c>
      <c r="L1388" s="68" t="s">
        <v>3863</v>
      </c>
      <c r="M1388" s="68" t="s">
        <v>798</v>
      </c>
      <c r="N1388" s="68" t="s">
        <v>2086</v>
      </c>
      <c r="O1388" s="68" t="s">
        <v>14666</v>
      </c>
      <c r="P1388" s="348">
        <v>25348201</v>
      </c>
      <c r="Q1388" s="348">
        <v>25346179</v>
      </c>
      <c r="R1388" s="348" t="s">
        <v>14888</v>
      </c>
      <c r="S1388" s="348">
        <v>25348201</v>
      </c>
      <c r="T1388" s="348" t="s">
        <v>15685</v>
      </c>
      <c r="U1388" s="348">
        <v>25750123</v>
      </c>
      <c r="V1388" s="68"/>
      <c r="W1388" s="68"/>
      <c r="X1388" s="68" t="s">
        <v>4593</v>
      </c>
      <c r="Y1388" s="68"/>
    </row>
    <row r="1389" spans="1:25" x14ac:dyDescent="0.25">
      <c r="A1389" s="68" t="s">
        <v>4594</v>
      </c>
      <c r="B1389" s="68" t="s">
        <v>2694</v>
      </c>
      <c r="C1389" s="68" t="s">
        <v>4595</v>
      </c>
      <c r="D1389" s="68" t="s">
        <v>322</v>
      </c>
      <c r="E1389" s="68" t="s">
        <v>10</v>
      </c>
      <c r="F1389" s="68" t="s">
        <v>89</v>
      </c>
      <c r="G1389" s="68" t="s">
        <v>3</v>
      </c>
      <c r="H1389" s="68" t="s">
        <v>4</v>
      </c>
      <c r="I1389" s="68">
        <v>30203</v>
      </c>
      <c r="J1389" s="68" t="s">
        <v>13904</v>
      </c>
      <c r="K1389" s="68" t="s">
        <v>322</v>
      </c>
      <c r="L1389" s="68" t="s">
        <v>3863</v>
      </c>
      <c r="M1389" s="68" t="s">
        <v>4574</v>
      </c>
      <c r="N1389" s="68" t="s">
        <v>11564</v>
      </c>
      <c r="O1389" s="68" t="s">
        <v>14666</v>
      </c>
      <c r="P1389" s="348">
        <v>25331676</v>
      </c>
      <c r="Q1389" s="348" t="s">
        <v>15347</v>
      </c>
      <c r="R1389" s="348" t="s">
        <v>16583</v>
      </c>
      <c r="S1389" s="348">
        <v>83944044</v>
      </c>
      <c r="T1389" s="348" t="s">
        <v>15672</v>
      </c>
      <c r="U1389" s="348">
        <v>25750008</v>
      </c>
      <c r="V1389" s="68"/>
      <c r="W1389" s="68"/>
      <c r="X1389" s="68" t="s">
        <v>4596</v>
      </c>
      <c r="Y1389" s="68"/>
    </row>
    <row r="1390" spans="1:25" x14ac:dyDescent="0.25">
      <c r="A1390" s="68" t="s">
        <v>4598</v>
      </c>
      <c r="B1390" s="68" t="s">
        <v>4597</v>
      </c>
      <c r="C1390" s="68" t="s">
        <v>4599</v>
      </c>
      <c r="D1390" s="68" t="s">
        <v>322</v>
      </c>
      <c r="E1390" s="68" t="s">
        <v>10</v>
      </c>
      <c r="F1390" s="68" t="s">
        <v>89</v>
      </c>
      <c r="G1390" s="68" t="s">
        <v>3</v>
      </c>
      <c r="H1390" s="68" t="s">
        <v>4</v>
      </c>
      <c r="I1390" s="68">
        <v>30203</v>
      </c>
      <c r="J1390" s="68" t="s">
        <v>13904</v>
      </c>
      <c r="K1390" s="68" t="s">
        <v>322</v>
      </c>
      <c r="L1390" s="68" t="s">
        <v>3863</v>
      </c>
      <c r="M1390" s="68" t="s">
        <v>4574</v>
      </c>
      <c r="N1390" s="68" t="s">
        <v>4599</v>
      </c>
      <c r="O1390" s="68" t="s">
        <v>14666</v>
      </c>
      <c r="P1390" s="348">
        <v>25333312</v>
      </c>
      <c r="Q1390" s="348">
        <v>88103068</v>
      </c>
      <c r="R1390" s="348" t="s">
        <v>14894</v>
      </c>
      <c r="S1390" s="348">
        <v>88103068</v>
      </c>
      <c r="T1390" s="348" t="s">
        <v>15672</v>
      </c>
      <c r="U1390" s="348">
        <v>25750008</v>
      </c>
      <c r="V1390" s="68"/>
      <c r="W1390" s="68"/>
      <c r="X1390" s="68" t="s">
        <v>4600</v>
      </c>
      <c r="Y1390" s="68"/>
    </row>
    <row r="1391" spans="1:25" x14ac:dyDescent="0.25">
      <c r="A1391" s="68" t="s">
        <v>4601</v>
      </c>
      <c r="B1391" s="68" t="s">
        <v>2776</v>
      </c>
      <c r="C1391" s="68" t="s">
        <v>4602</v>
      </c>
      <c r="D1391" s="68" t="s">
        <v>322</v>
      </c>
      <c r="E1391" s="68" t="s">
        <v>7</v>
      </c>
      <c r="F1391" s="68" t="s">
        <v>89</v>
      </c>
      <c r="G1391" s="68" t="s">
        <v>4</v>
      </c>
      <c r="H1391" s="68" t="s">
        <v>3</v>
      </c>
      <c r="I1391" s="68">
        <v>30302</v>
      </c>
      <c r="J1391" s="68" t="s">
        <v>13849</v>
      </c>
      <c r="K1391" s="68" t="s">
        <v>322</v>
      </c>
      <c r="L1391" s="68" t="s">
        <v>323</v>
      </c>
      <c r="M1391" s="68" t="s">
        <v>3721</v>
      </c>
      <c r="N1391" s="68" t="s">
        <v>4602</v>
      </c>
      <c r="O1391" s="68" t="s">
        <v>14666</v>
      </c>
      <c r="P1391" s="348">
        <v>22797432</v>
      </c>
      <c r="Q1391" s="348">
        <v>22797432</v>
      </c>
      <c r="R1391" s="348" t="s">
        <v>16584</v>
      </c>
      <c r="S1391" s="348">
        <v>22797432</v>
      </c>
      <c r="T1391" s="348" t="s">
        <v>15378</v>
      </c>
      <c r="U1391" s="348">
        <v>22792767</v>
      </c>
      <c r="V1391" s="68"/>
      <c r="W1391" s="68"/>
      <c r="X1391" s="68" t="s">
        <v>1835</v>
      </c>
      <c r="Y1391" s="68"/>
    </row>
    <row r="1392" spans="1:25" x14ac:dyDescent="0.25">
      <c r="A1392" s="68" t="s">
        <v>4604</v>
      </c>
      <c r="B1392" s="68" t="s">
        <v>2752</v>
      </c>
      <c r="C1392" s="68" t="s">
        <v>4605</v>
      </c>
      <c r="D1392" s="68" t="s">
        <v>322</v>
      </c>
      <c r="E1392" s="68" t="s">
        <v>7</v>
      </c>
      <c r="F1392" s="68" t="s">
        <v>89</v>
      </c>
      <c r="G1392" s="68" t="s">
        <v>4</v>
      </c>
      <c r="H1392" s="68" t="s">
        <v>7</v>
      </c>
      <c r="I1392" s="68">
        <v>30306</v>
      </c>
      <c r="J1392" s="68" t="s">
        <v>16585</v>
      </c>
      <c r="K1392" s="68" t="s">
        <v>322</v>
      </c>
      <c r="L1392" s="68" t="s">
        <v>323</v>
      </c>
      <c r="M1392" s="68" t="s">
        <v>834</v>
      </c>
      <c r="N1392" s="68" t="s">
        <v>478</v>
      </c>
      <c r="O1392" s="68" t="s">
        <v>14666</v>
      </c>
      <c r="P1392" s="348">
        <v>22786739</v>
      </c>
      <c r="Q1392" s="348">
        <v>22786739</v>
      </c>
      <c r="R1392" s="348" t="s">
        <v>13519</v>
      </c>
      <c r="S1392" s="348">
        <v>22786739</v>
      </c>
      <c r="T1392" s="348" t="s">
        <v>15378</v>
      </c>
      <c r="U1392" s="348">
        <v>22792767</v>
      </c>
      <c r="V1392" s="68"/>
      <c r="W1392" s="68"/>
      <c r="X1392" s="68" t="s">
        <v>1875</v>
      </c>
      <c r="Y1392" s="68"/>
    </row>
    <row r="1393" spans="1:25" x14ac:dyDescent="0.25">
      <c r="A1393" s="68" t="s">
        <v>4607</v>
      </c>
      <c r="B1393" s="68" t="s">
        <v>2757</v>
      </c>
      <c r="C1393" s="68" t="s">
        <v>4608</v>
      </c>
      <c r="D1393" s="68" t="s">
        <v>322</v>
      </c>
      <c r="E1393" s="68" t="s">
        <v>7</v>
      </c>
      <c r="F1393" s="68" t="s">
        <v>89</v>
      </c>
      <c r="G1393" s="68" t="s">
        <v>4</v>
      </c>
      <c r="H1393" s="68" t="s">
        <v>3</v>
      </c>
      <c r="I1393" s="68">
        <v>30302</v>
      </c>
      <c r="J1393" s="68" t="s">
        <v>13849</v>
      </c>
      <c r="K1393" s="68" t="s">
        <v>322</v>
      </c>
      <c r="L1393" s="68" t="s">
        <v>323</v>
      </c>
      <c r="M1393" s="68" t="s">
        <v>3721</v>
      </c>
      <c r="N1393" s="68" t="s">
        <v>798</v>
      </c>
      <c r="O1393" s="68" t="s">
        <v>14666</v>
      </c>
      <c r="P1393" s="348">
        <v>22780749</v>
      </c>
      <c r="Q1393" s="348" t="s">
        <v>15347</v>
      </c>
      <c r="R1393" s="348" t="s">
        <v>10520</v>
      </c>
      <c r="S1393" s="348">
        <v>22780749</v>
      </c>
      <c r="T1393" s="348" t="s">
        <v>15378</v>
      </c>
      <c r="U1393" s="348">
        <v>22792767</v>
      </c>
      <c r="V1393" s="68"/>
      <c r="W1393" s="68"/>
      <c r="X1393" s="68" t="s">
        <v>12127</v>
      </c>
      <c r="Y1393" s="68"/>
    </row>
    <row r="1394" spans="1:25" x14ac:dyDescent="0.25">
      <c r="A1394" s="68" t="s">
        <v>4610</v>
      </c>
      <c r="B1394" s="68" t="s">
        <v>2829</v>
      </c>
      <c r="C1394" s="68" t="s">
        <v>4611</v>
      </c>
      <c r="D1394" s="68" t="s">
        <v>322</v>
      </c>
      <c r="E1394" s="68" t="s">
        <v>7</v>
      </c>
      <c r="F1394" s="68" t="s">
        <v>89</v>
      </c>
      <c r="G1394" s="68" t="s">
        <v>4</v>
      </c>
      <c r="H1394" s="68" t="s">
        <v>5</v>
      </c>
      <c r="I1394" s="68">
        <v>30304</v>
      </c>
      <c r="J1394" s="68" t="s">
        <v>13932</v>
      </c>
      <c r="K1394" s="68" t="s">
        <v>322</v>
      </c>
      <c r="L1394" s="68" t="s">
        <v>323</v>
      </c>
      <c r="M1394" s="68" t="s">
        <v>218</v>
      </c>
      <c r="N1394" s="68" t="s">
        <v>11565</v>
      </c>
      <c r="O1394" s="68" t="s">
        <v>14666</v>
      </c>
      <c r="P1394" s="348">
        <v>22796680</v>
      </c>
      <c r="Q1394" s="348">
        <v>22797680</v>
      </c>
      <c r="R1394" s="348" t="s">
        <v>13529</v>
      </c>
      <c r="S1394" s="348">
        <v>88849896</v>
      </c>
      <c r="T1394" s="348" t="s">
        <v>15378</v>
      </c>
      <c r="U1394" s="348">
        <v>22792767</v>
      </c>
      <c r="V1394" s="68"/>
      <c r="W1394" s="68"/>
      <c r="X1394" s="68" t="s">
        <v>3757</v>
      </c>
      <c r="Y1394" s="68"/>
    </row>
    <row r="1395" spans="1:25" x14ac:dyDescent="0.25">
      <c r="A1395" s="68" t="s">
        <v>4613</v>
      </c>
      <c r="B1395" s="68" t="s">
        <v>2800</v>
      </c>
      <c r="C1395" s="68" t="s">
        <v>856</v>
      </c>
      <c r="D1395" s="68" t="s">
        <v>322</v>
      </c>
      <c r="E1395" s="68" t="s">
        <v>7</v>
      </c>
      <c r="F1395" s="68" t="s">
        <v>89</v>
      </c>
      <c r="G1395" s="68" t="s">
        <v>4</v>
      </c>
      <c r="H1395" s="68" t="s">
        <v>5</v>
      </c>
      <c r="I1395" s="68">
        <v>30304</v>
      </c>
      <c r="J1395" s="68" t="s">
        <v>13932</v>
      </c>
      <c r="K1395" s="68" t="s">
        <v>322</v>
      </c>
      <c r="L1395" s="68" t="s">
        <v>323</v>
      </c>
      <c r="M1395" s="68" t="s">
        <v>218</v>
      </c>
      <c r="N1395" s="68" t="s">
        <v>856</v>
      </c>
      <c r="O1395" s="68" t="s">
        <v>14666</v>
      </c>
      <c r="P1395" s="348">
        <v>22784622</v>
      </c>
      <c r="Q1395" s="348">
        <v>22784689</v>
      </c>
      <c r="R1395" s="348" t="s">
        <v>16586</v>
      </c>
      <c r="S1395" s="348">
        <v>22784688</v>
      </c>
      <c r="T1395" s="348" t="s">
        <v>15378</v>
      </c>
      <c r="U1395" s="348">
        <v>22792767</v>
      </c>
      <c r="V1395" s="68"/>
      <c r="W1395" s="68"/>
      <c r="X1395" s="68" t="s">
        <v>1208</v>
      </c>
      <c r="Y1395" s="68"/>
    </row>
    <row r="1396" spans="1:25" x14ac:dyDescent="0.25">
      <c r="A1396" s="68" t="s">
        <v>4615</v>
      </c>
      <c r="B1396" s="68" t="s">
        <v>4614</v>
      </c>
      <c r="C1396" s="68" t="s">
        <v>10142</v>
      </c>
      <c r="D1396" s="68" t="s">
        <v>322</v>
      </c>
      <c r="E1396" s="68" t="s">
        <v>7</v>
      </c>
      <c r="F1396" s="68" t="s">
        <v>89</v>
      </c>
      <c r="G1396" s="68" t="s">
        <v>4</v>
      </c>
      <c r="H1396" s="68" t="s">
        <v>4</v>
      </c>
      <c r="I1396" s="68">
        <v>30303</v>
      </c>
      <c r="J1396" s="68" t="s">
        <v>13908</v>
      </c>
      <c r="K1396" s="68" t="s">
        <v>322</v>
      </c>
      <c r="L1396" s="68" t="s">
        <v>323</v>
      </c>
      <c r="M1396" s="68" t="s">
        <v>233</v>
      </c>
      <c r="N1396" s="68" t="s">
        <v>233</v>
      </c>
      <c r="O1396" s="68" t="s">
        <v>14666</v>
      </c>
      <c r="P1396" s="348">
        <v>22793007</v>
      </c>
      <c r="Q1396" s="348">
        <v>83437169</v>
      </c>
      <c r="R1396" s="348" t="s">
        <v>12705</v>
      </c>
      <c r="S1396" s="348">
        <v>22793007</v>
      </c>
      <c r="T1396" s="348" t="s">
        <v>15378</v>
      </c>
      <c r="U1396" s="348">
        <v>22792767</v>
      </c>
      <c r="V1396" s="68"/>
      <c r="W1396" s="68"/>
      <c r="X1396" s="68" t="s">
        <v>1866</v>
      </c>
      <c r="Y1396" s="68"/>
    </row>
    <row r="1397" spans="1:25" x14ac:dyDescent="0.25">
      <c r="A1397" s="68" t="s">
        <v>4616</v>
      </c>
      <c r="B1397" s="68" t="s">
        <v>2891</v>
      </c>
      <c r="C1397" s="68" t="s">
        <v>10144</v>
      </c>
      <c r="D1397" s="68" t="s">
        <v>322</v>
      </c>
      <c r="E1397" s="68" t="s">
        <v>7</v>
      </c>
      <c r="F1397" s="68" t="s">
        <v>89</v>
      </c>
      <c r="G1397" s="68" t="s">
        <v>4</v>
      </c>
      <c r="H1397" s="68" t="s">
        <v>8</v>
      </c>
      <c r="I1397" s="68">
        <v>30307</v>
      </c>
      <c r="J1397" s="68" t="s">
        <v>13947</v>
      </c>
      <c r="K1397" s="68" t="s">
        <v>322</v>
      </c>
      <c r="L1397" s="68" t="s">
        <v>323</v>
      </c>
      <c r="M1397" s="68" t="s">
        <v>127</v>
      </c>
      <c r="N1397" s="68" t="s">
        <v>127</v>
      </c>
      <c r="O1397" s="68" t="s">
        <v>14666</v>
      </c>
      <c r="P1397" s="348">
        <v>22734729</v>
      </c>
      <c r="Q1397" s="348">
        <v>22734729</v>
      </c>
      <c r="R1397" s="348" t="s">
        <v>12710</v>
      </c>
      <c r="S1397" s="348">
        <v>22734729</v>
      </c>
      <c r="T1397" s="348" t="s">
        <v>15378</v>
      </c>
      <c r="U1397" s="348">
        <v>22792767</v>
      </c>
      <c r="V1397" s="68"/>
      <c r="W1397" s="68"/>
      <c r="X1397" s="68" t="s">
        <v>1872</v>
      </c>
      <c r="Y1397" s="68"/>
    </row>
    <row r="1398" spans="1:25" x14ac:dyDescent="0.25">
      <c r="A1398" s="68" t="s">
        <v>4617</v>
      </c>
      <c r="B1398" s="68" t="s">
        <v>2905</v>
      </c>
      <c r="C1398" s="68" t="s">
        <v>4618</v>
      </c>
      <c r="D1398" s="68" t="s">
        <v>322</v>
      </c>
      <c r="E1398" s="68" t="s">
        <v>7</v>
      </c>
      <c r="F1398" s="68" t="s">
        <v>89</v>
      </c>
      <c r="G1398" s="68" t="s">
        <v>4</v>
      </c>
      <c r="H1398" s="68" t="s">
        <v>5</v>
      </c>
      <c r="I1398" s="68">
        <v>30304</v>
      </c>
      <c r="J1398" s="68" t="s">
        <v>13932</v>
      </c>
      <c r="K1398" s="68" t="s">
        <v>322</v>
      </c>
      <c r="L1398" s="68" t="s">
        <v>323</v>
      </c>
      <c r="M1398" s="68" t="s">
        <v>218</v>
      </c>
      <c r="N1398" s="68" t="s">
        <v>4618</v>
      </c>
      <c r="O1398" s="68" t="s">
        <v>14666</v>
      </c>
      <c r="P1398" s="348">
        <v>22792983</v>
      </c>
      <c r="Q1398" s="348">
        <v>22792179</v>
      </c>
      <c r="R1398" s="348" t="s">
        <v>16587</v>
      </c>
      <c r="S1398" s="348">
        <v>22792983</v>
      </c>
      <c r="T1398" s="348" t="s">
        <v>15378</v>
      </c>
      <c r="U1398" s="348">
        <v>22792767</v>
      </c>
      <c r="V1398" s="68"/>
      <c r="W1398" s="68"/>
      <c r="X1398" s="68" t="s">
        <v>1846</v>
      </c>
      <c r="Y1398" s="68"/>
    </row>
    <row r="1399" spans="1:25" x14ac:dyDescent="0.25">
      <c r="A1399" s="68" t="s">
        <v>4619</v>
      </c>
      <c r="B1399" s="68" t="s">
        <v>2962</v>
      </c>
      <c r="C1399" s="68" t="s">
        <v>4620</v>
      </c>
      <c r="D1399" s="68" t="s">
        <v>322</v>
      </c>
      <c r="E1399" s="68" t="s">
        <v>7</v>
      </c>
      <c r="F1399" s="68" t="s">
        <v>89</v>
      </c>
      <c r="G1399" s="68" t="s">
        <v>4</v>
      </c>
      <c r="H1399" s="68" t="s">
        <v>6</v>
      </c>
      <c r="I1399" s="68">
        <v>30305</v>
      </c>
      <c r="J1399" s="68" t="s">
        <v>13946</v>
      </c>
      <c r="K1399" s="68" t="s">
        <v>322</v>
      </c>
      <c r="L1399" s="68" t="s">
        <v>323</v>
      </c>
      <c r="M1399" s="68" t="s">
        <v>324</v>
      </c>
      <c r="N1399" s="68" t="s">
        <v>11567</v>
      </c>
      <c r="O1399" s="68" t="s">
        <v>14666</v>
      </c>
      <c r="P1399" s="348">
        <v>22780528</v>
      </c>
      <c r="Q1399" s="348" t="s">
        <v>15347</v>
      </c>
      <c r="R1399" s="348" t="s">
        <v>9040</v>
      </c>
      <c r="S1399" s="348">
        <v>22780528</v>
      </c>
      <c r="T1399" s="348" t="s">
        <v>15378</v>
      </c>
      <c r="U1399" s="348">
        <v>22792767</v>
      </c>
      <c r="V1399" s="68"/>
      <c r="W1399" s="68"/>
      <c r="X1399" s="68" t="s">
        <v>1859</v>
      </c>
      <c r="Y1399" s="68"/>
    </row>
    <row r="1400" spans="1:25" x14ac:dyDescent="0.25">
      <c r="A1400" s="68" t="s">
        <v>4622</v>
      </c>
      <c r="B1400" s="68" t="s">
        <v>2916</v>
      </c>
      <c r="C1400" s="68" t="s">
        <v>10143</v>
      </c>
      <c r="D1400" s="68" t="s">
        <v>322</v>
      </c>
      <c r="E1400" s="68" t="s">
        <v>7</v>
      </c>
      <c r="F1400" s="68" t="s">
        <v>89</v>
      </c>
      <c r="G1400" s="68" t="s">
        <v>4</v>
      </c>
      <c r="H1400" s="68" t="s">
        <v>5</v>
      </c>
      <c r="I1400" s="68">
        <v>30304</v>
      </c>
      <c r="J1400" s="68" t="s">
        <v>13932</v>
      </c>
      <c r="K1400" s="68" t="s">
        <v>322</v>
      </c>
      <c r="L1400" s="68" t="s">
        <v>323</v>
      </c>
      <c r="M1400" s="68" t="s">
        <v>218</v>
      </c>
      <c r="N1400" s="68" t="s">
        <v>69</v>
      </c>
      <c r="O1400" s="68" t="s">
        <v>14666</v>
      </c>
      <c r="P1400" s="348">
        <v>22782139</v>
      </c>
      <c r="Q1400" s="348">
        <v>22782346</v>
      </c>
      <c r="R1400" s="348" t="s">
        <v>13527</v>
      </c>
      <c r="S1400" s="348">
        <v>22782346</v>
      </c>
      <c r="T1400" s="348" t="s">
        <v>15378</v>
      </c>
      <c r="U1400" s="348">
        <v>22792767</v>
      </c>
      <c r="V1400" s="68"/>
      <c r="W1400" s="68"/>
      <c r="X1400" s="68" t="s">
        <v>1868</v>
      </c>
      <c r="Y1400" s="68"/>
    </row>
    <row r="1401" spans="1:25" x14ac:dyDescent="0.25">
      <c r="A1401" s="68" t="s">
        <v>4624</v>
      </c>
      <c r="B1401" s="68" t="s">
        <v>2924</v>
      </c>
      <c r="C1401" s="68" t="s">
        <v>4625</v>
      </c>
      <c r="D1401" s="68" t="s">
        <v>322</v>
      </c>
      <c r="E1401" s="68" t="s">
        <v>7</v>
      </c>
      <c r="F1401" s="68" t="s">
        <v>89</v>
      </c>
      <c r="G1401" s="68" t="s">
        <v>4</v>
      </c>
      <c r="H1401" s="68" t="s">
        <v>7</v>
      </c>
      <c r="I1401" s="68">
        <v>30306</v>
      </c>
      <c r="J1401" s="68" t="s">
        <v>16585</v>
      </c>
      <c r="K1401" s="68" t="s">
        <v>322</v>
      </c>
      <c r="L1401" s="68" t="s">
        <v>323</v>
      </c>
      <c r="M1401" s="68" t="s">
        <v>834</v>
      </c>
      <c r="N1401" s="68" t="s">
        <v>834</v>
      </c>
      <c r="O1401" s="68" t="s">
        <v>14666</v>
      </c>
      <c r="P1401" s="348">
        <v>22795133</v>
      </c>
      <c r="Q1401" s="348" t="s">
        <v>15347</v>
      </c>
      <c r="R1401" s="348" t="s">
        <v>15688</v>
      </c>
      <c r="S1401" s="348">
        <v>22795133</v>
      </c>
      <c r="T1401" s="348" t="s">
        <v>15378</v>
      </c>
      <c r="U1401" s="348">
        <v>22792767</v>
      </c>
      <c r="V1401" s="68"/>
      <c r="W1401" s="68"/>
      <c r="X1401" s="68" t="s">
        <v>1851</v>
      </c>
      <c r="Y1401" s="68"/>
    </row>
    <row r="1402" spans="1:25" x14ac:dyDescent="0.25">
      <c r="A1402" s="68" t="s">
        <v>4626</v>
      </c>
      <c r="B1402" s="68" t="s">
        <v>2927</v>
      </c>
      <c r="C1402" s="68" t="s">
        <v>15689</v>
      </c>
      <c r="D1402" s="68" t="s">
        <v>322</v>
      </c>
      <c r="E1402" s="68" t="s">
        <v>7</v>
      </c>
      <c r="F1402" s="68" t="s">
        <v>89</v>
      </c>
      <c r="G1402" s="68" t="s">
        <v>4</v>
      </c>
      <c r="H1402" s="68" t="s">
        <v>3</v>
      </c>
      <c r="I1402" s="68">
        <v>30302</v>
      </c>
      <c r="J1402" s="68" t="s">
        <v>13849</v>
      </c>
      <c r="K1402" s="68" t="s">
        <v>322</v>
      </c>
      <c r="L1402" s="68" t="s">
        <v>323</v>
      </c>
      <c r="M1402" s="68" t="s">
        <v>3721</v>
      </c>
      <c r="N1402" s="68" t="s">
        <v>3721</v>
      </c>
      <c r="O1402" s="68" t="s">
        <v>14666</v>
      </c>
      <c r="P1402" s="348">
        <v>22780873</v>
      </c>
      <c r="Q1402" s="348">
        <v>22795011</v>
      </c>
      <c r="R1402" s="348" t="s">
        <v>13199</v>
      </c>
      <c r="S1402" s="348">
        <v>22780873</v>
      </c>
      <c r="T1402" s="348" t="s">
        <v>15378</v>
      </c>
      <c r="U1402" s="348">
        <v>22792767</v>
      </c>
      <c r="V1402" s="68"/>
      <c r="W1402" s="68"/>
      <c r="X1402" s="68" t="s">
        <v>1863</v>
      </c>
      <c r="Y1402" s="68"/>
    </row>
    <row r="1403" spans="1:25" x14ac:dyDescent="0.25">
      <c r="A1403" s="68" t="s">
        <v>4627</v>
      </c>
      <c r="B1403" s="68" t="s">
        <v>2934</v>
      </c>
      <c r="C1403" s="68" t="s">
        <v>4628</v>
      </c>
      <c r="D1403" s="68" t="s">
        <v>322</v>
      </c>
      <c r="E1403" s="68" t="s">
        <v>7</v>
      </c>
      <c r="F1403" s="68" t="s">
        <v>89</v>
      </c>
      <c r="G1403" s="68" t="s">
        <v>4</v>
      </c>
      <c r="H1403" s="68" t="s">
        <v>6</v>
      </c>
      <c r="I1403" s="68">
        <v>30305</v>
      </c>
      <c r="J1403" s="68" t="s">
        <v>13946</v>
      </c>
      <c r="K1403" s="68" t="s">
        <v>322</v>
      </c>
      <c r="L1403" s="68" t="s">
        <v>323</v>
      </c>
      <c r="M1403" s="68" t="s">
        <v>324</v>
      </c>
      <c r="N1403" s="68" t="s">
        <v>324</v>
      </c>
      <c r="O1403" s="68" t="s">
        <v>14666</v>
      </c>
      <c r="P1403" s="348">
        <v>22799843</v>
      </c>
      <c r="Q1403" s="348">
        <v>22799843</v>
      </c>
      <c r="R1403" s="348" t="s">
        <v>12700</v>
      </c>
      <c r="S1403" s="348">
        <v>22799843</v>
      </c>
      <c r="T1403" s="348" t="s">
        <v>15378</v>
      </c>
      <c r="U1403" s="348">
        <v>22792767</v>
      </c>
      <c r="V1403" s="68" t="s">
        <v>15261</v>
      </c>
      <c r="W1403" s="68"/>
      <c r="X1403" s="68" t="s">
        <v>1385</v>
      </c>
      <c r="Y1403" s="68"/>
    </row>
    <row r="1404" spans="1:25" x14ac:dyDescent="0.25">
      <c r="A1404" s="68" t="s">
        <v>4629</v>
      </c>
      <c r="B1404" s="68" t="s">
        <v>2940</v>
      </c>
      <c r="C1404" s="68" t="s">
        <v>4630</v>
      </c>
      <c r="D1404" s="68" t="s">
        <v>322</v>
      </c>
      <c r="E1404" s="68" t="s">
        <v>7</v>
      </c>
      <c r="F1404" s="68" t="s">
        <v>89</v>
      </c>
      <c r="G1404" s="68" t="s">
        <v>4</v>
      </c>
      <c r="H1404" s="68" t="s">
        <v>2</v>
      </c>
      <c r="I1404" s="68">
        <v>30301</v>
      </c>
      <c r="J1404" s="68" t="s">
        <v>13765</v>
      </c>
      <c r="K1404" s="68" t="s">
        <v>322</v>
      </c>
      <c r="L1404" s="68" t="s">
        <v>323</v>
      </c>
      <c r="M1404" s="68" t="s">
        <v>4631</v>
      </c>
      <c r="N1404" s="68" t="s">
        <v>4631</v>
      </c>
      <c r="O1404" s="68" t="s">
        <v>14666</v>
      </c>
      <c r="P1404" s="348">
        <v>22795421</v>
      </c>
      <c r="Q1404" s="348">
        <v>22795421</v>
      </c>
      <c r="R1404" s="348" t="s">
        <v>13192</v>
      </c>
      <c r="S1404" s="348">
        <v>22780661</v>
      </c>
      <c r="T1404" s="348" t="s">
        <v>15378</v>
      </c>
      <c r="U1404" s="348">
        <v>22792767</v>
      </c>
      <c r="V1404" s="68" t="s">
        <v>15261</v>
      </c>
      <c r="W1404" s="68"/>
      <c r="X1404" s="68"/>
      <c r="Y1404" s="68" t="s">
        <v>1985</v>
      </c>
    </row>
    <row r="1405" spans="1:25" x14ac:dyDescent="0.25">
      <c r="A1405" s="68" t="s">
        <v>4632</v>
      </c>
      <c r="B1405" s="68" t="s">
        <v>4538</v>
      </c>
      <c r="C1405" s="68" t="s">
        <v>4464</v>
      </c>
      <c r="D1405" s="68" t="s">
        <v>4633</v>
      </c>
      <c r="E1405" s="68" t="s">
        <v>2</v>
      </c>
      <c r="F1405" s="68" t="s">
        <v>89</v>
      </c>
      <c r="G1405" s="68" t="s">
        <v>5</v>
      </c>
      <c r="H1405" s="68" t="s">
        <v>3</v>
      </c>
      <c r="I1405" s="68">
        <v>30402</v>
      </c>
      <c r="J1405" s="68" t="s">
        <v>13859</v>
      </c>
      <c r="K1405" s="68" t="s">
        <v>322</v>
      </c>
      <c r="L1405" s="68" t="s">
        <v>14181</v>
      </c>
      <c r="M1405" s="68" t="s">
        <v>4634</v>
      </c>
      <c r="N1405" s="68" t="s">
        <v>966</v>
      </c>
      <c r="O1405" s="68" t="s">
        <v>14666</v>
      </c>
      <c r="P1405" s="348">
        <v>25350368</v>
      </c>
      <c r="Q1405" s="348" t="s">
        <v>15347</v>
      </c>
      <c r="R1405" s="348" t="s">
        <v>9594</v>
      </c>
      <c r="S1405" s="348">
        <v>85113234</v>
      </c>
      <c r="T1405" s="348" t="s">
        <v>4682</v>
      </c>
      <c r="U1405" s="348">
        <v>25564673</v>
      </c>
      <c r="V1405" s="68"/>
      <c r="W1405" s="68"/>
      <c r="X1405" s="68" t="s">
        <v>3238</v>
      </c>
      <c r="Y1405" s="68"/>
    </row>
    <row r="1406" spans="1:25" x14ac:dyDescent="0.25">
      <c r="A1406" s="68" t="s">
        <v>4635</v>
      </c>
      <c r="B1406" s="68" t="s">
        <v>4551</v>
      </c>
      <c r="C1406" s="68" t="s">
        <v>4636</v>
      </c>
      <c r="D1406" s="68" t="s">
        <v>4633</v>
      </c>
      <c r="E1406" s="68" t="s">
        <v>2</v>
      </c>
      <c r="F1406" s="68" t="s">
        <v>89</v>
      </c>
      <c r="G1406" s="68" t="s">
        <v>5</v>
      </c>
      <c r="H1406" s="68" t="s">
        <v>4</v>
      </c>
      <c r="I1406" s="68">
        <v>30403</v>
      </c>
      <c r="J1406" s="68" t="s">
        <v>13910</v>
      </c>
      <c r="K1406" s="68" t="s">
        <v>322</v>
      </c>
      <c r="L1406" s="68" t="s">
        <v>14181</v>
      </c>
      <c r="M1406" s="68" t="s">
        <v>2073</v>
      </c>
      <c r="N1406" s="68" t="s">
        <v>4636</v>
      </c>
      <c r="O1406" s="68" t="s">
        <v>14666</v>
      </c>
      <c r="P1406" s="348">
        <v>25311463</v>
      </c>
      <c r="Q1406" s="348" t="s">
        <v>15347</v>
      </c>
      <c r="R1406" s="348" t="s">
        <v>14910</v>
      </c>
      <c r="S1406" s="348">
        <v>25311463</v>
      </c>
      <c r="T1406" s="348" t="s">
        <v>4682</v>
      </c>
      <c r="U1406" s="348">
        <v>25567876</v>
      </c>
      <c r="V1406" s="68"/>
      <c r="W1406" s="68"/>
      <c r="X1406" s="68" t="s">
        <v>4637</v>
      </c>
      <c r="Y1406" s="68"/>
    </row>
    <row r="1407" spans="1:25" x14ac:dyDescent="0.25">
      <c r="A1407" s="68" t="s">
        <v>4640</v>
      </c>
      <c r="B1407" s="68" t="s">
        <v>4600</v>
      </c>
      <c r="C1407" s="68" t="s">
        <v>4641</v>
      </c>
      <c r="D1407" s="68" t="s">
        <v>4633</v>
      </c>
      <c r="E1407" s="68" t="s">
        <v>2</v>
      </c>
      <c r="F1407" s="68" t="s">
        <v>89</v>
      </c>
      <c r="G1407" s="68" t="s">
        <v>5</v>
      </c>
      <c r="H1407" s="68" t="s">
        <v>2</v>
      </c>
      <c r="I1407" s="68">
        <v>30401</v>
      </c>
      <c r="J1407" s="68" t="s">
        <v>13774</v>
      </c>
      <c r="K1407" s="68" t="s">
        <v>322</v>
      </c>
      <c r="L1407" s="68" t="s">
        <v>14181</v>
      </c>
      <c r="M1407" s="68" t="s">
        <v>4638</v>
      </c>
      <c r="N1407" s="68" t="s">
        <v>1187</v>
      </c>
      <c r="O1407" s="68" t="s">
        <v>14666</v>
      </c>
      <c r="P1407" s="348">
        <v>25322603</v>
      </c>
      <c r="Q1407" s="348" t="s">
        <v>15347</v>
      </c>
      <c r="R1407" s="348" t="s">
        <v>12715</v>
      </c>
      <c r="S1407" s="348">
        <v>88705561</v>
      </c>
      <c r="T1407" s="348" t="s">
        <v>4682</v>
      </c>
      <c r="U1407" s="348">
        <v>70108916</v>
      </c>
      <c r="V1407" s="68"/>
      <c r="W1407" s="68"/>
      <c r="X1407" s="68" t="s">
        <v>4642</v>
      </c>
      <c r="Y1407" s="68"/>
    </row>
    <row r="1408" spans="1:25" x14ac:dyDescent="0.25">
      <c r="A1408" s="68" t="s">
        <v>4643</v>
      </c>
      <c r="B1408" s="68" t="s">
        <v>4535</v>
      </c>
      <c r="C1408" s="68" t="s">
        <v>4644</v>
      </c>
      <c r="D1408" s="68" t="s">
        <v>4119</v>
      </c>
      <c r="E1408" s="68" t="s">
        <v>4</v>
      </c>
      <c r="F1408" s="68" t="s">
        <v>133</v>
      </c>
      <c r="G1408" s="68" t="s">
        <v>3</v>
      </c>
      <c r="H1408" s="68" t="s">
        <v>5</v>
      </c>
      <c r="I1408" s="68">
        <v>70204</v>
      </c>
      <c r="J1408" s="68" t="s">
        <v>13929</v>
      </c>
      <c r="K1408" s="68" t="s">
        <v>132</v>
      </c>
      <c r="L1408" s="68" t="s">
        <v>14376</v>
      </c>
      <c r="M1408" s="68" t="s">
        <v>4451</v>
      </c>
      <c r="N1408" s="68" t="s">
        <v>4644</v>
      </c>
      <c r="O1408" s="68" t="s">
        <v>14666</v>
      </c>
      <c r="P1408" s="348">
        <v>84607369</v>
      </c>
      <c r="Q1408" s="348" t="s">
        <v>15347</v>
      </c>
      <c r="R1408" s="348" t="s">
        <v>15690</v>
      </c>
      <c r="S1408" s="348">
        <v>84607369</v>
      </c>
      <c r="T1408" s="348" t="s">
        <v>15646</v>
      </c>
      <c r="U1408" s="348">
        <v>89865713</v>
      </c>
      <c r="V1408" s="68"/>
      <c r="W1408" s="68"/>
      <c r="X1408" s="68" t="s">
        <v>4645</v>
      </c>
      <c r="Y1408" s="68"/>
    </row>
    <row r="1409" spans="1:25" x14ac:dyDescent="0.25">
      <c r="A1409" s="68" t="s">
        <v>4646</v>
      </c>
      <c r="B1409" s="68" t="s">
        <v>799</v>
      </c>
      <c r="C1409" s="68" t="s">
        <v>87</v>
      </c>
      <c r="D1409" s="68" t="s">
        <v>4633</v>
      </c>
      <c r="E1409" s="68" t="s">
        <v>2</v>
      </c>
      <c r="F1409" s="68" t="s">
        <v>89</v>
      </c>
      <c r="G1409" s="68" t="s">
        <v>5</v>
      </c>
      <c r="H1409" s="68" t="s">
        <v>3</v>
      </c>
      <c r="I1409" s="68">
        <v>30402</v>
      </c>
      <c r="J1409" s="68" t="s">
        <v>13859</v>
      </c>
      <c r="K1409" s="68" t="s">
        <v>322</v>
      </c>
      <c r="L1409" s="68" t="s">
        <v>14181</v>
      </c>
      <c r="M1409" s="68" t="s">
        <v>4634</v>
      </c>
      <c r="N1409" s="68" t="s">
        <v>2373</v>
      </c>
      <c r="O1409" s="68" t="s">
        <v>14666</v>
      </c>
      <c r="P1409" s="348">
        <v>25350481</v>
      </c>
      <c r="Q1409" s="348" t="s">
        <v>15347</v>
      </c>
      <c r="R1409" s="348" t="s">
        <v>4870</v>
      </c>
      <c r="S1409" s="348">
        <v>86680387</v>
      </c>
      <c r="T1409" s="348" t="s">
        <v>16588</v>
      </c>
      <c r="U1409" s="348">
        <v>70108916</v>
      </c>
      <c r="V1409" s="68"/>
      <c r="W1409" s="68"/>
      <c r="X1409" s="68" t="s">
        <v>2978</v>
      </c>
      <c r="Y1409" s="68"/>
    </row>
    <row r="1410" spans="1:25" x14ac:dyDescent="0.25">
      <c r="A1410" s="68" t="s">
        <v>4647</v>
      </c>
      <c r="B1410" s="68" t="s">
        <v>2625</v>
      </c>
      <c r="C1410" s="68" t="s">
        <v>4648</v>
      </c>
      <c r="D1410" s="68" t="s">
        <v>4633</v>
      </c>
      <c r="E1410" s="68" t="s">
        <v>2</v>
      </c>
      <c r="F1410" s="68" t="s">
        <v>89</v>
      </c>
      <c r="G1410" s="68" t="s">
        <v>5</v>
      </c>
      <c r="H1410" s="68" t="s">
        <v>3</v>
      </c>
      <c r="I1410" s="68">
        <v>30402</v>
      </c>
      <c r="J1410" s="68" t="s">
        <v>13859</v>
      </c>
      <c r="K1410" s="68" t="s">
        <v>322</v>
      </c>
      <c r="L1410" s="68" t="s">
        <v>14181</v>
      </c>
      <c r="M1410" s="68" t="s">
        <v>4634</v>
      </c>
      <c r="N1410" s="68" t="s">
        <v>4634</v>
      </c>
      <c r="O1410" s="68" t="s">
        <v>14666</v>
      </c>
      <c r="P1410" s="348">
        <v>25350018</v>
      </c>
      <c r="Q1410" s="348">
        <v>25350118</v>
      </c>
      <c r="R1410" s="348" t="s">
        <v>15182</v>
      </c>
      <c r="S1410" s="348">
        <v>25350018</v>
      </c>
      <c r="T1410" s="348" t="s">
        <v>4682</v>
      </c>
      <c r="U1410" s="348">
        <v>25564673</v>
      </c>
      <c r="V1410" s="68"/>
      <c r="W1410" s="68"/>
      <c r="X1410" s="68" t="s">
        <v>1892</v>
      </c>
      <c r="Y1410" s="68" t="s">
        <v>547</v>
      </c>
    </row>
    <row r="1411" spans="1:25" x14ac:dyDescent="0.25">
      <c r="A1411" s="68" t="s">
        <v>4649</v>
      </c>
      <c r="B1411" s="68" t="s">
        <v>3090</v>
      </c>
      <c r="C1411" s="68" t="s">
        <v>4650</v>
      </c>
      <c r="D1411" s="68" t="s">
        <v>4633</v>
      </c>
      <c r="E1411" s="68" t="s">
        <v>2</v>
      </c>
      <c r="F1411" s="68" t="s">
        <v>89</v>
      </c>
      <c r="G1411" s="68" t="s">
        <v>5</v>
      </c>
      <c r="H1411" s="68" t="s">
        <v>4</v>
      </c>
      <c r="I1411" s="68">
        <v>30403</v>
      </c>
      <c r="J1411" s="68" t="s">
        <v>13910</v>
      </c>
      <c r="K1411" s="68" t="s">
        <v>322</v>
      </c>
      <c r="L1411" s="68" t="s">
        <v>14181</v>
      </c>
      <c r="M1411" s="68" t="s">
        <v>2073</v>
      </c>
      <c r="N1411" s="68" t="s">
        <v>4650</v>
      </c>
      <c r="O1411" s="68" t="s">
        <v>14666</v>
      </c>
      <c r="P1411" s="348" t="s">
        <v>15347</v>
      </c>
      <c r="Q1411" s="348" t="s">
        <v>15347</v>
      </c>
      <c r="R1411" s="348" t="s">
        <v>14713</v>
      </c>
      <c r="S1411" s="348">
        <v>84462765</v>
      </c>
      <c r="T1411" s="348" t="s">
        <v>4682</v>
      </c>
      <c r="U1411" s="348">
        <v>25567876</v>
      </c>
      <c r="V1411" s="68"/>
      <c r="W1411" s="68"/>
      <c r="X1411" s="68" t="s">
        <v>4651</v>
      </c>
      <c r="Y1411" s="68"/>
    </row>
    <row r="1412" spans="1:25" x14ac:dyDescent="0.25">
      <c r="A1412" s="68" t="s">
        <v>4652</v>
      </c>
      <c r="B1412" s="68" t="s">
        <v>3111</v>
      </c>
      <c r="C1412" s="68" t="s">
        <v>10014</v>
      </c>
      <c r="D1412" s="68" t="s">
        <v>4633</v>
      </c>
      <c r="E1412" s="68" t="s">
        <v>2</v>
      </c>
      <c r="F1412" s="68" t="s">
        <v>89</v>
      </c>
      <c r="G1412" s="68" t="s">
        <v>5</v>
      </c>
      <c r="H1412" s="68" t="s">
        <v>5</v>
      </c>
      <c r="I1412" s="68">
        <v>30404</v>
      </c>
      <c r="J1412" s="68" t="s">
        <v>14583</v>
      </c>
      <c r="K1412" s="68" t="s">
        <v>322</v>
      </c>
      <c r="L1412" s="68" t="s">
        <v>14181</v>
      </c>
      <c r="M1412" s="68" t="s">
        <v>4653</v>
      </c>
      <c r="N1412" s="68" t="s">
        <v>4653</v>
      </c>
      <c r="O1412" s="68" t="s">
        <v>14666</v>
      </c>
      <c r="P1412" s="348">
        <v>25322294</v>
      </c>
      <c r="Q1412" s="348" t="s">
        <v>15347</v>
      </c>
      <c r="R1412" s="348" t="s">
        <v>4861</v>
      </c>
      <c r="S1412" s="348">
        <v>25322294</v>
      </c>
      <c r="T1412" s="348" t="s">
        <v>4682</v>
      </c>
      <c r="U1412" s="348">
        <v>25567876</v>
      </c>
      <c r="V1412" s="68"/>
      <c r="W1412" s="68"/>
      <c r="X1412" s="68" t="s">
        <v>1895</v>
      </c>
      <c r="Y1412" s="68"/>
    </row>
    <row r="1413" spans="1:25" x14ac:dyDescent="0.25">
      <c r="A1413" s="68" t="s">
        <v>4654</v>
      </c>
      <c r="B1413" s="68" t="s">
        <v>3101</v>
      </c>
      <c r="C1413" s="68" t="s">
        <v>4655</v>
      </c>
      <c r="D1413" s="68" t="s">
        <v>4633</v>
      </c>
      <c r="E1413" s="68" t="s">
        <v>2</v>
      </c>
      <c r="F1413" s="68" t="s">
        <v>89</v>
      </c>
      <c r="G1413" s="68" t="s">
        <v>5</v>
      </c>
      <c r="H1413" s="68" t="s">
        <v>2</v>
      </c>
      <c r="I1413" s="68">
        <v>30401</v>
      </c>
      <c r="J1413" s="68" t="s">
        <v>13774</v>
      </c>
      <c r="K1413" s="68" t="s">
        <v>322</v>
      </c>
      <c r="L1413" s="68" t="s">
        <v>14181</v>
      </c>
      <c r="M1413" s="68" t="s">
        <v>4638</v>
      </c>
      <c r="N1413" s="68" t="s">
        <v>4638</v>
      </c>
      <c r="O1413" s="68" t="s">
        <v>14666</v>
      </c>
      <c r="P1413" s="348">
        <v>25322105</v>
      </c>
      <c r="Q1413" s="348">
        <v>25321015</v>
      </c>
      <c r="R1413" s="348" t="s">
        <v>11575</v>
      </c>
      <c r="S1413" s="348">
        <v>83084981</v>
      </c>
      <c r="T1413" s="348" t="s">
        <v>4682</v>
      </c>
      <c r="U1413" s="348">
        <v>70108916</v>
      </c>
      <c r="V1413" s="68"/>
      <c r="W1413" s="68"/>
      <c r="X1413" s="68" t="s">
        <v>443</v>
      </c>
      <c r="Y1413" s="68"/>
    </row>
    <row r="1414" spans="1:25" x14ac:dyDescent="0.25">
      <c r="A1414" s="68" t="s">
        <v>4656</v>
      </c>
      <c r="B1414" s="68" t="s">
        <v>3086</v>
      </c>
      <c r="C1414" s="68" t="s">
        <v>10146</v>
      </c>
      <c r="D1414" s="68" t="s">
        <v>4633</v>
      </c>
      <c r="E1414" s="68" t="s">
        <v>2</v>
      </c>
      <c r="F1414" s="68" t="s">
        <v>89</v>
      </c>
      <c r="G1414" s="68" t="s">
        <v>5</v>
      </c>
      <c r="H1414" s="68" t="s">
        <v>4</v>
      </c>
      <c r="I1414" s="68">
        <v>30403</v>
      </c>
      <c r="J1414" s="68" t="s">
        <v>13910</v>
      </c>
      <c r="K1414" s="68" t="s">
        <v>322</v>
      </c>
      <c r="L1414" s="68" t="s">
        <v>14181</v>
      </c>
      <c r="M1414" s="68" t="s">
        <v>2073</v>
      </c>
      <c r="N1414" s="68" t="s">
        <v>2073</v>
      </c>
      <c r="O1414" s="68" t="s">
        <v>14666</v>
      </c>
      <c r="P1414" s="348">
        <v>25312456</v>
      </c>
      <c r="Q1414" s="348" t="s">
        <v>15347</v>
      </c>
      <c r="R1414" s="348" t="s">
        <v>13193</v>
      </c>
      <c r="S1414" s="348">
        <v>89314214</v>
      </c>
      <c r="T1414" s="348" t="s">
        <v>4682</v>
      </c>
      <c r="U1414" s="348">
        <v>25567876</v>
      </c>
      <c r="V1414" s="68"/>
      <c r="W1414" s="68"/>
      <c r="X1414" s="68" t="s">
        <v>1887</v>
      </c>
      <c r="Y1414" s="68"/>
    </row>
    <row r="1415" spans="1:25" x14ac:dyDescent="0.25">
      <c r="A1415" s="68" t="s">
        <v>4657</v>
      </c>
      <c r="B1415" s="68" t="s">
        <v>642</v>
      </c>
      <c r="C1415" s="68" t="s">
        <v>69</v>
      </c>
      <c r="D1415" s="68" t="s">
        <v>4633</v>
      </c>
      <c r="E1415" s="68" t="s">
        <v>2</v>
      </c>
      <c r="F1415" s="68" t="s">
        <v>89</v>
      </c>
      <c r="G1415" s="68" t="s">
        <v>5</v>
      </c>
      <c r="H1415" s="68" t="s">
        <v>3</v>
      </c>
      <c r="I1415" s="68">
        <v>30402</v>
      </c>
      <c r="J1415" s="68" t="s">
        <v>13859</v>
      </c>
      <c r="K1415" s="68" t="s">
        <v>322</v>
      </c>
      <c r="L1415" s="68" t="s">
        <v>14181</v>
      </c>
      <c r="M1415" s="68" t="s">
        <v>4634</v>
      </c>
      <c r="N1415" s="68" t="s">
        <v>69</v>
      </c>
      <c r="O1415" s="68" t="s">
        <v>14666</v>
      </c>
      <c r="P1415" s="348" t="s">
        <v>15347</v>
      </c>
      <c r="Q1415" s="348" t="s">
        <v>15347</v>
      </c>
      <c r="R1415" s="348" t="s">
        <v>11573</v>
      </c>
      <c r="S1415" s="348">
        <v>61331012</v>
      </c>
      <c r="T1415" s="348" t="s">
        <v>4682</v>
      </c>
      <c r="U1415" s="348">
        <v>24591100</v>
      </c>
      <c r="V1415" s="68"/>
      <c r="W1415" s="68"/>
      <c r="X1415" s="68" t="s">
        <v>4658</v>
      </c>
      <c r="Y1415" s="68"/>
    </row>
    <row r="1416" spans="1:25" x14ac:dyDescent="0.25">
      <c r="A1416" s="68" t="s">
        <v>4660</v>
      </c>
      <c r="B1416" s="68" t="s">
        <v>751</v>
      </c>
      <c r="C1416" s="68" t="s">
        <v>666</v>
      </c>
      <c r="D1416" s="68" t="s">
        <v>4633</v>
      </c>
      <c r="E1416" s="68" t="s">
        <v>2</v>
      </c>
      <c r="F1416" s="68" t="s">
        <v>89</v>
      </c>
      <c r="G1416" s="68" t="s">
        <v>5</v>
      </c>
      <c r="H1416" s="68" t="s">
        <v>2</v>
      </c>
      <c r="I1416" s="68">
        <v>30401</v>
      </c>
      <c r="J1416" s="68" t="s">
        <v>13774</v>
      </c>
      <c r="K1416" s="68" t="s">
        <v>322</v>
      </c>
      <c r="L1416" s="68" t="s">
        <v>14181</v>
      </c>
      <c r="M1416" s="68" t="s">
        <v>4638</v>
      </c>
      <c r="N1416" s="68" t="s">
        <v>666</v>
      </c>
      <c r="O1416" s="68" t="s">
        <v>14666</v>
      </c>
      <c r="P1416" s="348">
        <v>88984102</v>
      </c>
      <c r="Q1416" s="348" t="s">
        <v>15347</v>
      </c>
      <c r="R1416" s="348" t="s">
        <v>9926</v>
      </c>
      <c r="S1416" s="348">
        <v>88984102</v>
      </c>
      <c r="T1416" s="348" t="s">
        <v>4682</v>
      </c>
      <c r="U1416" s="348">
        <v>25567876</v>
      </c>
      <c r="V1416" s="68"/>
      <c r="W1416" s="68"/>
      <c r="X1416" s="68" t="s">
        <v>4661</v>
      </c>
      <c r="Y1416" s="68"/>
    </row>
    <row r="1417" spans="1:25" x14ac:dyDescent="0.25">
      <c r="A1417" s="68" t="s">
        <v>4663</v>
      </c>
      <c r="B1417" s="68" t="s">
        <v>3282</v>
      </c>
      <c r="C1417" s="68" t="s">
        <v>4664</v>
      </c>
      <c r="D1417" s="68" t="s">
        <v>4633</v>
      </c>
      <c r="E1417" s="68" t="s">
        <v>2</v>
      </c>
      <c r="F1417" s="68" t="s">
        <v>89</v>
      </c>
      <c r="G1417" s="68" t="s">
        <v>5</v>
      </c>
      <c r="H1417" s="68" t="s">
        <v>3</v>
      </c>
      <c r="I1417" s="68">
        <v>30402</v>
      </c>
      <c r="J1417" s="68" t="s">
        <v>13859</v>
      </c>
      <c r="K1417" s="68" t="s">
        <v>322</v>
      </c>
      <c r="L1417" s="68" t="s">
        <v>14181</v>
      </c>
      <c r="M1417" s="68" t="s">
        <v>4634</v>
      </c>
      <c r="N1417" s="68" t="s">
        <v>14190</v>
      </c>
      <c r="O1417" s="68" t="s">
        <v>14666</v>
      </c>
      <c r="P1417" s="348">
        <v>86931271</v>
      </c>
      <c r="Q1417" s="348" t="s">
        <v>15347</v>
      </c>
      <c r="R1417" s="348" t="s">
        <v>12719</v>
      </c>
      <c r="S1417" s="348">
        <v>86931271</v>
      </c>
      <c r="T1417" s="348" t="s">
        <v>4682</v>
      </c>
      <c r="U1417" s="348" t="s">
        <v>16589</v>
      </c>
      <c r="V1417" s="68"/>
      <c r="W1417" s="68"/>
      <c r="X1417" s="68" t="s">
        <v>12812</v>
      </c>
      <c r="Y1417" s="68"/>
    </row>
    <row r="1418" spans="1:25" x14ac:dyDescent="0.25">
      <c r="A1418" s="68" t="s">
        <v>4666</v>
      </c>
      <c r="B1418" s="68" t="s">
        <v>4665</v>
      </c>
      <c r="C1418" s="68" t="s">
        <v>1243</v>
      </c>
      <c r="D1418" s="68" t="s">
        <v>4633</v>
      </c>
      <c r="E1418" s="68" t="s">
        <v>2</v>
      </c>
      <c r="F1418" s="68" t="s">
        <v>89</v>
      </c>
      <c r="G1418" s="68" t="s">
        <v>5</v>
      </c>
      <c r="H1418" s="68" t="s">
        <v>2</v>
      </c>
      <c r="I1418" s="68">
        <v>30401</v>
      </c>
      <c r="J1418" s="68" t="s">
        <v>13774</v>
      </c>
      <c r="K1418" s="68" t="s">
        <v>322</v>
      </c>
      <c r="L1418" s="68" t="s">
        <v>14181</v>
      </c>
      <c r="M1418" s="68" t="s">
        <v>4638</v>
      </c>
      <c r="N1418" s="68" t="s">
        <v>1243</v>
      </c>
      <c r="O1418" s="68" t="s">
        <v>14666</v>
      </c>
      <c r="P1418" s="348">
        <v>22005324</v>
      </c>
      <c r="Q1418" s="348" t="s">
        <v>15347</v>
      </c>
      <c r="R1418" s="348" t="s">
        <v>12716</v>
      </c>
      <c r="S1418" s="348">
        <v>64372621</v>
      </c>
      <c r="T1418" s="348" t="s">
        <v>4682</v>
      </c>
      <c r="U1418" s="348">
        <v>70108916</v>
      </c>
      <c r="V1418" s="68"/>
      <c r="W1418" s="68"/>
      <c r="X1418" s="68" t="s">
        <v>4667</v>
      </c>
      <c r="Y1418" s="68"/>
    </row>
    <row r="1419" spans="1:25" x14ac:dyDescent="0.25">
      <c r="A1419" s="68" t="s">
        <v>4668</v>
      </c>
      <c r="B1419" s="68" t="s">
        <v>2203</v>
      </c>
      <c r="C1419" s="68" t="s">
        <v>4669</v>
      </c>
      <c r="D1419" s="68" t="s">
        <v>4633</v>
      </c>
      <c r="E1419" s="68" t="s">
        <v>2</v>
      </c>
      <c r="F1419" s="68" t="s">
        <v>89</v>
      </c>
      <c r="G1419" s="68" t="s">
        <v>5</v>
      </c>
      <c r="H1419" s="68" t="s">
        <v>2</v>
      </c>
      <c r="I1419" s="68">
        <v>30401</v>
      </c>
      <c r="J1419" s="68" t="s">
        <v>13774</v>
      </c>
      <c r="K1419" s="68" t="s">
        <v>322</v>
      </c>
      <c r="L1419" s="68" t="s">
        <v>14181</v>
      </c>
      <c r="M1419" s="68" t="s">
        <v>4638</v>
      </c>
      <c r="N1419" s="68" t="s">
        <v>983</v>
      </c>
      <c r="O1419" s="68" t="s">
        <v>14666</v>
      </c>
      <c r="P1419" s="348">
        <v>25322143</v>
      </c>
      <c r="Q1419" s="348" t="s">
        <v>15347</v>
      </c>
      <c r="R1419" s="348" t="s">
        <v>16590</v>
      </c>
      <c r="S1419" s="348">
        <v>85495238</v>
      </c>
      <c r="T1419" s="348" t="s">
        <v>4682</v>
      </c>
      <c r="U1419" s="348">
        <v>70108916</v>
      </c>
      <c r="V1419" s="68"/>
      <c r="W1419" s="68"/>
      <c r="X1419" s="68" t="s">
        <v>2980</v>
      </c>
      <c r="Y1419" s="68"/>
    </row>
    <row r="1420" spans="1:25" x14ac:dyDescent="0.25">
      <c r="A1420" s="68" t="s">
        <v>4670</v>
      </c>
      <c r="B1420" s="68" t="s">
        <v>3302</v>
      </c>
      <c r="C1420" s="68" t="s">
        <v>4671</v>
      </c>
      <c r="D1420" s="68" t="s">
        <v>4633</v>
      </c>
      <c r="E1420" s="68" t="s">
        <v>5</v>
      </c>
      <c r="F1420" s="68" t="s">
        <v>89</v>
      </c>
      <c r="G1420" s="68" t="s">
        <v>6</v>
      </c>
      <c r="H1420" s="68" t="s">
        <v>2</v>
      </c>
      <c r="I1420" s="68">
        <v>30501</v>
      </c>
      <c r="J1420" s="68" t="s">
        <v>12904</v>
      </c>
      <c r="K1420" s="68" t="s">
        <v>322</v>
      </c>
      <c r="L1420" s="68" t="s">
        <v>4633</v>
      </c>
      <c r="M1420" s="68" t="s">
        <v>4633</v>
      </c>
      <c r="N1420" s="68" t="s">
        <v>1300</v>
      </c>
      <c r="O1420" s="68" t="s">
        <v>14666</v>
      </c>
      <c r="P1420" s="348">
        <v>25560248</v>
      </c>
      <c r="Q1420" s="348" t="s">
        <v>15347</v>
      </c>
      <c r="R1420" s="348" t="s">
        <v>15691</v>
      </c>
      <c r="S1420" s="348">
        <v>25560248</v>
      </c>
      <c r="T1420" s="348" t="s">
        <v>15692</v>
      </c>
      <c r="U1420" s="348">
        <v>25570767</v>
      </c>
      <c r="V1420" s="68"/>
      <c r="W1420" s="68"/>
      <c r="X1420" s="68" t="s">
        <v>2368</v>
      </c>
      <c r="Y1420" s="68"/>
    </row>
    <row r="1421" spans="1:25" x14ac:dyDescent="0.25">
      <c r="A1421" s="68" t="s">
        <v>4672</v>
      </c>
      <c r="B1421" s="68" t="s">
        <v>3328</v>
      </c>
      <c r="C1421" s="68" t="s">
        <v>4673</v>
      </c>
      <c r="D1421" s="68" t="s">
        <v>4633</v>
      </c>
      <c r="E1421" s="68" t="s">
        <v>10</v>
      </c>
      <c r="F1421" s="68" t="s">
        <v>89</v>
      </c>
      <c r="G1421" s="68" t="s">
        <v>6</v>
      </c>
      <c r="H1421" s="68" t="s">
        <v>15</v>
      </c>
      <c r="I1421" s="68">
        <v>30511</v>
      </c>
      <c r="J1421" s="68" t="s">
        <v>13070</v>
      </c>
      <c r="K1421" s="68" t="s">
        <v>322</v>
      </c>
      <c r="L1421" s="68" t="s">
        <v>4633</v>
      </c>
      <c r="M1421" s="68" t="s">
        <v>4674</v>
      </c>
      <c r="N1421" s="68" t="s">
        <v>4673</v>
      </c>
      <c r="O1421" s="68" t="s">
        <v>14666</v>
      </c>
      <c r="P1421" s="348">
        <v>88494700</v>
      </c>
      <c r="Q1421" s="348" t="s">
        <v>15347</v>
      </c>
      <c r="R1421" s="348" t="s">
        <v>4675</v>
      </c>
      <c r="S1421" s="348">
        <v>88494700</v>
      </c>
      <c r="T1421" s="348" t="s">
        <v>15238</v>
      </c>
      <c r="U1421" s="348" t="s">
        <v>16591</v>
      </c>
      <c r="V1421" s="68"/>
      <c r="W1421" s="68"/>
      <c r="X1421" s="68"/>
      <c r="Y1421" s="68"/>
    </row>
    <row r="1422" spans="1:25" x14ac:dyDescent="0.25">
      <c r="A1422" s="68" t="s">
        <v>4677</v>
      </c>
      <c r="B1422" s="68" t="s">
        <v>4676</v>
      </c>
      <c r="C1422" s="68" t="s">
        <v>4678</v>
      </c>
      <c r="D1422" s="68" t="s">
        <v>4633</v>
      </c>
      <c r="E1422" s="68" t="s">
        <v>10</v>
      </c>
      <c r="F1422" s="68" t="s">
        <v>89</v>
      </c>
      <c r="G1422" s="68" t="s">
        <v>6</v>
      </c>
      <c r="H1422" s="68" t="s">
        <v>15</v>
      </c>
      <c r="I1422" s="68">
        <v>30511</v>
      </c>
      <c r="J1422" s="68" t="s">
        <v>13070</v>
      </c>
      <c r="K1422" s="68" t="s">
        <v>322</v>
      </c>
      <c r="L1422" s="68" t="s">
        <v>4633</v>
      </c>
      <c r="M1422" s="68" t="s">
        <v>4674</v>
      </c>
      <c r="N1422" s="68" t="s">
        <v>4678</v>
      </c>
      <c r="O1422" s="68" t="s">
        <v>14666</v>
      </c>
      <c r="P1422" s="348">
        <v>25569186</v>
      </c>
      <c r="Q1422" s="348" t="s">
        <v>15347</v>
      </c>
      <c r="R1422" s="348" t="s">
        <v>13533</v>
      </c>
      <c r="S1422" s="348">
        <v>86683765</v>
      </c>
      <c r="T1422" s="348" t="s">
        <v>15238</v>
      </c>
      <c r="U1422" s="348" t="s">
        <v>16591</v>
      </c>
      <c r="V1422" s="68"/>
      <c r="W1422" s="68"/>
      <c r="X1422" s="68" t="s">
        <v>1922</v>
      </c>
      <c r="Y1422" s="68"/>
    </row>
    <row r="1423" spans="1:25" x14ac:dyDescent="0.25">
      <c r="A1423" s="68" t="s">
        <v>4680</v>
      </c>
      <c r="B1423" s="68" t="s">
        <v>4679</v>
      </c>
      <c r="C1423" s="68" t="s">
        <v>4681</v>
      </c>
      <c r="D1423" s="68" t="s">
        <v>4633</v>
      </c>
      <c r="E1423" s="68" t="s">
        <v>5</v>
      </c>
      <c r="F1423" s="68" t="s">
        <v>89</v>
      </c>
      <c r="G1423" s="68" t="s">
        <v>6</v>
      </c>
      <c r="H1423" s="68" t="s">
        <v>2</v>
      </c>
      <c r="I1423" s="68">
        <v>30501</v>
      </c>
      <c r="J1423" s="68" t="s">
        <v>12904</v>
      </c>
      <c r="K1423" s="68" t="s">
        <v>322</v>
      </c>
      <c r="L1423" s="68" t="s">
        <v>4633</v>
      </c>
      <c r="M1423" s="68" t="s">
        <v>4633</v>
      </c>
      <c r="N1423" s="68" t="s">
        <v>2365</v>
      </c>
      <c r="O1423" s="68" t="s">
        <v>14666</v>
      </c>
      <c r="P1423" s="348">
        <v>25568089</v>
      </c>
      <c r="Q1423" s="348" t="s">
        <v>15347</v>
      </c>
      <c r="R1423" s="348" t="s">
        <v>4799</v>
      </c>
      <c r="S1423" s="348">
        <v>83175102</v>
      </c>
      <c r="T1423" s="348" t="s">
        <v>15692</v>
      </c>
      <c r="U1423" s="348">
        <v>25567876</v>
      </c>
      <c r="V1423" s="68"/>
      <c r="W1423" s="68"/>
      <c r="X1423" s="68" t="s">
        <v>4683</v>
      </c>
      <c r="Y1423" s="68"/>
    </row>
    <row r="1424" spans="1:25" x14ac:dyDescent="0.25">
      <c r="A1424" s="68" t="s">
        <v>4685</v>
      </c>
      <c r="B1424" s="68" t="s">
        <v>4684</v>
      </c>
      <c r="C1424" s="68" t="s">
        <v>218</v>
      </c>
      <c r="D1424" s="68" t="s">
        <v>4633</v>
      </c>
      <c r="E1424" s="68" t="s">
        <v>3</v>
      </c>
      <c r="F1424" s="68" t="s">
        <v>89</v>
      </c>
      <c r="G1424" s="68" t="s">
        <v>6</v>
      </c>
      <c r="H1424" s="68" t="s">
        <v>2</v>
      </c>
      <c r="I1424" s="68">
        <v>30501</v>
      </c>
      <c r="J1424" s="68" t="s">
        <v>12904</v>
      </c>
      <c r="K1424" s="68" t="s">
        <v>322</v>
      </c>
      <c r="L1424" s="68" t="s">
        <v>4633</v>
      </c>
      <c r="M1424" s="68" t="s">
        <v>4633</v>
      </c>
      <c r="N1424" s="68" t="s">
        <v>218</v>
      </c>
      <c r="O1424" s="68" t="s">
        <v>14666</v>
      </c>
      <c r="P1424" s="348">
        <v>25560632</v>
      </c>
      <c r="Q1424" s="348" t="s">
        <v>15347</v>
      </c>
      <c r="R1424" s="348" t="s">
        <v>14179</v>
      </c>
      <c r="S1424" s="348">
        <v>85155041</v>
      </c>
      <c r="T1424" s="348" t="s">
        <v>16242</v>
      </c>
      <c r="U1424" s="348">
        <v>25567876</v>
      </c>
      <c r="V1424" s="68"/>
      <c r="W1424" s="68"/>
      <c r="X1424" s="68" t="s">
        <v>4686</v>
      </c>
      <c r="Y1424" s="68"/>
    </row>
    <row r="1425" spans="1:25" x14ac:dyDescent="0.25">
      <c r="A1425" s="68" t="s">
        <v>4687</v>
      </c>
      <c r="B1425" s="68" t="s">
        <v>4609</v>
      </c>
      <c r="C1425" s="68" t="s">
        <v>3944</v>
      </c>
      <c r="D1425" s="68" t="s">
        <v>4633</v>
      </c>
      <c r="E1425" s="68" t="s">
        <v>3</v>
      </c>
      <c r="F1425" s="68" t="s">
        <v>89</v>
      </c>
      <c r="G1425" s="68" t="s">
        <v>6</v>
      </c>
      <c r="H1425" s="68" t="s">
        <v>2</v>
      </c>
      <c r="I1425" s="68">
        <v>30501</v>
      </c>
      <c r="J1425" s="68" t="s">
        <v>12904</v>
      </c>
      <c r="K1425" s="68" t="s">
        <v>322</v>
      </c>
      <c r="L1425" s="68" t="s">
        <v>4633</v>
      </c>
      <c r="M1425" s="68" t="s">
        <v>4633</v>
      </c>
      <c r="N1425" s="68" t="s">
        <v>3944</v>
      </c>
      <c r="O1425" s="68" t="s">
        <v>14666</v>
      </c>
      <c r="P1425" s="348">
        <v>25569147</v>
      </c>
      <c r="Q1425" s="348">
        <v>87063351</v>
      </c>
      <c r="R1425" s="348" t="s">
        <v>16592</v>
      </c>
      <c r="S1425" s="348">
        <v>25569147</v>
      </c>
      <c r="T1425" s="348" t="s">
        <v>16242</v>
      </c>
      <c r="U1425" s="348">
        <v>25563009</v>
      </c>
      <c r="V1425" s="68"/>
      <c r="W1425" s="68"/>
      <c r="X1425" s="68" t="s">
        <v>1929</v>
      </c>
      <c r="Y1425" s="68"/>
    </row>
    <row r="1426" spans="1:25" x14ac:dyDescent="0.25">
      <c r="A1426" s="68" t="s">
        <v>4689</v>
      </c>
      <c r="B1426" s="68" t="s">
        <v>4688</v>
      </c>
      <c r="C1426" s="68" t="s">
        <v>12363</v>
      </c>
      <c r="D1426" s="68" t="s">
        <v>4633</v>
      </c>
      <c r="E1426" s="68" t="s">
        <v>4</v>
      </c>
      <c r="F1426" s="68" t="s">
        <v>89</v>
      </c>
      <c r="G1426" s="68" t="s">
        <v>6</v>
      </c>
      <c r="H1426" s="68" t="s">
        <v>2</v>
      </c>
      <c r="I1426" s="68">
        <v>30501</v>
      </c>
      <c r="J1426" s="68" t="s">
        <v>12904</v>
      </c>
      <c r="K1426" s="68" t="s">
        <v>322</v>
      </c>
      <c r="L1426" s="68" t="s">
        <v>4633</v>
      </c>
      <c r="M1426" s="68" t="s">
        <v>4633</v>
      </c>
      <c r="N1426" s="68" t="s">
        <v>338</v>
      </c>
      <c r="O1426" s="68" t="s">
        <v>14666</v>
      </c>
      <c r="P1426" s="348">
        <v>83099305</v>
      </c>
      <c r="Q1426" s="348" t="s">
        <v>15347</v>
      </c>
      <c r="R1426" s="348" t="s">
        <v>14912</v>
      </c>
      <c r="S1426" s="348">
        <v>83099305</v>
      </c>
      <c r="T1426" s="348" t="s">
        <v>15694</v>
      </c>
      <c r="U1426" s="348">
        <v>25311024</v>
      </c>
      <c r="V1426" s="68"/>
      <c r="W1426" s="68"/>
      <c r="X1426" s="68" t="s">
        <v>8968</v>
      </c>
      <c r="Y1426" s="68"/>
    </row>
    <row r="1427" spans="1:25" x14ac:dyDescent="0.25">
      <c r="A1427" s="68" t="s">
        <v>4690</v>
      </c>
      <c r="B1427" s="68" t="s">
        <v>4478</v>
      </c>
      <c r="C1427" s="68" t="s">
        <v>4691</v>
      </c>
      <c r="D1427" s="68" t="s">
        <v>4633</v>
      </c>
      <c r="E1427" s="68" t="s">
        <v>5</v>
      </c>
      <c r="F1427" s="68" t="s">
        <v>89</v>
      </c>
      <c r="G1427" s="68" t="s">
        <v>6</v>
      </c>
      <c r="H1427" s="68" t="s">
        <v>2</v>
      </c>
      <c r="I1427" s="68">
        <v>30501</v>
      </c>
      <c r="J1427" s="68" t="s">
        <v>12904</v>
      </c>
      <c r="K1427" s="68" t="s">
        <v>322</v>
      </c>
      <c r="L1427" s="68" t="s">
        <v>4633</v>
      </c>
      <c r="M1427" s="68" t="s">
        <v>4633</v>
      </c>
      <c r="N1427" s="68" t="s">
        <v>4691</v>
      </c>
      <c r="O1427" s="68" t="s">
        <v>14666</v>
      </c>
      <c r="P1427" s="348">
        <v>88346909</v>
      </c>
      <c r="Q1427" s="348" t="s">
        <v>15347</v>
      </c>
      <c r="R1427" s="348" t="s">
        <v>12717</v>
      </c>
      <c r="S1427" s="348">
        <v>88346909</v>
      </c>
      <c r="T1427" s="348" t="s">
        <v>15692</v>
      </c>
      <c r="U1427" s="348">
        <v>25567876</v>
      </c>
      <c r="V1427" s="68"/>
      <c r="W1427" s="68"/>
      <c r="X1427" s="68" t="s">
        <v>8928</v>
      </c>
      <c r="Y1427" s="68"/>
    </row>
    <row r="1428" spans="1:25" x14ac:dyDescent="0.25">
      <c r="A1428" s="68" t="s">
        <v>4693</v>
      </c>
      <c r="B1428" s="68" t="s">
        <v>3417</v>
      </c>
      <c r="C1428" s="68" t="s">
        <v>4694</v>
      </c>
      <c r="D1428" s="68" t="s">
        <v>4633</v>
      </c>
      <c r="E1428" s="68" t="s">
        <v>3</v>
      </c>
      <c r="F1428" s="68" t="s">
        <v>89</v>
      </c>
      <c r="G1428" s="68" t="s">
        <v>6</v>
      </c>
      <c r="H1428" s="68" t="s">
        <v>2</v>
      </c>
      <c r="I1428" s="68">
        <v>30501</v>
      </c>
      <c r="J1428" s="68" t="s">
        <v>12904</v>
      </c>
      <c r="K1428" s="68" t="s">
        <v>322</v>
      </c>
      <c r="L1428" s="68" t="s">
        <v>4633</v>
      </c>
      <c r="M1428" s="68" t="s">
        <v>4633</v>
      </c>
      <c r="N1428" s="68" t="s">
        <v>4694</v>
      </c>
      <c r="O1428" s="68" t="s">
        <v>14666</v>
      </c>
      <c r="P1428" s="348">
        <v>25562917</v>
      </c>
      <c r="Q1428" s="348" t="s">
        <v>15347</v>
      </c>
      <c r="R1428" s="348" t="s">
        <v>10012</v>
      </c>
      <c r="S1428" s="348">
        <v>25562917</v>
      </c>
      <c r="T1428" s="348" t="s">
        <v>16242</v>
      </c>
      <c r="U1428" s="348">
        <v>25563002</v>
      </c>
      <c r="V1428" s="68"/>
      <c r="W1428" s="68"/>
      <c r="X1428" s="68" t="s">
        <v>2921</v>
      </c>
      <c r="Y1428" s="68"/>
    </row>
    <row r="1429" spans="1:25" x14ac:dyDescent="0.25">
      <c r="A1429" s="68" t="s">
        <v>4695</v>
      </c>
      <c r="B1429" s="69" t="s">
        <v>3810</v>
      </c>
      <c r="C1429" s="68" t="s">
        <v>4696</v>
      </c>
      <c r="D1429" s="68" t="s">
        <v>4633</v>
      </c>
      <c r="E1429" s="68" t="s">
        <v>3</v>
      </c>
      <c r="F1429" s="68" t="s">
        <v>89</v>
      </c>
      <c r="G1429" s="68" t="s">
        <v>6</v>
      </c>
      <c r="H1429" s="68" t="s">
        <v>2</v>
      </c>
      <c r="I1429" s="68">
        <v>30501</v>
      </c>
      <c r="J1429" s="68" t="s">
        <v>12904</v>
      </c>
      <c r="K1429" s="68" t="s">
        <v>322</v>
      </c>
      <c r="L1429" s="68" t="s">
        <v>4633</v>
      </c>
      <c r="M1429" s="68" t="s">
        <v>4633</v>
      </c>
      <c r="N1429" s="68" t="s">
        <v>4696</v>
      </c>
      <c r="O1429" s="68" t="s">
        <v>14666</v>
      </c>
      <c r="P1429" s="348" t="s">
        <v>15347</v>
      </c>
      <c r="Q1429" s="348" t="s">
        <v>15347</v>
      </c>
      <c r="R1429" s="348" t="s">
        <v>13194</v>
      </c>
      <c r="S1429" s="348">
        <v>87575275</v>
      </c>
      <c r="T1429" s="348" t="s">
        <v>16242</v>
      </c>
      <c r="U1429" s="348">
        <v>25567876</v>
      </c>
      <c r="V1429" s="68"/>
      <c r="W1429" s="68"/>
      <c r="X1429" s="68" t="s">
        <v>8931</v>
      </c>
      <c r="Y1429" s="68"/>
    </row>
    <row r="1430" spans="1:25" x14ac:dyDescent="0.25">
      <c r="A1430" s="68" t="s">
        <v>4697</v>
      </c>
      <c r="B1430" s="68" t="s">
        <v>3578</v>
      </c>
      <c r="C1430" s="68" t="s">
        <v>4698</v>
      </c>
      <c r="D1430" s="68" t="s">
        <v>4633</v>
      </c>
      <c r="E1430" s="68" t="s">
        <v>3</v>
      </c>
      <c r="F1430" s="68" t="s">
        <v>89</v>
      </c>
      <c r="G1430" s="68" t="s">
        <v>6</v>
      </c>
      <c r="H1430" s="68" t="s">
        <v>2</v>
      </c>
      <c r="I1430" s="68">
        <v>30501</v>
      </c>
      <c r="J1430" s="68" t="s">
        <v>12904</v>
      </c>
      <c r="K1430" s="68" t="s">
        <v>322</v>
      </c>
      <c r="L1430" s="68" t="s">
        <v>4633</v>
      </c>
      <c r="M1430" s="68" t="s">
        <v>4633</v>
      </c>
      <c r="N1430" s="68" t="s">
        <v>4694</v>
      </c>
      <c r="O1430" s="68" t="s">
        <v>10246</v>
      </c>
      <c r="P1430" s="348">
        <v>25560021</v>
      </c>
      <c r="Q1430" s="348" t="s">
        <v>15347</v>
      </c>
      <c r="R1430" s="348" t="s">
        <v>10311</v>
      </c>
      <c r="S1430" s="348">
        <v>25560021</v>
      </c>
      <c r="T1430" s="348" t="s">
        <v>16242</v>
      </c>
      <c r="U1430" s="348">
        <v>25563009</v>
      </c>
      <c r="V1430" s="68"/>
      <c r="W1430" s="68"/>
      <c r="X1430" s="68" t="s">
        <v>857</v>
      </c>
      <c r="Y1430" s="68"/>
    </row>
    <row r="1431" spans="1:25" x14ac:dyDescent="0.25">
      <c r="A1431" s="68" t="s">
        <v>4700</v>
      </c>
      <c r="B1431" s="68" t="s">
        <v>273</v>
      </c>
      <c r="C1431" s="68" t="s">
        <v>4701</v>
      </c>
      <c r="D1431" s="68" t="s">
        <v>4633</v>
      </c>
      <c r="E1431" s="68" t="s">
        <v>3</v>
      </c>
      <c r="F1431" s="68" t="s">
        <v>89</v>
      </c>
      <c r="G1431" s="68" t="s">
        <v>6</v>
      </c>
      <c r="H1431" s="68" t="s">
        <v>2</v>
      </c>
      <c r="I1431" s="68">
        <v>30501</v>
      </c>
      <c r="J1431" s="68" t="s">
        <v>12904</v>
      </c>
      <c r="K1431" s="68" t="s">
        <v>322</v>
      </c>
      <c r="L1431" s="68" t="s">
        <v>4633</v>
      </c>
      <c r="M1431" s="68" t="s">
        <v>4633</v>
      </c>
      <c r="N1431" s="68" t="s">
        <v>11568</v>
      </c>
      <c r="O1431" s="68" t="s">
        <v>14666</v>
      </c>
      <c r="P1431" s="348">
        <v>22367907</v>
      </c>
      <c r="Q1431" s="348">
        <v>86101347</v>
      </c>
      <c r="R1431" s="348" t="s">
        <v>15695</v>
      </c>
      <c r="S1431" s="348">
        <v>86101347</v>
      </c>
      <c r="T1431" s="348" t="s">
        <v>16242</v>
      </c>
      <c r="U1431" s="348">
        <v>25567876</v>
      </c>
      <c r="V1431" s="68"/>
      <c r="W1431" s="68"/>
      <c r="X1431" s="68" t="s">
        <v>4702</v>
      </c>
      <c r="Y1431" s="68"/>
    </row>
    <row r="1432" spans="1:25" x14ac:dyDescent="0.25">
      <c r="A1432" s="68" t="s">
        <v>4704</v>
      </c>
      <c r="B1432" s="68" t="s">
        <v>4703</v>
      </c>
      <c r="C1432" s="68" t="s">
        <v>4705</v>
      </c>
      <c r="D1432" s="68" t="s">
        <v>4633</v>
      </c>
      <c r="E1432" s="68" t="s">
        <v>3</v>
      </c>
      <c r="F1432" s="68" t="s">
        <v>89</v>
      </c>
      <c r="G1432" s="68" t="s">
        <v>6</v>
      </c>
      <c r="H1432" s="68" t="s">
        <v>2</v>
      </c>
      <c r="I1432" s="68">
        <v>30501</v>
      </c>
      <c r="J1432" s="68" t="s">
        <v>12904</v>
      </c>
      <c r="K1432" s="68" t="s">
        <v>322</v>
      </c>
      <c r="L1432" s="68" t="s">
        <v>4633</v>
      </c>
      <c r="M1432" s="68" t="s">
        <v>4633</v>
      </c>
      <c r="N1432" s="68" t="s">
        <v>4633</v>
      </c>
      <c r="O1432" s="68" t="s">
        <v>14666</v>
      </c>
      <c r="P1432" s="348">
        <v>25562929</v>
      </c>
      <c r="Q1432" s="348" t="s">
        <v>15347</v>
      </c>
      <c r="R1432" s="348" t="s">
        <v>11574</v>
      </c>
      <c r="S1432" s="348">
        <v>25562929</v>
      </c>
      <c r="T1432" s="348" t="s">
        <v>16242</v>
      </c>
      <c r="U1432" s="348">
        <v>25567876</v>
      </c>
      <c r="V1432" s="68"/>
      <c r="W1432" s="68"/>
      <c r="X1432" s="68"/>
      <c r="Y1432" s="68"/>
    </row>
    <row r="1433" spans="1:25" x14ac:dyDescent="0.25">
      <c r="A1433" s="68" t="s">
        <v>4706</v>
      </c>
      <c r="B1433" s="68" t="s">
        <v>1718</v>
      </c>
      <c r="C1433" s="68" t="s">
        <v>656</v>
      </c>
      <c r="D1433" s="68" t="s">
        <v>4633</v>
      </c>
      <c r="E1433" s="68" t="s">
        <v>3</v>
      </c>
      <c r="F1433" s="68" t="s">
        <v>89</v>
      </c>
      <c r="G1433" s="68" t="s">
        <v>6</v>
      </c>
      <c r="H1433" s="68" t="s">
        <v>2</v>
      </c>
      <c r="I1433" s="68">
        <v>30501</v>
      </c>
      <c r="J1433" s="68" t="s">
        <v>12904</v>
      </c>
      <c r="K1433" s="68" t="s">
        <v>322</v>
      </c>
      <c r="L1433" s="68" t="s">
        <v>4633</v>
      </c>
      <c r="M1433" s="68" t="s">
        <v>4633</v>
      </c>
      <c r="N1433" s="68" t="s">
        <v>656</v>
      </c>
      <c r="O1433" s="68" t="s">
        <v>14666</v>
      </c>
      <c r="P1433" s="348">
        <v>25569842</v>
      </c>
      <c r="Q1433" s="348" t="s">
        <v>15347</v>
      </c>
      <c r="R1433" s="348" t="s">
        <v>10315</v>
      </c>
      <c r="S1433" s="348">
        <v>25569842</v>
      </c>
      <c r="T1433" s="348" t="s">
        <v>16242</v>
      </c>
      <c r="U1433" s="348">
        <v>25567876</v>
      </c>
      <c r="V1433" s="68"/>
      <c r="W1433" s="68"/>
      <c r="X1433" s="68" t="s">
        <v>4707</v>
      </c>
      <c r="Y1433" s="68"/>
    </row>
    <row r="1434" spans="1:25" x14ac:dyDescent="0.25">
      <c r="A1434" s="68" t="s">
        <v>4708</v>
      </c>
      <c r="B1434" s="68" t="s">
        <v>2118</v>
      </c>
      <c r="C1434" s="68" t="s">
        <v>4709</v>
      </c>
      <c r="D1434" s="68" t="s">
        <v>4633</v>
      </c>
      <c r="E1434" s="68" t="s">
        <v>3</v>
      </c>
      <c r="F1434" s="68" t="s">
        <v>89</v>
      </c>
      <c r="G1434" s="68" t="s">
        <v>6</v>
      </c>
      <c r="H1434" s="68" t="s">
        <v>2</v>
      </c>
      <c r="I1434" s="68">
        <v>30501</v>
      </c>
      <c r="J1434" s="68" t="s">
        <v>12904</v>
      </c>
      <c r="K1434" s="68" t="s">
        <v>322</v>
      </c>
      <c r="L1434" s="68" t="s">
        <v>4633</v>
      </c>
      <c r="M1434" s="68" t="s">
        <v>4633</v>
      </c>
      <c r="N1434" s="68" t="s">
        <v>1743</v>
      </c>
      <c r="O1434" s="68" t="s">
        <v>14666</v>
      </c>
      <c r="P1434" s="348">
        <v>25560173</v>
      </c>
      <c r="Q1434" s="348" t="s">
        <v>15347</v>
      </c>
      <c r="R1434" s="348" t="s">
        <v>16593</v>
      </c>
      <c r="S1434" s="348">
        <v>88063132</v>
      </c>
      <c r="T1434" s="348" t="s">
        <v>16242</v>
      </c>
      <c r="U1434" s="348" t="s">
        <v>16594</v>
      </c>
      <c r="V1434" s="68"/>
      <c r="W1434" s="68"/>
      <c r="X1434" s="68" t="s">
        <v>806</v>
      </c>
      <c r="Y1434" s="68"/>
    </row>
    <row r="1435" spans="1:25" x14ac:dyDescent="0.25">
      <c r="A1435" s="68" t="s">
        <v>4711</v>
      </c>
      <c r="B1435" s="68" t="s">
        <v>4710</v>
      </c>
      <c r="C1435" s="68" t="s">
        <v>10310</v>
      </c>
      <c r="D1435" s="68" t="s">
        <v>4633</v>
      </c>
      <c r="E1435" s="68" t="s">
        <v>10</v>
      </c>
      <c r="F1435" s="68" t="s">
        <v>89</v>
      </c>
      <c r="G1435" s="68" t="s">
        <v>6</v>
      </c>
      <c r="H1435" s="68" t="s">
        <v>15</v>
      </c>
      <c r="I1435" s="68">
        <v>30511</v>
      </c>
      <c r="J1435" s="68" t="s">
        <v>13070</v>
      </c>
      <c r="K1435" s="68" t="s">
        <v>322</v>
      </c>
      <c r="L1435" s="68" t="s">
        <v>4633</v>
      </c>
      <c r="M1435" s="68" t="s">
        <v>4674</v>
      </c>
      <c r="N1435" s="68" t="s">
        <v>4674</v>
      </c>
      <c r="O1435" s="68" t="s">
        <v>14666</v>
      </c>
      <c r="P1435" s="348">
        <v>25561498</v>
      </c>
      <c r="Q1435" s="348">
        <v>25560095</v>
      </c>
      <c r="R1435" s="348" t="s">
        <v>16595</v>
      </c>
      <c r="S1435" s="348">
        <v>25560095</v>
      </c>
      <c r="T1435" s="348" t="s">
        <v>15238</v>
      </c>
      <c r="U1435" s="348" t="s">
        <v>16596</v>
      </c>
      <c r="V1435" s="68" t="s">
        <v>15261</v>
      </c>
      <c r="W1435" s="68"/>
      <c r="X1435" s="68" t="s">
        <v>1933</v>
      </c>
      <c r="Y1435" s="68"/>
    </row>
    <row r="1436" spans="1:25" x14ac:dyDescent="0.25">
      <c r="A1436" s="68" t="s">
        <v>4713</v>
      </c>
      <c r="B1436" s="68" t="s">
        <v>4712</v>
      </c>
      <c r="C1436" s="68" t="s">
        <v>4714</v>
      </c>
      <c r="D1436" s="68" t="s">
        <v>4633</v>
      </c>
      <c r="E1436" s="68" t="s">
        <v>3</v>
      </c>
      <c r="F1436" s="68" t="s">
        <v>89</v>
      </c>
      <c r="G1436" s="68" t="s">
        <v>6</v>
      </c>
      <c r="H1436" s="68" t="s">
        <v>2</v>
      </c>
      <c r="I1436" s="68">
        <v>30501</v>
      </c>
      <c r="J1436" s="68" t="s">
        <v>12904</v>
      </c>
      <c r="K1436" s="68" t="s">
        <v>322</v>
      </c>
      <c r="L1436" s="68" t="s">
        <v>4633</v>
      </c>
      <c r="M1436" s="68" t="s">
        <v>4633</v>
      </c>
      <c r="N1436" s="68" t="s">
        <v>617</v>
      </c>
      <c r="O1436" s="68" t="s">
        <v>14666</v>
      </c>
      <c r="P1436" s="348">
        <v>25562053</v>
      </c>
      <c r="Q1436" s="348" t="s">
        <v>15347</v>
      </c>
      <c r="R1436" s="348" t="s">
        <v>10585</v>
      </c>
      <c r="S1436" s="348">
        <v>88869261</v>
      </c>
      <c r="T1436" s="348" t="s">
        <v>16242</v>
      </c>
      <c r="U1436" s="348">
        <v>25567876</v>
      </c>
      <c r="V1436" s="68"/>
      <c r="W1436" s="68"/>
      <c r="X1436" s="68" t="s">
        <v>4715</v>
      </c>
      <c r="Y1436" s="68"/>
    </row>
    <row r="1437" spans="1:25" x14ac:dyDescent="0.25">
      <c r="A1437" s="68" t="s">
        <v>4717</v>
      </c>
      <c r="B1437" s="68" t="s">
        <v>4716</v>
      </c>
      <c r="C1437" s="68" t="s">
        <v>4718</v>
      </c>
      <c r="D1437" s="68" t="s">
        <v>4633</v>
      </c>
      <c r="E1437" s="68" t="s">
        <v>3</v>
      </c>
      <c r="F1437" s="68" t="s">
        <v>89</v>
      </c>
      <c r="G1437" s="68" t="s">
        <v>6</v>
      </c>
      <c r="H1437" s="68" t="s">
        <v>2</v>
      </c>
      <c r="I1437" s="68">
        <v>30501</v>
      </c>
      <c r="J1437" s="68" t="s">
        <v>12904</v>
      </c>
      <c r="K1437" s="68" t="s">
        <v>322</v>
      </c>
      <c r="L1437" s="68" t="s">
        <v>4633</v>
      </c>
      <c r="M1437" s="68" t="s">
        <v>4633</v>
      </c>
      <c r="N1437" s="68" t="s">
        <v>4718</v>
      </c>
      <c r="O1437" s="68" t="s">
        <v>14666</v>
      </c>
      <c r="P1437" s="348">
        <v>25570534</v>
      </c>
      <c r="Q1437" s="348" t="s">
        <v>15347</v>
      </c>
      <c r="R1437" s="348" t="s">
        <v>16597</v>
      </c>
      <c r="S1437" s="348">
        <v>25570534</v>
      </c>
      <c r="T1437" s="348" t="s">
        <v>16242</v>
      </c>
      <c r="U1437" s="348">
        <v>25567876</v>
      </c>
      <c r="V1437" s="68"/>
      <c r="W1437" s="68"/>
      <c r="X1437" s="68" t="s">
        <v>382</v>
      </c>
      <c r="Y1437" s="68"/>
    </row>
    <row r="1438" spans="1:25" x14ac:dyDescent="0.25">
      <c r="A1438" s="68" t="s">
        <v>4720</v>
      </c>
      <c r="B1438" s="68" t="s">
        <v>4719</v>
      </c>
      <c r="C1438" s="68" t="s">
        <v>4721</v>
      </c>
      <c r="D1438" s="68" t="s">
        <v>4633</v>
      </c>
      <c r="E1438" s="68" t="s">
        <v>4</v>
      </c>
      <c r="F1438" s="68" t="s">
        <v>89</v>
      </c>
      <c r="G1438" s="68" t="s">
        <v>6</v>
      </c>
      <c r="H1438" s="68" t="s">
        <v>2</v>
      </c>
      <c r="I1438" s="68">
        <v>30501</v>
      </c>
      <c r="J1438" s="68" t="s">
        <v>12904</v>
      </c>
      <c r="K1438" s="68" t="s">
        <v>322</v>
      </c>
      <c r="L1438" s="68" t="s">
        <v>4633</v>
      </c>
      <c r="M1438" s="68" t="s">
        <v>4633</v>
      </c>
      <c r="N1438" s="68" t="s">
        <v>4721</v>
      </c>
      <c r="O1438" s="68" t="s">
        <v>14666</v>
      </c>
      <c r="P1438" s="348">
        <v>86127982</v>
      </c>
      <c r="Q1438" s="348" t="s">
        <v>15347</v>
      </c>
      <c r="R1438" s="348" t="s">
        <v>13534</v>
      </c>
      <c r="S1438" s="348">
        <v>86127982</v>
      </c>
      <c r="T1438" s="348" t="s">
        <v>15694</v>
      </c>
      <c r="U1438" s="348">
        <v>25311024</v>
      </c>
      <c r="V1438" s="68"/>
      <c r="W1438" s="68"/>
      <c r="X1438" s="68" t="s">
        <v>11032</v>
      </c>
      <c r="Y1438" s="68"/>
    </row>
    <row r="1439" spans="1:25" x14ac:dyDescent="0.25">
      <c r="A1439" s="68" t="s">
        <v>10305</v>
      </c>
      <c r="B1439" s="68" t="s">
        <v>10306</v>
      </c>
      <c r="C1439" s="68" t="s">
        <v>10307</v>
      </c>
      <c r="D1439" s="68" t="s">
        <v>4633</v>
      </c>
      <c r="E1439" s="68" t="s">
        <v>2</v>
      </c>
      <c r="F1439" s="68" t="s">
        <v>89</v>
      </c>
      <c r="G1439" s="68" t="s">
        <v>6</v>
      </c>
      <c r="H1439" s="68" t="s">
        <v>3</v>
      </c>
      <c r="I1439" s="68">
        <v>30502</v>
      </c>
      <c r="J1439" s="68" t="s">
        <v>12937</v>
      </c>
      <c r="K1439" s="68" t="s">
        <v>322</v>
      </c>
      <c r="L1439" s="68" t="s">
        <v>4633</v>
      </c>
      <c r="M1439" s="68" t="s">
        <v>2037</v>
      </c>
      <c r="N1439" s="68" t="s">
        <v>10307</v>
      </c>
      <c r="O1439" s="68" t="s">
        <v>14666</v>
      </c>
      <c r="P1439" s="348">
        <v>25310038</v>
      </c>
      <c r="Q1439" s="348" t="s">
        <v>15347</v>
      </c>
      <c r="R1439" s="348" t="s">
        <v>16598</v>
      </c>
      <c r="S1439" s="348">
        <v>25310038</v>
      </c>
      <c r="T1439" s="348" t="s">
        <v>4682</v>
      </c>
      <c r="U1439" s="348" t="s">
        <v>16599</v>
      </c>
      <c r="V1439" s="68"/>
      <c r="W1439" s="68"/>
      <c r="X1439" s="68" t="s">
        <v>8397</v>
      </c>
      <c r="Y1439" s="68"/>
    </row>
    <row r="1440" spans="1:25" x14ac:dyDescent="0.25">
      <c r="A1440" s="68" t="s">
        <v>4722</v>
      </c>
      <c r="B1440" s="68" t="s">
        <v>2944</v>
      </c>
      <c r="C1440" s="68" t="s">
        <v>4723</v>
      </c>
      <c r="D1440" s="68" t="s">
        <v>4633</v>
      </c>
      <c r="E1440" s="68" t="s">
        <v>4</v>
      </c>
      <c r="F1440" s="68" t="s">
        <v>89</v>
      </c>
      <c r="G1440" s="68" t="s">
        <v>6</v>
      </c>
      <c r="H1440" s="68" t="s">
        <v>7</v>
      </c>
      <c r="I1440" s="68">
        <v>30506</v>
      </c>
      <c r="J1440" s="68" t="s">
        <v>13065</v>
      </c>
      <c r="K1440" s="68" t="s">
        <v>322</v>
      </c>
      <c r="L1440" s="68" t="s">
        <v>4633</v>
      </c>
      <c r="M1440" s="68" t="s">
        <v>1639</v>
      </c>
      <c r="N1440" s="68" t="s">
        <v>4723</v>
      </c>
      <c r="O1440" s="68" t="s">
        <v>14666</v>
      </c>
      <c r="P1440" s="348">
        <v>72749936</v>
      </c>
      <c r="Q1440" s="348">
        <v>72749936</v>
      </c>
      <c r="R1440" s="348" t="s">
        <v>4724</v>
      </c>
      <c r="S1440" s="348">
        <v>72749936</v>
      </c>
      <c r="T1440" s="348" t="s">
        <v>15694</v>
      </c>
      <c r="U1440" s="348">
        <v>25311024</v>
      </c>
      <c r="V1440" s="68"/>
      <c r="W1440" s="68"/>
      <c r="X1440" s="68" t="s">
        <v>3414</v>
      </c>
      <c r="Y1440" s="68"/>
    </row>
    <row r="1441" spans="1:25" x14ac:dyDescent="0.25">
      <c r="A1441" s="68" t="s">
        <v>4725</v>
      </c>
      <c r="B1441" s="68" t="s">
        <v>4022</v>
      </c>
      <c r="C1441" s="68" t="s">
        <v>4726</v>
      </c>
      <c r="D1441" s="68" t="s">
        <v>4633</v>
      </c>
      <c r="E1441" s="68" t="s">
        <v>4</v>
      </c>
      <c r="F1441" s="68" t="s">
        <v>89</v>
      </c>
      <c r="G1441" s="68" t="s">
        <v>6</v>
      </c>
      <c r="H1441" s="68" t="s">
        <v>7</v>
      </c>
      <c r="I1441" s="68">
        <v>30506</v>
      </c>
      <c r="J1441" s="68" t="s">
        <v>13065</v>
      </c>
      <c r="K1441" s="68" t="s">
        <v>322</v>
      </c>
      <c r="L1441" s="68" t="s">
        <v>4633</v>
      </c>
      <c r="M1441" s="68" t="s">
        <v>1639</v>
      </c>
      <c r="N1441" s="68" t="s">
        <v>11569</v>
      </c>
      <c r="O1441" s="68" t="s">
        <v>14666</v>
      </c>
      <c r="P1441" s="348">
        <v>25381482</v>
      </c>
      <c r="Q1441" s="348">
        <v>89936000</v>
      </c>
      <c r="R1441" s="348" t="s">
        <v>13195</v>
      </c>
      <c r="S1441" s="348">
        <v>89916000</v>
      </c>
      <c r="T1441" s="348" t="s">
        <v>15694</v>
      </c>
      <c r="U1441" s="348">
        <v>25567876</v>
      </c>
      <c r="V1441" s="68"/>
      <c r="W1441" s="68"/>
      <c r="X1441" s="68" t="s">
        <v>4083</v>
      </c>
      <c r="Y1441" s="68"/>
    </row>
    <row r="1442" spans="1:25" x14ac:dyDescent="0.25">
      <c r="A1442" s="68" t="s">
        <v>4727</v>
      </c>
      <c r="B1442" s="68" t="s">
        <v>4256</v>
      </c>
      <c r="C1442" s="68" t="s">
        <v>4085</v>
      </c>
      <c r="D1442" s="68" t="s">
        <v>4633</v>
      </c>
      <c r="E1442" s="68" t="s">
        <v>6</v>
      </c>
      <c r="F1442" s="68" t="s">
        <v>89</v>
      </c>
      <c r="G1442" s="68" t="s">
        <v>6</v>
      </c>
      <c r="H1442" s="68" t="s">
        <v>3</v>
      </c>
      <c r="I1442" s="68">
        <v>30502</v>
      </c>
      <c r="J1442" s="68" t="s">
        <v>12937</v>
      </c>
      <c r="K1442" s="68" t="s">
        <v>322</v>
      </c>
      <c r="L1442" s="68" t="s">
        <v>4633</v>
      </c>
      <c r="M1442" s="68" t="s">
        <v>2037</v>
      </c>
      <c r="N1442" s="68" t="s">
        <v>4085</v>
      </c>
      <c r="O1442" s="68" t="s">
        <v>14666</v>
      </c>
      <c r="P1442" s="348" t="s">
        <v>15347</v>
      </c>
      <c r="Q1442" s="348" t="s">
        <v>15347</v>
      </c>
      <c r="R1442" s="348" t="s">
        <v>16600</v>
      </c>
      <c r="S1442" s="348">
        <v>89461767</v>
      </c>
      <c r="T1442" s="348" t="s">
        <v>15693</v>
      </c>
      <c r="U1442" s="348" t="s">
        <v>16601</v>
      </c>
      <c r="V1442" s="68"/>
      <c r="W1442" s="68"/>
      <c r="X1442" s="68" t="s">
        <v>4103</v>
      </c>
      <c r="Y1442" s="68"/>
    </row>
    <row r="1443" spans="1:25" x14ac:dyDescent="0.25">
      <c r="A1443" s="68" t="s">
        <v>4728</v>
      </c>
      <c r="B1443" s="68" t="s">
        <v>4199</v>
      </c>
      <c r="C1443" s="68" t="s">
        <v>4729</v>
      </c>
      <c r="D1443" s="68" t="s">
        <v>4633</v>
      </c>
      <c r="E1443" s="68" t="s">
        <v>4</v>
      </c>
      <c r="F1443" s="68" t="s">
        <v>89</v>
      </c>
      <c r="G1443" s="68" t="s">
        <v>6</v>
      </c>
      <c r="H1443" s="68" t="s">
        <v>7</v>
      </c>
      <c r="I1443" s="68">
        <v>30506</v>
      </c>
      <c r="J1443" s="68" t="s">
        <v>13065</v>
      </c>
      <c r="K1443" s="68" t="s">
        <v>322</v>
      </c>
      <c r="L1443" s="68" t="s">
        <v>4633</v>
      </c>
      <c r="M1443" s="68" t="s">
        <v>1639</v>
      </c>
      <c r="N1443" s="68" t="s">
        <v>4729</v>
      </c>
      <c r="O1443" s="68" t="s">
        <v>14666</v>
      </c>
      <c r="P1443" s="348">
        <v>25567524</v>
      </c>
      <c r="Q1443" s="348" t="s">
        <v>15347</v>
      </c>
      <c r="R1443" s="348" t="s">
        <v>15696</v>
      </c>
      <c r="S1443" s="348">
        <v>25567524</v>
      </c>
      <c r="T1443" s="348" t="s">
        <v>15694</v>
      </c>
      <c r="U1443" s="348">
        <v>25531024</v>
      </c>
      <c r="V1443" s="68"/>
      <c r="W1443" s="68"/>
      <c r="X1443" s="68" t="s">
        <v>4107</v>
      </c>
      <c r="Y1443" s="68"/>
    </row>
    <row r="1444" spans="1:25" x14ac:dyDescent="0.25">
      <c r="A1444" s="68" t="s">
        <v>4731</v>
      </c>
      <c r="B1444" s="68" t="s">
        <v>4213</v>
      </c>
      <c r="C1444" s="68" t="s">
        <v>4732</v>
      </c>
      <c r="D1444" s="68" t="s">
        <v>4633</v>
      </c>
      <c r="E1444" s="68" t="s">
        <v>4</v>
      </c>
      <c r="F1444" s="68" t="s">
        <v>89</v>
      </c>
      <c r="G1444" s="68" t="s">
        <v>6</v>
      </c>
      <c r="H1444" s="68" t="s">
        <v>3</v>
      </c>
      <c r="I1444" s="68">
        <v>30502</v>
      </c>
      <c r="J1444" s="68" t="s">
        <v>12937</v>
      </c>
      <c r="K1444" s="68" t="s">
        <v>322</v>
      </c>
      <c r="L1444" s="68" t="s">
        <v>4633</v>
      </c>
      <c r="M1444" s="68" t="s">
        <v>2037</v>
      </c>
      <c r="N1444" s="68" t="s">
        <v>4732</v>
      </c>
      <c r="O1444" s="68" t="s">
        <v>14666</v>
      </c>
      <c r="P1444" s="348">
        <v>25312370</v>
      </c>
      <c r="Q1444" s="348" t="s">
        <v>15347</v>
      </c>
      <c r="R1444" s="348" t="s">
        <v>10013</v>
      </c>
      <c r="S1444" s="348">
        <v>88831147</v>
      </c>
      <c r="T1444" s="348" t="s">
        <v>15694</v>
      </c>
      <c r="U1444" s="348">
        <v>25311024</v>
      </c>
      <c r="V1444" s="68"/>
      <c r="W1444" s="68"/>
      <c r="X1444" s="68" t="s">
        <v>1287</v>
      </c>
      <c r="Y1444" s="68"/>
    </row>
    <row r="1445" spans="1:25" x14ac:dyDescent="0.25">
      <c r="A1445" s="68" t="s">
        <v>4733</v>
      </c>
      <c r="B1445" s="68" t="s">
        <v>4287</v>
      </c>
      <c r="C1445" s="68" t="s">
        <v>4734</v>
      </c>
      <c r="D1445" s="68" t="s">
        <v>4633</v>
      </c>
      <c r="E1445" s="68" t="s">
        <v>6</v>
      </c>
      <c r="F1445" s="68" t="s">
        <v>89</v>
      </c>
      <c r="G1445" s="68" t="s">
        <v>6</v>
      </c>
      <c r="H1445" s="68" t="s">
        <v>3</v>
      </c>
      <c r="I1445" s="68">
        <v>30502</v>
      </c>
      <c r="J1445" s="68" t="s">
        <v>12937</v>
      </c>
      <c r="K1445" s="68" t="s">
        <v>322</v>
      </c>
      <c r="L1445" s="68" t="s">
        <v>4633</v>
      </c>
      <c r="M1445" s="68" t="s">
        <v>2037</v>
      </c>
      <c r="N1445" s="68" t="s">
        <v>2037</v>
      </c>
      <c r="O1445" s="68" t="s">
        <v>14666</v>
      </c>
      <c r="P1445" s="348">
        <v>25311626</v>
      </c>
      <c r="Q1445" s="348" t="s">
        <v>15347</v>
      </c>
      <c r="R1445" s="348" t="s">
        <v>15697</v>
      </c>
      <c r="S1445" s="348">
        <v>25311626</v>
      </c>
      <c r="T1445" s="348" t="s">
        <v>15693</v>
      </c>
      <c r="U1445" s="348" t="s">
        <v>16601</v>
      </c>
      <c r="V1445" s="68"/>
      <c r="W1445" s="68"/>
      <c r="X1445" s="68" t="s">
        <v>1232</v>
      </c>
      <c r="Y1445" s="68"/>
    </row>
    <row r="1446" spans="1:25" x14ac:dyDescent="0.25">
      <c r="A1446" s="68" t="s">
        <v>4735</v>
      </c>
      <c r="B1446" s="68" t="s">
        <v>4282</v>
      </c>
      <c r="C1446" s="68" t="s">
        <v>4736</v>
      </c>
      <c r="D1446" s="68" t="s">
        <v>4633</v>
      </c>
      <c r="E1446" s="68" t="s">
        <v>6</v>
      </c>
      <c r="F1446" s="68" t="s">
        <v>89</v>
      </c>
      <c r="G1446" s="68" t="s">
        <v>6</v>
      </c>
      <c r="H1446" s="68" t="s">
        <v>3</v>
      </c>
      <c r="I1446" s="68">
        <v>30502</v>
      </c>
      <c r="J1446" s="68" t="s">
        <v>12937</v>
      </c>
      <c r="K1446" s="68" t="s">
        <v>322</v>
      </c>
      <c r="L1446" s="68" t="s">
        <v>4633</v>
      </c>
      <c r="M1446" s="68" t="s">
        <v>2037</v>
      </c>
      <c r="N1446" s="68" t="s">
        <v>4736</v>
      </c>
      <c r="O1446" s="68" t="s">
        <v>14666</v>
      </c>
      <c r="P1446" s="348">
        <v>25313547</v>
      </c>
      <c r="Q1446" s="348" t="s">
        <v>15347</v>
      </c>
      <c r="R1446" s="348" t="s">
        <v>16602</v>
      </c>
      <c r="S1446" s="348">
        <v>86901856</v>
      </c>
      <c r="T1446" s="348" t="s">
        <v>15693</v>
      </c>
      <c r="U1446" s="348" t="s">
        <v>16601</v>
      </c>
      <c r="V1446" s="68"/>
      <c r="W1446" s="68"/>
      <c r="X1446" s="68" t="s">
        <v>4737</v>
      </c>
      <c r="Y1446" s="68"/>
    </row>
    <row r="1447" spans="1:25" x14ac:dyDescent="0.25">
      <c r="A1447" s="68" t="s">
        <v>4738</v>
      </c>
      <c r="B1447" s="68" t="s">
        <v>4246</v>
      </c>
      <c r="C1447" s="68" t="s">
        <v>4739</v>
      </c>
      <c r="D1447" s="68" t="s">
        <v>4633</v>
      </c>
      <c r="E1447" s="68" t="s">
        <v>4</v>
      </c>
      <c r="F1447" s="68" t="s">
        <v>89</v>
      </c>
      <c r="G1447" s="68" t="s">
        <v>6</v>
      </c>
      <c r="H1447" s="68" t="s">
        <v>12</v>
      </c>
      <c r="I1447" s="68">
        <v>30510</v>
      </c>
      <c r="J1447" s="68" t="s">
        <v>13069</v>
      </c>
      <c r="K1447" s="68" t="s">
        <v>322</v>
      </c>
      <c r="L1447" s="68" t="s">
        <v>4633</v>
      </c>
      <c r="M1447" s="68" t="s">
        <v>4832</v>
      </c>
      <c r="N1447" s="68" t="s">
        <v>4739</v>
      </c>
      <c r="O1447" s="68" t="s">
        <v>14666</v>
      </c>
      <c r="P1447" s="348">
        <v>25311291</v>
      </c>
      <c r="Q1447" s="348">
        <v>88411587</v>
      </c>
      <c r="R1447" s="348" t="s">
        <v>14191</v>
      </c>
      <c r="S1447" s="348">
        <v>88411587</v>
      </c>
      <c r="T1447" s="348" t="s">
        <v>15694</v>
      </c>
      <c r="U1447" s="348">
        <v>25311024</v>
      </c>
      <c r="V1447" s="68"/>
      <c r="W1447" s="68"/>
      <c r="X1447" s="68" t="s">
        <v>11018</v>
      </c>
      <c r="Y1447" s="68"/>
    </row>
    <row r="1448" spans="1:25" x14ac:dyDescent="0.25">
      <c r="A1448" s="68" t="s">
        <v>4741</v>
      </c>
      <c r="B1448" s="68" t="s">
        <v>4533</v>
      </c>
      <c r="C1448" s="68" t="s">
        <v>4742</v>
      </c>
      <c r="D1448" s="68" t="s">
        <v>4633</v>
      </c>
      <c r="E1448" s="68" t="s">
        <v>4</v>
      </c>
      <c r="F1448" s="68" t="s">
        <v>89</v>
      </c>
      <c r="G1448" s="68" t="s">
        <v>6</v>
      </c>
      <c r="H1448" s="68" t="s">
        <v>3</v>
      </c>
      <c r="I1448" s="68">
        <v>30502</v>
      </c>
      <c r="J1448" s="68" t="s">
        <v>12937</v>
      </c>
      <c r="K1448" s="68" t="s">
        <v>322</v>
      </c>
      <c r="L1448" s="68" t="s">
        <v>4633</v>
      </c>
      <c r="M1448" s="68" t="s">
        <v>2037</v>
      </c>
      <c r="N1448" s="68" t="s">
        <v>4742</v>
      </c>
      <c r="O1448" s="68" t="s">
        <v>14666</v>
      </c>
      <c r="P1448" s="348">
        <v>25315115</v>
      </c>
      <c r="Q1448" s="348" t="s">
        <v>15347</v>
      </c>
      <c r="R1448" s="348" t="s">
        <v>4759</v>
      </c>
      <c r="S1448" s="348">
        <v>88554117</v>
      </c>
      <c r="T1448" s="348" t="s">
        <v>15694</v>
      </c>
      <c r="U1448" s="348">
        <v>25311024</v>
      </c>
      <c r="V1448" s="68"/>
      <c r="W1448" s="68"/>
      <c r="X1448" s="68" t="s">
        <v>4088</v>
      </c>
      <c r="Y1448" s="68"/>
    </row>
    <row r="1449" spans="1:25" x14ac:dyDescent="0.25">
      <c r="A1449" s="68" t="s">
        <v>4743</v>
      </c>
      <c r="B1449" s="68" t="s">
        <v>4295</v>
      </c>
      <c r="C1449" s="68" t="s">
        <v>4744</v>
      </c>
      <c r="D1449" s="68" t="s">
        <v>4633</v>
      </c>
      <c r="E1449" s="68" t="s">
        <v>4</v>
      </c>
      <c r="F1449" s="68" t="s">
        <v>89</v>
      </c>
      <c r="G1449" s="68" t="s">
        <v>6</v>
      </c>
      <c r="H1449" s="68" t="s">
        <v>3</v>
      </c>
      <c r="I1449" s="68">
        <v>30502</v>
      </c>
      <c r="J1449" s="68" t="s">
        <v>12937</v>
      </c>
      <c r="K1449" s="68" t="s">
        <v>322</v>
      </c>
      <c r="L1449" s="68" t="s">
        <v>4633</v>
      </c>
      <c r="M1449" s="68" t="s">
        <v>2037</v>
      </c>
      <c r="N1449" s="68" t="s">
        <v>478</v>
      </c>
      <c r="O1449" s="68" t="s">
        <v>14666</v>
      </c>
      <c r="P1449" s="348">
        <v>25312098</v>
      </c>
      <c r="Q1449" s="348" t="s">
        <v>15347</v>
      </c>
      <c r="R1449" s="348" t="s">
        <v>7754</v>
      </c>
      <c r="S1449" s="348">
        <v>25312098</v>
      </c>
      <c r="T1449" s="348" t="s">
        <v>15694</v>
      </c>
      <c r="U1449" s="348">
        <v>25311024</v>
      </c>
      <c r="V1449" s="68"/>
      <c r="W1449" s="68"/>
      <c r="X1449" s="68" t="s">
        <v>4745</v>
      </c>
      <c r="Y1449" s="68"/>
    </row>
    <row r="1450" spans="1:25" x14ac:dyDescent="0.25">
      <c r="A1450" s="68" t="s">
        <v>4746</v>
      </c>
      <c r="B1450" s="68" t="s">
        <v>4490</v>
      </c>
      <c r="C1450" s="68" t="s">
        <v>4747</v>
      </c>
      <c r="D1450" s="68" t="s">
        <v>4633</v>
      </c>
      <c r="E1450" s="68" t="s">
        <v>4</v>
      </c>
      <c r="F1450" s="68" t="s">
        <v>89</v>
      </c>
      <c r="G1450" s="68" t="s">
        <v>6</v>
      </c>
      <c r="H1450" s="68" t="s">
        <v>7</v>
      </c>
      <c r="I1450" s="68">
        <v>30506</v>
      </c>
      <c r="J1450" s="68" t="s">
        <v>13065</v>
      </c>
      <c r="K1450" s="68" t="s">
        <v>322</v>
      </c>
      <c r="L1450" s="68" t="s">
        <v>4633</v>
      </c>
      <c r="M1450" s="68" t="s">
        <v>1639</v>
      </c>
      <c r="N1450" s="68" t="s">
        <v>4747</v>
      </c>
      <c r="O1450" s="68" t="s">
        <v>14666</v>
      </c>
      <c r="P1450" s="348">
        <v>25381515</v>
      </c>
      <c r="Q1450" s="348" t="s">
        <v>15347</v>
      </c>
      <c r="R1450" s="348" t="s">
        <v>10528</v>
      </c>
      <c r="S1450" s="348">
        <v>87192610</v>
      </c>
      <c r="T1450" s="348" t="s">
        <v>15694</v>
      </c>
      <c r="U1450" s="348">
        <v>25311024</v>
      </c>
      <c r="V1450" s="68"/>
      <c r="W1450" s="68"/>
      <c r="X1450" s="68" t="s">
        <v>1951</v>
      </c>
      <c r="Y1450" s="68"/>
    </row>
    <row r="1451" spans="1:25" x14ac:dyDescent="0.25">
      <c r="A1451" s="68" t="s">
        <v>4748</v>
      </c>
      <c r="B1451" s="68" t="s">
        <v>4542</v>
      </c>
      <c r="C1451" s="68" t="s">
        <v>2013</v>
      </c>
      <c r="D1451" s="68" t="s">
        <v>4633</v>
      </c>
      <c r="E1451" s="68" t="s">
        <v>4</v>
      </c>
      <c r="F1451" s="68" t="s">
        <v>89</v>
      </c>
      <c r="G1451" s="68" t="s">
        <v>6</v>
      </c>
      <c r="H1451" s="68" t="s">
        <v>3</v>
      </c>
      <c r="I1451" s="68">
        <v>30502</v>
      </c>
      <c r="J1451" s="68" t="s">
        <v>12937</v>
      </c>
      <c r="K1451" s="68" t="s">
        <v>322</v>
      </c>
      <c r="L1451" s="68" t="s">
        <v>4633</v>
      </c>
      <c r="M1451" s="68" t="s">
        <v>2037</v>
      </c>
      <c r="N1451" s="68" t="s">
        <v>2013</v>
      </c>
      <c r="O1451" s="68" t="s">
        <v>14666</v>
      </c>
      <c r="P1451" s="348">
        <v>86332186</v>
      </c>
      <c r="Q1451" s="348" t="s">
        <v>15347</v>
      </c>
      <c r="R1451" s="348" t="s">
        <v>14916</v>
      </c>
      <c r="S1451" s="348">
        <v>86332186</v>
      </c>
      <c r="T1451" s="348" t="s">
        <v>15694</v>
      </c>
      <c r="U1451" s="348">
        <v>25311024</v>
      </c>
      <c r="V1451" s="68"/>
      <c r="W1451" s="68"/>
      <c r="X1451" s="68" t="s">
        <v>1495</v>
      </c>
      <c r="Y1451" s="68"/>
    </row>
    <row r="1452" spans="1:25" x14ac:dyDescent="0.25">
      <c r="A1452" s="68" t="s">
        <v>4749</v>
      </c>
      <c r="B1452" s="68" t="s">
        <v>4558</v>
      </c>
      <c r="C1452" s="68" t="s">
        <v>4750</v>
      </c>
      <c r="D1452" s="68" t="s">
        <v>4633</v>
      </c>
      <c r="E1452" s="68" t="s">
        <v>4</v>
      </c>
      <c r="F1452" s="68" t="s">
        <v>89</v>
      </c>
      <c r="G1452" s="68" t="s">
        <v>6</v>
      </c>
      <c r="H1452" s="68" t="s">
        <v>7</v>
      </c>
      <c r="I1452" s="68">
        <v>30506</v>
      </c>
      <c r="J1452" s="68" t="s">
        <v>13065</v>
      </c>
      <c r="K1452" s="68" t="s">
        <v>322</v>
      </c>
      <c r="L1452" s="68" t="s">
        <v>4633</v>
      </c>
      <c r="M1452" s="68" t="s">
        <v>1639</v>
      </c>
      <c r="N1452" s="68" t="s">
        <v>1639</v>
      </c>
      <c r="O1452" s="68" t="s">
        <v>14666</v>
      </c>
      <c r="P1452" s="348">
        <v>25381912</v>
      </c>
      <c r="Q1452" s="348">
        <v>25381473</v>
      </c>
      <c r="R1452" s="348" t="s">
        <v>4751</v>
      </c>
      <c r="S1452" s="348">
        <v>72502805</v>
      </c>
      <c r="T1452" s="348" t="s">
        <v>15694</v>
      </c>
      <c r="U1452" s="348">
        <v>25311024</v>
      </c>
      <c r="V1452" s="68"/>
      <c r="W1452" s="68"/>
      <c r="X1452" s="68" t="s">
        <v>12128</v>
      </c>
      <c r="Y1452" s="68"/>
    </row>
    <row r="1453" spans="1:25" x14ac:dyDescent="0.25">
      <c r="A1453" s="68" t="s">
        <v>4752</v>
      </c>
      <c r="B1453" s="68" t="s">
        <v>4596</v>
      </c>
      <c r="C1453" s="68" t="s">
        <v>4753</v>
      </c>
      <c r="D1453" s="68" t="s">
        <v>4633</v>
      </c>
      <c r="E1453" s="68" t="s">
        <v>4</v>
      </c>
      <c r="F1453" s="68" t="s">
        <v>89</v>
      </c>
      <c r="G1453" s="68" t="s">
        <v>6</v>
      </c>
      <c r="H1453" s="68" t="s">
        <v>7</v>
      </c>
      <c r="I1453" s="68">
        <v>30506</v>
      </c>
      <c r="J1453" s="68" t="s">
        <v>13065</v>
      </c>
      <c r="K1453" s="68" t="s">
        <v>322</v>
      </c>
      <c r="L1453" s="68" t="s">
        <v>4633</v>
      </c>
      <c r="M1453" s="68" t="s">
        <v>1639</v>
      </c>
      <c r="N1453" s="68" t="s">
        <v>218</v>
      </c>
      <c r="O1453" s="68" t="s">
        <v>14666</v>
      </c>
      <c r="P1453" s="348">
        <v>25381055</v>
      </c>
      <c r="Q1453" s="348" t="s">
        <v>15347</v>
      </c>
      <c r="R1453" s="348" t="s">
        <v>13196</v>
      </c>
      <c r="S1453" s="348">
        <v>72006941</v>
      </c>
      <c r="T1453" s="348" t="s">
        <v>15694</v>
      </c>
      <c r="U1453" s="348">
        <v>25311024</v>
      </c>
      <c r="V1453" s="68"/>
      <c r="W1453" s="68"/>
      <c r="X1453" s="68" t="s">
        <v>4754</v>
      </c>
      <c r="Y1453" s="68"/>
    </row>
    <row r="1454" spans="1:25" x14ac:dyDescent="0.25">
      <c r="A1454" s="68" t="s">
        <v>4756</v>
      </c>
      <c r="B1454" s="68" t="s">
        <v>3336</v>
      </c>
      <c r="C1454" s="68" t="s">
        <v>4757</v>
      </c>
      <c r="D1454" s="68" t="s">
        <v>4633</v>
      </c>
      <c r="E1454" s="68" t="s">
        <v>6</v>
      </c>
      <c r="F1454" s="68" t="s">
        <v>89</v>
      </c>
      <c r="G1454" s="68" t="s">
        <v>6</v>
      </c>
      <c r="H1454" s="68" t="s">
        <v>3</v>
      </c>
      <c r="I1454" s="68">
        <v>30502</v>
      </c>
      <c r="J1454" s="68" t="s">
        <v>12937</v>
      </c>
      <c r="K1454" s="68" t="s">
        <v>322</v>
      </c>
      <c r="L1454" s="68" t="s">
        <v>4633</v>
      </c>
      <c r="M1454" s="68" t="s">
        <v>2037</v>
      </c>
      <c r="N1454" s="68" t="s">
        <v>4757</v>
      </c>
      <c r="O1454" s="68" t="s">
        <v>14666</v>
      </c>
      <c r="P1454" s="348">
        <v>85560555</v>
      </c>
      <c r="Q1454" s="348" t="s">
        <v>15347</v>
      </c>
      <c r="R1454" s="348" t="s">
        <v>10200</v>
      </c>
      <c r="S1454" s="348">
        <v>85560555</v>
      </c>
      <c r="T1454" s="348" t="s">
        <v>15693</v>
      </c>
      <c r="U1454" s="348" t="s">
        <v>16601</v>
      </c>
      <c r="V1454" s="68"/>
      <c r="W1454" s="68"/>
      <c r="X1454" s="68" t="s">
        <v>10885</v>
      </c>
      <c r="Y1454" s="68"/>
    </row>
    <row r="1455" spans="1:25" x14ac:dyDescent="0.25">
      <c r="A1455" s="68" t="s">
        <v>4758</v>
      </c>
      <c r="B1455" s="68" t="s">
        <v>3344</v>
      </c>
      <c r="C1455" s="68" t="s">
        <v>856</v>
      </c>
      <c r="D1455" s="68" t="s">
        <v>4633</v>
      </c>
      <c r="E1455" s="68" t="s">
        <v>4</v>
      </c>
      <c r="F1455" s="68" t="s">
        <v>89</v>
      </c>
      <c r="G1455" s="68" t="s">
        <v>6</v>
      </c>
      <c r="H1455" s="68" t="s">
        <v>3</v>
      </c>
      <c r="I1455" s="68">
        <v>30502</v>
      </c>
      <c r="J1455" s="68" t="s">
        <v>12937</v>
      </c>
      <c r="K1455" s="68" t="s">
        <v>322</v>
      </c>
      <c r="L1455" s="68" t="s">
        <v>4633</v>
      </c>
      <c r="M1455" s="68" t="s">
        <v>2037</v>
      </c>
      <c r="N1455" s="68" t="s">
        <v>856</v>
      </c>
      <c r="O1455" s="68" t="s">
        <v>14666</v>
      </c>
      <c r="P1455" s="348">
        <v>25311815</v>
      </c>
      <c r="Q1455" s="348">
        <v>88705615</v>
      </c>
      <c r="R1455" s="348" t="s">
        <v>12507</v>
      </c>
      <c r="S1455" s="348">
        <v>25311815</v>
      </c>
      <c r="T1455" s="348" t="s">
        <v>15694</v>
      </c>
      <c r="U1455" s="348">
        <v>25311024</v>
      </c>
      <c r="V1455" s="68"/>
      <c r="W1455" s="68"/>
      <c r="X1455" s="68" t="s">
        <v>4101</v>
      </c>
      <c r="Y1455" s="68"/>
    </row>
    <row r="1456" spans="1:25" x14ac:dyDescent="0.25">
      <c r="A1456" s="68" t="s">
        <v>4760</v>
      </c>
      <c r="B1456" s="68" t="s">
        <v>3347</v>
      </c>
      <c r="C1456" s="68" t="s">
        <v>4761</v>
      </c>
      <c r="D1456" s="68" t="s">
        <v>4633</v>
      </c>
      <c r="E1456" s="68" t="s">
        <v>5</v>
      </c>
      <c r="F1456" s="68" t="s">
        <v>89</v>
      </c>
      <c r="G1456" s="68" t="s">
        <v>6</v>
      </c>
      <c r="H1456" s="68" t="s">
        <v>11</v>
      </c>
      <c r="I1456" s="68">
        <v>30509</v>
      </c>
      <c r="J1456" s="68" t="s">
        <v>13068</v>
      </c>
      <c r="K1456" s="68" t="s">
        <v>322</v>
      </c>
      <c r="L1456" s="68" t="s">
        <v>4633</v>
      </c>
      <c r="M1456" s="68" t="s">
        <v>1542</v>
      </c>
      <c r="N1456" s="68" t="s">
        <v>4761</v>
      </c>
      <c r="O1456" s="68" t="s">
        <v>14666</v>
      </c>
      <c r="P1456" s="348">
        <v>25563215</v>
      </c>
      <c r="Q1456" s="348" t="s">
        <v>15347</v>
      </c>
      <c r="R1456" s="348" t="s">
        <v>10309</v>
      </c>
      <c r="S1456" s="348">
        <v>83311715</v>
      </c>
      <c r="T1456" s="348" t="s">
        <v>15692</v>
      </c>
      <c r="U1456" s="348">
        <v>25567876</v>
      </c>
      <c r="V1456" s="68"/>
      <c r="W1456" s="68"/>
      <c r="X1456" s="68" t="s">
        <v>2689</v>
      </c>
      <c r="Y1456" s="68"/>
    </row>
    <row r="1457" spans="1:25" x14ac:dyDescent="0.25">
      <c r="A1457" s="68" t="s">
        <v>4762</v>
      </c>
      <c r="B1457" s="68" t="s">
        <v>4642</v>
      </c>
      <c r="C1457" s="68" t="s">
        <v>4763</v>
      </c>
      <c r="D1457" s="68" t="s">
        <v>4633</v>
      </c>
      <c r="E1457" s="68" t="s">
        <v>10</v>
      </c>
      <c r="F1457" s="68" t="s">
        <v>89</v>
      </c>
      <c r="G1457" s="68" t="s">
        <v>6</v>
      </c>
      <c r="H1457" s="68" t="s">
        <v>6</v>
      </c>
      <c r="I1457" s="68">
        <v>30505</v>
      </c>
      <c r="J1457" s="68" t="s">
        <v>13064</v>
      </c>
      <c r="K1457" s="68" t="s">
        <v>322</v>
      </c>
      <c r="L1457" s="68" t="s">
        <v>4633</v>
      </c>
      <c r="M1457" s="68" t="s">
        <v>718</v>
      </c>
      <c r="N1457" s="68" t="s">
        <v>11570</v>
      </c>
      <c r="O1457" s="68" t="s">
        <v>14666</v>
      </c>
      <c r="P1457" s="348">
        <v>25590242</v>
      </c>
      <c r="Q1457" s="348">
        <v>86940173</v>
      </c>
      <c r="R1457" s="348" t="s">
        <v>10312</v>
      </c>
      <c r="S1457" s="348">
        <v>85560827</v>
      </c>
      <c r="T1457" s="348" t="s">
        <v>15238</v>
      </c>
      <c r="U1457" s="348">
        <v>25567876</v>
      </c>
      <c r="V1457" s="68"/>
      <c r="W1457" s="68"/>
      <c r="X1457" s="68" t="s">
        <v>4122</v>
      </c>
      <c r="Y1457" s="68"/>
    </row>
    <row r="1458" spans="1:25" x14ac:dyDescent="0.25">
      <c r="A1458" s="68" t="s">
        <v>4765</v>
      </c>
      <c r="B1458" s="68" t="s">
        <v>4764</v>
      </c>
      <c r="C1458" s="68" t="s">
        <v>4766</v>
      </c>
      <c r="D1458" s="68" t="s">
        <v>4633</v>
      </c>
      <c r="E1458" s="68" t="s">
        <v>10</v>
      </c>
      <c r="F1458" s="68" t="s">
        <v>89</v>
      </c>
      <c r="G1458" s="68" t="s">
        <v>6</v>
      </c>
      <c r="H1458" s="68" t="s">
        <v>6</v>
      </c>
      <c r="I1458" s="68">
        <v>30505</v>
      </c>
      <c r="J1458" s="68" t="s">
        <v>13064</v>
      </c>
      <c r="K1458" s="68" t="s">
        <v>322</v>
      </c>
      <c r="L1458" s="68" t="s">
        <v>4633</v>
      </c>
      <c r="M1458" s="68" t="s">
        <v>718</v>
      </c>
      <c r="N1458" s="68" t="s">
        <v>4766</v>
      </c>
      <c r="O1458" s="68" t="s">
        <v>14666</v>
      </c>
      <c r="P1458" s="348">
        <v>89670668</v>
      </c>
      <c r="Q1458" s="348" t="s">
        <v>15347</v>
      </c>
      <c r="R1458" s="348" t="s">
        <v>16603</v>
      </c>
      <c r="S1458" s="348">
        <v>83152192</v>
      </c>
      <c r="T1458" s="348" t="s">
        <v>15238</v>
      </c>
      <c r="U1458" s="348">
        <v>25567876</v>
      </c>
      <c r="V1458" s="68"/>
      <c r="W1458" s="68"/>
      <c r="X1458" s="68" t="s">
        <v>2495</v>
      </c>
      <c r="Y1458" s="68"/>
    </row>
    <row r="1459" spans="1:25" x14ac:dyDescent="0.25">
      <c r="A1459" s="68" t="s">
        <v>4768</v>
      </c>
      <c r="B1459" s="68" t="s">
        <v>4767</v>
      </c>
      <c r="C1459" s="68" t="s">
        <v>4769</v>
      </c>
      <c r="D1459" s="68" t="s">
        <v>4633</v>
      </c>
      <c r="E1459" s="68" t="s">
        <v>10</v>
      </c>
      <c r="F1459" s="68" t="s">
        <v>89</v>
      </c>
      <c r="G1459" s="68" t="s">
        <v>6</v>
      </c>
      <c r="H1459" s="68" t="s">
        <v>4</v>
      </c>
      <c r="I1459" s="68">
        <v>30503</v>
      </c>
      <c r="J1459" s="68" t="s">
        <v>12987</v>
      </c>
      <c r="K1459" s="68" t="s">
        <v>322</v>
      </c>
      <c r="L1459" s="68" t="s">
        <v>4633</v>
      </c>
      <c r="M1459" s="68" t="s">
        <v>4740</v>
      </c>
      <c r="N1459" s="68" t="s">
        <v>4769</v>
      </c>
      <c r="O1459" s="68" t="s">
        <v>14666</v>
      </c>
      <c r="P1459" s="348">
        <v>85468350</v>
      </c>
      <c r="Q1459" s="348" t="s">
        <v>15347</v>
      </c>
      <c r="R1459" s="348" t="s">
        <v>16604</v>
      </c>
      <c r="S1459" s="348">
        <v>85468350</v>
      </c>
      <c r="T1459" s="348" t="s">
        <v>15238</v>
      </c>
      <c r="U1459" s="348" t="s">
        <v>16591</v>
      </c>
      <c r="V1459" s="68" t="s">
        <v>15261</v>
      </c>
      <c r="W1459" s="68"/>
      <c r="X1459" s="68" t="s">
        <v>8544</v>
      </c>
      <c r="Y1459" s="68"/>
    </row>
    <row r="1460" spans="1:25" x14ac:dyDescent="0.25">
      <c r="A1460" s="68" t="s">
        <v>4771</v>
      </c>
      <c r="B1460" s="68" t="s">
        <v>4770</v>
      </c>
      <c r="C1460" s="68" t="s">
        <v>1367</v>
      </c>
      <c r="D1460" s="68" t="s">
        <v>4633</v>
      </c>
      <c r="E1460" s="68" t="s">
        <v>5</v>
      </c>
      <c r="F1460" s="68" t="s">
        <v>89</v>
      </c>
      <c r="G1460" s="68" t="s">
        <v>6</v>
      </c>
      <c r="H1460" s="68" t="s">
        <v>5</v>
      </c>
      <c r="I1460" s="68">
        <v>30504</v>
      </c>
      <c r="J1460" s="68" t="s">
        <v>13043</v>
      </c>
      <c r="K1460" s="68" t="s">
        <v>322</v>
      </c>
      <c r="L1460" s="68" t="s">
        <v>4633</v>
      </c>
      <c r="M1460" s="68" t="s">
        <v>315</v>
      </c>
      <c r="N1460" s="68" t="s">
        <v>1367</v>
      </c>
      <c r="O1460" s="68" t="s">
        <v>14666</v>
      </c>
      <c r="P1460" s="348">
        <v>25386565</v>
      </c>
      <c r="Q1460" s="348" t="s">
        <v>15347</v>
      </c>
      <c r="R1460" s="348" t="s">
        <v>10361</v>
      </c>
      <c r="S1460" s="348">
        <v>88415011</v>
      </c>
      <c r="T1460" s="348" t="s">
        <v>15692</v>
      </c>
      <c r="U1460" s="348">
        <v>25560767</v>
      </c>
      <c r="V1460" s="68"/>
      <c r="W1460" s="68"/>
      <c r="X1460" s="68" t="s">
        <v>4772</v>
      </c>
      <c r="Y1460" s="68"/>
    </row>
    <row r="1461" spans="1:25" x14ac:dyDescent="0.25">
      <c r="A1461" s="68" t="s">
        <v>4774</v>
      </c>
      <c r="B1461" s="68" t="s">
        <v>4773</v>
      </c>
      <c r="C1461" s="68" t="s">
        <v>478</v>
      </c>
      <c r="D1461" s="68" t="s">
        <v>4633</v>
      </c>
      <c r="E1461" s="68" t="s">
        <v>5</v>
      </c>
      <c r="F1461" s="68" t="s">
        <v>89</v>
      </c>
      <c r="G1461" s="68" t="s">
        <v>6</v>
      </c>
      <c r="H1461" s="68" t="s">
        <v>5</v>
      </c>
      <c r="I1461" s="68">
        <v>30504</v>
      </c>
      <c r="J1461" s="68" t="s">
        <v>13043</v>
      </c>
      <c r="K1461" s="68" t="s">
        <v>322</v>
      </c>
      <c r="L1461" s="68" t="s">
        <v>4633</v>
      </c>
      <c r="M1461" s="68" t="s">
        <v>315</v>
      </c>
      <c r="N1461" s="68" t="s">
        <v>478</v>
      </c>
      <c r="O1461" s="68" t="s">
        <v>14666</v>
      </c>
      <c r="P1461" s="348">
        <v>25386049</v>
      </c>
      <c r="Q1461" s="348" t="s">
        <v>15347</v>
      </c>
      <c r="R1461" s="348" t="s">
        <v>12789</v>
      </c>
      <c r="S1461" s="348">
        <v>25386049</v>
      </c>
      <c r="T1461" s="348" t="s">
        <v>15692</v>
      </c>
      <c r="U1461" s="348">
        <v>25567876</v>
      </c>
      <c r="V1461" s="68"/>
      <c r="W1461" s="68"/>
      <c r="X1461" s="68" t="s">
        <v>4112</v>
      </c>
      <c r="Y1461" s="68"/>
    </row>
    <row r="1462" spans="1:25" x14ac:dyDescent="0.25">
      <c r="A1462" s="68" t="s">
        <v>4775</v>
      </c>
      <c r="B1462" s="68" t="s">
        <v>755</v>
      </c>
      <c r="C1462" s="68" t="s">
        <v>834</v>
      </c>
      <c r="D1462" s="68" t="s">
        <v>4633</v>
      </c>
      <c r="E1462" s="68" t="s">
        <v>10</v>
      </c>
      <c r="F1462" s="68" t="s">
        <v>89</v>
      </c>
      <c r="G1462" s="68" t="s">
        <v>6</v>
      </c>
      <c r="H1462" s="68" t="s">
        <v>6</v>
      </c>
      <c r="I1462" s="68">
        <v>30505</v>
      </c>
      <c r="J1462" s="68" t="s">
        <v>13064</v>
      </c>
      <c r="K1462" s="68" t="s">
        <v>322</v>
      </c>
      <c r="L1462" s="68" t="s">
        <v>4633</v>
      </c>
      <c r="M1462" s="68" t="s">
        <v>718</v>
      </c>
      <c r="N1462" s="68" t="s">
        <v>834</v>
      </c>
      <c r="O1462" s="68" t="s">
        <v>14666</v>
      </c>
      <c r="P1462" s="348">
        <v>25590604</v>
      </c>
      <c r="Q1462" s="348">
        <v>70122675</v>
      </c>
      <c r="R1462" s="348" t="s">
        <v>14183</v>
      </c>
      <c r="S1462" s="348">
        <v>70122675</v>
      </c>
      <c r="T1462" s="348" t="s">
        <v>15238</v>
      </c>
      <c r="U1462" s="348" t="s">
        <v>16591</v>
      </c>
      <c r="V1462" s="68"/>
      <c r="W1462" s="68"/>
      <c r="X1462" s="68" t="s">
        <v>639</v>
      </c>
      <c r="Y1462" s="68"/>
    </row>
    <row r="1463" spans="1:25" x14ac:dyDescent="0.25">
      <c r="A1463" s="68" t="s">
        <v>4776</v>
      </c>
      <c r="B1463" s="68" t="s">
        <v>3480</v>
      </c>
      <c r="C1463" s="68" t="s">
        <v>4584</v>
      </c>
      <c r="D1463" s="68" t="s">
        <v>4633</v>
      </c>
      <c r="E1463" s="68" t="s">
        <v>10</v>
      </c>
      <c r="F1463" s="68" t="s">
        <v>89</v>
      </c>
      <c r="G1463" s="68" t="s">
        <v>6</v>
      </c>
      <c r="H1463" s="68" t="s">
        <v>6</v>
      </c>
      <c r="I1463" s="68">
        <v>30505</v>
      </c>
      <c r="J1463" s="68" t="s">
        <v>13064</v>
      </c>
      <c r="K1463" s="68" t="s">
        <v>322</v>
      </c>
      <c r="L1463" s="68" t="s">
        <v>4633</v>
      </c>
      <c r="M1463" s="68" t="s">
        <v>718</v>
      </c>
      <c r="N1463" s="68" t="s">
        <v>4584</v>
      </c>
      <c r="O1463" s="68" t="s">
        <v>14666</v>
      </c>
      <c r="P1463" s="348">
        <v>25590061</v>
      </c>
      <c r="Q1463" s="348">
        <v>25590039</v>
      </c>
      <c r="R1463" s="348" t="s">
        <v>10362</v>
      </c>
      <c r="S1463" s="348">
        <v>89236048</v>
      </c>
      <c r="T1463" s="348" t="s">
        <v>15238</v>
      </c>
      <c r="U1463" s="348">
        <v>25567876</v>
      </c>
      <c r="V1463" s="68"/>
      <c r="W1463" s="68"/>
      <c r="X1463" s="68" t="s">
        <v>579</v>
      </c>
      <c r="Y1463" s="68"/>
    </row>
    <row r="1464" spans="1:25" x14ac:dyDescent="0.25">
      <c r="A1464" s="68" t="s">
        <v>4777</v>
      </c>
      <c r="B1464" s="68" t="s">
        <v>3660</v>
      </c>
      <c r="C1464" s="68" t="s">
        <v>4778</v>
      </c>
      <c r="D1464" s="68" t="s">
        <v>4633</v>
      </c>
      <c r="E1464" s="68" t="s">
        <v>5</v>
      </c>
      <c r="F1464" s="68" t="s">
        <v>89</v>
      </c>
      <c r="G1464" s="68" t="s">
        <v>6</v>
      </c>
      <c r="H1464" s="68" t="s">
        <v>5</v>
      </c>
      <c r="I1464" s="68">
        <v>30504</v>
      </c>
      <c r="J1464" s="68" t="s">
        <v>13043</v>
      </c>
      <c r="K1464" s="68" t="s">
        <v>322</v>
      </c>
      <c r="L1464" s="68" t="s">
        <v>4633</v>
      </c>
      <c r="M1464" s="68" t="s">
        <v>315</v>
      </c>
      <c r="N1464" s="68" t="s">
        <v>11572</v>
      </c>
      <c r="O1464" s="68" t="s">
        <v>14666</v>
      </c>
      <c r="P1464" s="348">
        <v>85936487</v>
      </c>
      <c r="Q1464" s="348" t="s">
        <v>15347</v>
      </c>
      <c r="R1464" s="348" t="s">
        <v>14189</v>
      </c>
      <c r="S1464" s="348">
        <v>85936487</v>
      </c>
      <c r="T1464" s="348" t="s">
        <v>15692</v>
      </c>
      <c r="U1464" s="348">
        <v>25567876</v>
      </c>
      <c r="V1464" s="68"/>
      <c r="W1464" s="68"/>
      <c r="X1464" s="68" t="s">
        <v>7901</v>
      </c>
      <c r="Y1464" s="68"/>
    </row>
    <row r="1465" spans="1:25" x14ac:dyDescent="0.25">
      <c r="A1465" s="68" t="s">
        <v>4780</v>
      </c>
      <c r="B1465" s="68" t="s">
        <v>3740</v>
      </c>
      <c r="C1465" s="68" t="s">
        <v>2601</v>
      </c>
      <c r="D1465" s="68" t="s">
        <v>4633</v>
      </c>
      <c r="E1465" s="68" t="s">
        <v>5</v>
      </c>
      <c r="F1465" s="68" t="s">
        <v>89</v>
      </c>
      <c r="G1465" s="68" t="s">
        <v>6</v>
      </c>
      <c r="H1465" s="68" t="s">
        <v>5</v>
      </c>
      <c r="I1465" s="68">
        <v>30504</v>
      </c>
      <c r="J1465" s="68" t="s">
        <v>13043</v>
      </c>
      <c r="K1465" s="68" t="s">
        <v>322</v>
      </c>
      <c r="L1465" s="68" t="s">
        <v>4633</v>
      </c>
      <c r="M1465" s="68" t="s">
        <v>315</v>
      </c>
      <c r="N1465" s="68" t="s">
        <v>331</v>
      </c>
      <c r="O1465" s="68" t="s">
        <v>14666</v>
      </c>
      <c r="P1465" s="348">
        <v>25565798</v>
      </c>
      <c r="Q1465" s="348">
        <v>89971567</v>
      </c>
      <c r="R1465" s="348" t="s">
        <v>10527</v>
      </c>
      <c r="S1465" s="348">
        <v>89971567</v>
      </c>
      <c r="T1465" s="348" t="s">
        <v>15692</v>
      </c>
      <c r="U1465" s="348">
        <v>25570767</v>
      </c>
      <c r="V1465" s="68"/>
      <c r="W1465" s="68"/>
      <c r="X1465" s="68" t="s">
        <v>4129</v>
      </c>
      <c r="Y1465" s="68"/>
    </row>
    <row r="1466" spans="1:25" x14ac:dyDescent="0.25">
      <c r="A1466" s="68" t="s">
        <v>4781</v>
      </c>
      <c r="B1466" s="68" t="s">
        <v>4189</v>
      </c>
      <c r="C1466" s="68" t="s">
        <v>4782</v>
      </c>
      <c r="D1466" s="68" t="s">
        <v>4633</v>
      </c>
      <c r="E1466" s="68" t="s">
        <v>5</v>
      </c>
      <c r="F1466" s="68" t="s">
        <v>89</v>
      </c>
      <c r="G1466" s="68" t="s">
        <v>6</v>
      </c>
      <c r="H1466" s="68" t="s">
        <v>5</v>
      </c>
      <c r="I1466" s="68">
        <v>30504</v>
      </c>
      <c r="J1466" s="68" t="s">
        <v>13043</v>
      </c>
      <c r="K1466" s="68" t="s">
        <v>322</v>
      </c>
      <c r="L1466" s="68" t="s">
        <v>4633</v>
      </c>
      <c r="M1466" s="68" t="s">
        <v>315</v>
      </c>
      <c r="N1466" s="68" t="s">
        <v>4782</v>
      </c>
      <c r="O1466" s="68" t="s">
        <v>14666</v>
      </c>
      <c r="P1466" s="348">
        <v>83377697</v>
      </c>
      <c r="Q1466" s="348" t="s">
        <v>15347</v>
      </c>
      <c r="R1466" s="348" t="s">
        <v>13532</v>
      </c>
      <c r="S1466" s="348">
        <v>83377697</v>
      </c>
      <c r="T1466" s="348" t="s">
        <v>15692</v>
      </c>
      <c r="U1466" s="348">
        <v>25570767</v>
      </c>
      <c r="V1466" s="68"/>
      <c r="W1466" s="68"/>
      <c r="X1466" s="68" t="s">
        <v>9380</v>
      </c>
      <c r="Y1466" s="68"/>
    </row>
    <row r="1467" spans="1:25" x14ac:dyDescent="0.25">
      <c r="A1467" s="68" t="s">
        <v>4783</v>
      </c>
      <c r="B1467" s="68" t="s">
        <v>4145</v>
      </c>
      <c r="C1467" s="68" t="s">
        <v>718</v>
      </c>
      <c r="D1467" s="68" t="s">
        <v>4633</v>
      </c>
      <c r="E1467" s="68" t="s">
        <v>10</v>
      </c>
      <c r="F1467" s="68" t="s">
        <v>89</v>
      </c>
      <c r="G1467" s="68" t="s">
        <v>6</v>
      </c>
      <c r="H1467" s="68" t="s">
        <v>6</v>
      </c>
      <c r="I1467" s="68">
        <v>30505</v>
      </c>
      <c r="J1467" s="68" t="s">
        <v>13064</v>
      </c>
      <c r="K1467" s="68" t="s">
        <v>322</v>
      </c>
      <c r="L1467" s="68" t="s">
        <v>4633</v>
      </c>
      <c r="M1467" s="68" t="s">
        <v>718</v>
      </c>
      <c r="N1467" s="68" t="s">
        <v>718</v>
      </c>
      <c r="O1467" s="68" t="s">
        <v>14666</v>
      </c>
      <c r="P1467" s="348">
        <v>25590110</v>
      </c>
      <c r="Q1467" s="348" t="s">
        <v>15347</v>
      </c>
      <c r="R1467" s="348" t="s">
        <v>4784</v>
      </c>
      <c r="S1467" s="348">
        <v>72084351</v>
      </c>
      <c r="T1467" s="348" t="s">
        <v>15238</v>
      </c>
      <c r="U1467" s="348" t="s">
        <v>16596</v>
      </c>
      <c r="V1467" s="68"/>
      <c r="W1467" s="68"/>
      <c r="X1467" s="68" t="s">
        <v>1193</v>
      </c>
      <c r="Y1467" s="68"/>
    </row>
    <row r="1468" spans="1:25" x14ac:dyDescent="0.25">
      <c r="A1468" s="68" t="s">
        <v>4786</v>
      </c>
      <c r="B1468" s="68" t="s">
        <v>4785</v>
      </c>
      <c r="C1468" s="68" t="s">
        <v>4787</v>
      </c>
      <c r="D1468" s="68" t="s">
        <v>4633</v>
      </c>
      <c r="E1468" s="68" t="s">
        <v>5</v>
      </c>
      <c r="F1468" s="68" t="s">
        <v>89</v>
      </c>
      <c r="G1468" s="68" t="s">
        <v>6</v>
      </c>
      <c r="H1468" s="68" t="s">
        <v>11</v>
      </c>
      <c r="I1468" s="68">
        <v>30509</v>
      </c>
      <c r="J1468" s="68" t="s">
        <v>13068</v>
      </c>
      <c r="K1468" s="68" t="s">
        <v>322</v>
      </c>
      <c r="L1468" s="68" t="s">
        <v>4633</v>
      </c>
      <c r="M1468" s="68" t="s">
        <v>1542</v>
      </c>
      <c r="N1468" s="68" t="s">
        <v>4787</v>
      </c>
      <c r="O1468" s="68" t="s">
        <v>14666</v>
      </c>
      <c r="P1468" s="348">
        <v>25567876</v>
      </c>
      <c r="Q1468" s="348" t="s">
        <v>15347</v>
      </c>
      <c r="R1468" s="348" t="s">
        <v>13198</v>
      </c>
      <c r="S1468" s="348">
        <v>25562427</v>
      </c>
      <c r="T1468" s="348" t="s">
        <v>15692</v>
      </c>
      <c r="U1468" s="348">
        <v>25570767</v>
      </c>
      <c r="V1468" s="68"/>
      <c r="W1468" s="68"/>
      <c r="X1468" s="68"/>
      <c r="Y1468" s="68"/>
    </row>
    <row r="1469" spans="1:25" x14ac:dyDescent="0.25">
      <c r="A1469" s="68" t="s">
        <v>4788</v>
      </c>
      <c r="B1469" s="68" t="s">
        <v>977</v>
      </c>
      <c r="C1469" s="68" t="s">
        <v>1542</v>
      </c>
      <c r="D1469" s="68" t="s">
        <v>4633</v>
      </c>
      <c r="E1469" s="68" t="s">
        <v>5</v>
      </c>
      <c r="F1469" s="68" t="s">
        <v>89</v>
      </c>
      <c r="G1469" s="68" t="s">
        <v>6</v>
      </c>
      <c r="H1469" s="68" t="s">
        <v>11</v>
      </c>
      <c r="I1469" s="68">
        <v>30509</v>
      </c>
      <c r="J1469" s="68" t="s">
        <v>13068</v>
      </c>
      <c r="K1469" s="68" t="s">
        <v>322</v>
      </c>
      <c r="L1469" s="68" t="s">
        <v>4633</v>
      </c>
      <c r="M1469" s="68" t="s">
        <v>1542</v>
      </c>
      <c r="N1469" s="68" t="s">
        <v>1542</v>
      </c>
      <c r="O1469" s="68" t="s">
        <v>14666</v>
      </c>
      <c r="P1469" s="348">
        <v>25574010</v>
      </c>
      <c r="Q1469" s="348" t="s">
        <v>15347</v>
      </c>
      <c r="R1469" s="348" t="s">
        <v>14180</v>
      </c>
      <c r="S1469" s="348">
        <v>25574010</v>
      </c>
      <c r="T1469" s="348" t="s">
        <v>15692</v>
      </c>
      <c r="U1469" s="348">
        <v>25567876</v>
      </c>
      <c r="V1469" s="68" t="s">
        <v>15261</v>
      </c>
      <c r="W1469" s="68"/>
      <c r="X1469" s="68" t="s">
        <v>1198</v>
      </c>
      <c r="Y1469" s="68"/>
    </row>
    <row r="1470" spans="1:25" x14ac:dyDescent="0.25">
      <c r="A1470" s="68" t="s">
        <v>4789</v>
      </c>
      <c r="B1470" s="68" t="s">
        <v>1414</v>
      </c>
      <c r="C1470" s="68" t="s">
        <v>211</v>
      </c>
      <c r="D1470" s="68" t="s">
        <v>4633</v>
      </c>
      <c r="E1470" s="68" t="s">
        <v>10</v>
      </c>
      <c r="F1470" s="68" t="s">
        <v>89</v>
      </c>
      <c r="G1470" s="68" t="s">
        <v>6</v>
      </c>
      <c r="H1470" s="68" t="s">
        <v>6</v>
      </c>
      <c r="I1470" s="68">
        <v>30505</v>
      </c>
      <c r="J1470" s="68" t="s">
        <v>13064</v>
      </c>
      <c r="K1470" s="68" t="s">
        <v>322</v>
      </c>
      <c r="L1470" s="68" t="s">
        <v>4633</v>
      </c>
      <c r="M1470" s="68" t="s">
        <v>718</v>
      </c>
      <c r="N1470" s="68" t="s">
        <v>211</v>
      </c>
      <c r="O1470" s="68" t="s">
        <v>14666</v>
      </c>
      <c r="P1470" s="348">
        <v>89913432</v>
      </c>
      <c r="Q1470" s="348" t="s">
        <v>15347</v>
      </c>
      <c r="R1470" s="348" t="s">
        <v>4790</v>
      </c>
      <c r="S1470" s="348">
        <v>89913432</v>
      </c>
      <c r="T1470" s="348" t="s">
        <v>15238</v>
      </c>
      <c r="U1470" s="348">
        <v>25567876</v>
      </c>
      <c r="V1470" s="68"/>
      <c r="W1470" s="68"/>
      <c r="X1470" s="68" t="s">
        <v>4791</v>
      </c>
      <c r="Y1470" s="68"/>
    </row>
    <row r="1471" spans="1:25" x14ac:dyDescent="0.25">
      <c r="A1471" s="68" t="s">
        <v>4793</v>
      </c>
      <c r="B1471" s="68" t="s">
        <v>4792</v>
      </c>
      <c r="C1471" s="68" t="s">
        <v>218</v>
      </c>
      <c r="D1471" s="68" t="s">
        <v>4633</v>
      </c>
      <c r="E1471" s="68" t="s">
        <v>5</v>
      </c>
      <c r="F1471" s="68" t="s">
        <v>89</v>
      </c>
      <c r="G1471" s="68" t="s">
        <v>6</v>
      </c>
      <c r="H1471" s="68" t="s">
        <v>5</v>
      </c>
      <c r="I1471" s="68">
        <v>30504</v>
      </c>
      <c r="J1471" s="68" t="s">
        <v>13043</v>
      </c>
      <c r="K1471" s="68" t="s">
        <v>322</v>
      </c>
      <c r="L1471" s="68" t="s">
        <v>4633</v>
      </c>
      <c r="M1471" s="68" t="s">
        <v>315</v>
      </c>
      <c r="N1471" s="68" t="s">
        <v>218</v>
      </c>
      <c r="O1471" s="68" t="s">
        <v>14666</v>
      </c>
      <c r="P1471" s="348">
        <v>25566609</v>
      </c>
      <c r="Q1471" s="348" t="s">
        <v>15347</v>
      </c>
      <c r="R1471" s="348" t="s">
        <v>16605</v>
      </c>
      <c r="S1471" s="348">
        <v>25566609</v>
      </c>
      <c r="T1471" s="348" t="s">
        <v>15692</v>
      </c>
      <c r="U1471" s="348">
        <v>25567876</v>
      </c>
      <c r="V1471" s="68"/>
      <c r="W1471" s="68"/>
      <c r="X1471" s="68" t="s">
        <v>4794</v>
      </c>
      <c r="Y1471" s="68"/>
    </row>
    <row r="1472" spans="1:25" x14ac:dyDescent="0.25">
      <c r="A1472" s="68" t="s">
        <v>4795</v>
      </c>
      <c r="B1472" s="68" t="s">
        <v>742</v>
      </c>
      <c r="C1472" s="68" t="s">
        <v>15698</v>
      </c>
      <c r="D1472" s="68" t="s">
        <v>4633</v>
      </c>
      <c r="E1472" s="68" t="s">
        <v>5</v>
      </c>
      <c r="F1472" s="68" t="s">
        <v>89</v>
      </c>
      <c r="G1472" s="68" t="s">
        <v>6</v>
      </c>
      <c r="H1472" s="68" t="s">
        <v>5</v>
      </c>
      <c r="I1472" s="68">
        <v>30504</v>
      </c>
      <c r="J1472" s="68" t="s">
        <v>13043</v>
      </c>
      <c r="K1472" s="68" t="s">
        <v>322</v>
      </c>
      <c r="L1472" s="68" t="s">
        <v>4633</v>
      </c>
      <c r="M1472" s="68" t="s">
        <v>315</v>
      </c>
      <c r="N1472" s="68" t="s">
        <v>4796</v>
      </c>
      <c r="O1472" s="68" t="s">
        <v>14666</v>
      </c>
      <c r="P1472" s="348">
        <v>22005199</v>
      </c>
      <c r="Q1472" s="348" t="s">
        <v>15347</v>
      </c>
      <c r="R1472" s="348" t="s">
        <v>14192</v>
      </c>
      <c r="S1472" s="348">
        <v>88774159</v>
      </c>
      <c r="T1472" s="348" t="s">
        <v>15692</v>
      </c>
      <c r="U1472" s="348">
        <v>25567876</v>
      </c>
      <c r="V1472" s="68"/>
      <c r="W1472" s="68"/>
      <c r="X1472" s="68" t="s">
        <v>12129</v>
      </c>
      <c r="Y1472" s="68"/>
    </row>
    <row r="1473" spans="1:25" x14ac:dyDescent="0.25">
      <c r="A1473" s="68" t="s">
        <v>4797</v>
      </c>
      <c r="B1473" s="68" t="s">
        <v>584</v>
      </c>
      <c r="C1473" s="68" t="s">
        <v>4798</v>
      </c>
      <c r="D1473" s="68" t="s">
        <v>4633</v>
      </c>
      <c r="E1473" s="68" t="s">
        <v>10</v>
      </c>
      <c r="F1473" s="68" t="s">
        <v>89</v>
      </c>
      <c r="G1473" s="68" t="s">
        <v>6</v>
      </c>
      <c r="H1473" s="68" t="s">
        <v>6</v>
      </c>
      <c r="I1473" s="68">
        <v>30505</v>
      </c>
      <c r="J1473" s="68" t="s">
        <v>13064</v>
      </c>
      <c r="K1473" s="68" t="s">
        <v>322</v>
      </c>
      <c r="L1473" s="68" t="s">
        <v>4633</v>
      </c>
      <c r="M1473" s="68" t="s">
        <v>718</v>
      </c>
      <c r="N1473" s="68" t="s">
        <v>4798</v>
      </c>
      <c r="O1473" s="68" t="s">
        <v>14666</v>
      </c>
      <c r="P1473" s="348">
        <v>25590208</v>
      </c>
      <c r="Q1473" s="348" t="s">
        <v>15347</v>
      </c>
      <c r="R1473" s="348" t="s">
        <v>12714</v>
      </c>
      <c r="S1473" s="348">
        <v>89390601</v>
      </c>
      <c r="T1473" s="348" t="s">
        <v>15238</v>
      </c>
      <c r="U1473" s="348">
        <v>25567876</v>
      </c>
      <c r="V1473" s="68"/>
      <c r="W1473" s="68"/>
      <c r="X1473" s="68" t="s">
        <v>4800</v>
      </c>
      <c r="Y1473" s="68"/>
    </row>
    <row r="1474" spans="1:25" x14ac:dyDescent="0.25">
      <c r="A1474" s="68" t="s">
        <v>4801</v>
      </c>
      <c r="B1474" s="68" t="s">
        <v>645</v>
      </c>
      <c r="C1474" s="68" t="s">
        <v>4802</v>
      </c>
      <c r="D1474" s="68" t="s">
        <v>4633</v>
      </c>
      <c r="E1474" s="68" t="s">
        <v>5</v>
      </c>
      <c r="F1474" s="68" t="s">
        <v>89</v>
      </c>
      <c r="G1474" s="68" t="s">
        <v>6</v>
      </c>
      <c r="H1474" s="68" t="s">
        <v>11</v>
      </c>
      <c r="I1474" s="68">
        <v>30509</v>
      </c>
      <c r="J1474" s="68" t="s">
        <v>13068</v>
      </c>
      <c r="K1474" s="68" t="s">
        <v>322</v>
      </c>
      <c r="L1474" s="68" t="s">
        <v>4633</v>
      </c>
      <c r="M1474" s="68" t="s">
        <v>1542</v>
      </c>
      <c r="N1474" s="68" t="s">
        <v>4802</v>
      </c>
      <c r="O1474" s="68" t="s">
        <v>14666</v>
      </c>
      <c r="P1474" s="348">
        <v>25568586</v>
      </c>
      <c r="Q1474" s="348" t="s">
        <v>15347</v>
      </c>
      <c r="R1474" s="348" t="s">
        <v>14911</v>
      </c>
      <c r="S1474" s="348">
        <v>25568586</v>
      </c>
      <c r="T1474" s="348" t="s">
        <v>15692</v>
      </c>
      <c r="U1474" s="348">
        <v>25567876</v>
      </c>
      <c r="V1474" s="68"/>
      <c r="W1474" s="68"/>
      <c r="X1474" s="68" t="s">
        <v>4127</v>
      </c>
      <c r="Y1474" s="68"/>
    </row>
    <row r="1475" spans="1:25" x14ac:dyDescent="0.25">
      <c r="A1475" s="68" t="s">
        <v>4804</v>
      </c>
      <c r="B1475" s="68" t="s">
        <v>4803</v>
      </c>
      <c r="C1475" s="68" t="s">
        <v>4740</v>
      </c>
      <c r="D1475" s="68" t="s">
        <v>4633</v>
      </c>
      <c r="E1475" s="68" t="s">
        <v>10</v>
      </c>
      <c r="F1475" s="68" t="s">
        <v>89</v>
      </c>
      <c r="G1475" s="68" t="s">
        <v>6</v>
      </c>
      <c r="H1475" s="68" t="s">
        <v>4</v>
      </c>
      <c r="I1475" s="68">
        <v>30503</v>
      </c>
      <c r="J1475" s="68" t="s">
        <v>12987</v>
      </c>
      <c r="K1475" s="68" t="s">
        <v>322</v>
      </c>
      <c r="L1475" s="68" t="s">
        <v>4633</v>
      </c>
      <c r="M1475" s="68" t="s">
        <v>4740</v>
      </c>
      <c r="N1475" s="68" t="s">
        <v>4740</v>
      </c>
      <c r="O1475" s="68" t="s">
        <v>14666</v>
      </c>
      <c r="P1475" s="348">
        <v>83157865</v>
      </c>
      <c r="Q1475" s="348" t="s">
        <v>15347</v>
      </c>
      <c r="R1475" s="348" t="s">
        <v>14918</v>
      </c>
      <c r="S1475" s="348">
        <v>83157865</v>
      </c>
      <c r="T1475" s="348" t="s">
        <v>15238</v>
      </c>
      <c r="U1475" s="348">
        <v>25567876</v>
      </c>
      <c r="V1475" s="68"/>
      <c r="W1475" s="68"/>
      <c r="X1475" s="68" t="s">
        <v>4770</v>
      </c>
      <c r="Y1475" s="68"/>
    </row>
    <row r="1476" spans="1:25" x14ac:dyDescent="0.25">
      <c r="A1476" s="68" t="s">
        <v>4805</v>
      </c>
      <c r="B1476" s="68" t="s">
        <v>4772</v>
      </c>
      <c r="C1476" s="68" t="s">
        <v>4806</v>
      </c>
      <c r="D1476" s="68" t="s">
        <v>4633</v>
      </c>
      <c r="E1476" s="68" t="s">
        <v>5</v>
      </c>
      <c r="F1476" s="68" t="s">
        <v>89</v>
      </c>
      <c r="G1476" s="68" t="s">
        <v>6</v>
      </c>
      <c r="H1476" s="68" t="s">
        <v>5</v>
      </c>
      <c r="I1476" s="68">
        <v>30504</v>
      </c>
      <c r="J1476" s="68" t="s">
        <v>13043</v>
      </c>
      <c r="K1476" s="68" t="s">
        <v>322</v>
      </c>
      <c r="L1476" s="68" t="s">
        <v>4633</v>
      </c>
      <c r="M1476" s="68" t="s">
        <v>315</v>
      </c>
      <c r="N1476" s="68" t="s">
        <v>4806</v>
      </c>
      <c r="O1476" s="68" t="s">
        <v>14666</v>
      </c>
      <c r="P1476" s="348">
        <v>87603259</v>
      </c>
      <c r="Q1476" s="348" t="s">
        <v>15347</v>
      </c>
      <c r="R1476" s="348" t="s">
        <v>15702</v>
      </c>
      <c r="S1476" s="348">
        <v>87603259</v>
      </c>
      <c r="T1476" s="348" t="s">
        <v>15692</v>
      </c>
      <c r="U1476" s="348">
        <v>25567876</v>
      </c>
      <c r="V1476" s="68"/>
      <c r="W1476" s="68"/>
      <c r="X1476" s="68" t="s">
        <v>12813</v>
      </c>
      <c r="Y1476" s="68"/>
    </row>
    <row r="1477" spans="1:25" x14ac:dyDescent="0.25">
      <c r="A1477" s="68" t="s">
        <v>4807</v>
      </c>
      <c r="B1477" s="68" t="s">
        <v>2495</v>
      </c>
      <c r="C1477" s="68" t="s">
        <v>127</v>
      </c>
      <c r="D1477" s="68" t="s">
        <v>4633</v>
      </c>
      <c r="E1477" s="68" t="s">
        <v>10</v>
      </c>
      <c r="F1477" s="68" t="s">
        <v>89</v>
      </c>
      <c r="G1477" s="68" t="s">
        <v>6</v>
      </c>
      <c r="H1477" s="68" t="s">
        <v>6</v>
      </c>
      <c r="I1477" s="68">
        <v>30505</v>
      </c>
      <c r="J1477" s="68" t="s">
        <v>13064</v>
      </c>
      <c r="K1477" s="68" t="s">
        <v>322</v>
      </c>
      <c r="L1477" s="68" t="s">
        <v>4633</v>
      </c>
      <c r="M1477" s="68" t="s">
        <v>718</v>
      </c>
      <c r="N1477" s="68" t="s">
        <v>127</v>
      </c>
      <c r="O1477" s="68" t="s">
        <v>14666</v>
      </c>
      <c r="P1477" s="348">
        <v>25590072</v>
      </c>
      <c r="Q1477" s="348" t="s">
        <v>15347</v>
      </c>
      <c r="R1477" s="348" t="s">
        <v>15967</v>
      </c>
      <c r="S1477" s="348">
        <v>89634512</v>
      </c>
      <c r="T1477" s="348" t="s">
        <v>15238</v>
      </c>
      <c r="U1477" s="348">
        <v>25569186</v>
      </c>
      <c r="V1477" s="68"/>
      <c r="W1477" s="68"/>
      <c r="X1477" s="68" t="s">
        <v>3423</v>
      </c>
      <c r="Y1477" s="68"/>
    </row>
    <row r="1478" spans="1:25" x14ac:dyDescent="0.25">
      <c r="A1478" s="68" t="s">
        <v>4809</v>
      </c>
      <c r="B1478" s="68" t="s">
        <v>4794</v>
      </c>
      <c r="C1478" s="68" t="s">
        <v>4810</v>
      </c>
      <c r="D1478" s="68" t="s">
        <v>4633</v>
      </c>
      <c r="E1478" s="68" t="s">
        <v>5</v>
      </c>
      <c r="F1478" s="68" t="s">
        <v>89</v>
      </c>
      <c r="G1478" s="68" t="s">
        <v>6</v>
      </c>
      <c r="H1478" s="68" t="s">
        <v>5</v>
      </c>
      <c r="I1478" s="68">
        <v>30504</v>
      </c>
      <c r="J1478" s="68" t="s">
        <v>13043</v>
      </c>
      <c r="K1478" s="68" t="s">
        <v>322</v>
      </c>
      <c r="L1478" s="68" t="s">
        <v>4633</v>
      </c>
      <c r="M1478" s="68" t="s">
        <v>315</v>
      </c>
      <c r="N1478" s="68" t="s">
        <v>4810</v>
      </c>
      <c r="O1478" s="68" t="s">
        <v>14666</v>
      </c>
      <c r="P1478" s="348">
        <v>72984450</v>
      </c>
      <c r="Q1478" s="348" t="s">
        <v>15347</v>
      </c>
      <c r="R1478" s="348" t="s">
        <v>14907</v>
      </c>
      <c r="S1478" s="348">
        <v>72984450</v>
      </c>
      <c r="T1478" s="348" t="s">
        <v>15692</v>
      </c>
      <c r="U1478" s="348">
        <v>25570767</v>
      </c>
      <c r="V1478" s="68"/>
      <c r="W1478" s="68"/>
      <c r="X1478" s="68" t="s">
        <v>9218</v>
      </c>
      <c r="Y1478" s="68"/>
    </row>
    <row r="1479" spans="1:25" x14ac:dyDescent="0.25">
      <c r="A1479" s="68" t="s">
        <v>4812</v>
      </c>
      <c r="B1479" s="68" t="s">
        <v>4811</v>
      </c>
      <c r="C1479" s="68" t="s">
        <v>4216</v>
      </c>
      <c r="D1479" s="68" t="s">
        <v>4633</v>
      </c>
      <c r="E1479" s="68" t="s">
        <v>5</v>
      </c>
      <c r="F1479" s="68" t="s">
        <v>89</v>
      </c>
      <c r="G1479" s="68" t="s">
        <v>6</v>
      </c>
      <c r="H1479" s="68" t="s">
        <v>5</v>
      </c>
      <c r="I1479" s="68">
        <v>30504</v>
      </c>
      <c r="J1479" s="68" t="s">
        <v>13043</v>
      </c>
      <c r="K1479" s="68" t="s">
        <v>322</v>
      </c>
      <c r="L1479" s="68" t="s">
        <v>4633</v>
      </c>
      <c r="M1479" s="68" t="s">
        <v>315</v>
      </c>
      <c r="N1479" s="68" t="s">
        <v>4216</v>
      </c>
      <c r="O1479" s="68" t="s">
        <v>14666</v>
      </c>
      <c r="P1479" s="348">
        <v>87015327</v>
      </c>
      <c r="Q1479" s="348" t="s">
        <v>15347</v>
      </c>
      <c r="R1479" s="348" t="s">
        <v>15006</v>
      </c>
      <c r="S1479" s="348">
        <v>87015327</v>
      </c>
      <c r="T1479" s="348" t="s">
        <v>15692</v>
      </c>
      <c r="U1479" s="348">
        <v>25567876</v>
      </c>
      <c r="V1479" s="68"/>
      <c r="W1479" s="68"/>
      <c r="X1479" s="68" t="s">
        <v>3202</v>
      </c>
      <c r="Y1479" s="68"/>
    </row>
    <row r="1480" spans="1:25" x14ac:dyDescent="0.25">
      <c r="A1480" s="68" t="s">
        <v>4813</v>
      </c>
      <c r="B1480" s="68" t="s">
        <v>2919</v>
      </c>
      <c r="C1480" s="68" t="s">
        <v>315</v>
      </c>
      <c r="D1480" s="68" t="s">
        <v>4633</v>
      </c>
      <c r="E1480" s="68" t="s">
        <v>5</v>
      </c>
      <c r="F1480" s="68" t="s">
        <v>89</v>
      </c>
      <c r="G1480" s="68" t="s">
        <v>6</v>
      </c>
      <c r="H1480" s="68" t="s">
        <v>5</v>
      </c>
      <c r="I1480" s="68">
        <v>30504</v>
      </c>
      <c r="J1480" s="68" t="s">
        <v>13043</v>
      </c>
      <c r="K1480" s="68" t="s">
        <v>322</v>
      </c>
      <c r="L1480" s="68" t="s">
        <v>4633</v>
      </c>
      <c r="M1480" s="68" t="s">
        <v>315</v>
      </c>
      <c r="N1480" s="68" t="s">
        <v>315</v>
      </c>
      <c r="O1480" s="68" t="s">
        <v>14666</v>
      </c>
      <c r="P1480" s="348">
        <v>25388601</v>
      </c>
      <c r="Q1480" s="348">
        <v>85843128</v>
      </c>
      <c r="R1480" s="348" t="s">
        <v>10201</v>
      </c>
      <c r="S1480" s="348">
        <v>25388601</v>
      </c>
      <c r="T1480" s="348" t="s">
        <v>15692</v>
      </c>
      <c r="U1480" s="348">
        <v>25570767</v>
      </c>
      <c r="V1480" s="68"/>
      <c r="W1480" s="68"/>
      <c r="X1480" s="68" t="s">
        <v>4767</v>
      </c>
      <c r="Y1480" s="68"/>
    </row>
    <row r="1481" spans="1:25" x14ac:dyDescent="0.25">
      <c r="A1481" s="68" t="s">
        <v>4815</v>
      </c>
      <c r="B1481" s="68" t="s">
        <v>4814</v>
      </c>
      <c r="C1481" s="68" t="s">
        <v>3247</v>
      </c>
      <c r="D1481" s="68" t="s">
        <v>4633</v>
      </c>
      <c r="E1481" s="68" t="s">
        <v>5</v>
      </c>
      <c r="F1481" s="68" t="s">
        <v>89</v>
      </c>
      <c r="G1481" s="68" t="s">
        <v>6</v>
      </c>
      <c r="H1481" s="68" t="s">
        <v>5</v>
      </c>
      <c r="I1481" s="68">
        <v>30504</v>
      </c>
      <c r="J1481" s="68" t="s">
        <v>13043</v>
      </c>
      <c r="K1481" s="68" t="s">
        <v>322</v>
      </c>
      <c r="L1481" s="68" t="s">
        <v>4633</v>
      </c>
      <c r="M1481" s="68" t="s">
        <v>315</v>
      </c>
      <c r="N1481" s="68" t="s">
        <v>3247</v>
      </c>
      <c r="O1481" s="68" t="s">
        <v>14666</v>
      </c>
      <c r="P1481" s="348">
        <v>25386463</v>
      </c>
      <c r="Q1481" s="348" t="s">
        <v>15347</v>
      </c>
      <c r="R1481" s="348" t="s">
        <v>15699</v>
      </c>
      <c r="S1481" s="348">
        <v>87196818</v>
      </c>
      <c r="T1481" s="348" t="s">
        <v>15692</v>
      </c>
      <c r="U1481" s="348">
        <v>25570767</v>
      </c>
      <c r="V1481" s="68"/>
      <c r="W1481" s="68"/>
      <c r="X1481" s="68" t="s">
        <v>4811</v>
      </c>
      <c r="Y1481" s="68"/>
    </row>
    <row r="1482" spans="1:25" x14ac:dyDescent="0.25">
      <c r="A1482" s="68" t="s">
        <v>4817</v>
      </c>
      <c r="B1482" s="68" t="s">
        <v>4816</v>
      </c>
      <c r="C1482" s="68" t="s">
        <v>4818</v>
      </c>
      <c r="D1482" s="68" t="s">
        <v>4633</v>
      </c>
      <c r="E1482" s="68" t="s">
        <v>5</v>
      </c>
      <c r="F1482" s="68" t="s">
        <v>89</v>
      </c>
      <c r="G1482" s="68" t="s">
        <v>6</v>
      </c>
      <c r="H1482" s="68" t="s">
        <v>5</v>
      </c>
      <c r="I1482" s="68">
        <v>30504</v>
      </c>
      <c r="J1482" s="68" t="s">
        <v>13043</v>
      </c>
      <c r="K1482" s="68" t="s">
        <v>322</v>
      </c>
      <c r="L1482" s="68" t="s">
        <v>4633</v>
      </c>
      <c r="M1482" s="68" t="s">
        <v>315</v>
      </c>
      <c r="N1482" s="68" t="s">
        <v>4818</v>
      </c>
      <c r="O1482" s="68" t="s">
        <v>14666</v>
      </c>
      <c r="P1482" s="348">
        <v>87881919</v>
      </c>
      <c r="Q1482" s="348" t="s">
        <v>15347</v>
      </c>
      <c r="R1482" s="348" t="s">
        <v>4819</v>
      </c>
      <c r="S1482" s="348">
        <v>87881919</v>
      </c>
      <c r="T1482" s="348" t="s">
        <v>15692</v>
      </c>
      <c r="U1482" s="348">
        <v>25570767</v>
      </c>
      <c r="V1482" s="68"/>
      <c r="W1482" s="68"/>
      <c r="X1482" s="68" t="s">
        <v>12465</v>
      </c>
      <c r="Y1482" s="68"/>
    </row>
    <row r="1483" spans="1:25" x14ac:dyDescent="0.25">
      <c r="A1483" s="68" t="s">
        <v>4822</v>
      </c>
      <c r="B1483" s="68" t="s">
        <v>4821</v>
      </c>
      <c r="C1483" s="68" t="s">
        <v>4823</v>
      </c>
      <c r="D1483" s="68" t="s">
        <v>4633</v>
      </c>
      <c r="E1483" s="68" t="s">
        <v>6</v>
      </c>
      <c r="F1483" s="68" t="s">
        <v>89</v>
      </c>
      <c r="G1483" s="68" t="s">
        <v>6</v>
      </c>
      <c r="H1483" s="68" t="s">
        <v>16</v>
      </c>
      <c r="I1483" s="68">
        <v>30512</v>
      </c>
      <c r="J1483" s="68" t="s">
        <v>13954</v>
      </c>
      <c r="K1483" s="68" t="s">
        <v>322</v>
      </c>
      <c r="L1483" s="68" t="s">
        <v>4633</v>
      </c>
      <c r="M1483" s="68" t="s">
        <v>15700</v>
      </c>
      <c r="N1483" s="68" t="s">
        <v>4823</v>
      </c>
      <c r="O1483" s="68" t="s">
        <v>14666</v>
      </c>
      <c r="P1483" s="348">
        <v>22200779</v>
      </c>
      <c r="Q1483" s="348" t="s">
        <v>15347</v>
      </c>
      <c r="R1483" s="348" t="s">
        <v>14913</v>
      </c>
      <c r="S1483" s="348">
        <v>22000779</v>
      </c>
      <c r="T1483" s="348" t="s">
        <v>15693</v>
      </c>
      <c r="U1483" s="348" t="s">
        <v>16601</v>
      </c>
      <c r="V1483" s="68"/>
      <c r="W1483" s="68"/>
      <c r="X1483" s="68" t="s">
        <v>4824</v>
      </c>
      <c r="Y1483" s="68"/>
    </row>
    <row r="1484" spans="1:25" x14ac:dyDescent="0.25">
      <c r="A1484" s="68" t="s">
        <v>4826</v>
      </c>
      <c r="B1484" s="68" t="s">
        <v>4825</v>
      </c>
      <c r="C1484" s="68" t="s">
        <v>4827</v>
      </c>
      <c r="D1484" s="68" t="s">
        <v>4633</v>
      </c>
      <c r="E1484" s="68" t="s">
        <v>6</v>
      </c>
      <c r="F1484" s="68" t="s">
        <v>89</v>
      </c>
      <c r="G1484" s="68" t="s">
        <v>6</v>
      </c>
      <c r="H1484" s="68" t="s">
        <v>10</v>
      </c>
      <c r="I1484" s="68">
        <v>30508</v>
      </c>
      <c r="J1484" s="68" t="s">
        <v>13067</v>
      </c>
      <c r="K1484" s="68" t="s">
        <v>322</v>
      </c>
      <c r="L1484" s="68" t="s">
        <v>4633</v>
      </c>
      <c r="M1484" s="68" t="s">
        <v>4828</v>
      </c>
      <c r="N1484" s="68" t="s">
        <v>4827</v>
      </c>
      <c r="O1484" s="68" t="s">
        <v>14666</v>
      </c>
      <c r="P1484" s="348">
        <v>25548379</v>
      </c>
      <c r="Q1484" s="348" t="s">
        <v>15347</v>
      </c>
      <c r="R1484" s="348" t="s">
        <v>14915</v>
      </c>
      <c r="S1484" s="348">
        <v>86859148</v>
      </c>
      <c r="T1484" s="348" t="s">
        <v>15693</v>
      </c>
      <c r="U1484" s="348" t="s">
        <v>16601</v>
      </c>
      <c r="V1484" s="68"/>
      <c r="W1484" s="68"/>
      <c r="X1484" s="68" t="s">
        <v>3363</v>
      </c>
      <c r="Y1484" s="68"/>
    </row>
    <row r="1485" spans="1:25" x14ac:dyDescent="0.25">
      <c r="A1485" s="68" t="s">
        <v>4831</v>
      </c>
      <c r="B1485" s="68" t="s">
        <v>4830</v>
      </c>
      <c r="C1485" s="68" t="s">
        <v>1743</v>
      </c>
      <c r="D1485" s="68" t="s">
        <v>4633</v>
      </c>
      <c r="E1485" s="68" t="s">
        <v>4</v>
      </c>
      <c r="F1485" s="68" t="s">
        <v>89</v>
      </c>
      <c r="G1485" s="68" t="s">
        <v>6</v>
      </c>
      <c r="H1485" s="68" t="s">
        <v>12</v>
      </c>
      <c r="I1485" s="68">
        <v>30510</v>
      </c>
      <c r="J1485" s="68" t="s">
        <v>13069</v>
      </c>
      <c r="K1485" s="68" t="s">
        <v>322</v>
      </c>
      <c r="L1485" s="68" t="s">
        <v>4633</v>
      </c>
      <c r="M1485" s="68" t="s">
        <v>4832</v>
      </c>
      <c r="N1485" s="68" t="s">
        <v>4832</v>
      </c>
      <c r="O1485" s="68" t="s">
        <v>14666</v>
      </c>
      <c r="P1485" s="348">
        <v>25541463</v>
      </c>
      <c r="Q1485" s="348" t="s">
        <v>15347</v>
      </c>
      <c r="R1485" s="348" t="s">
        <v>4730</v>
      </c>
      <c r="S1485" s="348">
        <v>25541463</v>
      </c>
      <c r="T1485" s="348" t="s">
        <v>15694</v>
      </c>
      <c r="U1485" s="348">
        <v>25311024</v>
      </c>
      <c r="V1485" s="68"/>
      <c r="W1485" s="68"/>
      <c r="X1485" s="68" t="s">
        <v>2354</v>
      </c>
      <c r="Y1485" s="68"/>
    </row>
    <row r="1486" spans="1:25" x14ac:dyDescent="0.25">
      <c r="A1486" s="68" t="s">
        <v>4834</v>
      </c>
      <c r="B1486" s="68" t="s">
        <v>4833</v>
      </c>
      <c r="C1486" s="68" t="s">
        <v>4739</v>
      </c>
      <c r="D1486" s="68" t="s">
        <v>4633</v>
      </c>
      <c r="E1486" s="68" t="s">
        <v>6</v>
      </c>
      <c r="F1486" s="68" t="s">
        <v>89</v>
      </c>
      <c r="G1486" s="68" t="s">
        <v>6</v>
      </c>
      <c r="H1486" s="68" t="s">
        <v>10</v>
      </c>
      <c r="I1486" s="68">
        <v>30508</v>
      </c>
      <c r="J1486" s="68" t="s">
        <v>13067</v>
      </c>
      <c r="K1486" s="68" t="s">
        <v>322</v>
      </c>
      <c r="L1486" s="68" t="s">
        <v>4633</v>
      </c>
      <c r="M1486" s="68" t="s">
        <v>4828</v>
      </c>
      <c r="N1486" s="68" t="s">
        <v>4739</v>
      </c>
      <c r="O1486" s="68" t="s">
        <v>14666</v>
      </c>
      <c r="P1486" s="348">
        <v>22065243</v>
      </c>
      <c r="Q1486" s="348" t="s">
        <v>15347</v>
      </c>
      <c r="R1486" s="348" t="s">
        <v>12718</v>
      </c>
      <c r="S1486" s="348">
        <v>83084142</v>
      </c>
      <c r="T1486" s="348" t="s">
        <v>15693</v>
      </c>
      <c r="U1486" s="348" t="s">
        <v>16601</v>
      </c>
      <c r="V1486" s="68"/>
      <c r="W1486" s="68"/>
      <c r="X1486" s="68" t="s">
        <v>7637</v>
      </c>
      <c r="Y1486" s="68"/>
    </row>
    <row r="1487" spans="1:25" x14ac:dyDescent="0.25">
      <c r="A1487" s="68" t="s">
        <v>4836</v>
      </c>
      <c r="B1487" s="68" t="s">
        <v>4835</v>
      </c>
      <c r="C1487" s="68" t="s">
        <v>4828</v>
      </c>
      <c r="D1487" s="68" t="s">
        <v>4633</v>
      </c>
      <c r="E1487" s="68" t="s">
        <v>6</v>
      </c>
      <c r="F1487" s="68" t="s">
        <v>89</v>
      </c>
      <c r="G1487" s="68" t="s">
        <v>6</v>
      </c>
      <c r="H1487" s="68" t="s">
        <v>10</v>
      </c>
      <c r="I1487" s="68">
        <v>30508</v>
      </c>
      <c r="J1487" s="68" t="s">
        <v>13067</v>
      </c>
      <c r="K1487" s="68" t="s">
        <v>322</v>
      </c>
      <c r="L1487" s="68" t="s">
        <v>4633</v>
      </c>
      <c r="M1487" s="68" t="s">
        <v>4828</v>
      </c>
      <c r="N1487" s="68" t="s">
        <v>11371</v>
      </c>
      <c r="O1487" s="68" t="s">
        <v>14666</v>
      </c>
      <c r="P1487" s="348">
        <v>25548160</v>
      </c>
      <c r="Q1487" s="348" t="s">
        <v>15347</v>
      </c>
      <c r="R1487" s="348" t="s">
        <v>4829</v>
      </c>
      <c r="S1487" s="348">
        <v>25548160</v>
      </c>
      <c r="T1487" s="348" t="s">
        <v>15693</v>
      </c>
      <c r="U1487" s="348" t="s">
        <v>16601</v>
      </c>
      <c r="V1487" s="68"/>
      <c r="W1487" s="68"/>
      <c r="X1487" s="68" t="s">
        <v>2380</v>
      </c>
      <c r="Y1487" s="68"/>
    </row>
    <row r="1488" spans="1:25" x14ac:dyDescent="0.25">
      <c r="A1488" s="68" t="s">
        <v>4837</v>
      </c>
      <c r="B1488" s="68" t="s">
        <v>475</v>
      </c>
      <c r="C1488" s="68" t="s">
        <v>4838</v>
      </c>
      <c r="D1488" s="68" t="s">
        <v>4633</v>
      </c>
      <c r="E1488" s="68" t="s">
        <v>11</v>
      </c>
      <c r="F1488" s="68" t="s">
        <v>89</v>
      </c>
      <c r="G1488" s="68" t="s">
        <v>6</v>
      </c>
      <c r="H1488" s="68" t="s">
        <v>16</v>
      </c>
      <c r="I1488" s="68">
        <v>30512</v>
      </c>
      <c r="J1488" s="68" t="s">
        <v>13954</v>
      </c>
      <c r="K1488" s="68" t="s">
        <v>322</v>
      </c>
      <c r="L1488" s="68" t="s">
        <v>4633</v>
      </c>
      <c r="M1488" s="68" t="s">
        <v>15700</v>
      </c>
      <c r="N1488" s="68" t="s">
        <v>11576</v>
      </c>
      <c r="O1488" s="68" t="s">
        <v>14666</v>
      </c>
      <c r="P1488" s="348">
        <v>84033728</v>
      </c>
      <c r="Q1488" s="348" t="s">
        <v>15347</v>
      </c>
      <c r="R1488" s="348" t="s">
        <v>15701</v>
      </c>
      <c r="S1488" s="348">
        <v>84033728</v>
      </c>
      <c r="T1488" s="348" t="s">
        <v>15701</v>
      </c>
      <c r="U1488" s="348">
        <v>84033728</v>
      </c>
      <c r="V1488" s="68"/>
      <c r="W1488" s="68"/>
      <c r="X1488" s="68" t="s">
        <v>4839</v>
      </c>
      <c r="Y1488" s="68"/>
    </row>
    <row r="1489" spans="1:25" x14ac:dyDescent="0.25">
      <c r="A1489" s="68" t="s">
        <v>4840</v>
      </c>
      <c r="B1489" s="68" t="s">
        <v>1301</v>
      </c>
      <c r="C1489" s="68" t="s">
        <v>4841</v>
      </c>
      <c r="D1489" s="68" t="s">
        <v>4633</v>
      </c>
      <c r="E1489" s="68" t="s">
        <v>6</v>
      </c>
      <c r="F1489" s="68" t="s">
        <v>89</v>
      </c>
      <c r="G1489" s="68" t="s">
        <v>6</v>
      </c>
      <c r="H1489" s="68" t="s">
        <v>8</v>
      </c>
      <c r="I1489" s="68">
        <v>30507</v>
      </c>
      <c r="J1489" s="68" t="s">
        <v>13066</v>
      </c>
      <c r="K1489" s="68" t="s">
        <v>322</v>
      </c>
      <c r="L1489" s="68" t="s">
        <v>4633</v>
      </c>
      <c r="M1489" s="68" t="s">
        <v>4842</v>
      </c>
      <c r="N1489" s="68" t="s">
        <v>4841</v>
      </c>
      <c r="O1489" s="68" t="s">
        <v>14666</v>
      </c>
      <c r="P1489" s="348">
        <v>22065814</v>
      </c>
      <c r="Q1489" s="348" t="s">
        <v>15347</v>
      </c>
      <c r="R1489" s="348" t="s">
        <v>12720</v>
      </c>
      <c r="S1489" s="348">
        <v>85626516</v>
      </c>
      <c r="T1489" s="348" t="s">
        <v>15693</v>
      </c>
      <c r="U1489" s="348" t="s">
        <v>16601</v>
      </c>
      <c r="V1489" s="68"/>
      <c r="W1489" s="68"/>
      <c r="X1489" s="68" t="s">
        <v>8958</v>
      </c>
      <c r="Y1489" s="68"/>
    </row>
    <row r="1490" spans="1:25" x14ac:dyDescent="0.25">
      <c r="A1490" s="68" t="s">
        <v>4843</v>
      </c>
      <c r="B1490" s="68" t="s">
        <v>1317</v>
      </c>
      <c r="C1490" s="68" t="s">
        <v>2329</v>
      </c>
      <c r="D1490" s="68" t="s">
        <v>4633</v>
      </c>
      <c r="E1490" s="68" t="s">
        <v>4</v>
      </c>
      <c r="F1490" s="68" t="s">
        <v>89</v>
      </c>
      <c r="G1490" s="68" t="s">
        <v>6</v>
      </c>
      <c r="H1490" s="68" t="s">
        <v>3</v>
      </c>
      <c r="I1490" s="68">
        <v>30502</v>
      </c>
      <c r="J1490" s="68" t="s">
        <v>12937</v>
      </c>
      <c r="K1490" s="68" t="s">
        <v>322</v>
      </c>
      <c r="L1490" s="68" t="s">
        <v>4633</v>
      </c>
      <c r="M1490" s="68" t="s">
        <v>2037</v>
      </c>
      <c r="N1490" s="68" t="s">
        <v>2329</v>
      </c>
      <c r="O1490" s="68" t="s">
        <v>14666</v>
      </c>
      <c r="P1490" s="348">
        <v>87170026</v>
      </c>
      <c r="Q1490" s="348" t="s">
        <v>15347</v>
      </c>
      <c r="R1490" s="348" t="s">
        <v>16606</v>
      </c>
      <c r="S1490" s="348">
        <v>87170026</v>
      </c>
      <c r="T1490" s="348" t="s">
        <v>15694</v>
      </c>
      <c r="U1490" s="348">
        <v>25311024</v>
      </c>
      <c r="V1490" s="68"/>
      <c r="W1490" s="68"/>
      <c r="X1490" s="68" t="s">
        <v>9377</v>
      </c>
      <c r="Y1490" s="68"/>
    </row>
    <row r="1491" spans="1:25" x14ac:dyDescent="0.25">
      <c r="A1491" s="68" t="s">
        <v>4844</v>
      </c>
      <c r="B1491" s="68" t="s">
        <v>2917</v>
      </c>
      <c r="C1491" s="68" t="s">
        <v>298</v>
      </c>
      <c r="D1491" s="68" t="s">
        <v>4633</v>
      </c>
      <c r="E1491" s="68" t="s">
        <v>6</v>
      </c>
      <c r="F1491" s="68" t="s">
        <v>89</v>
      </c>
      <c r="G1491" s="68" t="s">
        <v>6</v>
      </c>
      <c r="H1491" s="68" t="s">
        <v>8</v>
      </c>
      <c r="I1491" s="68">
        <v>30507</v>
      </c>
      <c r="J1491" s="68" t="s">
        <v>13066</v>
      </c>
      <c r="K1491" s="68" t="s">
        <v>322</v>
      </c>
      <c r="L1491" s="68" t="s">
        <v>4633</v>
      </c>
      <c r="M1491" s="68" t="s">
        <v>4842</v>
      </c>
      <c r="N1491" s="68" t="s">
        <v>298</v>
      </c>
      <c r="O1491" s="68" t="s">
        <v>14666</v>
      </c>
      <c r="P1491" s="348">
        <v>25312830</v>
      </c>
      <c r="Q1491" s="348" t="s">
        <v>15347</v>
      </c>
      <c r="R1491" s="348" t="s">
        <v>16607</v>
      </c>
      <c r="S1491" s="348">
        <v>25312830</v>
      </c>
      <c r="T1491" s="348" t="s">
        <v>15693</v>
      </c>
      <c r="U1491" s="348" t="s">
        <v>16601</v>
      </c>
      <c r="V1491" s="68"/>
      <c r="W1491" s="68"/>
      <c r="X1491" s="68" t="s">
        <v>9226</v>
      </c>
      <c r="Y1491" s="68"/>
    </row>
    <row r="1492" spans="1:25" x14ac:dyDescent="0.25">
      <c r="A1492" s="68" t="s">
        <v>4846</v>
      </c>
      <c r="B1492" s="68" t="s">
        <v>4845</v>
      </c>
      <c r="C1492" s="68" t="s">
        <v>4847</v>
      </c>
      <c r="D1492" s="68" t="s">
        <v>4633</v>
      </c>
      <c r="E1492" s="68" t="s">
        <v>6</v>
      </c>
      <c r="F1492" s="68" t="s">
        <v>89</v>
      </c>
      <c r="G1492" s="68" t="s">
        <v>6</v>
      </c>
      <c r="H1492" s="68" t="s">
        <v>16</v>
      </c>
      <c r="I1492" s="68">
        <v>30512</v>
      </c>
      <c r="J1492" s="68" t="s">
        <v>13954</v>
      </c>
      <c r="K1492" s="68" t="s">
        <v>322</v>
      </c>
      <c r="L1492" s="68" t="s">
        <v>4633</v>
      </c>
      <c r="M1492" s="68" t="s">
        <v>15700</v>
      </c>
      <c r="N1492" s="68" t="s">
        <v>4847</v>
      </c>
      <c r="O1492" s="68" t="s">
        <v>14666</v>
      </c>
      <c r="P1492" s="348">
        <v>25141113</v>
      </c>
      <c r="Q1492" s="348">
        <v>89625819</v>
      </c>
      <c r="R1492" s="348" t="s">
        <v>16108</v>
      </c>
      <c r="S1492" s="348">
        <v>89625819</v>
      </c>
      <c r="T1492" s="348" t="s">
        <v>16608</v>
      </c>
      <c r="U1492" s="348" t="s">
        <v>16601</v>
      </c>
      <c r="V1492" s="68"/>
      <c r="W1492" s="68"/>
      <c r="X1492" s="68" t="s">
        <v>10811</v>
      </c>
      <c r="Y1492" s="68"/>
    </row>
    <row r="1493" spans="1:25" x14ac:dyDescent="0.25">
      <c r="A1493" s="68" t="s">
        <v>4849</v>
      </c>
      <c r="B1493" s="68" t="s">
        <v>4848</v>
      </c>
      <c r="C1493" s="68" t="s">
        <v>3370</v>
      </c>
      <c r="D1493" s="68" t="s">
        <v>4633</v>
      </c>
      <c r="E1493" s="68" t="s">
        <v>4</v>
      </c>
      <c r="F1493" s="68" t="s">
        <v>89</v>
      </c>
      <c r="G1493" s="68" t="s">
        <v>6</v>
      </c>
      <c r="H1493" s="68" t="s">
        <v>12</v>
      </c>
      <c r="I1493" s="68">
        <v>30510</v>
      </c>
      <c r="J1493" s="68" t="s">
        <v>13069</v>
      </c>
      <c r="K1493" s="68" t="s">
        <v>322</v>
      </c>
      <c r="L1493" s="68" t="s">
        <v>4633</v>
      </c>
      <c r="M1493" s="68" t="s">
        <v>4832</v>
      </c>
      <c r="N1493" s="68" t="s">
        <v>11577</v>
      </c>
      <c r="O1493" s="68" t="s">
        <v>14666</v>
      </c>
      <c r="P1493" s="348">
        <v>25311024</v>
      </c>
      <c r="Q1493" s="348" t="s">
        <v>15347</v>
      </c>
      <c r="R1493" s="348" t="s">
        <v>14904</v>
      </c>
      <c r="S1493" s="348">
        <v>25541174</v>
      </c>
      <c r="T1493" s="348" t="s">
        <v>15694</v>
      </c>
      <c r="U1493" s="348">
        <v>25567876</v>
      </c>
      <c r="V1493" s="68"/>
      <c r="W1493" s="68"/>
      <c r="X1493" s="68" t="s">
        <v>8965</v>
      </c>
      <c r="Y1493" s="68"/>
    </row>
    <row r="1494" spans="1:25" x14ac:dyDescent="0.25">
      <c r="A1494" s="68" t="s">
        <v>4850</v>
      </c>
      <c r="B1494" s="68" t="s">
        <v>2842</v>
      </c>
      <c r="C1494" s="68" t="s">
        <v>4851</v>
      </c>
      <c r="D1494" s="68" t="s">
        <v>4633</v>
      </c>
      <c r="E1494" s="68" t="s">
        <v>4</v>
      </c>
      <c r="F1494" s="68" t="s">
        <v>89</v>
      </c>
      <c r="G1494" s="68" t="s">
        <v>6</v>
      </c>
      <c r="H1494" s="68" t="s">
        <v>12</v>
      </c>
      <c r="I1494" s="68">
        <v>30510</v>
      </c>
      <c r="J1494" s="68" t="s">
        <v>13069</v>
      </c>
      <c r="K1494" s="68" t="s">
        <v>322</v>
      </c>
      <c r="L1494" s="68" t="s">
        <v>4633</v>
      </c>
      <c r="M1494" s="68" t="s">
        <v>4832</v>
      </c>
      <c r="N1494" s="68" t="s">
        <v>4851</v>
      </c>
      <c r="O1494" s="68" t="s">
        <v>14666</v>
      </c>
      <c r="P1494" s="348">
        <v>60675473</v>
      </c>
      <c r="Q1494" s="348" t="s">
        <v>15347</v>
      </c>
      <c r="R1494" s="348" t="s">
        <v>14185</v>
      </c>
      <c r="S1494" s="348">
        <v>60675473</v>
      </c>
      <c r="T1494" s="348" t="s">
        <v>15694</v>
      </c>
      <c r="U1494" s="348">
        <v>25567876</v>
      </c>
      <c r="V1494" s="68"/>
      <c r="W1494" s="68"/>
      <c r="X1494" s="68" t="s">
        <v>14186</v>
      </c>
      <c r="Y1494" s="68"/>
    </row>
    <row r="1495" spans="1:25" x14ac:dyDescent="0.25">
      <c r="A1495" s="68" t="s">
        <v>4852</v>
      </c>
      <c r="B1495" s="68" t="s">
        <v>2492</v>
      </c>
      <c r="C1495" s="68" t="s">
        <v>4853</v>
      </c>
      <c r="D1495" s="68" t="s">
        <v>4633</v>
      </c>
      <c r="E1495" s="68" t="s">
        <v>6</v>
      </c>
      <c r="F1495" s="68" t="s">
        <v>89</v>
      </c>
      <c r="G1495" s="68" t="s">
        <v>6</v>
      </c>
      <c r="H1495" s="68" t="s">
        <v>10</v>
      </c>
      <c r="I1495" s="68">
        <v>30508</v>
      </c>
      <c r="J1495" s="68" t="s">
        <v>13067</v>
      </c>
      <c r="K1495" s="68" t="s">
        <v>322</v>
      </c>
      <c r="L1495" s="68" t="s">
        <v>4633</v>
      </c>
      <c r="M1495" s="68" t="s">
        <v>4828</v>
      </c>
      <c r="N1495" s="68" t="s">
        <v>834</v>
      </c>
      <c r="O1495" s="68" t="s">
        <v>14666</v>
      </c>
      <c r="P1495" s="348">
        <v>25548360</v>
      </c>
      <c r="Q1495" s="348" t="s">
        <v>15347</v>
      </c>
      <c r="R1495" s="348" t="s">
        <v>13342</v>
      </c>
      <c r="S1495" s="348">
        <v>25548360</v>
      </c>
      <c r="T1495" s="348" t="s">
        <v>15693</v>
      </c>
      <c r="U1495" s="348" t="s">
        <v>16601</v>
      </c>
      <c r="V1495" s="68"/>
      <c r="W1495" s="68"/>
      <c r="X1495" s="68" t="s">
        <v>4854</v>
      </c>
      <c r="Y1495" s="68"/>
    </row>
    <row r="1496" spans="1:25" x14ac:dyDescent="0.25">
      <c r="A1496" s="68" t="s">
        <v>4856</v>
      </c>
      <c r="B1496" s="68" t="s">
        <v>2686</v>
      </c>
      <c r="C1496" s="68" t="s">
        <v>4857</v>
      </c>
      <c r="D1496" s="68" t="s">
        <v>4633</v>
      </c>
      <c r="E1496" s="68" t="s">
        <v>6</v>
      </c>
      <c r="F1496" s="68" t="s">
        <v>89</v>
      </c>
      <c r="G1496" s="68" t="s">
        <v>6</v>
      </c>
      <c r="H1496" s="68" t="s">
        <v>8</v>
      </c>
      <c r="I1496" s="68">
        <v>30507</v>
      </c>
      <c r="J1496" s="68" t="s">
        <v>13066</v>
      </c>
      <c r="K1496" s="68" t="s">
        <v>322</v>
      </c>
      <c r="L1496" s="68" t="s">
        <v>4633</v>
      </c>
      <c r="M1496" s="68" t="s">
        <v>4842</v>
      </c>
      <c r="N1496" s="68" t="s">
        <v>4857</v>
      </c>
      <c r="O1496" s="68" t="s">
        <v>14666</v>
      </c>
      <c r="P1496" s="348">
        <v>25313605</v>
      </c>
      <c r="Q1496" s="348">
        <v>88744308</v>
      </c>
      <c r="R1496" s="348" t="s">
        <v>16609</v>
      </c>
      <c r="S1496" s="348">
        <v>88744308</v>
      </c>
      <c r="T1496" s="348" t="s">
        <v>15693</v>
      </c>
      <c r="U1496" s="348" t="s">
        <v>16601</v>
      </c>
      <c r="V1496" s="68"/>
      <c r="W1496" s="68"/>
      <c r="X1496" s="68" t="s">
        <v>10716</v>
      </c>
      <c r="Y1496" s="68"/>
    </row>
    <row r="1497" spans="1:25" x14ac:dyDescent="0.25">
      <c r="A1497" s="68" t="s">
        <v>4860</v>
      </c>
      <c r="B1497" s="68" t="s">
        <v>4859</v>
      </c>
      <c r="C1497" s="68" t="s">
        <v>3737</v>
      </c>
      <c r="D1497" s="68" t="s">
        <v>4633</v>
      </c>
      <c r="E1497" s="68" t="s">
        <v>6</v>
      </c>
      <c r="F1497" s="68" t="s">
        <v>89</v>
      </c>
      <c r="G1497" s="68" t="s">
        <v>6</v>
      </c>
      <c r="H1497" s="68" t="s">
        <v>8</v>
      </c>
      <c r="I1497" s="68">
        <v>30507</v>
      </c>
      <c r="J1497" s="68" t="s">
        <v>13066</v>
      </c>
      <c r="K1497" s="68" t="s">
        <v>322</v>
      </c>
      <c r="L1497" s="68" t="s">
        <v>4633</v>
      </c>
      <c r="M1497" s="68" t="s">
        <v>4842</v>
      </c>
      <c r="N1497" s="68" t="s">
        <v>3737</v>
      </c>
      <c r="O1497" s="68" t="s">
        <v>14666</v>
      </c>
      <c r="P1497" s="348">
        <v>83980236</v>
      </c>
      <c r="Q1497" s="348" t="s">
        <v>15347</v>
      </c>
      <c r="R1497" s="348" t="s">
        <v>15703</v>
      </c>
      <c r="S1497" s="348">
        <v>83980236</v>
      </c>
      <c r="T1497" s="348" t="s">
        <v>15693</v>
      </c>
      <c r="U1497" s="348" t="s">
        <v>16601</v>
      </c>
      <c r="V1497" s="68"/>
      <c r="W1497" s="68"/>
      <c r="X1497" s="68" t="s">
        <v>4862</v>
      </c>
      <c r="Y1497" s="68"/>
    </row>
    <row r="1498" spans="1:25" x14ac:dyDescent="0.25">
      <c r="A1498" s="68" t="s">
        <v>4864</v>
      </c>
      <c r="B1498" s="68" t="s">
        <v>4863</v>
      </c>
      <c r="C1498" s="68" t="s">
        <v>1187</v>
      </c>
      <c r="D1498" s="68" t="s">
        <v>4633</v>
      </c>
      <c r="E1498" s="68" t="s">
        <v>6</v>
      </c>
      <c r="F1498" s="68" t="s">
        <v>89</v>
      </c>
      <c r="G1498" s="68" t="s">
        <v>6</v>
      </c>
      <c r="H1498" s="68" t="s">
        <v>10</v>
      </c>
      <c r="I1498" s="68">
        <v>30508</v>
      </c>
      <c r="J1498" s="68" t="s">
        <v>13067</v>
      </c>
      <c r="K1498" s="68" t="s">
        <v>322</v>
      </c>
      <c r="L1498" s="68" t="s">
        <v>4633</v>
      </c>
      <c r="M1498" s="68" t="s">
        <v>4828</v>
      </c>
      <c r="N1498" s="68" t="s">
        <v>1187</v>
      </c>
      <c r="O1498" s="68" t="s">
        <v>14666</v>
      </c>
      <c r="P1498" s="348">
        <v>89906948</v>
      </c>
      <c r="Q1498" s="348" t="s">
        <v>15347</v>
      </c>
      <c r="R1498" s="348" t="s">
        <v>4865</v>
      </c>
      <c r="S1498" s="348">
        <v>89906948</v>
      </c>
      <c r="T1498" s="348" t="s">
        <v>15693</v>
      </c>
      <c r="U1498" s="348" t="s">
        <v>16601</v>
      </c>
      <c r="V1498" s="68"/>
      <c r="W1498" s="68"/>
      <c r="X1498" s="68" t="s">
        <v>10909</v>
      </c>
      <c r="Y1498" s="68"/>
    </row>
    <row r="1499" spans="1:25" x14ac:dyDescent="0.25">
      <c r="A1499" s="68" t="s">
        <v>4868</v>
      </c>
      <c r="B1499" s="68" t="s">
        <v>4867</v>
      </c>
      <c r="C1499" s="68" t="s">
        <v>4869</v>
      </c>
      <c r="D1499" s="68" t="s">
        <v>4633</v>
      </c>
      <c r="E1499" s="68" t="s">
        <v>8</v>
      </c>
      <c r="F1499" s="68" t="s">
        <v>89</v>
      </c>
      <c r="G1499" s="68" t="s">
        <v>6</v>
      </c>
      <c r="H1499" s="68" t="s">
        <v>16</v>
      </c>
      <c r="I1499" s="68">
        <v>30512</v>
      </c>
      <c r="J1499" s="68" t="s">
        <v>13954</v>
      </c>
      <c r="K1499" s="68" t="s">
        <v>322</v>
      </c>
      <c r="L1499" s="68" t="s">
        <v>4633</v>
      </c>
      <c r="M1499" s="68" t="s">
        <v>15700</v>
      </c>
      <c r="N1499" s="68" t="s">
        <v>4869</v>
      </c>
      <c r="O1499" s="68" t="s">
        <v>14666</v>
      </c>
      <c r="P1499" s="348">
        <v>85792075</v>
      </c>
      <c r="Q1499" s="348" t="s">
        <v>15347</v>
      </c>
      <c r="R1499" s="348" t="s">
        <v>16610</v>
      </c>
      <c r="S1499" s="348">
        <v>85792075</v>
      </c>
      <c r="T1499" s="348" t="s">
        <v>9925</v>
      </c>
      <c r="U1499" s="348">
        <v>25570765</v>
      </c>
      <c r="V1499" s="68"/>
      <c r="W1499" s="68"/>
      <c r="X1499" s="68" t="s">
        <v>4871</v>
      </c>
      <c r="Y1499" s="68"/>
    </row>
    <row r="1500" spans="1:25" x14ac:dyDescent="0.25">
      <c r="A1500" s="68" t="s">
        <v>4873</v>
      </c>
      <c r="B1500" s="68" t="s">
        <v>4872</v>
      </c>
      <c r="C1500" s="68" t="s">
        <v>682</v>
      </c>
      <c r="D1500" s="68" t="s">
        <v>4633</v>
      </c>
      <c r="E1500" s="68" t="s">
        <v>6</v>
      </c>
      <c r="F1500" s="68" t="s">
        <v>89</v>
      </c>
      <c r="G1500" s="68" t="s">
        <v>6</v>
      </c>
      <c r="H1500" s="68" t="s">
        <v>8</v>
      </c>
      <c r="I1500" s="68">
        <v>30507</v>
      </c>
      <c r="J1500" s="68" t="s">
        <v>13066</v>
      </c>
      <c r="K1500" s="68" t="s">
        <v>322</v>
      </c>
      <c r="L1500" s="68" t="s">
        <v>4633</v>
      </c>
      <c r="M1500" s="68" t="s">
        <v>4842</v>
      </c>
      <c r="N1500" s="68" t="s">
        <v>4842</v>
      </c>
      <c r="O1500" s="68" t="s">
        <v>14666</v>
      </c>
      <c r="P1500" s="348">
        <v>25313029</v>
      </c>
      <c r="Q1500" s="348" t="s">
        <v>15347</v>
      </c>
      <c r="R1500" s="348" t="s">
        <v>11578</v>
      </c>
      <c r="S1500" s="348">
        <v>25313029</v>
      </c>
      <c r="T1500" s="348" t="s">
        <v>15693</v>
      </c>
      <c r="U1500" s="348" t="s">
        <v>16601</v>
      </c>
      <c r="V1500" s="68"/>
      <c r="W1500" s="68"/>
      <c r="X1500" s="68" t="s">
        <v>2993</v>
      </c>
      <c r="Y1500" s="68"/>
    </row>
    <row r="1501" spans="1:25" x14ac:dyDescent="0.25">
      <c r="A1501" s="68" t="s">
        <v>4875</v>
      </c>
      <c r="B1501" s="68" t="s">
        <v>4874</v>
      </c>
      <c r="C1501" s="68" t="s">
        <v>2048</v>
      </c>
      <c r="D1501" s="68" t="s">
        <v>4633</v>
      </c>
      <c r="E1501" s="68" t="s">
        <v>6</v>
      </c>
      <c r="F1501" s="68" t="s">
        <v>89</v>
      </c>
      <c r="G1501" s="68" t="s">
        <v>6</v>
      </c>
      <c r="H1501" s="68" t="s">
        <v>8</v>
      </c>
      <c r="I1501" s="68">
        <v>30507</v>
      </c>
      <c r="J1501" s="68" t="s">
        <v>13066</v>
      </c>
      <c r="K1501" s="68" t="s">
        <v>322</v>
      </c>
      <c r="L1501" s="68" t="s">
        <v>4633</v>
      </c>
      <c r="M1501" s="68" t="s">
        <v>4842</v>
      </c>
      <c r="N1501" s="68" t="s">
        <v>1357</v>
      </c>
      <c r="O1501" s="68" t="s">
        <v>14666</v>
      </c>
      <c r="P1501" s="348">
        <v>25310014</v>
      </c>
      <c r="Q1501" s="348" t="s">
        <v>15347</v>
      </c>
      <c r="R1501" s="348" t="s">
        <v>16611</v>
      </c>
      <c r="S1501" s="348">
        <v>87607153</v>
      </c>
      <c r="T1501" s="348" t="s">
        <v>15693</v>
      </c>
      <c r="U1501" s="348" t="s">
        <v>16601</v>
      </c>
      <c r="V1501" s="68"/>
      <c r="W1501" s="68"/>
      <c r="X1501" s="68" t="s">
        <v>8556</v>
      </c>
      <c r="Y1501" s="68"/>
    </row>
    <row r="1502" spans="1:25" x14ac:dyDescent="0.25">
      <c r="A1502" s="68" t="s">
        <v>4877</v>
      </c>
      <c r="B1502" s="68" t="s">
        <v>4876</v>
      </c>
      <c r="C1502" s="68" t="s">
        <v>14195</v>
      </c>
      <c r="D1502" s="68" t="s">
        <v>283</v>
      </c>
      <c r="E1502" s="68" t="s">
        <v>2</v>
      </c>
      <c r="F1502" s="68" t="s">
        <v>282</v>
      </c>
      <c r="G1502" s="68" t="s">
        <v>2</v>
      </c>
      <c r="H1502" s="68" t="s">
        <v>2</v>
      </c>
      <c r="I1502" s="68">
        <v>40101</v>
      </c>
      <c r="J1502" s="68" t="s">
        <v>12889</v>
      </c>
      <c r="K1502" s="68" t="s">
        <v>283</v>
      </c>
      <c r="L1502" s="68" t="s">
        <v>283</v>
      </c>
      <c r="M1502" s="68" t="s">
        <v>283</v>
      </c>
      <c r="N1502" s="68" t="s">
        <v>14195</v>
      </c>
      <c r="O1502" s="68" t="s">
        <v>14666</v>
      </c>
      <c r="P1502" s="348">
        <v>22634404</v>
      </c>
      <c r="Q1502" s="348">
        <v>22634404</v>
      </c>
      <c r="R1502" s="348" t="s">
        <v>13206</v>
      </c>
      <c r="S1502" s="348">
        <v>22634404</v>
      </c>
      <c r="T1502" s="348" t="s">
        <v>14942</v>
      </c>
      <c r="U1502" s="348">
        <v>22604275</v>
      </c>
      <c r="V1502" s="68"/>
      <c r="W1502" s="68"/>
      <c r="X1502" s="68" t="s">
        <v>1974</v>
      </c>
      <c r="Y1502" s="68" t="s">
        <v>560</v>
      </c>
    </row>
    <row r="1503" spans="1:25" x14ac:dyDescent="0.25">
      <c r="A1503" s="68" t="s">
        <v>4879</v>
      </c>
      <c r="B1503" s="68" t="s">
        <v>4878</v>
      </c>
      <c r="C1503" s="68" t="s">
        <v>4880</v>
      </c>
      <c r="D1503" s="68" t="s">
        <v>283</v>
      </c>
      <c r="E1503" s="68" t="s">
        <v>2</v>
      </c>
      <c r="F1503" s="68" t="s">
        <v>282</v>
      </c>
      <c r="G1503" s="68" t="s">
        <v>2</v>
      </c>
      <c r="H1503" s="68" t="s">
        <v>2</v>
      </c>
      <c r="I1503" s="68">
        <v>40101</v>
      </c>
      <c r="J1503" s="68" t="s">
        <v>12889</v>
      </c>
      <c r="K1503" s="68" t="s">
        <v>283</v>
      </c>
      <c r="L1503" s="68" t="s">
        <v>283</v>
      </c>
      <c r="M1503" s="68" t="s">
        <v>283</v>
      </c>
      <c r="N1503" s="68" t="s">
        <v>283</v>
      </c>
      <c r="O1503" s="68" t="s">
        <v>14666</v>
      </c>
      <c r="P1503" s="348">
        <v>22370819</v>
      </c>
      <c r="Q1503" s="348">
        <v>22370819</v>
      </c>
      <c r="R1503" s="348" t="s">
        <v>4883</v>
      </c>
      <c r="S1503" s="348">
        <v>22370819</v>
      </c>
      <c r="T1503" s="348" t="s">
        <v>14942</v>
      </c>
      <c r="U1503" s="348">
        <v>22604275</v>
      </c>
      <c r="V1503" s="68"/>
      <c r="W1503" s="68"/>
      <c r="X1503" s="68"/>
      <c r="Y1503" s="68"/>
    </row>
    <row r="1504" spans="1:25" x14ac:dyDescent="0.25">
      <c r="A1504" s="68" t="s">
        <v>4882</v>
      </c>
      <c r="B1504" s="68" t="s">
        <v>4881</v>
      </c>
      <c r="C1504" s="68" t="s">
        <v>14213</v>
      </c>
      <c r="D1504" s="68" t="s">
        <v>283</v>
      </c>
      <c r="E1504" s="68" t="s">
        <v>2</v>
      </c>
      <c r="F1504" s="68" t="s">
        <v>282</v>
      </c>
      <c r="G1504" s="68" t="s">
        <v>2</v>
      </c>
      <c r="H1504" s="68" t="s">
        <v>2</v>
      </c>
      <c r="I1504" s="68">
        <v>40101</v>
      </c>
      <c r="J1504" s="68" t="s">
        <v>12889</v>
      </c>
      <c r="K1504" s="68" t="s">
        <v>283</v>
      </c>
      <c r="L1504" s="68" t="s">
        <v>283</v>
      </c>
      <c r="M1504" s="68" t="s">
        <v>283</v>
      </c>
      <c r="N1504" s="68" t="s">
        <v>283</v>
      </c>
      <c r="O1504" s="68" t="s">
        <v>14666</v>
      </c>
      <c r="P1504" s="348">
        <v>22371265</v>
      </c>
      <c r="Q1504" s="348">
        <v>22373261</v>
      </c>
      <c r="R1504" s="348" t="s">
        <v>14226</v>
      </c>
      <c r="S1504" s="348">
        <v>88984956</v>
      </c>
      <c r="T1504" s="348" t="s">
        <v>14942</v>
      </c>
      <c r="U1504" s="348">
        <v>22604275</v>
      </c>
      <c r="V1504" s="68"/>
      <c r="W1504" s="68"/>
      <c r="X1504" s="68" t="s">
        <v>4884</v>
      </c>
      <c r="Y1504" s="68"/>
    </row>
    <row r="1505" spans="1:25" x14ac:dyDescent="0.25">
      <c r="A1505" s="68" t="s">
        <v>4886</v>
      </c>
      <c r="B1505" s="68" t="s">
        <v>4885</v>
      </c>
      <c r="C1505" s="68" t="s">
        <v>10457</v>
      </c>
      <c r="D1505" s="68" t="s">
        <v>283</v>
      </c>
      <c r="E1505" s="68" t="s">
        <v>2</v>
      </c>
      <c r="F1505" s="68" t="s">
        <v>282</v>
      </c>
      <c r="G1505" s="68" t="s">
        <v>2</v>
      </c>
      <c r="H1505" s="68" t="s">
        <v>2</v>
      </c>
      <c r="I1505" s="68">
        <v>40101</v>
      </c>
      <c r="J1505" s="68" t="s">
        <v>12889</v>
      </c>
      <c r="K1505" s="68" t="s">
        <v>283</v>
      </c>
      <c r="L1505" s="68" t="s">
        <v>283</v>
      </c>
      <c r="M1505" s="68" t="s">
        <v>283</v>
      </c>
      <c r="N1505" s="68" t="s">
        <v>11579</v>
      </c>
      <c r="O1505" s="68" t="s">
        <v>14666</v>
      </c>
      <c r="P1505" s="348">
        <v>22382207</v>
      </c>
      <c r="Q1505" s="348" t="s">
        <v>15347</v>
      </c>
      <c r="R1505" s="348" t="s">
        <v>16612</v>
      </c>
      <c r="S1505" s="348">
        <v>22382207</v>
      </c>
      <c r="T1505" s="348" t="s">
        <v>14942</v>
      </c>
      <c r="U1505" s="348">
        <v>22604275</v>
      </c>
      <c r="V1505" s="68"/>
      <c r="W1505" s="68"/>
      <c r="X1505" s="68" t="s">
        <v>1994</v>
      </c>
      <c r="Y1505" s="68"/>
    </row>
    <row r="1506" spans="1:25" x14ac:dyDescent="0.25">
      <c r="A1506" s="68" t="s">
        <v>4888</v>
      </c>
      <c r="B1506" s="68" t="s">
        <v>4887</v>
      </c>
      <c r="C1506" s="68" t="s">
        <v>4889</v>
      </c>
      <c r="D1506" s="68" t="s">
        <v>283</v>
      </c>
      <c r="E1506" s="68" t="s">
        <v>2</v>
      </c>
      <c r="F1506" s="68" t="s">
        <v>282</v>
      </c>
      <c r="G1506" s="68" t="s">
        <v>2</v>
      </c>
      <c r="H1506" s="68" t="s">
        <v>2</v>
      </c>
      <c r="I1506" s="68">
        <v>40101</v>
      </c>
      <c r="J1506" s="68" t="s">
        <v>12889</v>
      </c>
      <c r="K1506" s="68" t="s">
        <v>283</v>
      </c>
      <c r="L1506" s="68" t="s">
        <v>283</v>
      </c>
      <c r="M1506" s="68" t="s">
        <v>283</v>
      </c>
      <c r="N1506" s="68" t="s">
        <v>4605</v>
      </c>
      <c r="O1506" s="68" t="s">
        <v>14666</v>
      </c>
      <c r="P1506" s="348">
        <v>22376839</v>
      </c>
      <c r="Q1506" s="348">
        <v>22376741</v>
      </c>
      <c r="R1506" s="348" t="s">
        <v>4915</v>
      </c>
      <c r="S1506" s="348">
        <v>88258195</v>
      </c>
      <c r="T1506" s="348" t="s">
        <v>14942</v>
      </c>
      <c r="U1506" s="348">
        <v>88710597</v>
      </c>
      <c r="V1506" s="68" t="s">
        <v>15261</v>
      </c>
      <c r="W1506" s="68"/>
      <c r="X1506" s="68" t="s">
        <v>510</v>
      </c>
      <c r="Y1506" s="68"/>
    </row>
    <row r="1507" spans="1:25" x14ac:dyDescent="0.25">
      <c r="A1507" s="68" t="s">
        <v>4891</v>
      </c>
      <c r="B1507" s="68" t="s">
        <v>4890</v>
      </c>
      <c r="C1507" s="68" t="s">
        <v>10458</v>
      </c>
      <c r="D1507" s="68" t="s">
        <v>283</v>
      </c>
      <c r="E1507" s="68" t="s">
        <v>2</v>
      </c>
      <c r="F1507" s="68" t="s">
        <v>282</v>
      </c>
      <c r="G1507" s="68" t="s">
        <v>2</v>
      </c>
      <c r="H1507" s="68" t="s">
        <v>2</v>
      </c>
      <c r="I1507" s="68">
        <v>40101</v>
      </c>
      <c r="J1507" s="68" t="s">
        <v>12889</v>
      </c>
      <c r="K1507" s="68" t="s">
        <v>283</v>
      </c>
      <c r="L1507" s="68" t="s">
        <v>283</v>
      </c>
      <c r="M1507" s="68" t="s">
        <v>283</v>
      </c>
      <c r="N1507" s="68" t="s">
        <v>11580</v>
      </c>
      <c r="O1507" s="68" t="s">
        <v>14666</v>
      </c>
      <c r="P1507" s="348">
        <v>22370313</v>
      </c>
      <c r="Q1507" s="348">
        <v>22370313</v>
      </c>
      <c r="R1507" s="348" t="s">
        <v>14933</v>
      </c>
      <c r="S1507" s="348">
        <v>22370313</v>
      </c>
      <c r="T1507" s="348" t="s">
        <v>14942</v>
      </c>
      <c r="U1507" s="348">
        <v>22604275</v>
      </c>
      <c r="V1507" s="68"/>
      <c r="W1507" s="68"/>
      <c r="X1507" s="68"/>
      <c r="Y1507" s="68" t="s">
        <v>565</v>
      </c>
    </row>
    <row r="1508" spans="1:25" x14ac:dyDescent="0.25">
      <c r="A1508" s="68" t="s">
        <v>4893</v>
      </c>
      <c r="B1508" s="68" t="s">
        <v>4892</v>
      </c>
      <c r="C1508" s="68" t="s">
        <v>4894</v>
      </c>
      <c r="D1508" s="68" t="s">
        <v>283</v>
      </c>
      <c r="E1508" s="68" t="s">
        <v>2</v>
      </c>
      <c r="F1508" s="68" t="s">
        <v>282</v>
      </c>
      <c r="G1508" s="68" t="s">
        <v>2</v>
      </c>
      <c r="H1508" s="68" t="s">
        <v>2</v>
      </c>
      <c r="I1508" s="68">
        <v>40101</v>
      </c>
      <c r="J1508" s="68" t="s">
        <v>12889</v>
      </c>
      <c r="K1508" s="68" t="s">
        <v>283</v>
      </c>
      <c r="L1508" s="68" t="s">
        <v>283</v>
      </c>
      <c r="M1508" s="68" t="s">
        <v>283</v>
      </c>
      <c r="N1508" s="68" t="s">
        <v>4894</v>
      </c>
      <c r="O1508" s="68" t="s">
        <v>14666</v>
      </c>
      <c r="P1508" s="348">
        <v>22374503</v>
      </c>
      <c r="Q1508" s="348">
        <v>22374503</v>
      </c>
      <c r="R1508" s="348" t="s">
        <v>13188</v>
      </c>
      <c r="S1508" s="348">
        <v>21003210</v>
      </c>
      <c r="T1508" s="348" t="s">
        <v>14942</v>
      </c>
      <c r="U1508" s="348">
        <v>22604275</v>
      </c>
      <c r="V1508" s="68" t="s">
        <v>15261</v>
      </c>
      <c r="W1508" s="68"/>
      <c r="X1508" s="68" t="s">
        <v>1980</v>
      </c>
      <c r="Y1508" s="68"/>
    </row>
    <row r="1509" spans="1:25" x14ac:dyDescent="0.25">
      <c r="A1509" s="68" t="s">
        <v>4896</v>
      </c>
      <c r="B1509" s="68" t="s">
        <v>4895</v>
      </c>
      <c r="C1509" s="68" t="s">
        <v>14206</v>
      </c>
      <c r="D1509" s="68" t="s">
        <v>283</v>
      </c>
      <c r="E1509" s="68" t="s">
        <v>3</v>
      </c>
      <c r="F1509" s="68" t="s">
        <v>282</v>
      </c>
      <c r="G1509" s="68" t="s">
        <v>2</v>
      </c>
      <c r="H1509" s="68" t="s">
        <v>4</v>
      </c>
      <c r="I1509" s="68">
        <v>40103</v>
      </c>
      <c r="J1509" s="68" t="s">
        <v>12966</v>
      </c>
      <c r="K1509" s="68" t="s">
        <v>283</v>
      </c>
      <c r="L1509" s="68" t="s">
        <v>283</v>
      </c>
      <c r="M1509" s="68" t="s">
        <v>682</v>
      </c>
      <c r="N1509" s="68" t="s">
        <v>11581</v>
      </c>
      <c r="O1509" s="68" t="s">
        <v>14666</v>
      </c>
      <c r="P1509" s="348">
        <v>22371887</v>
      </c>
      <c r="Q1509" s="348">
        <v>22371889</v>
      </c>
      <c r="R1509" s="348" t="s">
        <v>13201</v>
      </c>
      <c r="S1509" s="348">
        <v>22371887</v>
      </c>
      <c r="T1509" s="348" t="s">
        <v>15704</v>
      </c>
      <c r="U1509" s="348">
        <v>22375389</v>
      </c>
      <c r="V1509" s="68"/>
      <c r="W1509" s="68"/>
      <c r="X1509" s="68" t="s">
        <v>2019</v>
      </c>
      <c r="Y1509" s="68" t="s">
        <v>949</v>
      </c>
    </row>
    <row r="1510" spans="1:25" x14ac:dyDescent="0.25">
      <c r="A1510" s="68" t="s">
        <v>4898</v>
      </c>
      <c r="B1510" s="68" t="s">
        <v>4897</v>
      </c>
      <c r="C1510" s="68" t="s">
        <v>4899</v>
      </c>
      <c r="D1510" s="68" t="s">
        <v>283</v>
      </c>
      <c r="E1510" s="68" t="s">
        <v>3</v>
      </c>
      <c r="F1510" s="68" t="s">
        <v>282</v>
      </c>
      <c r="G1510" s="68" t="s">
        <v>2</v>
      </c>
      <c r="H1510" s="68" t="s">
        <v>4</v>
      </c>
      <c r="I1510" s="68">
        <v>40103</v>
      </c>
      <c r="J1510" s="68" t="s">
        <v>12966</v>
      </c>
      <c r="K1510" s="68" t="s">
        <v>283</v>
      </c>
      <c r="L1510" s="68" t="s">
        <v>283</v>
      </c>
      <c r="M1510" s="68" t="s">
        <v>682</v>
      </c>
      <c r="N1510" s="68" t="s">
        <v>4899</v>
      </c>
      <c r="O1510" s="68" t="s">
        <v>14666</v>
      </c>
      <c r="P1510" s="348">
        <v>22932307</v>
      </c>
      <c r="Q1510" s="348">
        <v>22932307</v>
      </c>
      <c r="R1510" s="348" t="s">
        <v>16613</v>
      </c>
      <c r="S1510" s="348">
        <v>22930854</v>
      </c>
      <c r="T1510" s="348" t="s">
        <v>15704</v>
      </c>
      <c r="U1510" s="348">
        <v>22375389</v>
      </c>
      <c r="V1510" s="68"/>
      <c r="W1510" s="68"/>
      <c r="X1510" s="68" t="s">
        <v>3055</v>
      </c>
      <c r="Y1510" s="68"/>
    </row>
    <row r="1511" spans="1:25" x14ac:dyDescent="0.25">
      <c r="A1511" s="68" t="s">
        <v>4901</v>
      </c>
      <c r="B1511" s="68" t="s">
        <v>4900</v>
      </c>
      <c r="C1511" s="68" t="s">
        <v>4902</v>
      </c>
      <c r="D1511" s="68" t="s">
        <v>283</v>
      </c>
      <c r="E1511" s="68" t="s">
        <v>3</v>
      </c>
      <c r="F1511" s="68" t="s">
        <v>282</v>
      </c>
      <c r="G1511" s="68" t="s">
        <v>2</v>
      </c>
      <c r="H1511" s="68" t="s">
        <v>5</v>
      </c>
      <c r="I1511" s="68">
        <v>40104</v>
      </c>
      <c r="J1511" s="68" t="s">
        <v>13019</v>
      </c>
      <c r="K1511" s="68" t="s">
        <v>283</v>
      </c>
      <c r="L1511" s="68" t="s">
        <v>283</v>
      </c>
      <c r="M1511" s="68" t="s">
        <v>4903</v>
      </c>
      <c r="N1511" s="68" t="s">
        <v>11582</v>
      </c>
      <c r="O1511" s="68" t="s">
        <v>14666</v>
      </c>
      <c r="P1511" s="348">
        <v>22633258</v>
      </c>
      <c r="Q1511" s="348">
        <v>22633258</v>
      </c>
      <c r="R1511" s="348" t="s">
        <v>16614</v>
      </c>
      <c r="S1511" s="348">
        <v>22633258</v>
      </c>
      <c r="T1511" s="348" t="s">
        <v>15704</v>
      </c>
      <c r="U1511" s="348">
        <v>22375389</v>
      </c>
      <c r="V1511" s="68"/>
      <c r="W1511" s="68"/>
      <c r="X1511" s="68" t="s">
        <v>2821</v>
      </c>
      <c r="Y1511" s="68"/>
    </row>
    <row r="1512" spans="1:25" x14ac:dyDescent="0.25">
      <c r="A1512" s="68" t="s">
        <v>4904</v>
      </c>
      <c r="B1512" s="68" t="s">
        <v>2972</v>
      </c>
      <c r="C1512" s="68" t="s">
        <v>4905</v>
      </c>
      <c r="D1512" s="68" t="s">
        <v>283</v>
      </c>
      <c r="E1512" s="68" t="s">
        <v>3</v>
      </c>
      <c r="F1512" s="68" t="s">
        <v>282</v>
      </c>
      <c r="G1512" s="68" t="s">
        <v>2</v>
      </c>
      <c r="H1512" s="68" t="s">
        <v>5</v>
      </c>
      <c r="I1512" s="68">
        <v>40104</v>
      </c>
      <c r="J1512" s="68" t="s">
        <v>13019</v>
      </c>
      <c r="K1512" s="68" t="s">
        <v>283</v>
      </c>
      <c r="L1512" s="68" t="s">
        <v>283</v>
      </c>
      <c r="M1512" s="68" t="s">
        <v>4903</v>
      </c>
      <c r="N1512" s="68" t="s">
        <v>4905</v>
      </c>
      <c r="O1512" s="68" t="s">
        <v>14666</v>
      </c>
      <c r="P1512" s="348">
        <v>22384612</v>
      </c>
      <c r="Q1512" s="348">
        <v>22384612</v>
      </c>
      <c r="R1512" s="348" t="s">
        <v>15705</v>
      </c>
      <c r="S1512" s="348">
        <v>22384612</v>
      </c>
      <c r="T1512" s="348" t="s">
        <v>15704</v>
      </c>
      <c r="U1512" s="348">
        <v>22375389</v>
      </c>
      <c r="V1512" s="68"/>
      <c r="W1512" s="68"/>
      <c r="X1512" s="68" t="s">
        <v>4906</v>
      </c>
      <c r="Y1512" s="68"/>
    </row>
    <row r="1513" spans="1:25" x14ac:dyDescent="0.25">
      <c r="A1513" s="68" t="s">
        <v>4908</v>
      </c>
      <c r="B1513" s="68" t="s">
        <v>2968</v>
      </c>
      <c r="C1513" s="68" t="s">
        <v>4909</v>
      </c>
      <c r="D1513" s="68" t="s">
        <v>283</v>
      </c>
      <c r="E1513" s="68" t="s">
        <v>3</v>
      </c>
      <c r="F1513" s="68" t="s">
        <v>282</v>
      </c>
      <c r="G1513" s="68" t="s">
        <v>2</v>
      </c>
      <c r="H1513" s="68" t="s">
        <v>5</v>
      </c>
      <c r="I1513" s="68">
        <v>40104</v>
      </c>
      <c r="J1513" s="68" t="s">
        <v>13019</v>
      </c>
      <c r="K1513" s="68" t="s">
        <v>283</v>
      </c>
      <c r="L1513" s="68" t="s">
        <v>283</v>
      </c>
      <c r="M1513" s="68" t="s">
        <v>4903</v>
      </c>
      <c r="N1513" s="68" t="s">
        <v>4910</v>
      </c>
      <c r="O1513" s="68" t="s">
        <v>14666</v>
      </c>
      <c r="P1513" s="348">
        <v>22604447</v>
      </c>
      <c r="Q1513" s="348">
        <v>22626786</v>
      </c>
      <c r="R1513" s="348" t="s">
        <v>13616</v>
      </c>
      <c r="S1513" s="348">
        <v>22626786</v>
      </c>
      <c r="T1513" s="348" t="s">
        <v>15704</v>
      </c>
      <c r="U1513" s="348">
        <v>22375389</v>
      </c>
      <c r="V1513" s="68"/>
      <c r="W1513" s="68"/>
      <c r="X1513" s="68" t="s">
        <v>2046</v>
      </c>
      <c r="Y1513" s="68"/>
    </row>
    <row r="1514" spans="1:25" x14ac:dyDescent="0.25">
      <c r="A1514" s="68" t="s">
        <v>4911</v>
      </c>
      <c r="B1514" s="68" t="s">
        <v>3097</v>
      </c>
      <c r="C1514" s="68" t="s">
        <v>4903</v>
      </c>
      <c r="D1514" s="68" t="s">
        <v>283</v>
      </c>
      <c r="E1514" s="68" t="s">
        <v>8</v>
      </c>
      <c r="F1514" s="68" t="s">
        <v>282</v>
      </c>
      <c r="G1514" s="68" t="s">
        <v>2</v>
      </c>
      <c r="H1514" s="68" t="s">
        <v>5</v>
      </c>
      <c r="I1514" s="68">
        <v>40104</v>
      </c>
      <c r="J1514" s="68" t="s">
        <v>13019</v>
      </c>
      <c r="K1514" s="68" t="s">
        <v>283</v>
      </c>
      <c r="L1514" s="68" t="s">
        <v>283</v>
      </c>
      <c r="M1514" s="68" t="s">
        <v>4903</v>
      </c>
      <c r="N1514" s="68" t="s">
        <v>11583</v>
      </c>
      <c r="O1514" s="68" t="s">
        <v>14666</v>
      </c>
      <c r="P1514" s="348">
        <v>22390994</v>
      </c>
      <c r="Q1514" s="348">
        <v>22390994</v>
      </c>
      <c r="R1514" s="348" t="s">
        <v>11409</v>
      </c>
      <c r="S1514" s="348">
        <v>22390994</v>
      </c>
      <c r="T1514" s="348" t="s">
        <v>15706</v>
      </c>
      <c r="U1514" s="348">
        <v>22654304</v>
      </c>
      <c r="V1514" s="68"/>
      <c r="W1514" s="68"/>
      <c r="X1514" s="68" t="s">
        <v>2035</v>
      </c>
      <c r="Y1514" s="68"/>
    </row>
    <row r="1515" spans="1:25" x14ac:dyDescent="0.25">
      <c r="A1515" s="68" t="s">
        <v>4912</v>
      </c>
      <c r="B1515" s="68" t="s">
        <v>3164</v>
      </c>
      <c r="C1515" s="68" t="s">
        <v>349</v>
      </c>
      <c r="D1515" s="68" t="s">
        <v>283</v>
      </c>
      <c r="E1515" s="68" t="s">
        <v>8</v>
      </c>
      <c r="F1515" s="68" t="s">
        <v>282</v>
      </c>
      <c r="G1515" s="68" t="s">
        <v>2</v>
      </c>
      <c r="H1515" s="68" t="s">
        <v>5</v>
      </c>
      <c r="I1515" s="68">
        <v>40104</v>
      </c>
      <c r="J1515" s="68" t="s">
        <v>13019</v>
      </c>
      <c r="K1515" s="68" t="s">
        <v>283</v>
      </c>
      <c r="L1515" s="68" t="s">
        <v>283</v>
      </c>
      <c r="M1515" s="68" t="s">
        <v>4903</v>
      </c>
      <c r="N1515" s="68" t="s">
        <v>349</v>
      </c>
      <c r="O1515" s="68" t="s">
        <v>14666</v>
      </c>
      <c r="P1515" s="348">
        <v>22932598</v>
      </c>
      <c r="Q1515" s="348">
        <v>22932598</v>
      </c>
      <c r="R1515" s="348" t="s">
        <v>12468</v>
      </c>
      <c r="S1515" s="348">
        <v>22932598</v>
      </c>
      <c r="T1515" s="348" t="s">
        <v>15706</v>
      </c>
      <c r="U1515" s="348">
        <v>22654304</v>
      </c>
      <c r="V1515" s="68"/>
      <c r="W1515" s="68"/>
      <c r="X1515" s="68" t="s">
        <v>2031</v>
      </c>
      <c r="Y1515" s="68" t="s">
        <v>4773</v>
      </c>
    </row>
    <row r="1516" spans="1:25" x14ac:dyDescent="0.25">
      <c r="A1516" s="68" t="s">
        <v>4913</v>
      </c>
      <c r="B1516" s="68" t="s">
        <v>3182</v>
      </c>
      <c r="C1516" s="68" t="s">
        <v>1059</v>
      </c>
      <c r="D1516" s="68" t="s">
        <v>283</v>
      </c>
      <c r="E1516" s="68" t="s">
        <v>3</v>
      </c>
      <c r="F1516" s="68" t="s">
        <v>282</v>
      </c>
      <c r="G1516" s="68" t="s">
        <v>2</v>
      </c>
      <c r="H1516" s="68" t="s">
        <v>3</v>
      </c>
      <c r="I1516" s="68">
        <v>40102</v>
      </c>
      <c r="J1516" s="68" t="s">
        <v>12927</v>
      </c>
      <c r="K1516" s="68" t="s">
        <v>283</v>
      </c>
      <c r="L1516" s="68" t="s">
        <v>283</v>
      </c>
      <c r="M1516" s="68" t="s">
        <v>1051</v>
      </c>
      <c r="N1516" s="68" t="s">
        <v>1088</v>
      </c>
      <c r="O1516" s="68" t="s">
        <v>14666</v>
      </c>
      <c r="P1516" s="348">
        <v>22630819</v>
      </c>
      <c r="Q1516" s="348">
        <v>22630819</v>
      </c>
      <c r="R1516" s="348" t="s">
        <v>11584</v>
      </c>
      <c r="S1516" s="348">
        <v>22630819</v>
      </c>
      <c r="T1516" s="348" t="s">
        <v>15704</v>
      </c>
      <c r="U1516" s="348">
        <v>22375389</v>
      </c>
      <c r="V1516" s="68"/>
      <c r="W1516" s="68"/>
      <c r="X1516" s="68" t="s">
        <v>2038</v>
      </c>
      <c r="Y1516" s="68"/>
    </row>
    <row r="1517" spans="1:25" x14ac:dyDescent="0.25">
      <c r="A1517" s="68" t="s">
        <v>4914</v>
      </c>
      <c r="B1517" s="68" t="s">
        <v>3231</v>
      </c>
      <c r="C1517" s="68" t="s">
        <v>474</v>
      </c>
      <c r="D1517" s="68" t="s">
        <v>283</v>
      </c>
      <c r="E1517" s="68" t="s">
        <v>3</v>
      </c>
      <c r="F1517" s="68" t="s">
        <v>282</v>
      </c>
      <c r="G1517" s="68" t="s">
        <v>2</v>
      </c>
      <c r="H1517" s="68" t="s">
        <v>3</v>
      </c>
      <c r="I1517" s="68">
        <v>40102</v>
      </c>
      <c r="J1517" s="68" t="s">
        <v>12927</v>
      </c>
      <c r="K1517" s="68" t="s">
        <v>283</v>
      </c>
      <c r="L1517" s="68" t="s">
        <v>283</v>
      </c>
      <c r="M1517" s="68" t="s">
        <v>1051</v>
      </c>
      <c r="N1517" s="68" t="s">
        <v>474</v>
      </c>
      <c r="O1517" s="68" t="s">
        <v>14666</v>
      </c>
      <c r="P1517" s="348">
        <v>22370165</v>
      </c>
      <c r="Q1517" s="348">
        <v>22370165</v>
      </c>
      <c r="R1517" s="348" t="s">
        <v>14938</v>
      </c>
      <c r="S1517" s="348">
        <v>22370165</v>
      </c>
      <c r="T1517" s="348" t="s">
        <v>15704</v>
      </c>
      <c r="U1517" s="348">
        <v>22375389</v>
      </c>
      <c r="V1517" s="68"/>
      <c r="W1517" s="68"/>
      <c r="X1517" s="68" t="s">
        <v>2051</v>
      </c>
      <c r="Y1517" s="68" t="s">
        <v>800</v>
      </c>
    </row>
    <row r="1518" spans="1:25" x14ac:dyDescent="0.25">
      <c r="A1518" s="68" t="s">
        <v>4916</v>
      </c>
      <c r="B1518" s="68" t="s">
        <v>3277</v>
      </c>
      <c r="C1518" s="68" t="s">
        <v>3023</v>
      </c>
      <c r="D1518" s="68" t="s">
        <v>283</v>
      </c>
      <c r="E1518" s="68" t="s">
        <v>3</v>
      </c>
      <c r="F1518" s="68" t="s">
        <v>282</v>
      </c>
      <c r="G1518" s="68" t="s">
        <v>2</v>
      </c>
      <c r="H1518" s="68" t="s">
        <v>4</v>
      </c>
      <c r="I1518" s="68">
        <v>40103</v>
      </c>
      <c r="J1518" s="68" t="s">
        <v>12966</v>
      </c>
      <c r="K1518" s="68" t="s">
        <v>283</v>
      </c>
      <c r="L1518" s="68" t="s">
        <v>283</v>
      </c>
      <c r="M1518" s="68" t="s">
        <v>682</v>
      </c>
      <c r="N1518" s="68" t="s">
        <v>11585</v>
      </c>
      <c r="O1518" s="68" t="s">
        <v>14666</v>
      </c>
      <c r="P1518" s="348">
        <v>22632806</v>
      </c>
      <c r="Q1518" s="348">
        <v>22632806</v>
      </c>
      <c r="R1518" s="348" t="s">
        <v>13546</v>
      </c>
      <c r="S1518" s="348">
        <v>22632806</v>
      </c>
      <c r="T1518" s="348" t="s">
        <v>15704</v>
      </c>
      <c r="U1518" s="348">
        <v>22375389</v>
      </c>
      <c r="V1518" s="68"/>
      <c r="W1518" s="68"/>
      <c r="X1518" s="68" t="s">
        <v>2023</v>
      </c>
      <c r="Y1518" s="68"/>
    </row>
    <row r="1519" spans="1:25" x14ac:dyDescent="0.25">
      <c r="A1519" s="68" t="s">
        <v>4917</v>
      </c>
      <c r="B1519" s="68" t="s">
        <v>3327</v>
      </c>
      <c r="C1519" s="68" t="s">
        <v>4918</v>
      </c>
      <c r="D1519" s="68" t="s">
        <v>283</v>
      </c>
      <c r="E1519" s="68" t="s">
        <v>8</v>
      </c>
      <c r="F1519" s="68" t="s">
        <v>282</v>
      </c>
      <c r="G1519" s="68" t="s">
        <v>2</v>
      </c>
      <c r="H1519" s="68" t="s">
        <v>5</v>
      </c>
      <c r="I1519" s="68">
        <v>40104</v>
      </c>
      <c r="J1519" s="68" t="s">
        <v>13019</v>
      </c>
      <c r="K1519" s="68" t="s">
        <v>283</v>
      </c>
      <c r="L1519" s="68" t="s">
        <v>283</v>
      </c>
      <c r="M1519" s="68" t="s">
        <v>4903</v>
      </c>
      <c r="N1519" s="68" t="s">
        <v>11583</v>
      </c>
      <c r="O1519" s="68" t="s">
        <v>14666</v>
      </c>
      <c r="P1519" s="348">
        <v>22938335</v>
      </c>
      <c r="Q1519" s="348">
        <v>22937616</v>
      </c>
      <c r="R1519" s="348" t="s">
        <v>10431</v>
      </c>
      <c r="S1519" s="348">
        <v>22938335</v>
      </c>
      <c r="T1519" s="348" t="s">
        <v>15706</v>
      </c>
      <c r="U1519" s="348">
        <v>22654304</v>
      </c>
      <c r="V1519" s="68"/>
      <c r="W1519" s="68"/>
      <c r="X1519" s="68"/>
      <c r="Y1519" s="68"/>
    </row>
    <row r="1520" spans="1:25" x14ac:dyDescent="0.25">
      <c r="A1520" s="68" t="s">
        <v>4919</v>
      </c>
      <c r="B1520" s="68" t="s">
        <v>3314</v>
      </c>
      <c r="C1520" s="68" t="s">
        <v>10029</v>
      </c>
      <c r="D1520" s="68" t="s">
        <v>283</v>
      </c>
      <c r="E1520" s="68" t="s">
        <v>3</v>
      </c>
      <c r="F1520" s="68" t="s">
        <v>282</v>
      </c>
      <c r="G1520" s="68" t="s">
        <v>2</v>
      </c>
      <c r="H1520" s="68" t="s">
        <v>3</v>
      </c>
      <c r="I1520" s="68">
        <v>40102</v>
      </c>
      <c r="J1520" s="68" t="s">
        <v>12927</v>
      </c>
      <c r="K1520" s="68" t="s">
        <v>283</v>
      </c>
      <c r="L1520" s="68" t="s">
        <v>283</v>
      </c>
      <c r="M1520" s="68" t="s">
        <v>1051</v>
      </c>
      <c r="N1520" s="68" t="s">
        <v>10029</v>
      </c>
      <c r="O1520" s="68" t="s">
        <v>14666</v>
      </c>
      <c r="P1520" s="348">
        <v>22606064</v>
      </c>
      <c r="Q1520" s="348">
        <v>22629838</v>
      </c>
      <c r="R1520" s="348" t="s">
        <v>12467</v>
      </c>
      <c r="S1520" s="348">
        <v>70469481</v>
      </c>
      <c r="T1520" s="348" t="s">
        <v>15704</v>
      </c>
      <c r="U1520" s="348">
        <v>22375389</v>
      </c>
      <c r="V1520" s="68"/>
      <c r="W1520" s="68"/>
      <c r="X1520" s="68" t="s">
        <v>2026</v>
      </c>
      <c r="Y1520" s="68" t="s">
        <v>959</v>
      </c>
    </row>
    <row r="1521" spans="1:25" x14ac:dyDescent="0.25">
      <c r="A1521" s="68" t="s">
        <v>4920</v>
      </c>
      <c r="B1521" s="68" t="s">
        <v>1564</v>
      </c>
      <c r="C1521" s="68" t="s">
        <v>14449</v>
      </c>
      <c r="D1521" s="68" t="s">
        <v>283</v>
      </c>
      <c r="E1521" s="68" t="s">
        <v>3</v>
      </c>
      <c r="F1521" s="68" t="s">
        <v>282</v>
      </c>
      <c r="G1521" s="68" t="s">
        <v>2</v>
      </c>
      <c r="H1521" s="68" t="s">
        <v>4</v>
      </c>
      <c r="I1521" s="68">
        <v>40103</v>
      </c>
      <c r="J1521" s="68" t="s">
        <v>12966</v>
      </c>
      <c r="K1521" s="68" t="s">
        <v>283</v>
      </c>
      <c r="L1521" s="68" t="s">
        <v>283</v>
      </c>
      <c r="M1521" s="68" t="s">
        <v>682</v>
      </c>
      <c r="N1521" s="68" t="s">
        <v>682</v>
      </c>
      <c r="O1521" s="68" t="s">
        <v>14666</v>
      </c>
      <c r="P1521" s="348">
        <v>21007383</v>
      </c>
      <c r="Q1521" s="348">
        <v>21007383</v>
      </c>
      <c r="R1521" s="348" t="s">
        <v>10024</v>
      </c>
      <c r="S1521" s="348">
        <v>21007383</v>
      </c>
      <c r="T1521" s="348" t="s">
        <v>15704</v>
      </c>
      <c r="U1521" s="348">
        <v>22375389</v>
      </c>
      <c r="V1521" s="68"/>
      <c r="W1521" s="68"/>
      <c r="X1521" s="68" t="s">
        <v>2043</v>
      </c>
      <c r="Y1521" s="68"/>
    </row>
    <row r="1522" spans="1:25" x14ac:dyDescent="0.25">
      <c r="A1522" s="68" t="s">
        <v>4921</v>
      </c>
      <c r="B1522" s="68" t="s">
        <v>1544</v>
      </c>
      <c r="C1522" s="68" t="s">
        <v>1357</v>
      </c>
      <c r="D1522" s="68" t="s">
        <v>283</v>
      </c>
      <c r="E1522" s="68" t="s">
        <v>4</v>
      </c>
      <c r="F1522" s="68" t="s">
        <v>282</v>
      </c>
      <c r="G1522" s="68" t="s">
        <v>5</v>
      </c>
      <c r="H1522" s="68" t="s">
        <v>7</v>
      </c>
      <c r="I1522" s="68">
        <v>40406</v>
      </c>
      <c r="J1522" s="68" t="s">
        <v>13963</v>
      </c>
      <c r="K1522" s="68" t="s">
        <v>283</v>
      </c>
      <c r="L1522" s="68" t="s">
        <v>4922</v>
      </c>
      <c r="M1522" s="68" t="s">
        <v>14193</v>
      </c>
      <c r="N1522" s="68" t="s">
        <v>1357</v>
      </c>
      <c r="O1522" s="68" t="s">
        <v>14666</v>
      </c>
      <c r="P1522" s="348">
        <v>22697515</v>
      </c>
      <c r="Q1522" s="348">
        <v>22697515</v>
      </c>
      <c r="R1522" s="348" t="s">
        <v>16615</v>
      </c>
      <c r="S1522" s="348">
        <v>83134041</v>
      </c>
      <c r="T1522" s="348" t="s">
        <v>15707</v>
      </c>
      <c r="U1522" s="348">
        <v>22694051</v>
      </c>
      <c r="V1522" s="68"/>
      <c r="W1522" s="68"/>
      <c r="X1522" s="68" t="s">
        <v>2064</v>
      </c>
      <c r="Y1522" s="68"/>
    </row>
    <row r="1523" spans="1:25" x14ac:dyDescent="0.25">
      <c r="A1523" s="68" t="s">
        <v>4924</v>
      </c>
      <c r="B1523" s="68" t="s">
        <v>4923</v>
      </c>
      <c r="C1523" s="68" t="s">
        <v>14197</v>
      </c>
      <c r="D1523" s="68" t="s">
        <v>283</v>
      </c>
      <c r="E1523" s="68" t="s">
        <v>4</v>
      </c>
      <c r="F1523" s="68" t="s">
        <v>282</v>
      </c>
      <c r="G1523" s="68" t="s">
        <v>5</v>
      </c>
      <c r="H1523" s="68" t="s">
        <v>5</v>
      </c>
      <c r="I1523" s="68">
        <v>40404</v>
      </c>
      <c r="J1523" s="68" t="s">
        <v>13934</v>
      </c>
      <c r="K1523" s="68" t="s">
        <v>283</v>
      </c>
      <c r="L1523" s="68" t="s">
        <v>4922</v>
      </c>
      <c r="M1523" s="68" t="s">
        <v>2904</v>
      </c>
      <c r="N1523" s="68" t="s">
        <v>11441</v>
      </c>
      <c r="O1523" s="68" t="s">
        <v>14666</v>
      </c>
      <c r="P1523" s="348">
        <v>22697667</v>
      </c>
      <c r="Q1523" s="348">
        <v>22697667</v>
      </c>
      <c r="R1523" s="348" t="s">
        <v>14225</v>
      </c>
      <c r="S1523" s="348">
        <v>83497814</v>
      </c>
      <c r="T1523" s="348" t="s">
        <v>15707</v>
      </c>
      <c r="U1523" s="348">
        <v>22694051</v>
      </c>
      <c r="V1523" s="68"/>
      <c r="W1523" s="68"/>
      <c r="X1523" s="68" t="s">
        <v>2830</v>
      </c>
      <c r="Y1523" s="68"/>
    </row>
    <row r="1524" spans="1:25" x14ac:dyDescent="0.25">
      <c r="A1524" s="68" t="s">
        <v>4925</v>
      </c>
      <c r="B1524" s="68" t="s">
        <v>1714</v>
      </c>
      <c r="C1524" s="68" t="s">
        <v>4926</v>
      </c>
      <c r="D1524" s="68" t="s">
        <v>283</v>
      </c>
      <c r="E1524" s="68" t="s">
        <v>4</v>
      </c>
      <c r="F1524" s="68" t="s">
        <v>282</v>
      </c>
      <c r="G1524" s="68" t="s">
        <v>5</v>
      </c>
      <c r="H1524" s="68" t="s">
        <v>6</v>
      </c>
      <c r="I1524" s="68">
        <v>40405</v>
      </c>
      <c r="J1524" s="68" t="s">
        <v>13956</v>
      </c>
      <c r="K1524" s="68" t="s">
        <v>283</v>
      </c>
      <c r="L1524" s="68" t="s">
        <v>4922</v>
      </c>
      <c r="M1524" s="68" t="s">
        <v>1982</v>
      </c>
      <c r="N1524" s="68" t="s">
        <v>4926</v>
      </c>
      <c r="O1524" s="68" t="s">
        <v>14666</v>
      </c>
      <c r="P1524" s="348">
        <v>24830314</v>
      </c>
      <c r="Q1524" s="348" t="s">
        <v>15347</v>
      </c>
      <c r="R1524" s="348" t="s">
        <v>16616</v>
      </c>
      <c r="S1524" s="348">
        <v>83386017</v>
      </c>
      <c r="T1524" s="348" t="s">
        <v>15707</v>
      </c>
      <c r="U1524" s="348">
        <v>22694051</v>
      </c>
      <c r="V1524" s="68"/>
      <c r="W1524" s="68"/>
      <c r="X1524" s="68" t="s">
        <v>4927</v>
      </c>
      <c r="Y1524" s="68"/>
    </row>
    <row r="1525" spans="1:25" x14ac:dyDescent="0.25">
      <c r="A1525" s="68" t="s">
        <v>4928</v>
      </c>
      <c r="B1525" s="68" t="s">
        <v>1819</v>
      </c>
      <c r="C1525" s="68" t="s">
        <v>14214</v>
      </c>
      <c r="D1525" s="68" t="s">
        <v>283</v>
      </c>
      <c r="E1525" s="68" t="s">
        <v>4</v>
      </c>
      <c r="F1525" s="68" t="s">
        <v>282</v>
      </c>
      <c r="G1525" s="68" t="s">
        <v>5</v>
      </c>
      <c r="H1525" s="68" t="s">
        <v>6</v>
      </c>
      <c r="I1525" s="68">
        <v>40405</v>
      </c>
      <c r="J1525" s="68" t="s">
        <v>13956</v>
      </c>
      <c r="K1525" s="68" t="s">
        <v>283</v>
      </c>
      <c r="L1525" s="68" t="s">
        <v>4922</v>
      </c>
      <c r="M1525" s="68" t="s">
        <v>1982</v>
      </c>
      <c r="N1525" s="68" t="s">
        <v>11586</v>
      </c>
      <c r="O1525" s="68" t="s">
        <v>14666</v>
      </c>
      <c r="P1525" s="348">
        <v>24830292</v>
      </c>
      <c r="Q1525" s="348">
        <v>24830292</v>
      </c>
      <c r="R1525" s="348" t="s">
        <v>16617</v>
      </c>
      <c r="S1525" s="348">
        <v>24834115</v>
      </c>
      <c r="T1525" s="348" t="s">
        <v>15707</v>
      </c>
      <c r="U1525" s="348">
        <v>22694051</v>
      </c>
      <c r="V1525" s="68"/>
      <c r="W1525" s="68"/>
      <c r="X1525" s="68" t="s">
        <v>2833</v>
      </c>
      <c r="Y1525" s="68"/>
    </row>
    <row r="1526" spans="1:25" x14ac:dyDescent="0.25">
      <c r="A1526" s="68" t="s">
        <v>4929</v>
      </c>
      <c r="B1526" s="68" t="s">
        <v>1907</v>
      </c>
      <c r="C1526" s="68" t="s">
        <v>4930</v>
      </c>
      <c r="D1526" s="68" t="s">
        <v>299</v>
      </c>
      <c r="E1526" s="68" t="s">
        <v>5</v>
      </c>
      <c r="F1526" s="68" t="s">
        <v>49</v>
      </c>
      <c r="G1526" s="68" t="s">
        <v>12</v>
      </c>
      <c r="H1526" s="68" t="s">
        <v>11</v>
      </c>
      <c r="I1526" s="68">
        <v>21009</v>
      </c>
      <c r="J1526" s="68" t="s">
        <v>13014</v>
      </c>
      <c r="K1526" s="68" t="s">
        <v>126</v>
      </c>
      <c r="L1526" s="68" t="s">
        <v>299</v>
      </c>
      <c r="M1526" s="68" t="s">
        <v>3522</v>
      </c>
      <c r="N1526" s="68" t="s">
        <v>4930</v>
      </c>
      <c r="O1526" s="68" t="s">
        <v>14666</v>
      </c>
      <c r="P1526" s="348">
        <v>24748083</v>
      </c>
      <c r="Q1526" s="348">
        <v>24748083</v>
      </c>
      <c r="R1526" s="348" t="s">
        <v>14837</v>
      </c>
      <c r="S1526" s="348">
        <v>72973953</v>
      </c>
      <c r="T1526" s="348" t="s">
        <v>15586</v>
      </c>
      <c r="U1526" s="348">
        <v>24744058</v>
      </c>
      <c r="V1526" s="68"/>
      <c r="W1526" s="68"/>
      <c r="X1526" s="68" t="s">
        <v>2297</v>
      </c>
      <c r="Y1526" s="68"/>
    </row>
    <row r="1527" spans="1:25" x14ac:dyDescent="0.25">
      <c r="A1527" s="68" t="s">
        <v>4931</v>
      </c>
      <c r="B1527" s="68" t="s">
        <v>1927</v>
      </c>
      <c r="C1527" s="68" t="s">
        <v>4932</v>
      </c>
      <c r="D1527" s="68" t="s">
        <v>283</v>
      </c>
      <c r="E1527" s="68" t="s">
        <v>4</v>
      </c>
      <c r="F1527" s="68" t="s">
        <v>282</v>
      </c>
      <c r="G1527" s="68" t="s">
        <v>5</v>
      </c>
      <c r="H1527" s="68" t="s">
        <v>7</v>
      </c>
      <c r="I1527" s="68">
        <v>40406</v>
      </c>
      <c r="J1527" s="68" t="s">
        <v>13963</v>
      </c>
      <c r="K1527" s="68" t="s">
        <v>283</v>
      </c>
      <c r="L1527" s="68" t="s">
        <v>4922</v>
      </c>
      <c r="M1527" s="68" t="s">
        <v>14193</v>
      </c>
      <c r="N1527" s="68" t="s">
        <v>11587</v>
      </c>
      <c r="O1527" s="68" t="s">
        <v>14666</v>
      </c>
      <c r="P1527" s="348">
        <v>21016117</v>
      </c>
      <c r="Q1527" s="348" t="s">
        <v>15347</v>
      </c>
      <c r="R1527" s="348" t="s">
        <v>12674</v>
      </c>
      <c r="S1527" s="348">
        <v>21016117</v>
      </c>
      <c r="T1527" s="348" t="s">
        <v>15707</v>
      </c>
      <c r="U1527" s="348">
        <v>89934602</v>
      </c>
      <c r="V1527" s="68"/>
      <c r="W1527" s="68"/>
      <c r="X1527" s="68" t="s">
        <v>2105</v>
      </c>
      <c r="Y1527" s="68"/>
    </row>
    <row r="1528" spans="1:25" x14ac:dyDescent="0.25">
      <c r="A1528" s="68" t="s">
        <v>4934</v>
      </c>
      <c r="B1528" s="68" t="s">
        <v>1920</v>
      </c>
      <c r="C1528" s="68" t="s">
        <v>4935</v>
      </c>
      <c r="D1528" s="68" t="s">
        <v>283</v>
      </c>
      <c r="E1528" s="68" t="s">
        <v>8</v>
      </c>
      <c r="F1528" s="68" t="s">
        <v>282</v>
      </c>
      <c r="G1528" s="68" t="s">
        <v>10</v>
      </c>
      <c r="H1528" s="68" t="s">
        <v>4</v>
      </c>
      <c r="I1528" s="68">
        <v>40803</v>
      </c>
      <c r="J1528" s="68" t="s">
        <v>13004</v>
      </c>
      <c r="K1528" s="68" t="s">
        <v>283</v>
      </c>
      <c r="L1528" s="68" t="s">
        <v>14201</v>
      </c>
      <c r="M1528" s="68" t="s">
        <v>243</v>
      </c>
      <c r="N1528" s="68" t="s">
        <v>4935</v>
      </c>
      <c r="O1528" s="68" t="s">
        <v>14666</v>
      </c>
      <c r="P1528" s="348">
        <v>22655019</v>
      </c>
      <c r="Q1528" s="348">
        <v>22655019</v>
      </c>
      <c r="R1528" s="348" t="s">
        <v>13120</v>
      </c>
      <c r="S1528" s="348">
        <v>22655019</v>
      </c>
      <c r="T1528" s="348" t="s">
        <v>15706</v>
      </c>
      <c r="U1528" s="348">
        <v>22654304</v>
      </c>
      <c r="V1528" s="68"/>
      <c r="W1528" s="68"/>
      <c r="X1528" s="68" t="s">
        <v>2088</v>
      </c>
      <c r="Y1528" s="68"/>
    </row>
    <row r="1529" spans="1:25" x14ac:dyDescent="0.25">
      <c r="A1529" s="68" t="s">
        <v>4936</v>
      </c>
      <c r="B1529" s="68" t="s">
        <v>2128</v>
      </c>
      <c r="C1529" s="68" t="s">
        <v>14203</v>
      </c>
      <c r="D1529" s="68" t="s">
        <v>283</v>
      </c>
      <c r="E1529" s="68" t="s">
        <v>4</v>
      </c>
      <c r="F1529" s="68" t="s">
        <v>282</v>
      </c>
      <c r="G1529" s="68" t="s">
        <v>5</v>
      </c>
      <c r="H1529" s="68" t="s">
        <v>5</v>
      </c>
      <c r="I1529" s="68">
        <v>40404</v>
      </c>
      <c r="J1529" s="68" t="s">
        <v>13934</v>
      </c>
      <c r="K1529" s="68" t="s">
        <v>283</v>
      </c>
      <c r="L1529" s="68" t="s">
        <v>4922</v>
      </c>
      <c r="M1529" s="68" t="s">
        <v>2904</v>
      </c>
      <c r="N1529" s="68" t="s">
        <v>14204</v>
      </c>
      <c r="O1529" s="68" t="s">
        <v>14666</v>
      </c>
      <c r="P1529" s="348">
        <v>22697232</v>
      </c>
      <c r="Q1529" s="348">
        <v>22697232</v>
      </c>
      <c r="R1529" s="348" t="s">
        <v>12680</v>
      </c>
      <c r="S1529" s="348">
        <v>22697232</v>
      </c>
      <c r="T1529" s="348" t="s">
        <v>15707</v>
      </c>
      <c r="U1529" s="348">
        <v>22694051</v>
      </c>
      <c r="V1529" s="68"/>
      <c r="W1529" s="68"/>
      <c r="X1529" s="68" t="s">
        <v>2076</v>
      </c>
      <c r="Y1529" s="68"/>
    </row>
    <row r="1530" spans="1:25" x14ac:dyDescent="0.25">
      <c r="A1530" s="68" t="s">
        <v>4937</v>
      </c>
      <c r="B1530" s="68" t="s">
        <v>2226</v>
      </c>
      <c r="C1530" s="68" t="s">
        <v>10459</v>
      </c>
      <c r="D1530" s="68" t="s">
        <v>283</v>
      </c>
      <c r="E1530" s="68" t="s">
        <v>4</v>
      </c>
      <c r="F1530" s="68" t="s">
        <v>282</v>
      </c>
      <c r="G1530" s="68" t="s">
        <v>5</v>
      </c>
      <c r="H1530" s="68" t="s">
        <v>4</v>
      </c>
      <c r="I1530" s="68">
        <v>40403</v>
      </c>
      <c r="J1530" s="68" t="s">
        <v>13911</v>
      </c>
      <c r="K1530" s="68" t="s">
        <v>283</v>
      </c>
      <c r="L1530" s="68" t="s">
        <v>4922</v>
      </c>
      <c r="M1530" s="68" t="s">
        <v>233</v>
      </c>
      <c r="N1530" s="68" t="s">
        <v>233</v>
      </c>
      <c r="O1530" s="68" t="s">
        <v>14666</v>
      </c>
      <c r="P1530" s="348">
        <v>22370315</v>
      </c>
      <c r="Q1530" s="348" t="s">
        <v>15347</v>
      </c>
      <c r="R1530" s="348" t="s">
        <v>16618</v>
      </c>
      <c r="S1530" s="348">
        <v>22370315</v>
      </c>
      <c r="T1530" s="348" t="s">
        <v>15707</v>
      </c>
      <c r="U1530" s="348">
        <v>22694051</v>
      </c>
      <c r="V1530" s="68"/>
      <c r="W1530" s="68"/>
      <c r="X1530" s="68" t="s">
        <v>2090</v>
      </c>
      <c r="Y1530" s="68" t="s">
        <v>1194</v>
      </c>
    </row>
    <row r="1531" spans="1:25" x14ac:dyDescent="0.25">
      <c r="A1531" s="68" t="s">
        <v>4939</v>
      </c>
      <c r="B1531" s="68" t="s">
        <v>4938</v>
      </c>
      <c r="C1531" s="68" t="s">
        <v>14200</v>
      </c>
      <c r="D1531" s="68" t="s">
        <v>283</v>
      </c>
      <c r="E1531" s="68" t="s">
        <v>8</v>
      </c>
      <c r="F1531" s="68" t="s">
        <v>282</v>
      </c>
      <c r="G1531" s="68" t="s">
        <v>10</v>
      </c>
      <c r="H1531" s="68" t="s">
        <v>3</v>
      </c>
      <c r="I1531" s="68">
        <v>40802</v>
      </c>
      <c r="J1531" s="68" t="s">
        <v>12948</v>
      </c>
      <c r="K1531" s="68" t="s">
        <v>283</v>
      </c>
      <c r="L1531" s="68" t="s">
        <v>14201</v>
      </c>
      <c r="M1531" s="68" t="s">
        <v>4940</v>
      </c>
      <c r="N1531" s="68" t="s">
        <v>1762</v>
      </c>
      <c r="O1531" s="68" t="s">
        <v>14666</v>
      </c>
      <c r="P1531" s="348">
        <v>22655100</v>
      </c>
      <c r="Q1531" s="348">
        <v>22655100</v>
      </c>
      <c r="R1531" s="348" t="s">
        <v>9930</v>
      </c>
      <c r="S1531" s="348">
        <v>22655100</v>
      </c>
      <c r="T1531" s="348" t="s">
        <v>15706</v>
      </c>
      <c r="U1531" s="348">
        <v>22654304</v>
      </c>
      <c r="V1531" s="68"/>
      <c r="W1531" s="68"/>
      <c r="X1531" s="68" t="s">
        <v>2070</v>
      </c>
      <c r="Y1531" s="68"/>
    </row>
    <row r="1532" spans="1:25" x14ac:dyDescent="0.25">
      <c r="A1532" s="68" t="s">
        <v>4941</v>
      </c>
      <c r="B1532" s="68" t="s">
        <v>2292</v>
      </c>
      <c r="C1532" s="68" t="s">
        <v>2904</v>
      </c>
      <c r="D1532" s="68" t="s">
        <v>283</v>
      </c>
      <c r="E1532" s="68" t="s">
        <v>4</v>
      </c>
      <c r="F1532" s="68" t="s">
        <v>282</v>
      </c>
      <c r="G1532" s="68" t="s">
        <v>5</v>
      </c>
      <c r="H1532" s="68" t="s">
        <v>5</v>
      </c>
      <c r="I1532" s="68">
        <v>40404</v>
      </c>
      <c r="J1532" s="68" t="s">
        <v>13934</v>
      </c>
      <c r="K1532" s="68" t="s">
        <v>283</v>
      </c>
      <c r="L1532" s="68" t="s">
        <v>4922</v>
      </c>
      <c r="M1532" s="68" t="s">
        <v>2904</v>
      </c>
      <c r="N1532" s="68" t="s">
        <v>6255</v>
      </c>
      <c r="O1532" s="68" t="s">
        <v>14666</v>
      </c>
      <c r="P1532" s="348">
        <v>22696531</v>
      </c>
      <c r="Q1532" s="348">
        <v>22696531</v>
      </c>
      <c r="R1532" s="348" t="s">
        <v>15708</v>
      </c>
      <c r="S1532" s="348">
        <v>22696531</v>
      </c>
      <c r="T1532" s="348" t="s">
        <v>15707</v>
      </c>
      <c r="U1532" s="348">
        <v>22694051</v>
      </c>
      <c r="V1532" s="68"/>
      <c r="W1532" s="68"/>
      <c r="X1532" s="68" t="s">
        <v>2082</v>
      </c>
      <c r="Y1532" s="68"/>
    </row>
    <row r="1533" spans="1:25" x14ac:dyDescent="0.25">
      <c r="A1533" s="68" t="s">
        <v>4942</v>
      </c>
      <c r="B1533" s="68" t="s">
        <v>2296</v>
      </c>
      <c r="C1533" s="68" t="s">
        <v>4943</v>
      </c>
      <c r="D1533" s="68" t="s">
        <v>283</v>
      </c>
      <c r="E1533" s="68" t="s">
        <v>8</v>
      </c>
      <c r="F1533" s="68" t="s">
        <v>282</v>
      </c>
      <c r="G1533" s="68" t="s">
        <v>8</v>
      </c>
      <c r="H1533" s="68" t="s">
        <v>3</v>
      </c>
      <c r="I1533" s="68">
        <v>40702</v>
      </c>
      <c r="J1533" s="68" t="s">
        <v>15324</v>
      </c>
      <c r="K1533" s="68" t="s">
        <v>283</v>
      </c>
      <c r="L1533" s="68" t="s">
        <v>4944</v>
      </c>
      <c r="M1533" s="68" t="s">
        <v>14602</v>
      </c>
      <c r="N1533" s="68" t="s">
        <v>1692</v>
      </c>
      <c r="O1533" s="68" t="s">
        <v>14666</v>
      </c>
      <c r="P1533" s="348">
        <v>22396667</v>
      </c>
      <c r="Q1533" s="348">
        <v>22396667</v>
      </c>
      <c r="R1533" s="348" t="s">
        <v>14935</v>
      </c>
      <c r="S1533" s="348">
        <v>22396667</v>
      </c>
      <c r="T1533" s="348" t="s">
        <v>15706</v>
      </c>
      <c r="U1533" s="348">
        <v>22654304</v>
      </c>
      <c r="V1533" s="68"/>
      <c r="W1533" s="68"/>
      <c r="X1533" s="68" t="s">
        <v>2084</v>
      </c>
      <c r="Y1533" s="68" t="s">
        <v>10699</v>
      </c>
    </row>
    <row r="1534" spans="1:25" x14ac:dyDescent="0.25">
      <c r="A1534" s="68" t="s">
        <v>4945</v>
      </c>
      <c r="B1534" s="68" t="s">
        <v>2377</v>
      </c>
      <c r="C1534" s="68" t="s">
        <v>14196</v>
      </c>
      <c r="D1534" s="68" t="s">
        <v>283</v>
      </c>
      <c r="E1534" s="68" t="s">
        <v>8</v>
      </c>
      <c r="F1534" s="68" t="s">
        <v>282</v>
      </c>
      <c r="G1534" s="68" t="s">
        <v>8</v>
      </c>
      <c r="H1534" s="68" t="s">
        <v>4</v>
      </c>
      <c r="I1534" s="68">
        <v>40703</v>
      </c>
      <c r="J1534" s="68" t="s">
        <v>16251</v>
      </c>
      <c r="K1534" s="68" t="s">
        <v>283</v>
      </c>
      <c r="L1534" s="68" t="s">
        <v>4944</v>
      </c>
      <c r="M1534" s="68" t="s">
        <v>4460</v>
      </c>
      <c r="N1534" s="68" t="s">
        <v>4460</v>
      </c>
      <c r="O1534" s="68" t="s">
        <v>14666</v>
      </c>
      <c r="P1534" s="348">
        <v>22938322</v>
      </c>
      <c r="Q1534" s="348">
        <v>22395183</v>
      </c>
      <c r="R1534" s="348" t="s">
        <v>15713</v>
      </c>
      <c r="S1534" s="348">
        <v>22938322</v>
      </c>
      <c r="T1534" s="348" t="s">
        <v>15706</v>
      </c>
      <c r="U1534" s="348">
        <v>22654304</v>
      </c>
      <c r="V1534" s="68"/>
      <c r="W1534" s="68"/>
      <c r="X1534" s="68" t="s">
        <v>2067</v>
      </c>
      <c r="Y1534" s="68"/>
    </row>
    <row r="1535" spans="1:25" x14ac:dyDescent="0.25">
      <c r="A1535" s="68" t="s">
        <v>4947</v>
      </c>
      <c r="B1535" s="68" t="s">
        <v>2387</v>
      </c>
      <c r="C1535" s="68" t="s">
        <v>15709</v>
      </c>
      <c r="D1535" s="68" t="s">
        <v>283</v>
      </c>
      <c r="E1535" s="68" t="s">
        <v>4</v>
      </c>
      <c r="F1535" s="68" t="s">
        <v>282</v>
      </c>
      <c r="G1535" s="68" t="s">
        <v>5</v>
      </c>
      <c r="H1535" s="68" t="s">
        <v>6</v>
      </c>
      <c r="I1535" s="68">
        <v>40405</v>
      </c>
      <c r="J1535" s="68" t="s">
        <v>13956</v>
      </c>
      <c r="K1535" s="68" t="s">
        <v>283</v>
      </c>
      <c r="L1535" s="68" t="s">
        <v>4922</v>
      </c>
      <c r="M1535" s="68" t="s">
        <v>1982</v>
      </c>
      <c r="N1535" s="68" t="s">
        <v>1747</v>
      </c>
      <c r="O1535" s="68" t="s">
        <v>14666</v>
      </c>
      <c r="P1535" s="348">
        <v>24830095</v>
      </c>
      <c r="Q1535" s="348">
        <v>24830095</v>
      </c>
      <c r="R1535" s="348" t="s">
        <v>14934</v>
      </c>
      <c r="S1535" s="348">
        <v>24832200</v>
      </c>
      <c r="T1535" s="348" t="s">
        <v>15707</v>
      </c>
      <c r="U1535" s="348">
        <v>22694051</v>
      </c>
      <c r="V1535" s="68"/>
      <c r="W1535" s="68"/>
      <c r="X1535" s="68" t="s">
        <v>2078</v>
      </c>
      <c r="Y1535" s="68" t="s">
        <v>509</v>
      </c>
    </row>
    <row r="1536" spans="1:25" x14ac:dyDescent="0.25">
      <c r="A1536" s="68" t="s">
        <v>4948</v>
      </c>
      <c r="B1536" s="68" t="s">
        <v>1585</v>
      </c>
      <c r="C1536" s="68" t="s">
        <v>14227</v>
      </c>
      <c r="D1536" s="68" t="s">
        <v>283</v>
      </c>
      <c r="E1536" s="68" t="s">
        <v>4</v>
      </c>
      <c r="F1536" s="68" t="s">
        <v>282</v>
      </c>
      <c r="G1536" s="68" t="s">
        <v>5</v>
      </c>
      <c r="H1536" s="68" t="s">
        <v>3</v>
      </c>
      <c r="I1536" s="68">
        <v>40402</v>
      </c>
      <c r="J1536" s="68" t="s">
        <v>13861</v>
      </c>
      <c r="K1536" s="68" t="s">
        <v>283</v>
      </c>
      <c r="L1536" s="68" t="s">
        <v>4922</v>
      </c>
      <c r="M1536" s="68" t="s">
        <v>845</v>
      </c>
      <c r="N1536" s="68" t="s">
        <v>845</v>
      </c>
      <c r="O1536" s="68" t="s">
        <v>14666</v>
      </c>
      <c r="P1536" s="348">
        <v>22699006</v>
      </c>
      <c r="Q1536" s="348">
        <v>22699006</v>
      </c>
      <c r="R1536" s="348" t="s">
        <v>14228</v>
      </c>
      <c r="S1536" s="348">
        <v>22699006</v>
      </c>
      <c r="T1536" s="348" t="s">
        <v>15707</v>
      </c>
      <c r="U1536" s="348">
        <v>22694051</v>
      </c>
      <c r="V1536" s="68" t="s">
        <v>15261</v>
      </c>
      <c r="W1536" s="68"/>
      <c r="X1536" s="68" t="s">
        <v>2101</v>
      </c>
      <c r="Y1536" s="68"/>
    </row>
    <row r="1537" spans="1:25" x14ac:dyDescent="0.25">
      <c r="A1537" s="68" t="s">
        <v>4949</v>
      </c>
      <c r="B1537" s="68" t="s">
        <v>3472</v>
      </c>
      <c r="C1537" s="68" t="s">
        <v>107</v>
      </c>
      <c r="D1537" s="68" t="s">
        <v>283</v>
      </c>
      <c r="E1537" s="68" t="s">
        <v>8</v>
      </c>
      <c r="F1537" s="68" t="s">
        <v>282</v>
      </c>
      <c r="G1537" s="68" t="s">
        <v>8</v>
      </c>
      <c r="H1537" s="68" t="s">
        <v>2</v>
      </c>
      <c r="I1537" s="68">
        <v>40701</v>
      </c>
      <c r="J1537" s="68" t="s">
        <v>13800</v>
      </c>
      <c r="K1537" s="68" t="s">
        <v>283</v>
      </c>
      <c r="L1537" s="68" t="s">
        <v>4944</v>
      </c>
      <c r="M1537" s="68" t="s">
        <v>331</v>
      </c>
      <c r="N1537" s="68" t="s">
        <v>331</v>
      </c>
      <c r="O1537" s="68" t="s">
        <v>14666</v>
      </c>
      <c r="P1537" s="348">
        <v>22390925</v>
      </c>
      <c r="Q1537" s="348">
        <v>22390925</v>
      </c>
      <c r="R1537" s="348" t="s">
        <v>14220</v>
      </c>
      <c r="S1537" s="348">
        <v>21002720</v>
      </c>
      <c r="T1537" s="348" t="s">
        <v>15706</v>
      </c>
      <c r="U1537" s="348">
        <v>22654304</v>
      </c>
      <c r="V1537" s="68"/>
      <c r="W1537" s="68"/>
      <c r="X1537" s="68"/>
      <c r="Y1537" s="68" t="s">
        <v>500</v>
      </c>
    </row>
    <row r="1538" spans="1:25" x14ac:dyDescent="0.25">
      <c r="A1538" s="68" t="s">
        <v>4950</v>
      </c>
      <c r="B1538" s="68" t="s">
        <v>452</v>
      </c>
      <c r="C1538" s="68" t="s">
        <v>14221</v>
      </c>
      <c r="D1538" s="68" t="s">
        <v>283</v>
      </c>
      <c r="E1538" s="68" t="s">
        <v>8</v>
      </c>
      <c r="F1538" s="68" t="s">
        <v>282</v>
      </c>
      <c r="G1538" s="68" t="s">
        <v>10</v>
      </c>
      <c r="H1538" s="68" t="s">
        <v>2</v>
      </c>
      <c r="I1538" s="68">
        <v>40801</v>
      </c>
      <c r="J1538" s="68" t="s">
        <v>13807</v>
      </c>
      <c r="K1538" s="68" t="s">
        <v>283</v>
      </c>
      <c r="L1538" s="68" t="s">
        <v>14201</v>
      </c>
      <c r="M1538" s="68" t="s">
        <v>3737</v>
      </c>
      <c r="N1538" s="68" t="s">
        <v>3737</v>
      </c>
      <c r="O1538" s="68" t="s">
        <v>14666</v>
      </c>
      <c r="P1538" s="348">
        <v>22651653</v>
      </c>
      <c r="Q1538" s="348" t="s">
        <v>15347</v>
      </c>
      <c r="R1538" s="348" t="s">
        <v>13205</v>
      </c>
      <c r="S1538" s="348">
        <v>22651653</v>
      </c>
      <c r="T1538" s="348" t="s">
        <v>15706</v>
      </c>
      <c r="U1538" s="348">
        <v>22654304</v>
      </c>
      <c r="V1538" s="68" t="s">
        <v>15261</v>
      </c>
      <c r="W1538" s="68"/>
      <c r="X1538" s="68"/>
      <c r="Y1538" s="68"/>
    </row>
    <row r="1539" spans="1:25" x14ac:dyDescent="0.25">
      <c r="A1539" s="68" t="s">
        <v>4951</v>
      </c>
      <c r="B1539" s="68" t="s">
        <v>2621</v>
      </c>
      <c r="C1539" s="68" t="s">
        <v>10460</v>
      </c>
      <c r="D1539" s="68" t="s">
        <v>283</v>
      </c>
      <c r="E1539" s="68" t="s">
        <v>4</v>
      </c>
      <c r="F1539" s="68" t="s">
        <v>282</v>
      </c>
      <c r="G1539" s="68" t="s">
        <v>5</v>
      </c>
      <c r="H1539" s="68" t="s">
        <v>2</v>
      </c>
      <c r="I1539" s="68">
        <v>40401</v>
      </c>
      <c r="J1539" s="68" t="s">
        <v>13776</v>
      </c>
      <c r="K1539" s="68" t="s">
        <v>283</v>
      </c>
      <c r="L1539" s="68" t="s">
        <v>4922</v>
      </c>
      <c r="M1539" s="68" t="s">
        <v>4922</v>
      </c>
      <c r="N1539" s="68" t="s">
        <v>4922</v>
      </c>
      <c r="O1539" s="68" t="s">
        <v>14666</v>
      </c>
      <c r="P1539" s="348">
        <v>22699022</v>
      </c>
      <c r="Q1539" s="348">
        <v>22699022</v>
      </c>
      <c r="R1539" s="348" t="s">
        <v>13202</v>
      </c>
      <c r="S1539" s="348">
        <v>22691196</v>
      </c>
      <c r="T1539" s="348" t="s">
        <v>15707</v>
      </c>
      <c r="U1539" s="348">
        <v>22694051</v>
      </c>
      <c r="V1539" s="68" t="s">
        <v>15261</v>
      </c>
      <c r="W1539" s="68"/>
      <c r="X1539" s="68"/>
      <c r="Y1539" s="68"/>
    </row>
    <row r="1540" spans="1:25" x14ac:dyDescent="0.25">
      <c r="A1540" s="68" t="s">
        <v>4953</v>
      </c>
      <c r="B1540" s="68" t="s">
        <v>4952</v>
      </c>
      <c r="C1540" s="68" t="s">
        <v>218</v>
      </c>
      <c r="D1540" s="68" t="s">
        <v>299</v>
      </c>
      <c r="E1540" s="68" t="s">
        <v>300</v>
      </c>
      <c r="F1540" s="68" t="s">
        <v>49</v>
      </c>
      <c r="G1540" s="68" t="s">
        <v>12</v>
      </c>
      <c r="H1540" s="68" t="s">
        <v>2</v>
      </c>
      <c r="I1540" s="68">
        <v>21001</v>
      </c>
      <c r="J1540" s="68" t="s">
        <v>12921</v>
      </c>
      <c r="K1540" s="68" t="s">
        <v>126</v>
      </c>
      <c r="L1540" s="68" t="s">
        <v>299</v>
      </c>
      <c r="M1540" s="68" t="s">
        <v>3466</v>
      </c>
      <c r="N1540" s="68" t="s">
        <v>218</v>
      </c>
      <c r="O1540" s="68" t="s">
        <v>14666</v>
      </c>
      <c r="P1540" s="348">
        <v>24610067</v>
      </c>
      <c r="Q1540" s="348">
        <v>24610067</v>
      </c>
      <c r="R1540" s="348" t="s">
        <v>13502</v>
      </c>
      <c r="S1540" s="348">
        <v>84403927</v>
      </c>
      <c r="T1540" s="348" t="s">
        <v>15597</v>
      </c>
      <c r="U1540" s="348">
        <v>24601646</v>
      </c>
      <c r="V1540" s="68"/>
      <c r="W1540" s="68"/>
      <c r="X1540" s="68" t="s">
        <v>4954</v>
      </c>
      <c r="Y1540" s="68"/>
    </row>
    <row r="1541" spans="1:25" x14ac:dyDescent="0.25">
      <c r="A1541" s="68" t="s">
        <v>4956</v>
      </c>
      <c r="B1541" s="68" t="s">
        <v>652</v>
      </c>
      <c r="C1541" s="68" t="s">
        <v>4957</v>
      </c>
      <c r="D1541" s="68" t="s">
        <v>281</v>
      </c>
      <c r="E1541" s="68" t="s">
        <v>2</v>
      </c>
      <c r="F1541" s="68" t="s">
        <v>282</v>
      </c>
      <c r="G1541" s="68" t="s">
        <v>2</v>
      </c>
      <c r="H1541" s="68" t="s">
        <v>6</v>
      </c>
      <c r="I1541" s="68">
        <v>40105</v>
      </c>
      <c r="J1541" s="68" t="s">
        <v>13062</v>
      </c>
      <c r="K1541" s="68" t="s">
        <v>283</v>
      </c>
      <c r="L1541" s="68" t="s">
        <v>283</v>
      </c>
      <c r="M1541" s="68" t="s">
        <v>14219</v>
      </c>
      <c r="N1541" s="68" t="s">
        <v>4957</v>
      </c>
      <c r="O1541" s="68" t="s">
        <v>14666</v>
      </c>
      <c r="P1541" s="348">
        <v>86212145</v>
      </c>
      <c r="Q1541" s="348">
        <v>27611126</v>
      </c>
      <c r="R1541" s="348" t="s">
        <v>15710</v>
      </c>
      <c r="S1541" s="348">
        <v>86212145</v>
      </c>
      <c r="T1541" s="348" t="s">
        <v>15587</v>
      </c>
      <c r="U1541" s="348">
        <v>27611126</v>
      </c>
      <c r="V1541" s="68"/>
      <c r="W1541" s="68"/>
      <c r="X1541" s="68"/>
      <c r="Y1541" s="68"/>
    </row>
    <row r="1542" spans="1:25" x14ac:dyDescent="0.25">
      <c r="A1542" s="68" t="s">
        <v>4959</v>
      </c>
      <c r="B1542" s="68" t="s">
        <v>4958</v>
      </c>
      <c r="C1542" s="68" t="s">
        <v>10461</v>
      </c>
      <c r="D1542" s="68" t="s">
        <v>283</v>
      </c>
      <c r="E1542" s="68" t="s">
        <v>5</v>
      </c>
      <c r="F1542" s="68" t="s">
        <v>282</v>
      </c>
      <c r="G1542" s="68" t="s">
        <v>3</v>
      </c>
      <c r="H1542" s="68" t="s">
        <v>5</v>
      </c>
      <c r="I1542" s="68">
        <v>40204</v>
      </c>
      <c r="J1542" s="68" t="s">
        <v>13026</v>
      </c>
      <c r="K1542" s="68" t="s">
        <v>283</v>
      </c>
      <c r="L1542" s="68" t="s">
        <v>4960</v>
      </c>
      <c r="M1542" s="68" t="s">
        <v>2669</v>
      </c>
      <c r="N1542" s="68" t="s">
        <v>2669</v>
      </c>
      <c r="O1542" s="68" t="s">
        <v>14666</v>
      </c>
      <c r="P1542" s="348">
        <v>22602098</v>
      </c>
      <c r="Q1542" s="348">
        <v>22602098</v>
      </c>
      <c r="R1542" s="348" t="s">
        <v>14945</v>
      </c>
      <c r="S1542" s="348">
        <v>22602820</v>
      </c>
      <c r="T1542" s="348" t="s">
        <v>15711</v>
      </c>
      <c r="U1542" s="348">
        <v>22623025</v>
      </c>
      <c r="V1542" s="68"/>
      <c r="W1542" s="68"/>
      <c r="X1542" s="68" t="s">
        <v>2157</v>
      </c>
      <c r="Y1542" s="68"/>
    </row>
    <row r="1543" spans="1:25" x14ac:dyDescent="0.25">
      <c r="A1543" s="68" t="s">
        <v>4962</v>
      </c>
      <c r="B1543" s="68" t="s">
        <v>4961</v>
      </c>
      <c r="C1543" s="68" t="s">
        <v>798</v>
      </c>
      <c r="D1543" s="68" t="s">
        <v>283</v>
      </c>
      <c r="E1543" s="68" t="s">
        <v>5</v>
      </c>
      <c r="F1543" s="68" t="s">
        <v>282</v>
      </c>
      <c r="G1543" s="68" t="s">
        <v>6</v>
      </c>
      <c r="H1543" s="68" t="s">
        <v>4</v>
      </c>
      <c r="I1543" s="68">
        <v>40503</v>
      </c>
      <c r="J1543" s="68" t="s">
        <v>12989</v>
      </c>
      <c r="K1543" s="68" t="s">
        <v>283</v>
      </c>
      <c r="L1543" s="68" t="s">
        <v>218</v>
      </c>
      <c r="M1543" s="68" t="s">
        <v>798</v>
      </c>
      <c r="N1543" s="68" t="s">
        <v>798</v>
      </c>
      <c r="O1543" s="68" t="s">
        <v>14666</v>
      </c>
      <c r="P1543" s="348">
        <v>22627822</v>
      </c>
      <c r="Q1543" s="348">
        <v>22627822</v>
      </c>
      <c r="R1543" s="348" t="s">
        <v>16619</v>
      </c>
      <c r="S1543" s="348">
        <v>22627822</v>
      </c>
      <c r="T1543" s="348" t="s">
        <v>15711</v>
      </c>
      <c r="U1543" s="348">
        <v>22623025</v>
      </c>
      <c r="V1543" s="68"/>
      <c r="W1543" s="68"/>
      <c r="X1543" s="68" t="s">
        <v>989</v>
      </c>
      <c r="Y1543" s="68"/>
    </row>
    <row r="1544" spans="1:25" x14ac:dyDescent="0.25">
      <c r="A1544" s="68" t="s">
        <v>4964</v>
      </c>
      <c r="B1544" s="68" t="s">
        <v>4603</v>
      </c>
      <c r="C1544" s="68" t="s">
        <v>10462</v>
      </c>
      <c r="D1544" s="68" t="s">
        <v>283</v>
      </c>
      <c r="E1544" s="68" t="s">
        <v>5</v>
      </c>
      <c r="F1544" s="68" t="s">
        <v>282</v>
      </c>
      <c r="G1544" s="68" t="s">
        <v>3</v>
      </c>
      <c r="H1544" s="68" t="s">
        <v>4</v>
      </c>
      <c r="I1544" s="68">
        <v>40203</v>
      </c>
      <c r="J1544" s="68" t="s">
        <v>12969</v>
      </c>
      <c r="K1544" s="68" t="s">
        <v>283</v>
      </c>
      <c r="L1544" s="68" t="s">
        <v>4960</v>
      </c>
      <c r="M1544" s="68" t="s">
        <v>1381</v>
      </c>
      <c r="N1544" s="68" t="s">
        <v>3468</v>
      </c>
      <c r="O1544" s="68" t="s">
        <v>14666</v>
      </c>
      <c r="P1544" s="348">
        <v>22660297</v>
      </c>
      <c r="Q1544" s="348">
        <v>22660297</v>
      </c>
      <c r="R1544" s="348" t="s">
        <v>14922</v>
      </c>
      <c r="S1544" s="348">
        <v>22660297</v>
      </c>
      <c r="T1544" s="348" t="s">
        <v>15711</v>
      </c>
      <c r="U1544" s="348">
        <v>22620925</v>
      </c>
      <c r="V1544" s="68"/>
      <c r="W1544" s="68"/>
      <c r="X1544" s="68" t="s">
        <v>2843</v>
      </c>
      <c r="Y1544" s="68"/>
    </row>
    <row r="1545" spans="1:25" x14ac:dyDescent="0.25">
      <c r="A1545" s="68" t="s">
        <v>4965</v>
      </c>
      <c r="B1545" s="68" t="s">
        <v>4623</v>
      </c>
      <c r="C1545" s="68" t="s">
        <v>14211</v>
      </c>
      <c r="D1545" s="68" t="s">
        <v>283</v>
      </c>
      <c r="E1545" s="68" t="s">
        <v>5</v>
      </c>
      <c r="F1545" s="68" t="s">
        <v>282</v>
      </c>
      <c r="G1545" s="68" t="s">
        <v>6</v>
      </c>
      <c r="H1545" s="68" t="s">
        <v>5</v>
      </c>
      <c r="I1545" s="68">
        <v>40504</v>
      </c>
      <c r="J1545" s="68" t="s">
        <v>15323</v>
      </c>
      <c r="K1545" s="68" t="s">
        <v>283</v>
      </c>
      <c r="L1545" s="68" t="s">
        <v>218</v>
      </c>
      <c r="M1545" s="68" t="s">
        <v>128</v>
      </c>
      <c r="N1545" s="68" t="s">
        <v>14212</v>
      </c>
      <c r="O1545" s="68" t="s">
        <v>14666</v>
      </c>
      <c r="P1545" s="348">
        <v>22612712</v>
      </c>
      <c r="Q1545" s="348" t="s">
        <v>15347</v>
      </c>
      <c r="R1545" s="348" t="s">
        <v>16620</v>
      </c>
      <c r="S1545" s="348">
        <v>22612712</v>
      </c>
      <c r="T1545" s="348" t="s">
        <v>15711</v>
      </c>
      <c r="U1545" s="348">
        <v>22623025</v>
      </c>
      <c r="V1545" s="68"/>
      <c r="W1545" s="68"/>
      <c r="X1545" s="68" t="s">
        <v>2132</v>
      </c>
      <c r="Y1545" s="68"/>
    </row>
    <row r="1546" spans="1:25" x14ac:dyDescent="0.25">
      <c r="A1546" s="68" t="s">
        <v>4966</v>
      </c>
      <c r="B1546" s="68" t="s">
        <v>4612</v>
      </c>
      <c r="C1546" s="68" t="s">
        <v>4967</v>
      </c>
      <c r="D1546" s="68" t="s">
        <v>283</v>
      </c>
      <c r="E1546" s="68" t="s">
        <v>5</v>
      </c>
      <c r="F1546" s="68" t="s">
        <v>282</v>
      </c>
      <c r="G1546" s="68" t="s">
        <v>3</v>
      </c>
      <c r="H1546" s="68" t="s">
        <v>7</v>
      </c>
      <c r="I1546" s="68">
        <v>40206</v>
      </c>
      <c r="J1546" s="68" t="s">
        <v>13960</v>
      </c>
      <c r="K1546" s="68" t="s">
        <v>283</v>
      </c>
      <c r="L1546" s="68" t="s">
        <v>4960</v>
      </c>
      <c r="M1546" s="68" t="s">
        <v>8392</v>
      </c>
      <c r="N1546" s="68" t="s">
        <v>11588</v>
      </c>
      <c r="O1546" s="68" t="s">
        <v>10246</v>
      </c>
      <c r="P1546" s="348">
        <v>22660578</v>
      </c>
      <c r="Q1546" s="348">
        <v>22660039</v>
      </c>
      <c r="R1546" s="348" t="s">
        <v>9931</v>
      </c>
      <c r="S1546" s="348">
        <v>22660578</v>
      </c>
      <c r="T1546" s="348" t="s">
        <v>15711</v>
      </c>
      <c r="U1546" s="348">
        <v>22623025</v>
      </c>
      <c r="V1546" s="68"/>
      <c r="W1546" s="68"/>
      <c r="X1546" s="68" t="s">
        <v>2122</v>
      </c>
      <c r="Y1546" s="68"/>
    </row>
    <row r="1547" spans="1:25" x14ac:dyDescent="0.25">
      <c r="A1547" s="68" t="s">
        <v>4968</v>
      </c>
      <c r="B1547" s="68" t="s">
        <v>4621</v>
      </c>
      <c r="C1547" s="68" t="s">
        <v>10463</v>
      </c>
      <c r="D1547" s="68" t="s">
        <v>283</v>
      </c>
      <c r="E1547" s="68" t="s">
        <v>5</v>
      </c>
      <c r="F1547" s="68" t="s">
        <v>282</v>
      </c>
      <c r="G1547" s="68" t="s">
        <v>3</v>
      </c>
      <c r="H1547" s="68" t="s">
        <v>7</v>
      </c>
      <c r="I1547" s="68">
        <v>40206</v>
      </c>
      <c r="J1547" s="68" t="s">
        <v>13960</v>
      </c>
      <c r="K1547" s="68" t="s">
        <v>283</v>
      </c>
      <c r="L1547" s="68" t="s">
        <v>4960</v>
      </c>
      <c r="M1547" s="68" t="s">
        <v>8392</v>
      </c>
      <c r="N1547" s="68" t="s">
        <v>14216</v>
      </c>
      <c r="O1547" s="68" t="s">
        <v>14666</v>
      </c>
      <c r="P1547" s="348">
        <v>22660481</v>
      </c>
      <c r="Q1547" s="348">
        <v>22662047</v>
      </c>
      <c r="R1547" s="348" t="s">
        <v>13542</v>
      </c>
      <c r="S1547" s="348">
        <v>22662047</v>
      </c>
      <c r="T1547" s="348" t="s">
        <v>15711</v>
      </c>
      <c r="U1547" s="348">
        <v>22623025</v>
      </c>
      <c r="V1547" s="68"/>
      <c r="W1547" s="68"/>
      <c r="X1547" s="68" t="s">
        <v>2139</v>
      </c>
      <c r="Y1547" s="68" t="s">
        <v>1872</v>
      </c>
    </row>
    <row r="1548" spans="1:25" x14ac:dyDescent="0.25">
      <c r="A1548" s="68" t="s">
        <v>4970</v>
      </c>
      <c r="B1548" s="68" t="s">
        <v>4969</v>
      </c>
      <c r="C1548" s="68" t="s">
        <v>14217</v>
      </c>
      <c r="D1548" s="68" t="s">
        <v>283</v>
      </c>
      <c r="E1548" s="68" t="s">
        <v>4</v>
      </c>
      <c r="F1548" s="68" t="s">
        <v>282</v>
      </c>
      <c r="G1548" s="68" t="s">
        <v>3</v>
      </c>
      <c r="H1548" s="68" t="s">
        <v>7</v>
      </c>
      <c r="I1548" s="68">
        <v>40206</v>
      </c>
      <c r="J1548" s="68" t="s">
        <v>13960</v>
      </c>
      <c r="K1548" s="68" t="s">
        <v>283</v>
      </c>
      <c r="L1548" s="68" t="s">
        <v>4960</v>
      </c>
      <c r="M1548" s="68" t="s">
        <v>8392</v>
      </c>
      <c r="N1548" s="68" t="s">
        <v>11589</v>
      </c>
      <c r="O1548" s="68" t="s">
        <v>14666</v>
      </c>
      <c r="P1548" s="348">
        <v>22662903</v>
      </c>
      <c r="Q1548" s="348">
        <v>22662903</v>
      </c>
      <c r="R1548" s="348" t="s">
        <v>15712</v>
      </c>
      <c r="S1548" s="348">
        <v>22662903</v>
      </c>
      <c r="T1548" s="348" t="s">
        <v>15707</v>
      </c>
      <c r="U1548" s="348">
        <v>22694051</v>
      </c>
      <c r="V1548" s="68"/>
      <c r="W1548" s="68"/>
      <c r="X1548" s="68" t="s">
        <v>4972</v>
      </c>
      <c r="Y1548" s="68"/>
    </row>
    <row r="1549" spans="1:25" x14ac:dyDescent="0.25">
      <c r="A1549" s="68" t="s">
        <v>4973</v>
      </c>
      <c r="B1549" s="68" t="s">
        <v>4606</v>
      </c>
      <c r="C1549" s="68" t="s">
        <v>47</v>
      </c>
      <c r="D1549" s="68" t="s">
        <v>283</v>
      </c>
      <c r="E1549" s="68" t="s">
        <v>2</v>
      </c>
      <c r="F1549" s="68" t="s">
        <v>282</v>
      </c>
      <c r="G1549" s="68" t="s">
        <v>6</v>
      </c>
      <c r="H1549" s="68" t="s">
        <v>3</v>
      </c>
      <c r="I1549" s="68">
        <v>40502</v>
      </c>
      <c r="J1549" s="68" t="s">
        <v>12938</v>
      </c>
      <c r="K1549" s="68" t="s">
        <v>283</v>
      </c>
      <c r="L1549" s="68" t="s">
        <v>218</v>
      </c>
      <c r="M1549" s="68" t="s">
        <v>186</v>
      </c>
      <c r="N1549" s="68" t="s">
        <v>4853</v>
      </c>
      <c r="O1549" s="68" t="s">
        <v>14666</v>
      </c>
      <c r="P1549" s="348">
        <v>22381702</v>
      </c>
      <c r="Q1549" s="348">
        <v>22381702</v>
      </c>
      <c r="R1549" s="348" t="s">
        <v>14926</v>
      </c>
      <c r="S1549" s="348">
        <v>83260090</v>
      </c>
      <c r="T1549" s="348" t="s">
        <v>14942</v>
      </c>
      <c r="U1549" s="348">
        <v>88710597</v>
      </c>
      <c r="V1549" s="68"/>
      <c r="W1549" s="68"/>
      <c r="X1549" s="68" t="s">
        <v>2148</v>
      </c>
      <c r="Y1549" s="68"/>
    </row>
    <row r="1550" spans="1:25" x14ac:dyDescent="0.25">
      <c r="A1550" s="68" t="s">
        <v>4975</v>
      </c>
      <c r="B1550" s="68" t="s">
        <v>4974</v>
      </c>
      <c r="C1550" s="68" t="s">
        <v>10464</v>
      </c>
      <c r="D1550" s="68" t="s">
        <v>283</v>
      </c>
      <c r="E1550" s="68" t="s">
        <v>5</v>
      </c>
      <c r="F1550" s="68" t="s">
        <v>282</v>
      </c>
      <c r="G1550" s="68" t="s">
        <v>6</v>
      </c>
      <c r="H1550" s="68" t="s">
        <v>5</v>
      </c>
      <c r="I1550" s="68">
        <v>40504</v>
      </c>
      <c r="J1550" s="68" t="s">
        <v>15323</v>
      </c>
      <c r="K1550" s="68" t="s">
        <v>283</v>
      </c>
      <c r="L1550" s="68" t="s">
        <v>218</v>
      </c>
      <c r="M1550" s="68" t="s">
        <v>128</v>
      </c>
      <c r="N1550" s="68" t="s">
        <v>10464</v>
      </c>
      <c r="O1550" s="68" t="s">
        <v>14666</v>
      </c>
      <c r="P1550" s="348">
        <v>22677100</v>
      </c>
      <c r="Q1550" s="348" t="s">
        <v>15347</v>
      </c>
      <c r="R1550" s="348" t="s">
        <v>13543</v>
      </c>
      <c r="S1550" s="348">
        <v>22677100</v>
      </c>
      <c r="T1550" s="348" t="s">
        <v>15711</v>
      </c>
      <c r="U1550" s="348">
        <v>22623025</v>
      </c>
      <c r="V1550" s="68"/>
      <c r="W1550" s="68"/>
      <c r="X1550" s="68" t="s">
        <v>4821</v>
      </c>
      <c r="Y1550" s="68"/>
    </row>
    <row r="1551" spans="1:25" x14ac:dyDescent="0.25">
      <c r="A1551" s="68" t="s">
        <v>4977</v>
      </c>
      <c r="B1551" s="68" t="s">
        <v>4976</v>
      </c>
      <c r="C1551" s="68" t="s">
        <v>14224</v>
      </c>
      <c r="D1551" s="68" t="s">
        <v>283</v>
      </c>
      <c r="E1551" s="68" t="s">
        <v>5</v>
      </c>
      <c r="F1551" s="68" t="s">
        <v>282</v>
      </c>
      <c r="G1551" s="68" t="s">
        <v>3</v>
      </c>
      <c r="H1551" s="68" t="s">
        <v>3</v>
      </c>
      <c r="I1551" s="68">
        <v>40202</v>
      </c>
      <c r="J1551" s="68" t="s">
        <v>12930</v>
      </c>
      <c r="K1551" s="68" t="s">
        <v>283</v>
      </c>
      <c r="L1551" s="68" t="s">
        <v>4960</v>
      </c>
      <c r="M1551" s="68" t="s">
        <v>845</v>
      </c>
      <c r="N1551" s="68" t="s">
        <v>845</v>
      </c>
      <c r="O1551" s="68" t="s">
        <v>14666</v>
      </c>
      <c r="P1551" s="348">
        <v>22604185</v>
      </c>
      <c r="Q1551" s="348">
        <v>22604185</v>
      </c>
      <c r="R1551" s="348" t="s">
        <v>13536</v>
      </c>
      <c r="S1551" s="348">
        <v>22604185</v>
      </c>
      <c r="T1551" s="348" t="s">
        <v>15711</v>
      </c>
      <c r="U1551" s="348">
        <v>22623025</v>
      </c>
      <c r="V1551" s="68"/>
      <c r="W1551" s="68"/>
      <c r="X1551" s="68" t="s">
        <v>2151</v>
      </c>
      <c r="Y1551" s="68"/>
    </row>
    <row r="1552" spans="1:25" x14ac:dyDescent="0.25">
      <c r="A1552" s="68" t="s">
        <v>4979</v>
      </c>
      <c r="B1552" s="68" t="s">
        <v>4978</v>
      </c>
      <c r="C1552" s="68" t="s">
        <v>1381</v>
      </c>
      <c r="D1552" s="68" t="s">
        <v>283</v>
      </c>
      <c r="E1552" s="68" t="s">
        <v>5</v>
      </c>
      <c r="F1552" s="68" t="s">
        <v>282</v>
      </c>
      <c r="G1552" s="68" t="s">
        <v>3</v>
      </c>
      <c r="H1552" s="68" t="s">
        <v>4</v>
      </c>
      <c r="I1552" s="68">
        <v>40203</v>
      </c>
      <c r="J1552" s="68" t="s">
        <v>12969</v>
      </c>
      <c r="K1552" s="68" t="s">
        <v>283</v>
      </c>
      <c r="L1552" s="68" t="s">
        <v>4960</v>
      </c>
      <c r="M1552" s="68" t="s">
        <v>1381</v>
      </c>
      <c r="N1552" s="68" t="s">
        <v>1381</v>
      </c>
      <c r="O1552" s="68" t="s">
        <v>14666</v>
      </c>
      <c r="P1552" s="348">
        <v>22379586</v>
      </c>
      <c r="Q1552" s="348">
        <v>21018023</v>
      </c>
      <c r="R1552" s="348" t="s">
        <v>14921</v>
      </c>
      <c r="S1552" s="348">
        <v>86372881</v>
      </c>
      <c r="T1552" s="348" t="s">
        <v>15711</v>
      </c>
      <c r="U1552" s="348">
        <v>22623025</v>
      </c>
      <c r="V1552" s="68"/>
      <c r="W1552" s="68"/>
      <c r="X1552" s="68" t="s">
        <v>1261</v>
      </c>
      <c r="Y1552" s="68"/>
    </row>
    <row r="1553" spans="1:25" x14ac:dyDescent="0.25">
      <c r="A1553" s="68" t="s">
        <v>4981</v>
      </c>
      <c r="B1553" s="68" t="s">
        <v>4980</v>
      </c>
      <c r="C1553" s="68" t="s">
        <v>10465</v>
      </c>
      <c r="D1553" s="68" t="s">
        <v>283</v>
      </c>
      <c r="E1553" s="68" t="s">
        <v>5</v>
      </c>
      <c r="F1553" s="68" t="s">
        <v>282</v>
      </c>
      <c r="G1553" s="68" t="s">
        <v>3</v>
      </c>
      <c r="H1553" s="68" t="s">
        <v>2</v>
      </c>
      <c r="I1553" s="68">
        <v>40201</v>
      </c>
      <c r="J1553" s="68" t="s">
        <v>12892</v>
      </c>
      <c r="K1553" s="68" t="s">
        <v>283</v>
      </c>
      <c r="L1553" s="68" t="s">
        <v>4960</v>
      </c>
      <c r="M1553" s="68" t="s">
        <v>4960</v>
      </c>
      <c r="N1553" s="68" t="s">
        <v>4960</v>
      </c>
      <c r="O1553" s="68" t="s">
        <v>14666</v>
      </c>
      <c r="P1553" s="348">
        <v>22382519</v>
      </c>
      <c r="Q1553" s="348">
        <v>22382519</v>
      </c>
      <c r="R1553" s="348" t="s">
        <v>13540</v>
      </c>
      <c r="S1553" s="348">
        <v>22614764</v>
      </c>
      <c r="T1553" s="348" t="s">
        <v>15711</v>
      </c>
      <c r="U1553" s="348">
        <v>22623025</v>
      </c>
      <c r="V1553" s="68" t="s">
        <v>15261</v>
      </c>
      <c r="W1553" s="68"/>
      <c r="X1553" s="68"/>
      <c r="Y1553" s="68"/>
    </row>
    <row r="1554" spans="1:25" x14ac:dyDescent="0.25">
      <c r="A1554" s="68" t="s">
        <v>4983</v>
      </c>
      <c r="B1554" s="68" t="s">
        <v>4982</v>
      </c>
      <c r="C1554" s="68" t="s">
        <v>101</v>
      </c>
      <c r="D1554" s="68" t="s">
        <v>283</v>
      </c>
      <c r="E1554" s="68" t="s">
        <v>5</v>
      </c>
      <c r="F1554" s="68" t="s">
        <v>282</v>
      </c>
      <c r="G1554" s="68" t="s">
        <v>6</v>
      </c>
      <c r="H1554" s="68" t="s">
        <v>5</v>
      </c>
      <c r="I1554" s="68">
        <v>40504</v>
      </c>
      <c r="J1554" s="68" t="s">
        <v>15323</v>
      </c>
      <c r="K1554" s="68" t="s">
        <v>283</v>
      </c>
      <c r="L1554" s="68" t="s">
        <v>218</v>
      </c>
      <c r="M1554" s="68" t="s">
        <v>128</v>
      </c>
      <c r="N1554" s="68" t="s">
        <v>101</v>
      </c>
      <c r="O1554" s="68" t="s">
        <v>14666</v>
      </c>
      <c r="P1554" s="348">
        <v>22677164</v>
      </c>
      <c r="Q1554" s="348">
        <v>22677164</v>
      </c>
      <c r="R1554" s="348" t="s">
        <v>13204</v>
      </c>
      <c r="S1554" s="348">
        <v>22677164</v>
      </c>
      <c r="T1554" s="348" t="s">
        <v>15711</v>
      </c>
      <c r="U1554" s="348">
        <v>22626135</v>
      </c>
      <c r="V1554" s="68"/>
      <c r="W1554" s="68"/>
      <c r="X1554" s="68" t="s">
        <v>2137</v>
      </c>
      <c r="Y1554" s="68"/>
    </row>
    <row r="1555" spans="1:25" x14ac:dyDescent="0.25">
      <c r="A1555" s="68" t="s">
        <v>4984</v>
      </c>
      <c r="B1555" s="68" t="s">
        <v>863</v>
      </c>
      <c r="C1555" s="68" t="s">
        <v>10466</v>
      </c>
      <c r="D1555" s="68" t="s">
        <v>283</v>
      </c>
      <c r="E1555" s="68" t="s">
        <v>5</v>
      </c>
      <c r="F1555" s="68" t="s">
        <v>282</v>
      </c>
      <c r="G1555" s="68" t="s">
        <v>3</v>
      </c>
      <c r="H1555" s="68" t="s">
        <v>6</v>
      </c>
      <c r="I1555" s="68">
        <v>40205</v>
      </c>
      <c r="J1555" s="68" t="s">
        <v>13950</v>
      </c>
      <c r="K1555" s="68" t="s">
        <v>283</v>
      </c>
      <c r="L1555" s="68" t="s">
        <v>4960</v>
      </c>
      <c r="M1555" s="68" t="s">
        <v>4029</v>
      </c>
      <c r="N1555" s="68" t="s">
        <v>4029</v>
      </c>
      <c r="O1555" s="68" t="s">
        <v>14666</v>
      </c>
      <c r="P1555" s="348">
        <v>22382968</v>
      </c>
      <c r="Q1555" s="348">
        <v>22382968</v>
      </c>
      <c r="R1555" s="348" t="s">
        <v>4971</v>
      </c>
      <c r="S1555" s="348">
        <v>88624798</v>
      </c>
      <c r="T1555" s="348" t="s">
        <v>15711</v>
      </c>
      <c r="U1555" s="348">
        <v>22623025</v>
      </c>
      <c r="V1555" s="68"/>
      <c r="W1555" s="68"/>
      <c r="X1555" s="68" t="s">
        <v>2160</v>
      </c>
      <c r="Y1555" s="68"/>
    </row>
    <row r="1556" spans="1:25" x14ac:dyDescent="0.25">
      <c r="A1556" s="68" t="s">
        <v>4985</v>
      </c>
      <c r="B1556" s="68" t="s">
        <v>2667</v>
      </c>
      <c r="C1556" s="68" t="s">
        <v>10148</v>
      </c>
      <c r="D1556" s="68" t="s">
        <v>283</v>
      </c>
      <c r="E1556" s="68" t="s">
        <v>5</v>
      </c>
      <c r="F1556" s="68" t="s">
        <v>282</v>
      </c>
      <c r="G1556" s="68" t="s">
        <v>6</v>
      </c>
      <c r="H1556" s="68" t="s">
        <v>2</v>
      </c>
      <c r="I1556" s="68">
        <v>40501</v>
      </c>
      <c r="J1556" s="68" t="s">
        <v>12905</v>
      </c>
      <c r="K1556" s="68" t="s">
        <v>283</v>
      </c>
      <c r="L1556" s="68" t="s">
        <v>218</v>
      </c>
      <c r="M1556" s="68" t="s">
        <v>218</v>
      </c>
      <c r="N1556" s="68" t="s">
        <v>218</v>
      </c>
      <c r="O1556" s="68" t="s">
        <v>14666</v>
      </c>
      <c r="P1556" s="348">
        <v>22603328</v>
      </c>
      <c r="Q1556" s="348">
        <v>22612727</v>
      </c>
      <c r="R1556" s="348" t="s">
        <v>9934</v>
      </c>
      <c r="S1556" s="348">
        <v>22612727</v>
      </c>
      <c r="T1556" s="348" t="s">
        <v>15711</v>
      </c>
      <c r="U1556" s="348">
        <v>22623025</v>
      </c>
      <c r="V1556" s="68" t="s">
        <v>15261</v>
      </c>
      <c r="W1556" s="68"/>
      <c r="X1556" s="68"/>
      <c r="Y1556" s="68" t="s">
        <v>1190</v>
      </c>
    </row>
    <row r="1557" spans="1:25" x14ac:dyDescent="0.25">
      <c r="A1557" s="68" t="s">
        <v>4987</v>
      </c>
      <c r="B1557" s="68" t="s">
        <v>4986</v>
      </c>
      <c r="C1557" s="68" t="s">
        <v>4988</v>
      </c>
      <c r="D1557" s="68" t="s">
        <v>283</v>
      </c>
      <c r="E1557" s="68" t="s">
        <v>5</v>
      </c>
      <c r="F1557" s="68" t="s">
        <v>282</v>
      </c>
      <c r="G1557" s="68" t="s">
        <v>6</v>
      </c>
      <c r="H1557" s="68" t="s">
        <v>5</v>
      </c>
      <c r="I1557" s="68">
        <v>40504</v>
      </c>
      <c r="J1557" s="68" t="s">
        <v>15323</v>
      </c>
      <c r="K1557" s="68" t="s">
        <v>283</v>
      </c>
      <c r="L1557" s="68" t="s">
        <v>218</v>
      </c>
      <c r="M1557" s="68" t="s">
        <v>128</v>
      </c>
      <c r="N1557" s="68" t="s">
        <v>11590</v>
      </c>
      <c r="O1557" s="68" t="s">
        <v>14666</v>
      </c>
      <c r="P1557" s="348">
        <v>40816471</v>
      </c>
      <c r="Q1557" s="348">
        <v>40816471</v>
      </c>
      <c r="R1557" s="348" t="s">
        <v>16621</v>
      </c>
      <c r="S1557" s="348">
        <v>40816471</v>
      </c>
      <c r="T1557" s="348" t="s">
        <v>15711</v>
      </c>
      <c r="U1557" s="348">
        <v>22623025</v>
      </c>
      <c r="V1557" s="68"/>
      <c r="W1557" s="68"/>
      <c r="X1557" s="68" t="s">
        <v>4825</v>
      </c>
      <c r="Y1557" s="68"/>
    </row>
    <row r="1558" spans="1:25" x14ac:dyDescent="0.25">
      <c r="A1558" s="68" t="s">
        <v>4989</v>
      </c>
      <c r="B1558" s="68" t="s">
        <v>3153</v>
      </c>
      <c r="C1558" s="68" t="s">
        <v>1670</v>
      </c>
      <c r="D1558" s="68" t="s">
        <v>283</v>
      </c>
      <c r="E1558" s="68" t="s">
        <v>2</v>
      </c>
      <c r="F1558" s="68" t="s">
        <v>282</v>
      </c>
      <c r="G1558" s="68" t="s">
        <v>6</v>
      </c>
      <c r="H1558" s="68" t="s">
        <v>4</v>
      </c>
      <c r="I1558" s="68">
        <v>40503</v>
      </c>
      <c r="J1558" s="68" t="s">
        <v>12989</v>
      </c>
      <c r="K1558" s="68" t="s">
        <v>283</v>
      </c>
      <c r="L1558" s="68" t="s">
        <v>218</v>
      </c>
      <c r="M1558" s="68" t="s">
        <v>798</v>
      </c>
      <c r="N1558" s="68" t="s">
        <v>798</v>
      </c>
      <c r="O1558" s="68" t="s">
        <v>14666</v>
      </c>
      <c r="P1558" s="348">
        <v>22372815</v>
      </c>
      <c r="Q1558" s="348">
        <v>22372815</v>
      </c>
      <c r="R1558" s="348" t="s">
        <v>10529</v>
      </c>
      <c r="S1558" s="348">
        <v>22372815</v>
      </c>
      <c r="T1558" s="348" t="s">
        <v>14942</v>
      </c>
      <c r="U1558" s="348">
        <v>22604275</v>
      </c>
      <c r="V1558" s="68"/>
      <c r="W1558" s="68"/>
      <c r="X1558" s="68" t="s">
        <v>2135</v>
      </c>
      <c r="Y1558" s="68"/>
    </row>
    <row r="1559" spans="1:25" x14ac:dyDescent="0.25">
      <c r="A1559" s="68" t="s">
        <v>4991</v>
      </c>
      <c r="B1559" s="68" t="s">
        <v>4990</v>
      </c>
      <c r="C1559" s="68" t="s">
        <v>4992</v>
      </c>
      <c r="D1559" s="68" t="s">
        <v>283</v>
      </c>
      <c r="E1559" s="68" t="s">
        <v>5</v>
      </c>
      <c r="F1559" s="68" t="s">
        <v>282</v>
      </c>
      <c r="G1559" s="68" t="s">
        <v>6</v>
      </c>
      <c r="H1559" s="68" t="s">
        <v>5</v>
      </c>
      <c r="I1559" s="68">
        <v>40504</v>
      </c>
      <c r="J1559" s="68" t="s">
        <v>15323</v>
      </c>
      <c r="K1559" s="68" t="s">
        <v>283</v>
      </c>
      <c r="L1559" s="68" t="s">
        <v>218</v>
      </c>
      <c r="M1559" s="68" t="s">
        <v>128</v>
      </c>
      <c r="N1559" s="68" t="s">
        <v>69</v>
      </c>
      <c r="O1559" s="68" t="s">
        <v>14666</v>
      </c>
      <c r="P1559" s="348">
        <v>22381095</v>
      </c>
      <c r="Q1559" s="348">
        <v>22381095</v>
      </c>
      <c r="R1559" s="348" t="s">
        <v>15714</v>
      </c>
      <c r="S1559" s="348">
        <v>60625257</v>
      </c>
      <c r="T1559" s="348" t="s">
        <v>15711</v>
      </c>
      <c r="U1559" s="348">
        <v>22623025</v>
      </c>
      <c r="V1559" s="68"/>
      <c r="W1559" s="68"/>
      <c r="X1559" s="68" t="s">
        <v>2163</v>
      </c>
      <c r="Y1559" s="68"/>
    </row>
    <row r="1560" spans="1:25" x14ac:dyDescent="0.25">
      <c r="A1560" s="68" t="s">
        <v>4994</v>
      </c>
      <c r="B1560" s="68" t="s">
        <v>4993</v>
      </c>
      <c r="C1560" s="68" t="s">
        <v>4995</v>
      </c>
      <c r="D1560" s="68" t="s">
        <v>283</v>
      </c>
      <c r="E1560" s="68" t="s">
        <v>5</v>
      </c>
      <c r="F1560" s="68" t="s">
        <v>282</v>
      </c>
      <c r="G1560" s="68" t="s">
        <v>3</v>
      </c>
      <c r="H1560" s="68" t="s">
        <v>8</v>
      </c>
      <c r="I1560" s="68">
        <v>40207</v>
      </c>
      <c r="J1560" s="68" t="s">
        <v>15322</v>
      </c>
      <c r="K1560" s="68" t="s">
        <v>283</v>
      </c>
      <c r="L1560" s="68" t="s">
        <v>4960</v>
      </c>
      <c r="M1560" s="68" t="s">
        <v>4995</v>
      </c>
      <c r="N1560" s="68" t="s">
        <v>4995</v>
      </c>
      <c r="O1560" s="68" t="s">
        <v>14666</v>
      </c>
      <c r="P1560" s="348">
        <v>22602296</v>
      </c>
      <c r="Q1560" s="348">
        <v>22602296</v>
      </c>
      <c r="R1560" s="348" t="s">
        <v>14941</v>
      </c>
      <c r="S1560" s="348">
        <v>87356398</v>
      </c>
      <c r="T1560" s="348" t="s">
        <v>15711</v>
      </c>
      <c r="U1560" s="348">
        <v>22623025</v>
      </c>
      <c r="V1560" s="68"/>
      <c r="W1560" s="68"/>
      <c r="X1560" s="68" t="s">
        <v>2143</v>
      </c>
      <c r="Y1560" s="68"/>
    </row>
    <row r="1561" spans="1:25" x14ac:dyDescent="0.25">
      <c r="A1561" s="68" t="s">
        <v>4997</v>
      </c>
      <c r="B1561" s="68" t="s">
        <v>4996</v>
      </c>
      <c r="C1561" s="68" t="s">
        <v>14199</v>
      </c>
      <c r="D1561" s="68" t="s">
        <v>283</v>
      </c>
      <c r="E1561" s="68" t="s">
        <v>5</v>
      </c>
      <c r="F1561" s="68" t="s">
        <v>282</v>
      </c>
      <c r="G1561" s="68" t="s">
        <v>6</v>
      </c>
      <c r="H1561" s="68" t="s">
        <v>4</v>
      </c>
      <c r="I1561" s="68">
        <v>40503</v>
      </c>
      <c r="J1561" s="68" t="s">
        <v>12989</v>
      </c>
      <c r="K1561" s="68" t="s">
        <v>283</v>
      </c>
      <c r="L1561" s="68" t="s">
        <v>218</v>
      </c>
      <c r="M1561" s="68" t="s">
        <v>798</v>
      </c>
      <c r="N1561" s="68" t="s">
        <v>2037</v>
      </c>
      <c r="O1561" s="68" t="s">
        <v>14666</v>
      </c>
      <c r="P1561" s="348">
        <v>22374736</v>
      </c>
      <c r="Q1561" s="348">
        <v>22374736</v>
      </c>
      <c r="R1561" s="348" t="s">
        <v>13417</v>
      </c>
      <c r="S1561" s="348">
        <v>22374736</v>
      </c>
      <c r="T1561" s="348" t="s">
        <v>15711</v>
      </c>
      <c r="U1561" s="348">
        <v>22263025</v>
      </c>
      <c r="V1561" s="68"/>
      <c r="W1561" s="68"/>
      <c r="X1561" s="68" t="s">
        <v>969</v>
      </c>
      <c r="Y1561" s="68"/>
    </row>
    <row r="1562" spans="1:25" x14ac:dyDescent="0.25">
      <c r="A1562" s="68" t="s">
        <v>4999</v>
      </c>
      <c r="B1562" s="68" t="s">
        <v>4998</v>
      </c>
      <c r="C1562" s="68" t="s">
        <v>69</v>
      </c>
      <c r="D1562" s="68" t="s">
        <v>283</v>
      </c>
      <c r="E1562" s="68" t="s">
        <v>4</v>
      </c>
      <c r="F1562" s="68" t="s">
        <v>282</v>
      </c>
      <c r="G1562" s="68" t="s">
        <v>3</v>
      </c>
      <c r="H1562" s="68" t="s">
        <v>7</v>
      </c>
      <c r="I1562" s="68">
        <v>40206</v>
      </c>
      <c r="J1562" s="68" t="s">
        <v>13960</v>
      </c>
      <c r="K1562" s="68" t="s">
        <v>283</v>
      </c>
      <c r="L1562" s="68" t="s">
        <v>4960</v>
      </c>
      <c r="M1562" s="68" t="s">
        <v>8392</v>
      </c>
      <c r="N1562" s="68" t="s">
        <v>69</v>
      </c>
      <c r="O1562" s="68" t="s">
        <v>14666</v>
      </c>
      <c r="P1562" s="348">
        <v>22661068</v>
      </c>
      <c r="Q1562" s="348">
        <v>22661068</v>
      </c>
      <c r="R1562" s="348" t="s">
        <v>13203</v>
      </c>
      <c r="S1562" s="348">
        <v>22661068</v>
      </c>
      <c r="T1562" s="348" t="s">
        <v>15707</v>
      </c>
      <c r="U1562" s="348">
        <v>22694051</v>
      </c>
      <c r="V1562" s="68"/>
      <c r="W1562" s="68"/>
      <c r="X1562" s="68" t="s">
        <v>5000</v>
      </c>
      <c r="Y1562" s="68"/>
    </row>
    <row r="1563" spans="1:25" x14ac:dyDescent="0.25">
      <c r="A1563" s="68" t="s">
        <v>5002</v>
      </c>
      <c r="B1563" s="68" t="s">
        <v>5001</v>
      </c>
      <c r="C1563" s="68" t="s">
        <v>324</v>
      </c>
      <c r="D1563" s="68" t="s">
        <v>283</v>
      </c>
      <c r="E1563" s="68" t="s">
        <v>7</v>
      </c>
      <c r="F1563" s="68" t="s">
        <v>282</v>
      </c>
      <c r="G1563" s="68" t="s">
        <v>6</v>
      </c>
      <c r="H1563" s="68" t="s">
        <v>6</v>
      </c>
      <c r="I1563" s="68">
        <v>40505</v>
      </c>
      <c r="J1563" s="68" t="s">
        <v>13957</v>
      </c>
      <c r="K1563" s="68" t="s">
        <v>283</v>
      </c>
      <c r="L1563" s="68" t="s">
        <v>218</v>
      </c>
      <c r="M1563" s="68" t="s">
        <v>324</v>
      </c>
      <c r="N1563" s="68" t="s">
        <v>11591</v>
      </c>
      <c r="O1563" s="68" t="s">
        <v>14666</v>
      </c>
      <c r="P1563" s="348">
        <v>22683042</v>
      </c>
      <c r="Q1563" s="348" t="s">
        <v>15347</v>
      </c>
      <c r="R1563" s="348" t="s">
        <v>13209</v>
      </c>
      <c r="S1563" s="348">
        <v>22683042</v>
      </c>
      <c r="T1563" s="348" t="s">
        <v>15715</v>
      </c>
      <c r="U1563" s="348">
        <v>22618569</v>
      </c>
      <c r="V1563" s="68"/>
      <c r="W1563" s="68"/>
      <c r="X1563" s="68" t="s">
        <v>1026</v>
      </c>
      <c r="Y1563" s="68"/>
    </row>
    <row r="1564" spans="1:25" x14ac:dyDescent="0.25">
      <c r="A1564" s="68" t="s">
        <v>5003</v>
      </c>
      <c r="B1564" s="68" t="s">
        <v>4855</v>
      </c>
      <c r="C1564" s="68" t="s">
        <v>5004</v>
      </c>
      <c r="D1564" s="68" t="s">
        <v>283</v>
      </c>
      <c r="E1564" s="68" t="s">
        <v>7</v>
      </c>
      <c r="F1564" s="68" t="s">
        <v>282</v>
      </c>
      <c r="G1564" s="68" t="s">
        <v>6</v>
      </c>
      <c r="H1564" s="68" t="s">
        <v>6</v>
      </c>
      <c r="I1564" s="68">
        <v>40505</v>
      </c>
      <c r="J1564" s="68" t="s">
        <v>13957</v>
      </c>
      <c r="K1564" s="68" t="s">
        <v>283</v>
      </c>
      <c r="L1564" s="68" t="s">
        <v>218</v>
      </c>
      <c r="M1564" s="68" t="s">
        <v>324</v>
      </c>
      <c r="N1564" s="68" t="s">
        <v>4519</v>
      </c>
      <c r="O1564" s="68" t="s">
        <v>14666</v>
      </c>
      <c r="P1564" s="348">
        <v>22682435</v>
      </c>
      <c r="Q1564" s="348">
        <v>22683273</v>
      </c>
      <c r="R1564" s="348" t="s">
        <v>16622</v>
      </c>
      <c r="S1564" s="348">
        <v>22682435</v>
      </c>
      <c r="T1564" s="348" t="s">
        <v>15715</v>
      </c>
      <c r="U1564" s="348">
        <v>22618569</v>
      </c>
      <c r="V1564" s="68"/>
      <c r="W1564" s="68"/>
      <c r="X1564" s="68" t="s">
        <v>12130</v>
      </c>
      <c r="Y1564" s="68"/>
    </row>
    <row r="1565" spans="1:25" x14ac:dyDescent="0.25">
      <c r="A1565" s="68" t="s">
        <v>5005</v>
      </c>
      <c r="B1565" s="68" t="s">
        <v>4699</v>
      </c>
      <c r="C1565" s="68" t="s">
        <v>5006</v>
      </c>
      <c r="D1565" s="68" t="s">
        <v>283</v>
      </c>
      <c r="E1565" s="68" t="s">
        <v>4</v>
      </c>
      <c r="F1565" s="68" t="s">
        <v>282</v>
      </c>
      <c r="G1565" s="68" t="s">
        <v>3</v>
      </c>
      <c r="H1565" s="68" t="s">
        <v>7</v>
      </c>
      <c r="I1565" s="68">
        <v>40206</v>
      </c>
      <c r="J1565" s="68" t="s">
        <v>13960</v>
      </c>
      <c r="K1565" s="68" t="s">
        <v>283</v>
      </c>
      <c r="L1565" s="68" t="s">
        <v>4960</v>
      </c>
      <c r="M1565" s="68" t="s">
        <v>8392</v>
      </c>
      <c r="N1565" s="68" t="s">
        <v>11592</v>
      </c>
      <c r="O1565" s="68" t="s">
        <v>14666</v>
      </c>
      <c r="P1565" s="348">
        <v>22661842</v>
      </c>
      <c r="Q1565" s="348">
        <v>22661842</v>
      </c>
      <c r="R1565" s="348" t="s">
        <v>15716</v>
      </c>
      <c r="S1565" s="348">
        <v>85683706</v>
      </c>
      <c r="T1565" s="348" t="s">
        <v>15707</v>
      </c>
      <c r="U1565" s="348">
        <v>22694051</v>
      </c>
      <c r="V1565" s="68"/>
      <c r="W1565" s="68"/>
      <c r="X1565" s="68" t="s">
        <v>8485</v>
      </c>
      <c r="Y1565" s="68"/>
    </row>
    <row r="1566" spans="1:25" x14ac:dyDescent="0.25">
      <c r="A1566" s="68" t="s">
        <v>5007</v>
      </c>
      <c r="B1566" s="68" t="s">
        <v>4866</v>
      </c>
      <c r="C1566" s="68" t="s">
        <v>315</v>
      </c>
      <c r="D1566" s="68" t="s">
        <v>283</v>
      </c>
      <c r="E1566" s="68" t="s">
        <v>7</v>
      </c>
      <c r="F1566" s="68" t="s">
        <v>282</v>
      </c>
      <c r="G1566" s="68" t="s">
        <v>7</v>
      </c>
      <c r="H1566" s="68" t="s">
        <v>3</v>
      </c>
      <c r="I1566" s="68">
        <v>40602</v>
      </c>
      <c r="J1566" s="68" t="s">
        <v>13876</v>
      </c>
      <c r="K1566" s="68" t="s">
        <v>283</v>
      </c>
      <c r="L1566" s="68" t="s">
        <v>352</v>
      </c>
      <c r="M1566" s="68" t="s">
        <v>47</v>
      </c>
      <c r="N1566" s="68" t="s">
        <v>315</v>
      </c>
      <c r="O1566" s="68" t="s">
        <v>14666</v>
      </c>
      <c r="P1566" s="348">
        <v>22680366</v>
      </c>
      <c r="Q1566" s="348">
        <v>22680366</v>
      </c>
      <c r="R1566" s="348" t="s">
        <v>16623</v>
      </c>
      <c r="S1566" s="348">
        <v>22680366</v>
      </c>
      <c r="T1566" s="348" t="s">
        <v>15715</v>
      </c>
      <c r="U1566" s="348">
        <v>22618569</v>
      </c>
      <c r="V1566" s="68"/>
      <c r="W1566" s="68"/>
      <c r="X1566" s="68" t="s">
        <v>4833</v>
      </c>
      <c r="Y1566" s="68"/>
    </row>
    <row r="1567" spans="1:25" x14ac:dyDescent="0.25">
      <c r="A1567" s="68" t="s">
        <v>5009</v>
      </c>
      <c r="B1567" s="68" t="s">
        <v>5008</v>
      </c>
      <c r="C1567" s="68" t="s">
        <v>5010</v>
      </c>
      <c r="D1567" s="68" t="s">
        <v>283</v>
      </c>
      <c r="E1567" s="68" t="s">
        <v>6</v>
      </c>
      <c r="F1567" s="68" t="s">
        <v>282</v>
      </c>
      <c r="G1567" s="68" t="s">
        <v>4</v>
      </c>
      <c r="H1567" s="68" t="s">
        <v>4</v>
      </c>
      <c r="I1567" s="68">
        <v>40303</v>
      </c>
      <c r="J1567" s="68" t="s">
        <v>12974</v>
      </c>
      <c r="K1567" s="68" t="s">
        <v>283</v>
      </c>
      <c r="L1567" s="68" t="s">
        <v>1982</v>
      </c>
      <c r="M1567" s="68" t="s">
        <v>69</v>
      </c>
      <c r="N1567" s="68" t="s">
        <v>5010</v>
      </c>
      <c r="O1567" s="68" t="s">
        <v>14666</v>
      </c>
      <c r="P1567" s="348">
        <v>21005295</v>
      </c>
      <c r="Q1567" s="348" t="s">
        <v>15347</v>
      </c>
      <c r="R1567" s="348" t="s">
        <v>15717</v>
      </c>
      <c r="S1567" s="348">
        <v>21005295</v>
      </c>
      <c r="T1567" s="348" t="s">
        <v>15718</v>
      </c>
      <c r="U1567" s="348">
        <v>25660341</v>
      </c>
      <c r="V1567" s="68"/>
      <c r="W1567" s="68"/>
      <c r="X1567" s="68" t="s">
        <v>1916</v>
      </c>
      <c r="Y1567" s="68"/>
    </row>
    <row r="1568" spans="1:25" x14ac:dyDescent="0.25">
      <c r="A1568" s="68" t="s">
        <v>5012</v>
      </c>
      <c r="B1568" s="68" t="s">
        <v>5011</v>
      </c>
      <c r="C1568" s="68" t="s">
        <v>5013</v>
      </c>
      <c r="D1568" s="68" t="s">
        <v>283</v>
      </c>
      <c r="E1568" s="68" t="s">
        <v>6</v>
      </c>
      <c r="F1568" s="68" t="s">
        <v>282</v>
      </c>
      <c r="G1568" s="68" t="s">
        <v>4</v>
      </c>
      <c r="H1568" s="68" t="s">
        <v>4</v>
      </c>
      <c r="I1568" s="68">
        <v>40303</v>
      </c>
      <c r="J1568" s="68" t="s">
        <v>12974</v>
      </c>
      <c r="K1568" s="68" t="s">
        <v>283</v>
      </c>
      <c r="L1568" s="68" t="s">
        <v>1982</v>
      </c>
      <c r="M1568" s="68" t="s">
        <v>69</v>
      </c>
      <c r="N1568" s="68" t="s">
        <v>5013</v>
      </c>
      <c r="O1568" s="68" t="s">
        <v>14666</v>
      </c>
      <c r="P1568" s="348">
        <v>22350107</v>
      </c>
      <c r="Q1568" s="348" t="s">
        <v>15347</v>
      </c>
      <c r="R1568" s="348" t="s">
        <v>15719</v>
      </c>
      <c r="S1568" s="348">
        <v>22350107</v>
      </c>
      <c r="T1568" s="348" t="s">
        <v>15718</v>
      </c>
      <c r="U1568" s="348">
        <v>25660341</v>
      </c>
      <c r="V1568" s="68"/>
      <c r="W1568" s="68"/>
      <c r="X1568" s="68" t="s">
        <v>3184</v>
      </c>
      <c r="Y1568" s="68"/>
    </row>
    <row r="1569" spans="1:25" x14ac:dyDescent="0.25">
      <c r="A1569" s="68" t="s">
        <v>5014</v>
      </c>
      <c r="B1569" s="68" t="s">
        <v>673</v>
      </c>
      <c r="C1569" s="68" t="s">
        <v>324</v>
      </c>
      <c r="D1569" s="68" t="s">
        <v>283</v>
      </c>
      <c r="E1569" s="68" t="s">
        <v>7</v>
      </c>
      <c r="F1569" s="68" t="s">
        <v>282</v>
      </c>
      <c r="G1569" s="68" t="s">
        <v>7</v>
      </c>
      <c r="H1569" s="68" t="s">
        <v>4</v>
      </c>
      <c r="I1569" s="68">
        <v>40603</v>
      </c>
      <c r="J1569" s="68" t="s">
        <v>13916</v>
      </c>
      <c r="K1569" s="68" t="s">
        <v>283</v>
      </c>
      <c r="L1569" s="68" t="s">
        <v>352</v>
      </c>
      <c r="M1569" s="68" t="s">
        <v>324</v>
      </c>
      <c r="N1569" s="68" t="s">
        <v>324</v>
      </c>
      <c r="O1569" s="68" t="s">
        <v>14666</v>
      </c>
      <c r="P1569" s="348">
        <v>22683779</v>
      </c>
      <c r="Q1569" s="348">
        <v>22683779</v>
      </c>
      <c r="R1569" s="348" t="s">
        <v>10021</v>
      </c>
      <c r="S1569" s="348">
        <v>88328997</v>
      </c>
      <c r="T1569" s="348" t="s">
        <v>15715</v>
      </c>
      <c r="U1569" s="348">
        <v>22618569</v>
      </c>
      <c r="V1569" s="68"/>
      <c r="W1569" s="68"/>
      <c r="X1569" s="68" t="s">
        <v>1255</v>
      </c>
      <c r="Y1569" s="68"/>
    </row>
    <row r="1570" spans="1:25" x14ac:dyDescent="0.25">
      <c r="A1570" s="68" t="s">
        <v>5015</v>
      </c>
      <c r="B1570" s="68" t="s">
        <v>703</v>
      </c>
      <c r="C1570" s="68" t="s">
        <v>129</v>
      </c>
      <c r="D1570" s="68" t="s">
        <v>4119</v>
      </c>
      <c r="E1570" s="68" t="s">
        <v>4</v>
      </c>
      <c r="F1570" s="68" t="s">
        <v>133</v>
      </c>
      <c r="G1570" s="68" t="s">
        <v>3</v>
      </c>
      <c r="H1570" s="68" t="s">
        <v>5</v>
      </c>
      <c r="I1570" s="68">
        <v>70204</v>
      </c>
      <c r="J1570" s="68" t="s">
        <v>13929</v>
      </c>
      <c r="K1570" s="68" t="s">
        <v>132</v>
      </c>
      <c r="L1570" s="68" t="s">
        <v>14376</v>
      </c>
      <c r="M1570" s="68" t="s">
        <v>4451</v>
      </c>
      <c r="N1570" s="68" t="s">
        <v>129</v>
      </c>
      <c r="O1570" s="68" t="s">
        <v>14666</v>
      </c>
      <c r="P1570" s="348">
        <v>83586807</v>
      </c>
      <c r="Q1570" s="348" t="s">
        <v>15347</v>
      </c>
      <c r="R1570" s="348" t="s">
        <v>15720</v>
      </c>
      <c r="S1570" s="348">
        <v>83586807</v>
      </c>
      <c r="T1570" s="348" t="s">
        <v>15646</v>
      </c>
      <c r="U1570" s="348">
        <v>21007274</v>
      </c>
      <c r="V1570" s="68"/>
      <c r="W1570" s="68"/>
      <c r="X1570" s="68" t="s">
        <v>5016</v>
      </c>
      <c r="Y1570" s="68"/>
    </row>
    <row r="1571" spans="1:25" x14ac:dyDescent="0.25">
      <c r="A1571" s="68" t="s">
        <v>5019</v>
      </c>
      <c r="B1571" s="68" t="s">
        <v>5018</v>
      </c>
      <c r="C1571" s="68" t="s">
        <v>10467</v>
      </c>
      <c r="D1571" s="68" t="s">
        <v>283</v>
      </c>
      <c r="E1571" s="68" t="s">
        <v>7</v>
      </c>
      <c r="F1571" s="68" t="s">
        <v>282</v>
      </c>
      <c r="G1571" s="68" t="s">
        <v>7</v>
      </c>
      <c r="H1571" s="68" t="s">
        <v>2</v>
      </c>
      <c r="I1571" s="68">
        <v>40601</v>
      </c>
      <c r="J1571" s="68" t="s">
        <v>12910</v>
      </c>
      <c r="K1571" s="68" t="s">
        <v>283</v>
      </c>
      <c r="L1571" s="68" t="s">
        <v>352</v>
      </c>
      <c r="M1571" s="68" t="s">
        <v>352</v>
      </c>
      <c r="N1571" s="68" t="s">
        <v>352</v>
      </c>
      <c r="O1571" s="68" t="s">
        <v>14666</v>
      </c>
      <c r="P1571" s="348">
        <v>22688024</v>
      </c>
      <c r="Q1571" s="348">
        <v>22688024</v>
      </c>
      <c r="R1571" s="348" t="s">
        <v>12773</v>
      </c>
      <c r="S1571" s="348">
        <v>22688024</v>
      </c>
      <c r="T1571" s="348" t="s">
        <v>15715</v>
      </c>
      <c r="U1571" s="348">
        <v>22618569</v>
      </c>
      <c r="V1571" s="68"/>
      <c r="W1571" s="68"/>
      <c r="X1571" s="68"/>
      <c r="Y1571" s="68" t="s">
        <v>662</v>
      </c>
    </row>
    <row r="1572" spans="1:25" x14ac:dyDescent="0.25">
      <c r="A1572" s="68" t="s">
        <v>5020</v>
      </c>
      <c r="B1572" s="68" t="s">
        <v>3990</v>
      </c>
      <c r="C1572" s="68" t="s">
        <v>666</v>
      </c>
      <c r="D1572" s="68" t="s">
        <v>283</v>
      </c>
      <c r="E1572" s="68" t="s">
        <v>6</v>
      </c>
      <c r="F1572" s="68" t="s">
        <v>282</v>
      </c>
      <c r="G1572" s="68" t="s">
        <v>4</v>
      </c>
      <c r="H1572" s="68" t="s">
        <v>8</v>
      </c>
      <c r="I1572" s="68">
        <v>40307</v>
      </c>
      <c r="J1572" s="68" t="s">
        <v>13079</v>
      </c>
      <c r="K1572" s="68" t="s">
        <v>283</v>
      </c>
      <c r="L1572" s="68" t="s">
        <v>1982</v>
      </c>
      <c r="M1572" s="68" t="s">
        <v>14215</v>
      </c>
      <c r="N1572" s="68" t="s">
        <v>666</v>
      </c>
      <c r="O1572" s="68" t="s">
        <v>14666</v>
      </c>
      <c r="P1572" s="348">
        <v>22682492</v>
      </c>
      <c r="Q1572" s="348">
        <v>22682492</v>
      </c>
      <c r="R1572" s="348" t="s">
        <v>14939</v>
      </c>
      <c r="S1572" s="348">
        <v>22682492</v>
      </c>
      <c r="T1572" s="348" t="s">
        <v>15718</v>
      </c>
      <c r="U1572" s="348">
        <v>25660341</v>
      </c>
      <c r="V1572" s="68"/>
      <c r="W1572" s="68"/>
      <c r="X1572" s="68" t="s">
        <v>5021</v>
      </c>
      <c r="Y1572" s="68"/>
    </row>
    <row r="1573" spans="1:25" x14ac:dyDescent="0.25">
      <c r="A1573" s="68" t="s">
        <v>5023</v>
      </c>
      <c r="B1573" s="68" t="s">
        <v>4061</v>
      </c>
      <c r="C1573" s="68" t="s">
        <v>10468</v>
      </c>
      <c r="D1573" s="68" t="s">
        <v>283</v>
      </c>
      <c r="E1573" s="68" t="s">
        <v>6</v>
      </c>
      <c r="F1573" s="68" t="s">
        <v>282</v>
      </c>
      <c r="G1573" s="68" t="s">
        <v>4</v>
      </c>
      <c r="H1573" s="68" t="s">
        <v>7</v>
      </c>
      <c r="I1573" s="68">
        <v>40306</v>
      </c>
      <c r="J1573" s="68" t="s">
        <v>13078</v>
      </c>
      <c r="K1573" s="68" t="s">
        <v>283</v>
      </c>
      <c r="L1573" s="68" t="s">
        <v>1982</v>
      </c>
      <c r="M1573" s="68" t="s">
        <v>1542</v>
      </c>
      <c r="N1573" s="68" t="s">
        <v>1542</v>
      </c>
      <c r="O1573" s="68" t="s">
        <v>14666</v>
      </c>
      <c r="P1573" s="348">
        <v>22444863</v>
      </c>
      <c r="Q1573" s="348">
        <v>22444863</v>
      </c>
      <c r="R1573" s="348" t="s">
        <v>15718</v>
      </c>
      <c r="S1573" s="348">
        <v>22444863</v>
      </c>
      <c r="T1573" s="348" t="s">
        <v>15718</v>
      </c>
      <c r="U1573" s="348">
        <v>25660341</v>
      </c>
      <c r="V1573" s="68"/>
      <c r="W1573" s="68"/>
      <c r="X1573" s="68" t="s">
        <v>2197</v>
      </c>
      <c r="Y1573" s="68"/>
    </row>
    <row r="1574" spans="1:25" x14ac:dyDescent="0.25">
      <c r="A1574" s="68" t="s">
        <v>5024</v>
      </c>
      <c r="B1574" s="68" t="s">
        <v>3915</v>
      </c>
      <c r="C1574" s="68" t="s">
        <v>10028</v>
      </c>
      <c r="D1574" s="68" t="s">
        <v>283</v>
      </c>
      <c r="E1574" s="68" t="s">
        <v>7</v>
      </c>
      <c r="F1574" s="68" t="s">
        <v>282</v>
      </c>
      <c r="G1574" s="68" t="s">
        <v>7</v>
      </c>
      <c r="H1574" s="68" t="s">
        <v>3</v>
      </c>
      <c r="I1574" s="68">
        <v>40602</v>
      </c>
      <c r="J1574" s="68" t="s">
        <v>13876</v>
      </c>
      <c r="K1574" s="68" t="s">
        <v>283</v>
      </c>
      <c r="L1574" s="68" t="s">
        <v>352</v>
      </c>
      <c r="M1574" s="68" t="s">
        <v>47</v>
      </c>
      <c r="N1574" s="68" t="s">
        <v>186</v>
      </c>
      <c r="O1574" s="68" t="s">
        <v>14666</v>
      </c>
      <c r="P1574" s="348">
        <v>22688617</v>
      </c>
      <c r="Q1574" s="348">
        <v>22688617</v>
      </c>
      <c r="R1574" s="348" t="s">
        <v>11593</v>
      </c>
      <c r="S1574" s="348">
        <v>22688617</v>
      </c>
      <c r="T1574" s="348" t="s">
        <v>15715</v>
      </c>
      <c r="U1574" s="348">
        <v>22618569</v>
      </c>
      <c r="V1574" s="68" t="s">
        <v>15261</v>
      </c>
      <c r="W1574" s="68"/>
      <c r="X1574" s="68" t="s">
        <v>2188</v>
      </c>
      <c r="Y1574" s="68"/>
    </row>
    <row r="1575" spans="1:25" x14ac:dyDescent="0.25">
      <c r="A1575" s="68" t="s">
        <v>5025</v>
      </c>
      <c r="B1575" s="68" t="s">
        <v>4026</v>
      </c>
      <c r="C1575" s="68" t="s">
        <v>10469</v>
      </c>
      <c r="D1575" s="68" t="s">
        <v>283</v>
      </c>
      <c r="E1575" s="68" t="s">
        <v>7</v>
      </c>
      <c r="F1575" s="68" t="s">
        <v>282</v>
      </c>
      <c r="G1575" s="68" t="s">
        <v>11</v>
      </c>
      <c r="H1575" s="68" t="s">
        <v>2</v>
      </c>
      <c r="I1575" s="68">
        <v>40901</v>
      </c>
      <c r="J1575" s="68" t="s">
        <v>12918</v>
      </c>
      <c r="K1575" s="68" t="s">
        <v>283</v>
      </c>
      <c r="L1575" s="68" t="s">
        <v>1381</v>
      </c>
      <c r="M1575" s="68" t="s">
        <v>1381</v>
      </c>
      <c r="N1575" s="68" t="s">
        <v>1381</v>
      </c>
      <c r="O1575" s="68" t="s">
        <v>14666</v>
      </c>
      <c r="P1575" s="348">
        <v>22370843</v>
      </c>
      <c r="Q1575" s="348">
        <v>22622859</v>
      </c>
      <c r="R1575" s="348" t="s">
        <v>14209</v>
      </c>
      <c r="S1575" s="348">
        <v>22622859</v>
      </c>
      <c r="T1575" s="348" t="s">
        <v>15715</v>
      </c>
      <c r="U1575" s="348">
        <v>22618569</v>
      </c>
      <c r="V1575" s="68" t="s">
        <v>15261</v>
      </c>
      <c r="W1575" s="68"/>
      <c r="X1575" s="68"/>
      <c r="Y1575" s="68"/>
    </row>
    <row r="1576" spans="1:25" x14ac:dyDescent="0.25">
      <c r="A1576" s="68" t="s">
        <v>5027</v>
      </c>
      <c r="B1576" s="68" t="s">
        <v>5026</v>
      </c>
      <c r="C1576" s="68" t="s">
        <v>946</v>
      </c>
      <c r="D1576" s="68" t="s">
        <v>283</v>
      </c>
      <c r="E1576" s="68" t="s">
        <v>6</v>
      </c>
      <c r="F1576" s="68" t="s">
        <v>282</v>
      </c>
      <c r="G1576" s="68" t="s">
        <v>4</v>
      </c>
      <c r="H1576" s="68" t="s">
        <v>8</v>
      </c>
      <c r="I1576" s="68">
        <v>40307</v>
      </c>
      <c r="J1576" s="68" t="s">
        <v>13079</v>
      </c>
      <c r="K1576" s="68" t="s">
        <v>283</v>
      </c>
      <c r="L1576" s="68" t="s">
        <v>1982</v>
      </c>
      <c r="M1576" s="68" t="s">
        <v>14215</v>
      </c>
      <c r="N1576" s="68" t="s">
        <v>101</v>
      </c>
      <c r="O1576" s="68" t="s">
        <v>14666</v>
      </c>
      <c r="P1576" s="348">
        <v>22684832</v>
      </c>
      <c r="Q1576" s="348">
        <v>22684832</v>
      </c>
      <c r="R1576" s="348" t="s">
        <v>16624</v>
      </c>
      <c r="S1576" s="348">
        <v>22684832</v>
      </c>
      <c r="T1576" s="348" t="s">
        <v>15718</v>
      </c>
      <c r="U1576" s="348">
        <v>25660341</v>
      </c>
      <c r="V1576" s="68"/>
      <c r="W1576" s="68"/>
      <c r="X1576" s="68" t="s">
        <v>2192</v>
      </c>
      <c r="Y1576" s="68"/>
    </row>
    <row r="1577" spans="1:25" x14ac:dyDescent="0.25">
      <c r="A1577" s="68" t="s">
        <v>5028</v>
      </c>
      <c r="B1577" s="68" t="s">
        <v>4023</v>
      </c>
      <c r="C1577" s="68" t="s">
        <v>5029</v>
      </c>
      <c r="D1577" s="68" t="s">
        <v>283</v>
      </c>
      <c r="E1577" s="68" t="s">
        <v>6</v>
      </c>
      <c r="F1577" s="68" t="s">
        <v>282</v>
      </c>
      <c r="G1577" s="68" t="s">
        <v>4</v>
      </c>
      <c r="H1577" s="68" t="s">
        <v>7</v>
      </c>
      <c r="I1577" s="68">
        <v>40306</v>
      </c>
      <c r="J1577" s="68" t="s">
        <v>13078</v>
      </c>
      <c r="K1577" s="68" t="s">
        <v>283</v>
      </c>
      <c r="L1577" s="68" t="s">
        <v>1982</v>
      </c>
      <c r="M1577" s="68" t="s">
        <v>1542</v>
      </c>
      <c r="N1577" s="68" t="s">
        <v>1187</v>
      </c>
      <c r="O1577" s="68" t="s">
        <v>14666</v>
      </c>
      <c r="P1577" s="348">
        <v>40356512</v>
      </c>
      <c r="Q1577" s="348" t="s">
        <v>15347</v>
      </c>
      <c r="R1577" s="348" t="s">
        <v>14202</v>
      </c>
      <c r="S1577" s="348">
        <v>88887875</v>
      </c>
      <c r="T1577" s="348" t="s">
        <v>15718</v>
      </c>
      <c r="U1577" s="348">
        <v>25660341</v>
      </c>
      <c r="V1577" s="68"/>
      <c r="W1577" s="68"/>
      <c r="X1577" s="68" t="s">
        <v>109</v>
      </c>
      <c r="Y1577" s="68"/>
    </row>
    <row r="1578" spans="1:25" x14ac:dyDescent="0.25">
      <c r="A1578" s="68" t="s">
        <v>5030</v>
      </c>
      <c r="B1578" s="68" t="s">
        <v>824</v>
      </c>
      <c r="C1578" s="68" t="s">
        <v>1844</v>
      </c>
      <c r="D1578" s="68" t="s">
        <v>283</v>
      </c>
      <c r="E1578" s="68" t="s">
        <v>7</v>
      </c>
      <c r="F1578" s="68" t="s">
        <v>282</v>
      </c>
      <c r="G1578" s="68" t="s">
        <v>11</v>
      </c>
      <c r="H1578" s="68" t="s">
        <v>3</v>
      </c>
      <c r="I1578" s="68">
        <v>40902</v>
      </c>
      <c r="J1578" s="68" t="s">
        <v>15325</v>
      </c>
      <c r="K1578" s="68" t="s">
        <v>283</v>
      </c>
      <c r="L1578" s="68" t="s">
        <v>1381</v>
      </c>
      <c r="M1578" s="68" t="s">
        <v>14660</v>
      </c>
      <c r="N1578" s="68" t="s">
        <v>1844</v>
      </c>
      <c r="O1578" s="68" t="s">
        <v>14666</v>
      </c>
      <c r="P1578" s="348">
        <v>22369742</v>
      </c>
      <c r="Q1578" s="348">
        <v>22369742</v>
      </c>
      <c r="R1578" s="348" t="s">
        <v>14210</v>
      </c>
      <c r="S1578" s="348">
        <v>83023489</v>
      </c>
      <c r="T1578" s="348" t="s">
        <v>15715</v>
      </c>
      <c r="U1578" s="348">
        <v>64844352</v>
      </c>
      <c r="V1578" s="68" t="s">
        <v>15261</v>
      </c>
      <c r="W1578" s="68"/>
      <c r="X1578" s="68" t="s">
        <v>10725</v>
      </c>
      <c r="Y1578" s="68"/>
    </row>
    <row r="1579" spans="1:25" x14ac:dyDescent="0.25">
      <c r="A1579" s="68" t="s">
        <v>5032</v>
      </c>
      <c r="B1579" s="68" t="s">
        <v>841</v>
      </c>
      <c r="C1579" s="68" t="s">
        <v>5033</v>
      </c>
      <c r="D1579" s="68" t="s">
        <v>283</v>
      </c>
      <c r="E1579" s="68" t="s">
        <v>6</v>
      </c>
      <c r="F1579" s="68" t="s">
        <v>282</v>
      </c>
      <c r="G1579" s="68" t="s">
        <v>4</v>
      </c>
      <c r="H1579" s="68" t="s">
        <v>10</v>
      </c>
      <c r="I1579" s="68">
        <v>40308</v>
      </c>
      <c r="J1579" s="68" t="s">
        <v>13962</v>
      </c>
      <c r="K1579" s="68" t="s">
        <v>283</v>
      </c>
      <c r="L1579" s="68" t="s">
        <v>1982</v>
      </c>
      <c r="M1579" s="68" t="s">
        <v>14222</v>
      </c>
      <c r="N1579" s="68" t="s">
        <v>911</v>
      </c>
      <c r="O1579" s="68" t="s">
        <v>14666</v>
      </c>
      <c r="P1579" s="348">
        <v>22680287</v>
      </c>
      <c r="Q1579" s="348">
        <v>22680287</v>
      </c>
      <c r="R1579" s="348" t="s">
        <v>14943</v>
      </c>
      <c r="S1579" s="348">
        <v>22680287</v>
      </c>
      <c r="T1579" s="348" t="s">
        <v>15718</v>
      </c>
      <c r="U1579" s="348">
        <v>25660341</v>
      </c>
      <c r="V1579" s="68"/>
      <c r="W1579" s="68"/>
      <c r="X1579" s="68" t="s">
        <v>2190</v>
      </c>
      <c r="Y1579" s="68"/>
    </row>
    <row r="1580" spans="1:25" x14ac:dyDescent="0.25">
      <c r="A1580" s="68" t="s">
        <v>5034</v>
      </c>
      <c r="B1580" s="68" t="s">
        <v>4933</v>
      </c>
      <c r="C1580" s="68" t="s">
        <v>14223</v>
      </c>
      <c r="D1580" s="68" t="s">
        <v>283</v>
      </c>
      <c r="E1580" s="68" t="s">
        <v>6</v>
      </c>
      <c r="F1580" s="68" t="s">
        <v>282</v>
      </c>
      <c r="G1580" s="68" t="s">
        <v>4</v>
      </c>
      <c r="H1580" s="68" t="s">
        <v>4</v>
      </c>
      <c r="I1580" s="68">
        <v>40303</v>
      </c>
      <c r="J1580" s="68" t="s">
        <v>12974</v>
      </c>
      <c r="K1580" s="68" t="s">
        <v>283</v>
      </c>
      <c r="L1580" s="68" t="s">
        <v>1982</v>
      </c>
      <c r="M1580" s="68" t="s">
        <v>69</v>
      </c>
      <c r="N1580" s="68" t="s">
        <v>69</v>
      </c>
      <c r="O1580" s="68" t="s">
        <v>14666</v>
      </c>
      <c r="P1580" s="348">
        <v>22408091</v>
      </c>
      <c r="Q1580" s="348">
        <v>22408091</v>
      </c>
      <c r="R1580" s="348" t="s">
        <v>15718</v>
      </c>
      <c r="S1580" s="348">
        <v>22408091</v>
      </c>
      <c r="T1580" s="348" t="s">
        <v>15718</v>
      </c>
      <c r="U1580" s="348">
        <v>25660341</v>
      </c>
      <c r="V1580" s="68"/>
      <c r="W1580" s="68"/>
      <c r="X1580" s="68" t="s">
        <v>2194</v>
      </c>
      <c r="Y1580" s="68"/>
    </row>
    <row r="1581" spans="1:25" x14ac:dyDescent="0.25">
      <c r="A1581" s="68" t="s">
        <v>5035</v>
      </c>
      <c r="B1581" s="68" t="s">
        <v>1314</v>
      </c>
      <c r="C1581" s="68" t="s">
        <v>10470</v>
      </c>
      <c r="D1581" s="68" t="s">
        <v>283</v>
      </c>
      <c r="E1581" s="68" t="s">
        <v>6</v>
      </c>
      <c r="F1581" s="68" t="s">
        <v>282</v>
      </c>
      <c r="G1581" s="68" t="s">
        <v>4</v>
      </c>
      <c r="H1581" s="68" t="s">
        <v>2</v>
      </c>
      <c r="I1581" s="68">
        <v>40301</v>
      </c>
      <c r="J1581" s="68" t="s">
        <v>12895</v>
      </c>
      <c r="K1581" s="68" t="s">
        <v>283</v>
      </c>
      <c r="L1581" s="68" t="s">
        <v>1982</v>
      </c>
      <c r="M1581" s="68" t="s">
        <v>1982</v>
      </c>
      <c r="N1581" s="68" t="s">
        <v>1982</v>
      </c>
      <c r="O1581" s="68" t="s">
        <v>14666</v>
      </c>
      <c r="P1581" s="348">
        <v>21028716</v>
      </c>
      <c r="Q1581" s="348">
        <v>21028716</v>
      </c>
      <c r="R1581" s="348" t="s">
        <v>14929</v>
      </c>
      <c r="S1581" s="348">
        <v>21028716</v>
      </c>
      <c r="T1581" s="348" t="s">
        <v>15718</v>
      </c>
      <c r="U1581" s="348">
        <v>25660341</v>
      </c>
      <c r="V1581" s="68"/>
      <c r="W1581" s="68"/>
      <c r="X1581" s="68"/>
      <c r="Y1581" s="68" t="s">
        <v>659</v>
      </c>
    </row>
    <row r="1582" spans="1:25" x14ac:dyDescent="0.25">
      <c r="A1582" s="68" t="s">
        <v>5037</v>
      </c>
      <c r="B1582" s="68" t="s">
        <v>5036</v>
      </c>
      <c r="C1582" s="68" t="s">
        <v>14651</v>
      </c>
      <c r="D1582" s="68" t="s">
        <v>56</v>
      </c>
      <c r="E1582" s="68" t="s">
        <v>6</v>
      </c>
      <c r="F1582" s="68" t="s">
        <v>282</v>
      </c>
      <c r="G1582" s="68" t="s">
        <v>4</v>
      </c>
      <c r="H1582" s="68" t="s">
        <v>5</v>
      </c>
      <c r="I1582" s="68">
        <v>40304</v>
      </c>
      <c r="J1582" s="68" t="s">
        <v>13030</v>
      </c>
      <c r="K1582" s="68" t="s">
        <v>283</v>
      </c>
      <c r="L1582" s="68" t="s">
        <v>1982</v>
      </c>
      <c r="M1582" s="68" t="s">
        <v>5038</v>
      </c>
      <c r="N1582" s="68" t="s">
        <v>5038</v>
      </c>
      <c r="O1582" s="68" t="s">
        <v>14666</v>
      </c>
      <c r="P1582" s="348">
        <v>22923649</v>
      </c>
      <c r="Q1582" s="348" t="s">
        <v>15347</v>
      </c>
      <c r="R1582" s="348" t="s">
        <v>13551</v>
      </c>
      <c r="S1582" s="348">
        <v>22923649</v>
      </c>
      <c r="T1582" s="348" t="s">
        <v>15411</v>
      </c>
      <c r="U1582" s="348">
        <v>22352880</v>
      </c>
      <c r="V1582" s="68" t="s">
        <v>15261</v>
      </c>
      <c r="W1582" s="68"/>
      <c r="X1582" s="68" t="s">
        <v>2179</v>
      </c>
      <c r="Y1582" s="68"/>
    </row>
    <row r="1583" spans="1:25" x14ac:dyDescent="0.25">
      <c r="A1583" s="68" t="s">
        <v>5040</v>
      </c>
      <c r="B1583" s="68" t="s">
        <v>5039</v>
      </c>
      <c r="C1583" s="68" t="s">
        <v>1966</v>
      </c>
      <c r="D1583" s="68" t="s">
        <v>283</v>
      </c>
      <c r="E1583" s="68" t="s">
        <v>7</v>
      </c>
      <c r="F1583" s="68" t="s">
        <v>282</v>
      </c>
      <c r="G1583" s="68" t="s">
        <v>7</v>
      </c>
      <c r="H1583" s="68" t="s">
        <v>4</v>
      </c>
      <c r="I1583" s="68">
        <v>40603</v>
      </c>
      <c r="J1583" s="68" t="s">
        <v>13916</v>
      </c>
      <c r="K1583" s="68" t="s">
        <v>283</v>
      </c>
      <c r="L1583" s="68" t="s">
        <v>352</v>
      </c>
      <c r="M1583" s="68" t="s">
        <v>324</v>
      </c>
      <c r="N1583" s="68" t="s">
        <v>1966</v>
      </c>
      <c r="O1583" s="68" t="s">
        <v>14666</v>
      </c>
      <c r="P1583" s="348">
        <v>22684074</v>
      </c>
      <c r="Q1583" s="348">
        <v>22684074</v>
      </c>
      <c r="R1583" s="348" t="s">
        <v>13207</v>
      </c>
      <c r="S1583" s="348">
        <v>22684074</v>
      </c>
      <c r="T1583" s="348" t="s">
        <v>15715</v>
      </c>
      <c r="U1583" s="348">
        <v>22618569</v>
      </c>
      <c r="V1583" s="68"/>
      <c r="W1583" s="68"/>
      <c r="X1583" s="68" t="s">
        <v>5041</v>
      </c>
      <c r="Y1583" s="68"/>
    </row>
    <row r="1584" spans="1:25" x14ac:dyDescent="0.25">
      <c r="A1584" s="68" t="s">
        <v>5043</v>
      </c>
      <c r="B1584" s="68" t="s">
        <v>5042</v>
      </c>
      <c r="C1584" s="68" t="s">
        <v>10471</v>
      </c>
      <c r="D1584" s="68" t="s">
        <v>283</v>
      </c>
      <c r="E1584" s="68" t="s">
        <v>7</v>
      </c>
      <c r="F1584" s="68" t="s">
        <v>282</v>
      </c>
      <c r="G1584" s="68" t="s">
        <v>11</v>
      </c>
      <c r="H1584" s="68" t="s">
        <v>3</v>
      </c>
      <c r="I1584" s="68">
        <v>40902</v>
      </c>
      <c r="J1584" s="68" t="s">
        <v>15325</v>
      </c>
      <c r="K1584" s="68" t="s">
        <v>283</v>
      </c>
      <c r="L1584" s="68" t="s">
        <v>1381</v>
      </c>
      <c r="M1584" s="68" t="s">
        <v>14660</v>
      </c>
      <c r="N1584" s="68" t="s">
        <v>11595</v>
      </c>
      <c r="O1584" s="68" t="s">
        <v>14666</v>
      </c>
      <c r="P1584" s="348">
        <v>22374461</v>
      </c>
      <c r="Q1584" s="348">
        <v>22625185</v>
      </c>
      <c r="R1584" s="348" t="s">
        <v>12469</v>
      </c>
      <c r="S1584" s="348">
        <v>22625158</v>
      </c>
      <c r="T1584" s="348" t="s">
        <v>15715</v>
      </c>
      <c r="U1584" s="348">
        <v>22618569</v>
      </c>
      <c r="V1584" s="68"/>
      <c r="W1584" s="68"/>
      <c r="X1584" s="68" t="s">
        <v>4462</v>
      </c>
      <c r="Y1584" s="68"/>
    </row>
    <row r="1585" spans="1:25" x14ac:dyDescent="0.25">
      <c r="A1585" s="68" t="s">
        <v>5045</v>
      </c>
      <c r="B1585" s="68" t="s">
        <v>5044</v>
      </c>
      <c r="C1585" s="68" t="s">
        <v>633</v>
      </c>
      <c r="D1585" s="68" t="s">
        <v>283</v>
      </c>
      <c r="E1585" s="68" t="s">
        <v>7</v>
      </c>
      <c r="F1585" s="68" t="s">
        <v>282</v>
      </c>
      <c r="G1585" s="68" t="s">
        <v>7</v>
      </c>
      <c r="H1585" s="68" t="s">
        <v>3</v>
      </c>
      <c r="I1585" s="68">
        <v>40602</v>
      </c>
      <c r="J1585" s="68" t="s">
        <v>13876</v>
      </c>
      <c r="K1585" s="68" t="s">
        <v>283</v>
      </c>
      <c r="L1585" s="68" t="s">
        <v>352</v>
      </c>
      <c r="M1585" s="68" t="s">
        <v>47</v>
      </c>
      <c r="N1585" s="68" t="s">
        <v>633</v>
      </c>
      <c r="O1585" s="68" t="s">
        <v>14666</v>
      </c>
      <c r="P1585" s="348">
        <v>22682307</v>
      </c>
      <c r="Q1585" s="348" t="s">
        <v>15347</v>
      </c>
      <c r="R1585" s="348" t="s">
        <v>16625</v>
      </c>
      <c r="S1585" s="348">
        <v>22682307</v>
      </c>
      <c r="T1585" s="348" t="s">
        <v>15715</v>
      </c>
      <c r="U1585" s="348">
        <v>22618569</v>
      </c>
      <c r="V1585" s="68"/>
      <c r="W1585" s="68"/>
      <c r="X1585" s="68" t="s">
        <v>4830</v>
      </c>
      <c r="Y1585" s="68"/>
    </row>
    <row r="1586" spans="1:25" x14ac:dyDescent="0.25">
      <c r="A1586" s="68" t="s">
        <v>5047</v>
      </c>
      <c r="B1586" s="68" t="s">
        <v>5046</v>
      </c>
      <c r="C1586" s="68" t="s">
        <v>14082</v>
      </c>
      <c r="D1586" s="68" t="s">
        <v>283</v>
      </c>
      <c r="E1586" s="68" t="s">
        <v>6</v>
      </c>
      <c r="F1586" s="68" t="s">
        <v>282</v>
      </c>
      <c r="G1586" s="68" t="s">
        <v>4</v>
      </c>
      <c r="H1586" s="68" t="s">
        <v>6</v>
      </c>
      <c r="I1586" s="68">
        <v>40305</v>
      </c>
      <c r="J1586" s="68" t="s">
        <v>13955</v>
      </c>
      <c r="K1586" s="68" t="s">
        <v>283</v>
      </c>
      <c r="L1586" s="68" t="s">
        <v>1982</v>
      </c>
      <c r="M1586" s="68" t="s">
        <v>14082</v>
      </c>
      <c r="N1586" s="68" t="s">
        <v>14082</v>
      </c>
      <c r="O1586" s="68" t="s">
        <v>14666</v>
      </c>
      <c r="P1586" s="348">
        <v>22448403</v>
      </c>
      <c r="Q1586" s="348">
        <v>22444480</v>
      </c>
      <c r="R1586" s="348" t="s">
        <v>10530</v>
      </c>
      <c r="S1586" s="348">
        <v>22448403</v>
      </c>
      <c r="T1586" s="348" t="s">
        <v>15718</v>
      </c>
      <c r="U1586" s="348">
        <v>25660318</v>
      </c>
      <c r="V1586" s="68"/>
      <c r="W1586" s="68"/>
      <c r="X1586" s="68" t="s">
        <v>2200</v>
      </c>
      <c r="Y1586" s="68"/>
    </row>
    <row r="1587" spans="1:25" x14ac:dyDescent="0.25">
      <c r="A1587" s="68" t="s">
        <v>5048</v>
      </c>
      <c r="B1587" s="68" t="s">
        <v>3331</v>
      </c>
      <c r="C1587" s="68" t="s">
        <v>682</v>
      </c>
      <c r="D1587" s="68" t="s">
        <v>283</v>
      </c>
      <c r="E1587" s="68" t="s">
        <v>7</v>
      </c>
      <c r="F1587" s="68" t="s">
        <v>282</v>
      </c>
      <c r="G1587" s="68" t="s">
        <v>7</v>
      </c>
      <c r="H1587" s="68" t="s">
        <v>5</v>
      </c>
      <c r="I1587" s="68">
        <v>40604</v>
      </c>
      <c r="J1587" s="68" t="s">
        <v>13048</v>
      </c>
      <c r="K1587" s="68" t="s">
        <v>283</v>
      </c>
      <c r="L1587" s="68" t="s">
        <v>352</v>
      </c>
      <c r="M1587" s="68" t="s">
        <v>682</v>
      </c>
      <c r="N1587" s="68" t="s">
        <v>682</v>
      </c>
      <c r="O1587" s="68" t="s">
        <v>14666</v>
      </c>
      <c r="P1587" s="348">
        <v>22688682</v>
      </c>
      <c r="Q1587" s="348">
        <v>22682397</v>
      </c>
      <c r="R1587" s="348" t="s">
        <v>15721</v>
      </c>
      <c r="S1587" s="348">
        <v>22682397</v>
      </c>
      <c r="T1587" s="348" t="s">
        <v>15715</v>
      </c>
      <c r="U1587" s="348">
        <v>22618569</v>
      </c>
      <c r="V1587" s="68"/>
      <c r="W1587" s="68"/>
      <c r="X1587" s="68" t="s">
        <v>2182</v>
      </c>
      <c r="Y1587" s="68"/>
    </row>
    <row r="1588" spans="1:25" x14ac:dyDescent="0.25">
      <c r="A1588" s="68" t="s">
        <v>5049</v>
      </c>
      <c r="B1588" s="68" t="s">
        <v>3355</v>
      </c>
      <c r="C1588" s="68" t="s">
        <v>12626</v>
      </c>
      <c r="D1588" s="68" t="s">
        <v>281</v>
      </c>
      <c r="E1588" s="68" t="s">
        <v>2</v>
      </c>
      <c r="F1588" s="68" t="s">
        <v>282</v>
      </c>
      <c r="G1588" s="68" t="s">
        <v>12</v>
      </c>
      <c r="H1588" s="68" t="s">
        <v>3</v>
      </c>
      <c r="I1588" s="68">
        <v>41002</v>
      </c>
      <c r="J1588" s="68" t="s">
        <v>13889</v>
      </c>
      <c r="K1588" s="68" t="s">
        <v>283</v>
      </c>
      <c r="L1588" s="68" t="s">
        <v>281</v>
      </c>
      <c r="M1588" s="68" t="s">
        <v>2472</v>
      </c>
      <c r="N1588" s="68" t="s">
        <v>5050</v>
      </c>
      <c r="O1588" s="68" t="s">
        <v>14666</v>
      </c>
      <c r="P1588" s="348">
        <v>70129403</v>
      </c>
      <c r="Q1588" s="348">
        <v>27611126</v>
      </c>
      <c r="R1588" s="348" t="s">
        <v>5051</v>
      </c>
      <c r="S1588" s="348">
        <v>71031757</v>
      </c>
      <c r="T1588" s="348" t="s">
        <v>15587</v>
      </c>
      <c r="U1588" s="348">
        <v>27611126</v>
      </c>
      <c r="V1588" s="68"/>
      <c r="W1588" s="68"/>
      <c r="X1588" s="68" t="s">
        <v>12814</v>
      </c>
      <c r="Y1588" s="68"/>
    </row>
    <row r="1589" spans="1:25" x14ac:dyDescent="0.25">
      <c r="A1589" s="68" t="s">
        <v>5052</v>
      </c>
      <c r="B1589" s="68" t="s">
        <v>3172</v>
      </c>
      <c r="C1589" s="68" t="s">
        <v>2771</v>
      </c>
      <c r="D1589" s="68" t="s">
        <v>281</v>
      </c>
      <c r="E1589" s="68" t="s">
        <v>2</v>
      </c>
      <c r="F1589" s="68" t="s">
        <v>282</v>
      </c>
      <c r="G1589" s="68" t="s">
        <v>12</v>
      </c>
      <c r="H1589" s="68" t="s">
        <v>2</v>
      </c>
      <c r="I1589" s="68">
        <v>41001</v>
      </c>
      <c r="J1589" s="68" t="s">
        <v>13818</v>
      </c>
      <c r="K1589" s="68" t="s">
        <v>283</v>
      </c>
      <c r="L1589" s="68" t="s">
        <v>281</v>
      </c>
      <c r="M1589" s="68" t="s">
        <v>4153</v>
      </c>
      <c r="N1589" s="68" t="s">
        <v>2771</v>
      </c>
      <c r="O1589" s="68" t="s">
        <v>14666</v>
      </c>
      <c r="P1589" s="348">
        <v>27610552</v>
      </c>
      <c r="Q1589" s="348">
        <v>27610552</v>
      </c>
      <c r="R1589" s="348" t="s">
        <v>11950</v>
      </c>
      <c r="S1589" s="348">
        <v>27610552</v>
      </c>
      <c r="T1589" s="348" t="s">
        <v>15587</v>
      </c>
      <c r="U1589" s="348">
        <v>27611126</v>
      </c>
      <c r="V1589" s="68"/>
      <c r="W1589" s="68"/>
      <c r="X1589" s="68" t="s">
        <v>4835</v>
      </c>
      <c r="Y1589" s="68"/>
    </row>
    <row r="1590" spans="1:25" x14ac:dyDescent="0.25">
      <c r="A1590" s="68" t="s">
        <v>5053</v>
      </c>
      <c r="B1590" s="68" t="s">
        <v>3104</v>
      </c>
      <c r="C1590" s="68" t="s">
        <v>5054</v>
      </c>
      <c r="D1590" s="68" t="s">
        <v>281</v>
      </c>
      <c r="E1590" s="68" t="s">
        <v>6</v>
      </c>
      <c r="F1590" s="68" t="s">
        <v>282</v>
      </c>
      <c r="G1590" s="68" t="s">
        <v>12</v>
      </c>
      <c r="H1590" s="68" t="s">
        <v>2</v>
      </c>
      <c r="I1590" s="68">
        <v>41001</v>
      </c>
      <c r="J1590" s="68" t="s">
        <v>13818</v>
      </c>
      <c r="K1590" s="68" t="s">
        <v>283</v>
      </c>
      <c r="L1590" s="68" t="s">
        <v>281</v>
      </c>
      <c r="M1590" s="68" t="s">
        <v>4153</v>
      </c>
      <c r="N1590" s="68" t="s">
        <v>5054</v>
      </c>
      <c r="O1590" s="68" t="s">
        <v>14666</v>
      </c>
      <c r="P1590" s="348">
        <v>44056175</v>
      </c>
      <c r="Q1590" s="348" t="s">
        <v>15347</v>
      </c>
      <c r="R1590" s="348" t="s">
        <v>13539</v>
      </c>
      <c r="S1590" s="348">
        <v>85354463</v>
      </c>
      <c r="T1590" s="348" t="s">
        <v>10205</v>
      </c>
      <c r="U1590" s="348">
        <v>88766625</v>
      </c>
      <c r="V1590" s="68" t="s">
        <v>15261</v>
      </c>
      <c r="W1590" s="68"/>
      <c r="X1590" s="68" t="s">
        <v>10838</v>
      </c>
      <c r="Y1590" s="68"/>
    </row>
    <row r="1591" spans="1:25" x14ac:dyDescent="0.25">
      <c r="A1591" s="68" t="s">
        <v>5055</v>
      </c>
      <c r="B1591" s="68" t="s">
        <v>3242</v>
      </c>
      <c r="C1591" s="68" t="s">
        <v>5056</v>
      </c>
      <c r="D1591" s="68" t="s">
        <v>281</v>
      </c>
      <c r="E1591" s="68" t="s">
        <v>4</v>
      </c>
      <c r="F1591" s="68" t="s">
        <v>282</v>
      </c>
      <c r="G1591" s="68" t="s">
        <v>12</v>
      </c>
      <c r="H1591" s="68" t="s">
        <v>2</v>
      </c>
      <c r="I1591" s="68">
        <v>41001</v>
      </c>
      <c r="J1591" s="68" t="s">
        <v>13818</v>
      </c>
      <c r="K1591" s="68" t="s">
        <v>283</v>
      </c>
      <c r="L1591" s="68" t="s">
        <v>281</v>
      </c>
      <c r="M1591" s="68" t="s">
        <v>4153</v>
      </c>
      <c r="N1591" s="68" t="s">
        <v>11596</v>
      </c>
      <c r="O1591" s="68" t="s">
        <v>14666</v>
      </c>
      <c r="P1591" s="348" t="s">
        <v>15347</v>
      </c>
      <c r="Q1591" s="348" t="s">
        <v>15347</v>
      </c>
      <c r="R1591" s="348" t="s">
        <v>5702</v>
      </c>
      <c r="S1591" s="348">
        <v>88711322</v>
      </c>
      <c r="T1591" s="348" t="s">
        <v>15373</v>
      </c>
      <c r="U1591" s="348">
        <v>27666283</v>
      </c>
      <c r="V1591" s="68"/>
      <c r="W1591" s="68"/>
      <c r="X1591" s="68" t="s">
        <v>5057</v>
      </c>
      <c r="Y1591" s="68"/>
    </row>
    <row r="1592" spans="1:25" x14ac:dyDescent="0.25">
      <c r="A1592" s="68" t="s">
        <v>5058</v>
      </c>
      <c r="B1592" s="68" t="s">
        <v>3398</v>
      </c>
      <c r="C1592" s="68" t="s">
        <v>5059</v>
      </c>
      <c r="D1592" s="68" t="s">
        <v>281</v>
      </c>
      <c r="E1592" s="68" t="s">
        <v>2</v>
      </c>
      <c r="F1592" s="68" t="s">
        <v>282</v>
      </c>
      <c r="G1592" s="68" t="s">
        <v>12</v>
      </c>
      <c r="H1592" s="68" t="s">
        <v>3</v>
      </c>
      <c r="I1592" s="68">
        <v>41002</v>
      </c>
      <c r="J1592" s="68" t="s">
        <v>13889</v>
      </c>
      <c r="K1592" s="68" t="s">
        <v>283</v>
      </c>
      <c r="L1592" s="68" t="s">
        <v>281</v>
      </c>
      <c r="M1592" s="68" t="s">
        <v>2472</v>
      </c>
      <c r="N1592" s="68" t="s">
        <v>1747</v>
      </c>
      <c r="O1592" s="68" t="s">
        <v>14666</v>
      </c>
      <c r="P1592" s="348">
        <v>27611508</v>
      </c>
      <c r="Q1592" s="348" t="s">
        <v>15347</v>
      </c>
      <c r="R1592" s="348" t="s">
        <v>15160</v>
      </c>
      <c r="S1592" s="348">
        <v>27611508</v>
      </c>
      <c r="T1592" s="348" t="s">
        <v>15587</v>
      </c>
      <c r="U1592" s="348">
        <v>27611126</v>
      </c>
      <c r="V1592" s="68" t="s">
        <v>15261</v>
      </c>
      <c r="W1592" s="68"/>
      <c r="X1592" s="68" t="s">
        <v>4479</v>
      </c>
      <c r="Y1592" s="68"/>
    </row>
    <row r="1593" spans="1:25" x14ac:dyDescent="0.25">
      <c r="A1593" s="68" t="s">
        <v>5061</v>
      </c>
      <c r="B1593" s="68" t="s">
        <v>5060</v>
      </c>
      <c r="C1593" s="68" t="s">
        <v>5062</v>
      </c>
      <c r="D1593" s="68" t="s">
        <v>281</v>
      </c>
      <c r="E1593" s="68" t="s">
        <v>2</v>
      </c>
      <c r="F1593" s="68" t="s">
        <v>282</v>
      </c>
      <c r="G1593" s="68" t="s">
        <v>12</v>
      </c>
      <c r="H1593" s="68" t="s">
        <v>3</v>
      </c>
      <c r="I1593" s="68">
        <v>41002</v>
      </c>
      <c r="J1593" s="68" t="s">
        <v>13889</v>
      </c>
      <c r="K1593" s="68" t="s">
        <v>283</v>
      </c>
      <c r="L1593" s="68" t="s">
        <v>281</v>
      </c>
      <c r="M1593" s="68" t="s">
        <v>2472</v>
      </c>
      <c r="N1593" s="68" t="s">
        <v>5062</v>
      </c>
      <c r="O1593" s="68" t="s">
        <v>14666</v>
      </c>
      <c r="P1593" s="348">
        <v>84868794</v>
      </c>
      <c r="Q1593" s="348" t="s">
        <v>15347</v>
      </c>
      <c r="R1593" s="348" t="s">
        <v>10204</v>
      </c>
      <c r="S1593" s="348">
        <v>84868794</v>
      </c>
      <c r="T1593" s="348" t="s">
        <v>15587</v>
      </c>
      <c r="U1593" s="348">
        <v>27611126</v>
      </c>
      <c r="V1593" s="68"/>
      <c r="W1593" s="68"/>
      <c r="X1593" s="68" t="s">
        <v>3111</v>
      </c>
      <c r="Y1593" s="68" t="s">
        <v>1600</v>
      </c>
    </row>
    <row r="1594" spans="1:25" x14ac:dyDescent="0.25">
      <c r="A1594" s="68" t="s">
        <v>5063</v>
      </c>
      <c r="B1594" s="68" t="s">
        <v>3456</v>
      </c>
      <c r="C1594" s="68" t="s">
        <v>285</v>
      </c>
      <c r="D1594" s="68" t="s">
        <v>281</v>
      </c>
      <c r="E1594" s="68" t="s">
        <v>2</v>
      </c>
      <c r="F1594" s="68" t="s">
        <v>282</v>
      </c>
      <c r="G1594" s="68" t="s">
        <v>12</v>
      </c>
      <c r="H1594" s="68" t="s">
        <v>3</v>
      </c>
      <c r="I1594" s="68">
        <v>41002</v>
      </c>
      <c r="J1594" s="68" t="s">
        <v>13889</v>
      </c>
      <c r="K1594" s="68" t="s">
        <v>283</v>
      </c>
      <c r="L1594" s="68" t="s">
        <v>281</v>
      </c>
      <c r="M1594" s="68" t="s">
        <v>2472</v>
      </c>
      <c r="N1594" s="68" t="s">
        <v>285</v>
      </c>
      <c r="O1594" s="68" t="s">
        <v>14666</v>
      </c>
      <c r="P1594" s="348">
        <v>27610402</v>
      </c>
      <c r="Q1594" s="348" t="s">
        <v>15347</v>
      </c>
      <c r="R1594" s="348" t="s">
        <v>14940</v>
      </c>
      <c r="S1594" s="348">
        <v>27610402</v>
      </c>
      <c r="T1594" s="348" t="s">
        <v>15587</v>
      </c>
      <c r="U1594" s="348">
        <v>27611126</v>
      </c>
      <c r="V1594" s="68"/>
      <c r="W1594" s="68"/>
      <c r="X1594" s="68" t="s">
        <v>5064</v>
      </c>
      <c r="Y1594" s="68"/>
    </row>
    <row r="1595" spans="1:25" x14ac:dyDescent="0.25">
      <c r="A1595" s="68" t="s">
        <v>5066</v>
      </c>
      <c r="B1595" s="68" t="s">
        <v>3436</v>
      </c>
      <c r="C1595" s="68" t="s">
        <v>47</v>
      </c>
      <c r="D1595" s="68" t="s">
        <v>281</v>
      </c>
      <c r="E1595" s="68" t="s">
        <v>4</v>
      </c>
      <c r="F1595" s="68" t="s">
        <v>282</v>
      </c>
      <c r="G1595" s="68" t="s">
        <v>12</v>
      </c>
      <c r="H1595" s="68" t="s">
        <v>3</v>
      </c>
      <c r="I1595" s="68">
        <v>41002</v>
      </c>
      <c r="J1595" s="68" t="s">
        <v>13889</v>
      </c>
      <c r="K1595" s="68" t="s">
        <v>283</v>
      </c>
      <c r="L1595" s="68" t="s">
        <v>281</v>
      </c>
      <c r="M1595" s="68" t="s">
        <v>2472</v>
      </c>
      <c r="N1595" s="68" t="s">
        <v>11597</v>
      </c>
      <c r="O1595" s="68" t="s">
        <v>14666</v>
      </c>
      <c r="P1595" s="348">
        <v>70156827</v>
      </c>
      <c r="Q1595" s="348">
        <v>72242457</v>
      </c>
      <c r="R1595" s="348" t="s">
        <v>5067</v>
      </c>
      <c r="S1595" s="348">
        <v>70152424</v>
      </c>
      <c r="T1595" s="348" t="s">
        <v>15373</v>
      </c>
      <c r="U1595" s="348">
        <v>27666283</v>
      </c>
      <c r="V1595" s="68"/>
      <c r="W1595" s="68"/>
      <c r="X1595" s="68" t="s">
        <v>9315</v>
      </c>
      <c r="Y1595" s="68"/>
    </row>
    <row r="1596" spans="1:25" x14ac:dyDescent="0.25">
      <c r="A1596" s="68" t="s">
        <v>5070</v>
      </c>
      <c r="B1596" s="68" t="s">
        <v>5069</v>
      </c>
      <c r="C1596" s="68" t="s">
        <v>127</v>
      </c>
      <c r="D1596" s="68" t="s">
        <v>281</v>
      </c>
      <c r="E1596" s="68" t="s">
        <v>2</v>
      </c>
      <c r="F1596" s="68" t="s">
        <v>282</v>
      </c>
      <c r="G1596" s="68" t="s">
        <v>12</v>
      </c>
      <c r="H1596" s="68" t="s">
        <v>3</v>
      </c>
      <c r="I1596" s="68">
        <v>41002</v>
      </c>
      <c r="J1596" s="68" t="s">
        <v>13889</v>
      </c>
      <c r="K1596" s="68" t="s">
        <v>283</v>
      </c>
      <c r="L1596" s="68" t="s">
        <v>281</v>
      </c>
      <c r="M1596" s="68" t="s">
        <v>2472</v>
      </c>
      <c r="N1596" s="68" t="s">
        <v>127</v>
      </c>
      <c r="O1596" s="68" t="s">
        <v>14666</v>
      </c>
      <c r="P1596" s="348">
        <v>27611333</v>
      </c>
      <c r="Q1596" s="348" t="s">
        <v>15347</v>
      </c>
      <c r="R1596" s="348" t="s">
        <v>16057</v>
      </c>
      <c r="S1596" s="348">
        <v>61903566</v>
      </c>
      <c r="T1596" s="348" t="s">
        <v>15587</v>
      </c>
      <c r="U1596" s="348">
        <v>27611126</v>
      </c>
      <c r="V1596" s="68"/>
      <c r="W1596" s="68"/>
      <c r="X1596" s="68" t="s">
        <v>475</v>
      </c>
      <c r="Y1596" s="68"/>
    </row>
    <row r="1597" spans="1:25" x14ac:dyDescent="0.25">
      <c r="A1597" s="68" t="s">
        <v>5072</v>
      </c>
      <c r="B1597" s="68" t="s">
        <v>5071</v>
      </c>
      <c r="C1597" s="68" t="s">
        <v>10030</v>
      </c>
      <c r="D1597" s="68" t="s">
        <v>281</v>
      </c>
      <c r="E1597" s="68" t="s">
        <v>6</v>
      </c>
      <c r="F1597" s="68" t="s">
        <v>282</v>
      </c>
      <c r="G1597" s="68" t="s">
        <v>12</v>
      </c>
      <c r="H1597" s="68" t="s">
        <v>2</v>
      </c>
      <c r="I1597" s="68">
        <v>41001</v>
      </c>
      <c r="J1597" s="68" t="s">
        <v>13818</v>
      </c>
      <c r="K1597" s="68" t="s">
        <v>283</v>
      </c>
      <c r="L1597" s="68" t="s">
        <v>281</v>
      </c>
      <c r="M1597" s="68" t="s">
        <v>4153</v>
      </c>
      <c r="N1597" s="68" t="s">
        <v>11672</v>
      </c>
      <c r="O1597" s="68" t="s">
        <v>14666</v>
      </c>
      <c r="P1597" s="348">
        <v>24762028</v>
      </c>
      <c r="Q1597" s="348" t="s">
        <v>15347</v>
      </c>
      <c r="R1597" s="348" t="s">
        <v>10534</v>
      </c>
      <c r="S1597" s="348">
        <v>62092904</v>
      </c>
      <c r="T1597" s="348" t="s">
        <v>10205</v>
      </c>
      <c r="U1597" s="348">
        <v>88766625</v>
      </c>
      <c r="V1597" s="68"/>
      <c r="W1597" s="68"/>
      <c r="X1597" s="68" t="s">
        <v>3767</v>
      </c>
      <c r="Y1597" s="68"/>
    </row>
    <row r="1598" spans="1:25" x14ac:dyDescent="0.25">
      <c r="A1598" s="68" t="s">
        <v>5075</v>
      </c>
      <c r="B1598" s="68" t="s">
        <v>5074</v>
      </c>
      <c r="C1598" s="68" t="s">
        <v>4153</v>
      </c>
      <c r="D1598" s="68" t="s">
        <v>281</v>
      </c>
      <c r="E1598" s="68" t="s">
        <v>4</v>
      </c>
      <c r="F1598" s="68" t="s">
        <v>282</v>
      </c>
      <c r="G1598" s="68" t="s">
        <v>12</v>
      </c>
      <c r="H1598" s="68" t="s">
        <v>2</v>
      </c>
      <c r="I1598" s="68">
        <v>41001</v>
      </c>
      <c r="J1598" s="68" t="s">
        <v>13818</v>
      </c>
      <c r="K1598" s="68" t="s">
        <v>283</v>
      </c>
      <c r="L1598" s="68" t="s">
        <v>281</v>
      </c>
      <c r="M1598" s="68" t="s">
        <v>4153</v>
      </c>
      <c r="N1598" s="68" t="s">
        <v>4153</v>
      </c>
      <c r="O1598" s="68" t="s">
        <v>14666</v>
      </c>
      <c r="P1598" s="348">
        <v>27666267</v>
      </c>
      <c r="Q1598" s="348">
        <v>84596882</v>
      </c>
      <c r="R1598" s="348" t="s">
        <v>10026</v>
      </c>
      <c r="S1598" s="348">
        <v>27666267</v>
      </c>
      <c r="T1598" s="348" t="s">
        <v>15373</v>
      </c>
      <c r="U1598" s="348">
        <v>27666283</v>
      </c>
      <c r="V1598" s="68" t="s">
        <v>15261</v>
      </c>
      <c r="W1598" s="68"/>
      <c r="X1598" s="68" t="s">
        <v>2207</v>
      </c>
      <c r="Y1598" s="68" t="s">
        <v>10714</v>
      </c>
    </row>
    <row r="1599" spans="1:25" x14ac:dyDescent="0.25">
      <c r="A1599" s="68" t="s">
        <v>5077</v>
      </c>
      <c r="B1599" s="68" t="s">
        <v>5076</v>
      </c>
      <c r="C1599" s="68" t="s">
        <v>5078</v>
      </c>
      <c r="D1599" s="68" t="s">
        <v>281</v>
      </c>
      <c r="E1599" s="68" t="s">
        <v>6</v>
      </c>
      <c r="F1599" s="68" t="s">
        <v>282</v>
      </c>
      <c r="G1599" s="68" t="s">
        <v>12</v>
      </c>
      <c r="H1599" s="68" t="s">
        <v>2</v>
      </c>
      <c r="I1599" s="68">
        <v>41001</v>
      </c>
      <c r="J1599" s="68" t="s">
        <v>13818</v>
      </c>
      <c r="K1599" s="68" t="s">
        <v>283</v>
      </c>
      <c r="L1599" s="68" t="s">
        <v>281</v>
      </c>
      <c r="M1599" s="68" t="s">
        <v>4153</v>
      </c>
      <c r="N1599" s="68" t="s">
        <v>11598</v>
      </c>
      <c r="O1599" s="68" t="s">
        <v>14666</v>
      </c>
      <c r="P1599" s="348">
        <v>44056307</v>
      </c>
      <c r="Q1599" s="348" t="s">
        <v>15347</v>
      </c>
      <c r="R1599" s="348" t="s">
        <v>15722</v>
      </c>
      <c r="S1599" s="348">
        <v>50131125</v>
      </c>
      <c r="T1599" s="348" t="s">
        <v>10205</v>
      </c>
      <c r="U1599" s="348">
        <v>22065913</v>
      </c>
      <c r="V1599" s="68"/>
      <c r="W1599" s="68"/>
      <c r="X1599" s="68" t="s">
        <v>5079</v>
      </c>
      <c r="Y1599" s="68"/>
    </row>
    <row r="1600" spans="1:25" x14ac:dyDescent="0.25">
      <c r="A1600" s="68" t="s">
        <v>5081</v>
      </c>
      <c r="B1600" s="68" t="s">
        <v>5080</v>
      </c>
      <c r="C1600" s="68" t="s">
        <v>1743</v>
      </c>
      <c r="D1600" s="68" t="s">
        <v>281</v>
      </c>
      <c r="E1600" s="68" t="s">
        <v>4</v>
      </c>
      <c r="F1600" s="68" t="s">
        <v>282</v>
      </c>
      <c r="G1600" s="68" t="s">
        <v>12</v>
      </c>
      <c r="H1600" s="68" t="s">
        <v>2</v>
      </c>
      <c r="I1600" s="68">
        <v>41001</v>
      </c>
      <c r="J1600" s="68" t="s">
        <v>13818</v>
      </c>
      <c r="K1600" s="68" t="s">
        <v>283</v>
      </c>
      <c r="L1600" s="68" t="s">
        <v>281</v>
      </c>
      <c r="M1600" s="68" t="s">
        <v>4153</v>
      </c>
      <c r="N1600" s="68" t="s">
        <v>1743</v>
      </c>
      <c r="O1600" s="68" t="s">
        <v>14666</v>
      </c>
      <c r="P1600" s="348">
        <v>27666148</v>
      </c>
      <c r="Q1600" s="348" t="s">
        <v>15347</v>
      </c>
      <c r="R1600" s="348" t="s">
        <v>10531</v>
      </c>
      <c r="S1600" s="348">
        <v>27666148</v>
      </c>
      <c r="T1600" s="348" t="s">
        <v>15373</v>
      </c>
      <c r="U1600" s="348">
        <v>27666764</v>
      </c>
      <c r="V1600" s="68"/>
      <c r="W1600" s="68"/>
      <c r="X1600" s="68" t="s">
        <v>2215</v>
      </c>
      <c r="Y1600" s="68"/>
    </row>
    <row r="1601" spans="1:25" x14ac:dyDescent="0.25">
      <c r="A1601" s="68" t="s">
        <v>5083</v>
      </c>
      <c r="B1601" s="68" t="s">
        <v>5082</v>
      </c>
      <c r="C1601" s="68" t="s">
        <v>929</v>
      </c>
      <c r="D1601" s="68" t="s">
        <v>281</v>
      </c>
      <c r="E1601" s="68" t="s">
        <v>4</v>
      </c>
      <c r="F1601" s="68" t="s">
        <v>282</v>
      </c>
      <c r="G1601" s="68" t="s">
        <v>12</v>
      </c>
      <c r="H1601" s="68" t="s">
        <v>2</v>
      </c>
      <c r="I1601" s="68">
        <v>41001</v>
      </c>
      <c r="J1601" s="68" t="s">
        <v>13818</v>
      </c>
      <c r="K1601" s="68" t="s">
        <v>283</v>
      </c>
      <c r="L1601" s="68" t="s">
        <v>281</v>
      </c>
      <c r="M1601" s="68" t="s">
        <v>4153</v>
      </c>
      <c r="N1601" s="68" t="s">
        <v>929</v>
      </c>
      <c r="O1601" s="68" t="s">
        <v>14666</v>
      </c>
      <c r="P1601" s="348">
        <v>44056183</v>
      </c>
      <c r="Q1601" s="348" t="s">
        <v>15347</v>
      </c>
      <c r="R1601" s="348" t="s">
        <v>14923</v>
      </c>
      <c r="S1601" s="348">
        <v>84592126</v>
      </c>
      <c r="T1601" s="348" t="s">
        <v>15373</v>
      </c>
      <c r="U1601" s="348">
        <v>27666283</v>
      </c>
      <c r="V1601" s="68"/>
      <c r="W1601" s="68"/>
      <c r="X1601" s="68" t="s">
        <v>9848</v>
      </c>
      <c r="Y1601" s="68"/>
    </row>
    <row r="1602" spans="1:25" x14ac:dyDescent="0.25">
      <c r="A1602" s="68" t="s">
        <v>5084</v>
      </c>
      <c r="B1602" s="68" t="s">
        <v>3583</v>
      </c>
      <c r="C1602" s="68" t="s">
        <v>3874</v>
      </c>
      <c r="D1602" s="68" t="s">
        <v>281</v>
      </c>
      <c r="E1602" s="68" t="s">
        <v>6</v>
      </c>
      <c r="F1602" s="68" t="s">
        <v>282</v>
      </c>
      <c r="G1602" s="68" t="s">
        <v>12</v>
      </c>
      <c r="H1602" s="68" t="s">
        <v>5</v>
      </c>
      <c r="I1602" s="68">
        <v>41004</v>
      </c>
      <c r="J1602" s="68" t="s">
        <v>13945</v>
      </c>
      <c r="K1602" s="68" t="s">
        <v>283</v>
      </c>
      <c r="L1602" s="68" t="s">
        <v>281</v>
      </c>
      <c r="M1602" s="68" t="s">
        <v>14194</v>
      </c>
      <c r="N1602" s="68" t="s">
        <v>3874</v>
      </c>
      <c r="O1602" s="68" t="s">
        <v>14666</v>
      </c>
      <c r="P1602" s="348">
        <v>22065913</v>
      </c>
      <c r="Q1602" s="348">
        <v>44122932</v>
      </c>
      <c r="R1602" s="348" t="s">
        <v>5085</v>
      </c>
      <c r="S1602" s="348">
        <v>44122932</v>
      </c>
      <c r="T1602" s="348" t="s">
        <v>10205</v>
      </c>
      <c r="U1602" s="348">
        <v>27665821</v>
      </c>
      <c r="V1602" s="68"/>
      <c r="W1602" s="68"/>
      <c r="X1602" s="68" t="s">
        <v>5086</v>
      </c>
      <c r="Y1602" s="68"/>
    </row>
    <row r="1603" spans="1:25" x14ac:dyDescent="0.25">
      <c r="A1603" s="68" t="s">
        <v>5088</v>
      </c>
      <c r="B1603" s="68" t="s">
        <v>5087</v>
      </c>
      <c r="C1603" s="68" t="s">
        <v>10015</v>
      </c>
      <c r="D1603" s="68" t="s">
        <v>281</v>
      </c>
      <c r="E1603" s="68" t="s">
        <v>2</v>
      </c>
      <c r="F1603" s="68" t="s">
        <v>49</v>
      </c>
      <c r="G1603" s="68" t="s">
        <v>1171</v>
      </c>
      <c r="H1603" s="68" t="s">
        <v>4</v>
      </c>
      <c r="I1603" s="68">
        <v>21603</v>
      </c>
      <c r="J1603" s="68" t="s">
        <v>13940</v>
      </c>
      <c r="K1603" s="68" t="s">
        <v>126</v>
      </c>
      <c r="L1603" s="68" t="s">
        <v>3343</v>
      </c>
      <c r="M1603" s="68" t="s">
        <v>3602</v>
      </c>
      <c r="N1603" s="68" t="s">
        <v>11599</v>
      </c>
      <c r="O1603" s="68" t="s">
        <v>14666</v>
      </c>
      <c r="P1603" s="348">
        <v>86887205</v>
      </c>
      <c r="Q1603" s="348">
        <v>27611126</v>
      </c>
      <c r="R1603" s="348" t="s">
        <v>16626</v>
      </c>
      <c r="S1603" s="348">
        <v>86887205</v>
      </c>
      <c r="T1603" s="348" t="s">
        <v>15587</v>
      </c>
      <c r="U1603" s="348">
        <v>27611126</v>
      </c>
      <c r="V1603" s="68"/>
      <c r="W1603" s="68"/>
      <c r="X1603" s="68"/>
      <c r="Y1603" s="68"/>
    </row>
    <row r="1604" spans="1:25" x14ac:dyDescent="0.25">
      <c r="A1604" s="68" t="s">
        <v>5089</v>
      </c>
      <c r="B1604" s="68" t="s">
        <v>1997</v>
      </c>
      <c r="C1604" s="68" t="s">
        <v>5090</v>
      </c>
      <c r="D1604" s="68" t="s">
        <v>322</v>
      </c>
      <c r="E1604" s="68" t="s">
        <v>4</v>
      </c>
      <c r="F1604" s="68" t="s">
        <v>89</v>
      </c>
      <c r="G1604" s="68" t="s">
        <v>10</v>
      </c>
      <c r="H1604" s="68" t="s">
        <v>3</v>
      </c>
      <c r="I1604" s="68">
        <v>30802</v>
      </c>
      <c r="J1604" s="68" t="s">
        <v>12947</v>
      </c>
      <c r="K1604" s="68" t="s">
        <v>322</v>
      </c>
      <c r="L1604" s="68" t="s">
        <v>14158</v>
      </c>
      <c r="M1604" s="68" t="s">
        <v>352</v>
      </c>
      <c r="N1604" s="68" t="s">
        <v>5090</v>
      </c>
      <c r="O1604" s="68" t="s">
        <v>14666</v>
      </c>
      <c r="P1604" s="348">
        <v>25712775</v>
      </c>
      <c r="Q1604" s="348" t="s">
        <v>15347</v>
      </c>
      <c r="R1604" s="348" t="s">
        <v>14874</v>
      </c>
      <c r="S1604" s="348" t="s">
        <v>15347</v>
      </c>
      <c r="T1604" s="348" t="s">
        <v>16278</v>
      </c>
      <c r="U1604" s="348">
        <v>25521557</v>
      </c>
      <c r="V1604" s="68"/>
      <c r="W1604" s="68"/>
      <c r="X1604" s="68" t="s">
        <v>12131</v>
      </c>
      <c r="Y1604" s="68"/>
    </row>
    <row r="1605" spans="1:25" x14ac:dyDescent="0.25">
      <c r="A1605" s="68" t="s">
        <v>5091</v>
      </c>
      <c r="B1605" s="68" t="s">
        <v>2022</v>
      </c>
      <c r="C1605" s="68" t="s">
        <v>2601</v>
      </c>
      <c r="D1605" s="68" t="s">
        <v>283</v>
      </c>
      <c r="E1605" s="68" t="s">
        <v>2</v>
      </c>
      <c r="F1605" s="68" t="s">
        <v>282</v>
      </c>
      <c r="G1605" s="68" t="s">
        <v>2</v>
      </c>
      <c r="H1605" s="68" t="s">
        <v>6</v>
      </c>
      <c r="I1605" s="68">
        <v>40105</v>
      </c>
      <c r="J1605" s="68" t="s">
        <v>13062</v>
      </c>
      <c r="K1605" s="68" t="s">
        <v>283</v>
      </c>
      <c r="L1605" s="68" t="s">
        <v>283</v>
      </c>
      <c r="M1605" s="68" t="s">
        <v>14219</v>
      </c>
      <c r="N1605" s="68" t="s">
        <v>11600</v>
      </c>
      <c r="O1605" s="68" t="s">
        <v>14666</v>
      </c>
      <c r="P1605" s="348">
        <v>24821207</v>
      </c>
      <c r="Q1605" s="348">
        <v>24822648</v>
      </c>
      <c r="R1605" s="348" t="s">
        <v>16627</v>
      </c>
      <c r="S1605" s="348">
        <v>24821207</v>
      </c>
      <c r="T1605" s="348" t="s">
        <v>14942</v>
      </c>
      <c r="U1605" s="348">
        <v>22604275</v>
      </c>
      <c r="V1605" s="68"/>
      <c r="W1605" s="68"/>
      <c r="X1605" s="68" t="s">
        <v>5092</v>
      </c>
      <c r="Y1605" s="68"/>
    </row>
    <row r="1606" spans="1:25" x14ac:dyDescent="0.25">
      <c r="A1606" s="68" t="s">
        <v>5093</v>
      </c>
      <c r="B1606" s="68" t="s">
        <v>2312</v>
      </c>
      <c r="C1606" s="68" t="s">
        <v>1144</v>
      </c>
      <c r="D1606" s="68" t="s">
        <v>281</v>
      </c>
      <c r="E1606" s="68" t="s">
        <v>2</v>
      </c>
      <c r="F1606" s="68" t="s">
        <v>282</v>
      </c>
      <c r="G1606" s="68" t="s">
        <v>12</v>
      </c>
      <c r="H1606" s="68" t="s">
        <v>3</v>
      </c>
      <c r="I1606" s="68">
        <v>41002</v>
      </c>
      <c r="J1606" s="68" t="s">
        <v>13889</v>
      </c>
      <c r="K1606" s="68" t="s">
        <v>283</v>
      </c>
      <c r="L1606" s="68" t="s">
        <v>281</v>
      </c>
      <c r="M1606" s="68" t="s">
        <v>2472</v>
      </c>
      <c r="N1606" s="68" t="s">
        <v>1144</v>
      </c>
      <c r="O1606" s="68" t="s">
        <v>14666</v>
      </c>
      <c r="P1606" s="348">
        <v>70152214</v>
      </c>
      <c r="Q1606" s="348" t="s">
        <v>15347</v>
      </c>
      <c r="R1606" s="348" t="s">
        <v>13676</v>
      </c>
      <c r="S1606" s="348">
        <v>85972242</v>
      </c>
      <c r="T1606" s="348" t="s">
        <v>15587</v>
      </c>
      <c r="U1606" s="348">
        <v>27611126</v>
      </c>
      <c r="V1606" s="68"/>
      <c r="W1606" s="68"/>
      <c r="X1606" s="68" t="s">
        <v>5094</v>
      </c>
      <c r="Y1606" s="68"/>
    </row>
    <row r="1607" spans="1:25" x14ac:dyDescent="0.25">
      <c r="A1607" s="68" t="s">
        <v>5096</v>
      </c>
      <c r="B1607" s="68" t="s">
        <v>5095</v>
      </c>
      <c r="C1607" s="68" t="s">
        <v>5097</v>
      </c>
      <c r="D1607" s="68" t="s">
        <v>281</v>
      </c>
      <c r="E1607" s="68" t="s">
        <v>6</v>
      </c>
      <c r="F1607" s="68" t="s">
        <v>282</v>
      </c>
      <c r="G1607" s="68" t="s">
        <v>12</v>
      </c>
      <c r="H1607" s="68" t="s">
        <v>2</v>
      </c>
      <c r="I1607" s="68">
        <v>41001</v>
      </c>
      <c r="J1607" s="68" t="s">
        <v>13818</v>
      </c>
      <c r="K1607" s="68" t="s">
        <v>283</v>
      </c>
      <c r="L1607" s="68" t="s">
        <v>281</v>
      </c>
      <c r="M1607" s="68" t="s">
        <v>4153</v>
      </c>
      <c r="N1607" s="68" t="s">
        <v>5098</v>
      </c>
      <c r="O1607" s="68" t="s">
        <v>14666</v>
      </c>
      <c r="P1607" s="348">
        <v>44116971</v>
      </c>
      <c r="Q1607" s="348">
        <v>22064218</v>
      </c>
      <c r="R1607" s="348" t="s">
        <v>14932</v>
      </c>
      <c r="S1607" s="348">
        <v>84878524</v>
      </c>
      <c r="T1607" s="348" t="s">
        <v>10205</v>
      </c>
      <c r="U1607" s="348" t="s">
        <v>16628</v>
      </c>
      <c r="V1607" s="68"/>
      <c r="W1607" s="68"/>
      <c r="X1607" s="68" t="s">
        <v>5099</v>
      </c>
      <c r="Y1607" s="68"/>
    </row>
    <row r="1608" spans="1:25" x14ac:dyDescent="0.25">
      <c r="A1608" s="68" t="s">
        <v>5100</v>
      </c>
      <c r="B1608" s="68" t="s">
        <v>2910</v>
      </c>
      <c r="C1608" s="68" t="s">
        <v>5101</v>
      </c>
      <c r="D1608" s="68" t="s">
        <v>281</v>
      </c>
      <c r="E1608" s="68" t="s">
        <v>6</v>
      </c>
      <c r="F1608" s="68" t="s">
        <v>282</v>
      </c>
      <c r="G1608" s="68" t="s">
        <v>12</v>
      </c>
      <c r="H1608" s="68" t="s">
        <v>5</v>
      </c>
      <c r="I1608" s="68">
        <v>41004</v>
      </c>
      <c r="J1608" s="68" t="s">
        <v>13945</v>
      </c>
      <c r="K1608" s="68" t="s">
        <v>283</v>
      </c>
      <c r="L1608" s="68" t="s">
        <v>281</v>
      </c>
      <c r="M1608" s="68" t="s">
        <v>14194</v>
      </c>
      <c r="N1608" s="68" t="s">
        <v>5101</v>
      </c>
      <c r="O1608" s="68" t="s">
        <v>14666</v>
      </c>
      <c r="P1608" s="348">
        <v>44122931</v>
      </c>
      <c r="Q1608" s="348">
        <v>88032589</v>
      </c>
      <c r="R1608" s="348" t="s">
        <v>16629</v>
      </c>
      <c r="S1608" s="348" t="s">
        <v>15347</v>
      </c>
      <c r="T1608" s="348" t="s">
        <v>10205</v>
      </c>
      <c r="U1608" s="348">
        <v>27665823</v>
      </c>
      <c r="V1608" s="68"/>
      <c r="W1608" s="68"/>
      <c r="X1608" s="68" t="s">
        <v>8573</v>
      </c>
      <c r="Y1608" s="68"/>
    </row>
    <row r="1609" spans="1:25" x14ac:dyDescent="0.25">
      <c r="A1609" s="68" t="s">
        <v>5104</v>
      </c>
      <c r="B1609" s="68" t="s">
        <v>5103</v>
      </c>
      <c r="C1609" s="68" t="s">
        <v>856</v>
      </c>
      <c r="D1609" s="68" t="s">
        <v>281</v>
      </c>
      <c r="E1609" s="68" t="s">
        <v>2</v>
      </c>
      <c r="F1609" s="68" t="s">
        <v>282</v>
      </c>
      <c r="G1609" s="68" t="s">
        <v>12</v>
      </c>
      <c r="H1609" s="68" t="s">
        <v>3</v>
      </c>
      <c r="I1609" s="68">
        <v>41002</v>
      </c>
      <c r="J1609" s="68" t="s">
        <v>13889</v>
      </c>
      <c r="K1609" s="68" t="s">
        <v>283</v>
      </c>
      <c r="L1609" s="68" t="s">
        <v>281</v>
      </c>
      <c r="M1609" s="68" t="s">
        <v>2472</v>
      </c>
      <c r="N1609" s="68" t="s">
        <v>856</v>
      </c>
      <c r="O1609" s="68" t="s">
        <v>14666</v>
      </c>
      <c r="P1609" s="348">
        <v>44056172</v>
      </c>
      <c r="Q1609" s="348">
        <v>83139734</v>
      </c>
      <c r="R1609" s="348" t="s">
        <v>14207</v>
      </c>
      <c r="S1609" s="348">
        <v>83139734</v>
      </c>
      <c r="T1609" s="348" t="s">
        <v>15587</v>
      </c>
      <c r="U1609" s="348">
        <v>27611126</v>
      </c>
      <c r="V1609" s="68"/>
      <c r="W1609" s="68"/>
      <c r="X1609" s="68" t="s">
        <v>7115</v>
      </c>
      <c r="Y1609" s="68"/>
    </row>
    <row r="1610" spans="1:25" x14ac:dyDescent="0.25">
      <c r="A1610" s="68" t="s">
        <v>5107</v>
      </c>
      <c r="B1610" s="68" t="s">
        <v>5106</v>
      </c>
      <c r="C1610" s="68" t="s">
        <v>5108</v>
      </c>
      <c r="D1610" s="68" t="s">
        <v>281</v>
      </c>
      <c r="E1610" s="68" t="s">
        <v>2</v>
      </c>
      <c r="F1610" s="68" t="s">
        <v>282</v>
      </c>
      <c r="G1610" s="68" t="s">
        <v>12</v>
      </c>
      <c r="H1610" s="68" t="s">
        <v>3</v>
      </c>
      <c r="I1610" s="68">
        <v>41002</v>
      </c>
      <c r="J1610" s="68" t="s">
        <v>13889</v>
      </c>
      <c r="K1610" s="68" t="s">
        <v>283</v>
      </c>
      <c r="L1610" s="68" t="s">
        <v>281</v>
      </c>
      <c r="M1610" s="68" t="s">
        <v>2472</v>
      </c>
      <c r="N1610" s="68" t="s">
        <v>11601</v>
      </c>
      <c r="O1610" s="68" t="s">
        <v>14666</v>
      </c>
      <c r="P1610" s="348">
        <v>85665676</v>
      </c>
      <c r="Q1610" s="348">
        <v>44056165</v>
      </c>
      <c r="R1610" s="348" t="s">
        <v>16630</v>
      </c>
      <c r="S1610" s="348">
        <v>85665676</v>
      </c>
      <c r="T1610" s="348" t="s">
        <v>15587</v>
      </c>
      <c r="U1610" s="348">
        <v>27611126</v>
      </c>
      <c r="V1610" s="68"/>
      <c r="W1610" s="68"/>
      <c r="X1610" s="68" t="s">
        <v>7688</v>
      </c>
      <c r="Y1610" s="68"/>
    </row>
    <row r="1611" spans="1:25" x14ac:dyDescent="0.25">
      <c r="A1611" s="68" t="s">
        <v>5109</v>
      </c>
      <c r="B1611" s="68" t="s">
        <v>3647</v>
      </c>
      <c r="C1611" s="68" t="s">
        <v>5110</v>
      </c>
      <c r="D1611" s="68" t="s">
        <v>281</v>
      </c>
      <c r="E1611" s="68" t="s">
        <v>2</v>
      </c>
      <c r="F1611" s="68" t="s">
        <v>282</v>
      </c>
      <c r="G1611" s="68" t="s">
        <v>12</v>
      </c>
      <c r="H1611" s="68" t="s">
        <v>3</v>
      </c>
      <c r="I1611" s="68">
        <v>41002</v>
      </c>
      <c r="J1611" s="68" t="s">
        <v>13889</v>
      </c>
      <c r="K1611" s="68" t="s">
        <v>283</v>
      </c>
      <c r="L1611" s="68" t="s">
        <v>281</v>
      </c>
      <c r="M1611" s="68" t="s">
        <v>2472</v>
      </c>
      <c r="N1611" s="68" t="s">
        <v>2472</v>
      </c>
      <c r="O1611" s="68" t="s">
        <v>14666</v>
      </c>
      <c r="P1611" s="348">
        <v>27611409</v>
      </c>
      <c r="Q1611" s="348">
        <v>27611409</v>
      </c>
      <c r="R1611" s="348" t="s">
        <v>14218</v>
      </c>
      <c r="S1611" s="348">
        <v>27611409</v>
      </c>
      <c r="T1611" s="348" t="s">
        <v>15587</v>
      </c>
      <c r="U1611" s="348">
        <v>27611126</v>
      </c>
      <c r="V1611" s="68" t="s">
        <v>15261</v>
      </c>
      <c r="W1611" s="68"/>
      <c r="X1611" s="68" t="s">
        <v>2211</v>
      </c>
      <c r="Y1611" s="68"/>
    </row>
    <row r="1612" spans="1:25" x14ac:dyDescent="0.25">
      <c r="A1612" s="68" t="s">
        <v>5112</v>
      </c>
      <c r="B1612" s="68" t="s">
        <v>5111</v>
      </c>
      <c r="C1612" s="68" t="s">
        <v>10025</v>
      </c>
      <c r="D1612" s="68" t="s">
        <v>281</v>
      </c>
      <c r="E1612" s="68" t="s">
        <v>4</v>
      </c>
      <c r="F1612" s="68" t="s">
        <v>282</v>
      </c>
      <c r="G1612" s="68" t="s">
        <v>12</v>
      </c>
      <c r="H1612" s="68" t="s">
        <v>6</v>
      </c>
      <c r="I1612" s="68">
        <v>41005</v>
      </c>
      <c r="J1612" s="68" t="s">
        <v>13961</v>
      </c>
      <c r="K1612" s="68" t="s">
        <v>283</v>
      </c>
      <c r="L1612" s="68" t="s">
        <v>281</v>
      </c>
      <c r="M1612" s="68" t="s">
        <v>14123</v>
      </c>
      <c r="N1612" s="68" t="s">
        <v>101</v>
      </c>
      <c r="O1612" s="68" t="s">
        <v>14666</v>
      </c>
      <c r="P1612" s="348">
        <v>70189093</v>
      </c>
      <c r="Q1612" s="348">
        <v>27666283</v>
      </c>
      <c r="R1612" s="348" t="s">
        <v>14937</v>
      </c>
      <c r="S1612" s="348">
        <v>70297568</v>
      </c>
      <c r="T1612" s="348" t="s">
        <v>15373</v>
      </c>
      <c r="U1612" s="348">
        <v>27666283</v>
      </c>
      <c r="V1612" s="68"/>
      <c r="W1612" s="68"/>
      <c r="X1612" s="68" t="s">
        <v>7544</v>
      </c>
      <c r="Y1612" s="68"/>
    </row>
    <row r="1613" spans="1:25" x14ac:dyDescent="0.25">
      <c r="A1613" s="68" t="s">
        <v>5114</v>
      </c>
      <c r="B1613" s="68" t="s">
        <v>5113</v>
      </c>
      <c r="C1613" s="68" t="s">
        <v>2329</v>
      </c>
      <c r="D1613" s="68" t="s">
        <v>281</v>
      </c>
      <c r="E1613" s="68" t="s">
        <v>6</v>
      </c>
      <c r="F1613" s="68" t="s">
        <v>282</v>
      </c>
      <c r="G1613" s="68" t="s">
        <v>12</v>
      </c>
      <c r="H1613" s="68" t="s">
        <v>2</v>
      </c>
      <c r="I1613" s="68">
        <v>41001</v>
      </c>
      <c r="J1613" s="68" t="s">
        <v>13818</v>
      </c>
      <c r="K1613" s="68" t="s">
        <v>283</v>
      </c>
      <c r="L1613" s="68" t="s">
        <v>281</v>
      </c>
      <c r="M1613" s="68" t="s">
        <v>4153</v>
      </c>
      <c r="N1613" s="68" t="s">
        <v>2329</v>
      </c>
      <c r="O1613" s="68" t="s">
        <v>14666</v>
      </c>
      <c r="P1613" s="348">
        <v>24762000</v>
      </c>
      <c r="Q1613" s="348">
        <v>70637421</v>
      </c>
      <c r="R1613" s="348" t="s">
        <v>16631</v>
      </c>
      <c r="S1613" s="348">
        <v>70637421</v>
      </c>
      <c r="T1613" s="348" t="s">
        <v>10205</v>
      </c>
      <c r="U1613" s="348">
        <v>88766625</v>
      </c>
      <c r="V1613" s="68"/>
      <c r="W1613" s="68"/>
      <c r="X1613" s="68" t="s">
        <v>7258</v>
      </c>
      <c r="Y1613" s="68"/>
    </row>
    <row r="1614" spans="1:25" x14ac:dyDescent="0.25">
      <c r="A1614" s="68" t="s">
        <v>5116</v>
      </c>
      <c r="B1614" s="68" t="s">
        <v>5115</v>
      </c>
      <c r="C1614" s="68" t="s">
        <v>5117</v>
      </c>
      <c r="D1614" s="68" t="s">
        <v>281</v>
      </c>
      <c r="E1614" s="68" t="s">
        <v>6</v>
      </c>
      <c r="F1614" s="68" t="s">
        <v>282</v>
      </c>
      <c r="G1614" s="68" t="s">
        <v>12</v>
      </c>
      <c r="H1614" s="68" t="s">
        <v>2</v>
      </c>
      <c r="I1614" s="68">
        <v>41001</v>
      </c>
      <c r="J1614" s="68" t="s">
        <v>13818</v>
      </c>
      <c r="K1614" s="68" t="s">
        <v>283</v>
      </c>
      <c r="L1614" s="68" t="s">
        <v>281</v>
      </c>
      <c r="M1614" s="68" t="s">
        <v>4153</v>
      </c>
      <c r="N1614" s="68" t="s">
        <v>5117</v>
      </c>
      <c r="O1614" s="68" t="s">
        <v>14666</v>
      </c>
      <c r="P1614" s="348">
        <v>70147824</v>
      </c>
      <c r="Q1614" s="348" t="s">
        <v>15347</v>
      </c>
      <c r="R1614" s="348" t="s">
        <v>15723</v>
      </c>
      <c r="S1614" s="348">
        <v>84294852</v>
      </c>
      <c r="T1614" s="348" t="s">
        <v>10205</v>
      </c>
      <c r="U1614" s="348">
        <v>88766625</v>
      </c>
      <c r="V1614" s="68"/>
      <c r="W1614" s="68"/>
      <c r="X1614" s="68" t="s">
        <v>10824</v>
      </c>
      <c r="Y1614" s="68"/>
    </row>
    <row r="1615" spans="1:25" x14ac:dyDescent="0.25">
      <c r="A1615" s="68" t="s">
        <v>5118</v>
      </c>
      <c r="B1615" s="68" t="s">
        <v>3503</v>
      </c>
      <c r="C1615" s="68" t="s">
        <v>5119</v>
      </c>
      <c r="D1615" s="68" t="s">
        <v>281</v>
      </c>
      <c r="E1615" s="68" t="s">
        <v>4</v>
      </c>
      <c r="F1615" s="68" t="s">
        <v>282</v>
      </c>
      <c r="G1615" s="68" t="s">
        <v>12</v>
      </c>
      <c r="H1615" s="68" t="s">
        <v>3</v>
      </c>
      <c r="I1615" s="68">
        <v>41002</v>
      </c>
      <c r="J1615" s="68" t="s">
        <v>13889</v>
      </c>
      <c r="K1615" s="68" t="s">
        <v>283</v>
      </c>
      <c r="L1615" s="68" t="s">
        <v>281</v>
      </c>
      <c r="M1615" s="68" t="s">
        <v>2472</v>
      </c>
      <c r="N1615" s="68" t="s">
        <v>5119</v>
      </c>
      <c r="O1615" s="68" t="s">
        <v>14666</v>
      </c>
      <c r="P1615" s="348">
        <v>44056163</v>
      </c>
      <c r="Q1615" s="348">
        <v>22064626</v>
      </c>
      <c r="R1615" s="348" t="s">
        <v>14208</v>
      </c>
      <c r="S1615" s="348">
        <v>62545460</v>
      </c>
      <c r="T1615" s="348" t="s">
        <v>15373</v>
      </c>
      <c r="U1615" s="348">
        <v>27666283</v>
      </c>
      <c r="V1615" s="68"/>
      <c r="W1615" s="68"/>
      <c r="X1615" s="68" t="s">
        <v>9027</v>
      </c>
      <c r="Y1615" s="68"/>
    </row>
    <row r="1616" spans="1:25" x14ac:dyDescent="0.25">
      <c r="A1616" s="68" t="s">
        <v>5122</v>
      </c>
      <c r="B1616" s="68" t="s">
        <v>3677</v>
      </c>
      <c r="C1616" s="68" t="s">
        <v>5123</v>
      </c>
      <c r="D1616" s="68" t="s">
        <v>283</v>
      </c>
      <c r="E1616" s="68" t="s">
        <v>2</v>
      </c>
      <c r="F1616" s="68" t="s">
        <v>282</v>
      </c>
      <c r="G1616" s="68" t="s">
        <v>2</v>
      </c>
      <c r="H1616" s="68" t="s">
        <v>6</v>
      </c>
      <c r="I1616" s="68">
        <v>40105</v>
      </c>
      <c r="J1616" s="68" t="s">
        <v>13062</v>
      </c>
      <c r="K1616" s="68" t="s">
        <v>283</v>
      </c>
      <c r="L1616" s="68" t="s">
        <v>283</v>
      </c>
      <c r="M1616" s="68" t="s">
        <v>14219</v>
      </c>
      <c r="N1616" s="68" t="s">
        <v>218</v>
      </c>
      <c r="O1616" s="68" t="s">
        <v>14666</v>
      </c>
      <c r="P1616" s="348">
        <v>83687272</v>
      </c>
      <c r="Q1616" s="348" t="s">
        <v>15347</v>
      </c>
      <c r="R1616" s="348" t="s">
        <v>10027</v>
      </c>
      <c r="S1616" s="348">
        <v>83687272</v>
      </c>
      <c r="T1616" s="348" t="s">
        <v>14942</v>
      </c>
      <c r="U1616" s="348">
        <v>22604275</v>
      </c>
      <c r="V1616" s="68"/>
      <c r="W1616" s="68"/>
      <c r="X1616" s="68" t="s">
        <v>5124</v>
      </c>
      <c r="Y1616" s="68"/>
    </row>
    <row r="1617" spans="1:25" x14ac:dyDescent="0.25">
      <c r="A1617" s="68" t="s">
        <v>5125</v>
      </c>
      <c r="B1617" s="68" t="s">
        <v>3727</v>
      </c>
      <c r="C1617" s="68" t="s">
        <v>4286</v>
      </c>
      <c r="D1617" s="68" t="s">
        <v>322</v>
      </c>
      <c r="E1617" s="68" t="s">
        <v>7</v>
      </c>
      <c r="F1617" s="68" t="s">
        <v>89</v>
      </c>
      <c r="G1617" s="68" t="s">
        <v>4</v>
      </c>
      <c r="H1617" s="68" t="s">
        <v>7</v>
      </c>
      <c r="I1617" s="68">
        <v>30306</v>
      </c>
      <c r="J1617" s="68" t="s">
        <v>16585</v>
      </c>
      <c r="K1617" s="68" t="s">
        <v>322</v>
      </c>
      <c r="L1617" s="68" t="s">
        <v>323</v>
      </c>
      <c r="M1617" s="68" t="s">
        <v>834</v>
      </c>
      <c r="N1617" s="68" t="s">
        <v>4286</v>
      </c>
      <c r="O1617" s="68" t="s">
        <v>14666</v>
      </c>
      <c r="P1617" s="348">
        <v>22791591</v>
      </c>
      <c r="Q1617" s="348">
        <v>22783258</v>
      </c>
      <c r="R1617" s="348" t="s">
        <v>5126</v>
      </c>
      <c r="S1617" s="348">
        <v>22791591</v>
      </c>
      <c r="T1617" s="348" t="s">
        <v>15378</v>
      </c>
      <c r="U1617" s="348">
        <v>22792767</v>
      </c>
      <c r="V1617" s="68"/>
      <c r="W1617" s="68"/>
      <c r="X1617" s="68" t="s">
        <v>2777</v>
      </c>
      <c r="Y1617" s="68"/>
    </row>
    <row r="1618" spans="1:25" x14ac:dyDescent="0.25">
      <c r="A1618" s="68" t="s">
        <v>5127</v>
      </c>
      <c r="B1618" s="68" t="s">
        <v>3909</v>
      </c>
      <c r="C1618" s="68" t="s">
        <v>10020</v>
      </c>
      <c r="D1618" s="68" t="s">
        <v>281</v>
      </c>
      <c r="E1618" s="68" t="s">
        <v>2</v>
      </c>
      <c r="F1618" s="68" t="s">
        <v>282</v>
      </c>
      <c r="G1618" s="68" t="s">
        <v>12</v>
      </c>
      <c r="H1618" s="68" t="s">
        <v>3</v>
      </c>
      <c r="I1618" s="68">
        <v>41002</v>
      </c>
      <c r="J1618" s="68" t="s">
        <v>13889</v>
      </c>
      <c r="K1618" s="68" t="s">
        <v>283</v>
      </c>
      <c r="L1618" s="68" t="s">
        <v>281</v>
      </c>
      <c r="M1618" s="68" t="s">
        <v>2472</v>
      </c>
      <c r="N1618" s="68" t="s">
        <v>11602</v>
      </c>
      <c r="O1618" s="68" t="s">
        <v>14666</v>
      </c>
      <c r="P1618" s="348">
        <v>88273906</v>
      </c>
      <c r="Q1618" s="348" t="s">
        <v>15347</v>
      </c>
      <c r="R1618" s="348" t="s">
        <v>16632</v>
      </c>
      <c r="S1618" s="348">
        <v>88273906</v>
      </c>
      <c r="T1618" s="348" t="s">
        <v>15587</v>
      </c>
      <c r="U1618" s="348">
        <v>27611126</v>
      </c>
      <c r="V1618" s="68"/>
      <c r="W1618" s="68"/>
      <c r="X1618" s="68" t="s">
        <v>5128</v>
      </c>
      <c r="Y1618" s="68"/>
    </row>
    <row r="1619" spans="1:25" x14ac:dyDescent="0.25">
      <c r="A1619" s="68" t="s">
        <v>5130</v>
      </c>
      <c r="B1619" s="68" t="s">
        <v>5129</v>
      </c>
      <c r="C1619" s="68" t="s">
        <v>5131</v>
      </c>
      <c r="D1619" s="68" t="s">
        <v>281</v>
      </c>
      <c r="E1619" s="68" t="s">
        <v>4</v>
      </c>
      <c r="F1619" s="68" t="s">
        <v>282</v>
      </c>
      <c r="G1619" s="68" t="s">
        <v>12</v>
      </c>
      <c r="H1619" s="68" t="s">
        <v>2</v>
      </c>
      <c r="I1619" s="68">
        <v>41001</v>
      </c>
      <c r="J1619" s="68" t="s">
        <v>13818</v>
      </c>
      <c r="K1619" s="68" t="s">
        <v>283</v>
      </c>
      <c r="L1619" s="68" t="s">
        <v>281</v>
      </c>
      <c r="M1619" s="68" t="s">
        <v>4153</v>
      </c>
      <c r="N1619" s="68" t="s">
        <v>5131</v>
      </c>
      <c r="O1619" s="68" t="s">
        <v>14666</v>
      </c>
      <c r="P1619" s="348">
        <v>44050967</v>
      </c>
      <c r="Q1619" s="348">
        <v>70223443</v>
      </c>
      <c r="R1619" s="348" t="s">
        <v>15724</v>
      </c>
      <c r="S1619" s="348">
        <v>70223443</v>
      </c>
      <c r="T1619" s="348" t="s">
        <v>15373</v>
      </c>
      <c r="U1619" s="348">
        <v>27666283</v>
      </c>
      <c r="V1619" s="68"/>
      <c r="W1619" s="68"/>
      <c r="X1619" s="68" t="s">
        <v>7118</v>
      </c>
      <c r="Y1619" s="68"/>
    </row>
    <row r="1620" spans="1:25" x14ac:dyDescent="0.25">
      <c r="A1620" s="68" t="s">
        <v>5132</v>
      </c>
      <c r="B1620" s="68" t="s">
        <v>1653</v>
      </c>
      <c r="C1620" s="68" t="s">
        <v>143</v>
      </c>
      <c r="D1620" s="68" t="s">
        <v>281</v>
      </c>
      <c r="E1620" s="68" t="s">
        <v>6</v>
      </c>
      <c r="F1620" s="68" t="s">
        <v>282</v>
      </c>
      <c r="G1620" s="68" t="s">
        <v>12</v>
      </c>
      <c r="H1620" s="68" t="s">
        <v>2</v>
      </c>
      <c r="I1620" s="68">
        <v>41001</v>
      </c>
      <c r="J1620" s="68" t="s">
        <v>13818</v>
      </c>
      <c r="K1620" s="68" t="s">
        <v>283</v>
      </c>
      <c r="L1620" s="68" t="s">
        <v>281</v>
      </c>
      <c r="M1620" s="68" t="s">
        <v>4153</v>
      </c>
      <c r="N1620" s="68" t="s">
        <v>143</v>
      </c>
      <c r="O1620" s="68" t="s">
        <v>14666</v>
      </c>
      <c r="P1620" s="348">
        <v>71874395</v>
      </c>
      <c r="Q1620" s="348">
        <v>84010913</v>
      </c>
      <c r="R1620" s="348" t="s">
        <v>16633</v>
      </c>
      <c r="S1620" s="348">
        <v>86038841</v>
      </c>
      <c r="T1620" s="348" t="s">
        <v>10205</v>
      </c>
      <c r="U1620" s="348">
        <v>88766625</v>
      </c>
      <c r="V1620" s="68"/>
      <c r="W1620" s="68"/>
      <c r="X1620" s="68" t="s">
        <v>4845</v>
      </c>
      <c r="Y1620" s="68"/>
    </row>
    <row r="1621" spans="1:25" x14ac:dyDescent="0.25">
      <c r="A1621" s="68" t="s">
        <v>10450</v>
      </c>
      <c r="B1621" s="68" t="s">
        <v>10449</v>
      </c>
      <c r="C1621" s="68" t="s">
        <v>10472</v>
      </c>
      <c r="D1621" s="68" t="s">
        <v>281</v>
      </c>
      <c r="E1621" s="68" t="s">
        <v>4</v>
      </c>
      <c r="F1621" s="68" t="s">
        <v>282</v>
      </c>
      <c r="G1621" s="68" t="s">
        <v>12</v>
      </c>
      <c r="H1621" s="68" t="s">
        <v>3</v>
      </c>
      <c r="I1621" s="68">
        <v>41002</v>
      </c>
      <c r="J1621" s="68" t="s">
        <v>13889</v>
      </c>
      <c r="K1621" s="68" t="s">
        <v>283</v>
      </c>
      <c r="L1621" s="68" t="s">
        <v>281</v>
      </c>
      <c r="M1621" s="68" t="s">
        <v>2472</v>
      </c>
      <c r="N1621" s="68" t="s">
        <v>11603</v>
      </c>
      <c r="O1621" s="68" t="s">
        <v>14666</v>
      </c>
      <c r="P1621" s="348">
        <v>27666283</v>
      </c>
      <c r="Q1621" s="348" t="s">
        <v>15347</v>
      </c>
      <c r="R1621" s="348" t="s">
        <v>15725</v>
      </c>
      <c r="S1621" s="348">
        <v>70306684</v>
      </c>
      <c r="T1621" s="348" t="s">
        <v>15373</v>
      </c>
      <c r="U1621" s="348">
        <v>27666283</v>
      </c>
      <c r="V1621" s="68"/>
      <c r="W1621" s="68"/>
      <c r="X1621" s="68" t="s">
        <v>16634</v>
      </c>
      <c r="Y1621" s="68"/>
    </row>
    <row r="1622" spans="1:25" x14ac:dyDescent="0.25">
      <c r="A1622" s="68" t="s">
        <v>5134</v>
      </c>
      <c r="B1622" s="68" t="s">
        <v>1657</v>
      </c>
      <c r="C1622" s="68" t="s">
        <v>5135</v>
      </c>
      <c r="D1622" s="68" t="s">
        <v>281</v>
      </c>
      <c r="E1622" s="68" t="s">
        <v>5</v>
      </c>
      <c r="F1622" s="68" t="s">
        <v>282</v>
      </c>
      <c r="G1622" s="68" t="s">
        <v>12</v>
      </c>
      <c r="H1622" s="68" t="s">
        <v>4</v>
      </c>
      <c r="I1622" s="68">
        <v>41003</v>
      </c>
      <c r="J1622" s="68" t="s">
        <v>15326</v>
      </c>
      <c r="K1622" s="68" t="s">
        <v>283</v>
      </c>
      <c r="L1622" s="68" t="s">
        <v>281</v>
      </c>
      <c r="M1622" s="68" t="s">
        <v>5136</v>
      </c>
      <c r="N1622" s="68" t="s">
        <v>5135</v>
      </c>
      <c r="O1622" s="68" t="s">
        <v>14666</v>
      </c>
      <c r="P1622" s="348">
        <v>27641301</v>
      </c>
      <c r="Q1622" s="348" t="s">
        <v>15347</v>
      </c>
      <c r="R1622" s="348" t="s">
        <v>10019</v>
      </c>
      <c r="S1622" s="348">
        <v>40047038</v>
      </c>
      <c r="T1622" s="348" t="s">
        <v>15726</v>
      </c>
      <c r="U1622" s="348">
        <v>27645203</v>
      </c>
      <c r="V1622" s="68"/>
      <c r="W1622" s="68"/>
      <c r="X1622" s="68" t="s">
        <v>1229</v>
      </c>
      <c r="Y1622" s="68"/>
    </row>
    <row r="1623" spans="1:25" x14ac:dyDescent="0.25">
      <c r="A1623" s="68" t="s">
        <v>5138</v>
      </c>
      <c r="B1623" s="68" t="s">
        <v>5137</v>
      </c>
      <c r="C1623" s="68" t="s">
        <v>137</v>
      </c>
      <c r="D1623" s="68" t="s">
        <v>281</v>
      </c>
      <c r="E1623" s="68" t="s">
        <v>3</v>
      </c>
      <c r="F1623" s="68" t="s">
        <v>282</v>
      </c>
      <c r="G1623" s="68" t="s">
        <v>12</v>
      </c>
      <c r="H1623" s="68" t="s">
        <v>4</v>
      </c>
      <c r="I1623" s="68">
        <v>41003</v>
      </c>
      <c r="J1623" s="68" t="s">
        <v>15326</v>
      </c>
      <c r="K1623" s="68" t="s">
        <v>283</v>
      </c>
      <c r="L1623" s="68" t="s">
        <v>281</v>
      </c>
      <c r="M1623" s="68" t="s">
        <v>5136</v>
      </c>
      <c r="N1623" s="68" t="s">
        <v>4653</v>
      </c>
      <c r="O1623" s="68" t="s">
        <v>14666</v>
      </c>
      <c r="P1623" s="348">
        <v>27644637</v>
      </c>
      <c r="Q1623" s="348" t="s">
        <v>15347</v>
      </c>
      <c r="R1623" s="348" t="s">
        <v>10532</v>
      </c>
      <c r="S1623" s="348">
        <v>62456566</v>
      </c>
      <c r="T1623" s="348" t="s">
        <v>15727</v>
      </c>
      <c r="U1623" s="348">
        <v>83795666</v>
      </c>
      <c r="V1623" s="68"/>
      <c r="W1623" s="68"/>
      <c r="X1623" s="68" t="s">
        <v>2220</v>
      </c>
      <c r="Y1623" s="68"/>
    </row>
    <row r="1624" spans="1:25" x14ac:dyDescent="0.25">
      <c r="A1624" s="68" t="s">
        <v>5140</v>
      </c>
      <c r="B1624" s="68" t="s">
        <v>5139</v>
      </c>
      <c r="C1624" s="68" t="s">
        <v>12364</v>
      </c>
      <c r="D1624" s="68" t="s">
        <v>281</v>
      </c>
      <c r="E1624" s="68" t="s">
        <v>5</v>
      </c>
      <c r="F1624" s="68" t="s">
        <v>282</v>
      </c>
      <c r="G1624" s="68" t="s">
        <v>12</v>
      </c>
      <c r="H1624" s="68" t="s">
        <v>4</v>
      </c>
      <c r="I1624" s="68">
        <v>41003</v>
      </c>
      <c r="J1624" s="68" t="s">
        <v>15326</v>
      </c>
      <c r="K1624" s="68" t="s">
        <v>283</v>
      </c>
      <c r="L1624" s="68" t="s">
        <v>281</v>
      </c>
      <c r="M1624" s="68" t="s">
        <v>5136</v>
      </c>
      <c r="N1624" s="68" t="s">
        <v>855</v>
      </c>
      <c r="O1624" s="68" t="s">
        <v>14666</v>
      </c>
      <c r="P1624" s="348">
        <v>27641719</v>
      </c>
      <c r="Q1624" s="348">
        <v>44056249</v>
      </c>
      <c r="R1624" s="348" t="s">
        <v>14920</v>
      </c>
      <c r="S1624" s="348">
        <v>61658185</v>
      </c>
      <c r="T1624" s="348" t="s">
        <v>15726</v>
      </c>
      <c r="U1624" s="348">
        <v>27640352</v>
      </c>
      <c r="V1624" s="68"/>
      <c r="W1624" s="68"/>
      <c r="X1624" s="68" t="s">
        <v>8733</v>
      </c>
      <c r="Y1624" s="68"/>
    </row>
    <row r="1625" spans="1:25" x14ac:dyDescent="0.25">
      <c r="A1625" s="68" t="s">
        <v>5142</v>
      </c>
      <c r="B1625" s="68" t="s">
        <v>5141</v>
      </c>
      <c r="C1625" s="68" t="s">
        <v>5143</v>
      </c>
      <c r="D1625" s="68" t="s">
        <v>281</v>
      </c>
      <c r="E1625" s="68" t="s">
        <v>5</v>
      </c>
      <c r="F1625" s="68" t="s">
        <v>282</v>
      </c>
      <c r="G1625" s="68" t="s">
        <v>12</v>
      </c>
      <c r="H1625" s="68" t="s">
        <v>4</v>
      </c>
      <c r="I1625" s="68">
        <v>41003</v>
      </c>
      <c r="J1625" s="68" t="s">
        <v>15326</v>
      </c>
      <c r="K1625" s="68" t="s">
        <v>283</v>
      </c>
      <c r="L1625" s="68" t="s">
        <v>281</v>
      </c>
      <c r="M1625" s="68" t="s">
        <v>5136</v>
      </c>
      <c r="N1625" s="68" t="s">
        <v>11604</v>
      </c>
      <c r="O1625" s="68" t="s">
        <v>14666</v>
      </c>
      <c r="P1625" s="348">
        <v>44056247</v>
      </c>
      <c r="Q1625" s="348" t="s">
        <v>15347</v>
      </c>
      <c r="R1625" s="348" t="s">
        <v>13535</v>
      </c>
      <c r="S1625" s="348">
        <v>83453214</v>
      </c>
      <c r="T1625" s="348" t="s">
        <v>15726</v>
      </c>
      <c r="U1625" s="348">
        <v>27640352</v>
      </c>
      <c r="V1625" s="68"/>
      <c r="W1625" s="68"/>
      <c r="X1625" s="68" t="s">
        <v>6473</v>
      </c>
      <c r="Y1625" s="68"/>
    </row>
    <row r="1626" spans="1:25" x14ac:dyDescent="0.25">
      <c r="A1626" s="68" t="s">
        <v>5145</v>
      </c>
      <c r="B1626" s="68" t="s">
        <v>5144</v>
      </c>
      <c r="C1626" s="68" t="s">
        <v>12365</v>
      </c>
      <c r="D1626" s="68" t="s">
        <v>281</v>
      </c>
      <c r="E1626" s="68" t="s">
        <v>3</v>
      </c>
      <c r="F1626" s="68" t="s">
        <v>282</v>
      </c>
      <c r="G1626" s="68" t="s">
        <v>12</v>
      </c>
      <c r="H1626" s="68" t="s">
        <v>4</v>
      </c>
      <c r="I1626" s="68">
        <v>41003</v>
      </c>
      <c r="J1626" s="68" t="s">
        <v>15326</v>
      </c>
      <c r="K1626" s="68" t="s">
        <v>283</v>
      </c>
      <c r="L1626" s="68" t="s">
        <v>281</v>
      </c>
      <c r="M1626" s="68" t="s">
        <v>5136</v>
      </c>
      <c r="N1626" s="68" t="s">
        <v>11605</v>
      </c>
      <c r="O1626" s="68" t="s">
        <v>14666</v>
      </c>
      <c r="P1626" s="348">
        <v>60550831</v>
      </c>
      <c r="Q1626" s="348">
        <v>60550831</v>
      </c>
      <c r="R1626" s="348" t="s">
        <v>10022</v>
      </c>
      <c r="S1626" s="348">
        <v>60550831</v>
      </c>
      <c r="T1626" s="348" t="s">
        <v>15727</v>
      </c>
      <c r="U1626" s="348">
        <v>27644108</v>
      </c>
      <c r="V1626" s="68" t="s">
        <v>15261</v>
      </c>
      <c r="W1626" s="68"/>
      <c r="X1626" s="68" t="s">
        <v>10832</v>
      </c>
      <c r="Y1626" s="68"/>
    </row>
    <row r="1627" spans="1:25" x14ac:dyDescent="0.25">
      <c r="A1627" s="68" t="s">
        <v>5147</v>
      </c>
      <c r="B1627" s="68" t="s">
        <v>5146</v>
      </c>
      <c r="C1627" s="68" t="s">
        <v>5148</v>
      </c>
      <c r="D1627" s="68" t="s">
        <v>281</v>
      </c>
      <c r="E1627" s="68" t="s">
        <v>5</v>
      </c>
      <c r="F1627" s="68" t="s">
        <v>282</v>
      </c>
      <c r="G1627" s="68" t="s">
        <v>12</v>
      </c>
      <c r="H1627" s="68" t="s">
        <v>4</v>
      </c>
      <c r="I1627" s="68">
        <v>41003</v>
      </c>
      <c r="J1627" s="68" t="s">
        <v>15326</v>
      </c>
      <c r="K1627" s="68" t="s">
        <v>283</v>
      </c>
      <c r="L1627" s="68" t="s">
        <v>281</v>
      </c>
      <c r="M1627" s="68" t="s">
        <v>5136</v>
      </c>
      <c r="N1627" s="68" t="s">
        <v>5148</v>
      </c>
      <c r="O1627" s="68" t="s">
        <v>14666</v>
      </c>
      <c r="P1627" s="348">
        <v>44056135</v>
      </c>
      <c r="Q1627" s="348" t="s">
        <v>15347</v>
      </c>
      <c r="R1627" s="348" t="s">
        <v>15728</v>
      </c>
      <c r="S1627" s="348">
        <v>44056135</v>
      </c>
      <c r="T1627" s="348" t="s">
        <v>15726</v>
      </c>
      <c r="U1627" s="348">
        <v>27640352</v>
      </c>
      <c r="V1627" s="68"/>
      <c r="W1627" s="68"/>
      <c r="X1627" s="68" t="s">
        <v>5149</v>
      </c>
      <c r="Y1627" s="68"/>
    </row>
    <row r="1628" spans="1:25" x14ac:dyDescent="0.25">
      <c r="A1628" s="68" t="s">
        <v>5151</v>
      </c>
      <c r="B1628" s="68" t="s">
        <v>5150</v>
      </c>
      <c r="C1628" s="68" t="s">
        <v>5152</v>
      </c>
      <c r="D1628" s="68" t="s">
        <v>281</v>
      </c>
      <c r="E1628" s="68" t="s">
        <v>3</v>
      </c>
      <c r="F1628" s="68" t="s">
        <v>282</v>
      </c>
      <c r="G1628" s="68" t="s">
        <v>12</v>
      </c>
      <c r="H1628" s="68" t="s">
        <v>4</v>
      </c>
      <c r="I1628" s="68">
        <v>41003</v>
      </c>
      <c r="J1628" s="68" t="s">
        <v>15326</v>
      </c>
      <c r="K1628" s="68" t="s">
        <v>283</v>
      </c>
      <c r="L1628" s="68" t="s">
        <v>281</v>
      </c>
      <c r="M1628" s="68" t="s">
        <v>5136</v>
      </c>
      <c r="N1628" s="68" t="s">
        <v>5152</v>
      </c>
      <c r="O1628" s="68" t="s">
        <v>14666</v>
      </c>
      <c r="P1628" s="348">
        <v>86444056</v>
      </c>
      <c r="Q1628" s="348">
        <v>86230100</v>
      </c>
      <c r="R1628" s="348" t="s">
        <v>5187</v>
      </c>
      <c r="S1628" s="348">
        <v>86230100</v>
      </c>
      <c r="T1628" s="348" t="s">
        <v>15727</v>
      </c>
      <c r="U1628" s="348">
        <v>83795666</v>
      </c>
      <c r="V1628" s="68"/>
      <c r="W1628" s="68"/>
      <c r="X1628" s="68" t="s">
        <v>1317</v>
      </c>
      <c r="Y1628" s="68"/>
    </row>
    <row r="1629" spans="1:25" x14ac:dyDescent="0.25">
      <c r="A1629" s="68" t="s">
        <v>5153</v>
      </c>
      <c r="B1629" s="68" t="s">
        <v>4499</v>
      </c>
      <c r="C1629" s="68" t="s">
        <v>10147</v>
      </c>
      <c r="D1629" s="68" t="s">
        <v>281</v>
      </c>
      <c r="E1629" s="68" t="s">
        <v>3</v>
      </c>
      <c r="F1629" s="68" t="s">
        <v>282</v>
      </c>
      <c r="G1629" s="68" t="s">
        <v>12</v>
      </c>
      <c r="H1629" s="68" t="s">
        <v>4</v>
      </c>
      <c r="I1629" s="68">
        <v>41003</v>
      </c>
      <c r="J1629" s="68" t="s">
        <v>15326</v>
      </c>
      <c r="K1629" s="68" t="s">
        <v>283</v>
      </c>
      <c r="L1629" s="68" t="s">
        <v>281</v>
      </c>
      <c r="M1629" s="68" t="s">
        <v>5136</v>
      </c>
      <c r="N1629" s="68" t="s">
        <v>11607</v>
      </c>
      <c r="O1629" s="68" t="s">
        <v>14666</v>
      </c>
      <c r="P1629" s="348">
        <v>87041408</v>
      </c>
      <c r="Q1629" s="348" t="s">
        <v>15347</v>
      </c>
      <c r="R1629" s="348" t="s">
        <v>13545</v>
      </c>
      <c r="S1629" s="348">
        <v>87041408</v>
      </c>
      <c r="T1629" s="348" t="s">
        <v>15727</v>
      </c>
      <c r="U1629" s="348">
        <v>27644108</v>
      </c>
      <c r="V1629" s="68"/>
      <c r="W1629" s="68"/>
      <c r="X1629" s="68" t="s">
        <v>2846</v>
      </c>
      <c r="Y1629" s="68"/>
    </row>
    <row r="1630" spans="1:25" x14ac:dyDescent="0.25">
      <c r="A1630" s="68" t="s">
        <v>5155</v>
      </c>
      <c r="B1630" s="68" t="s">
        <v>5154</v>
      </c>
      <c r="C1630" s="68" t="s">
        <v>5156</v>
      </c>
      <c r="D1630" s="68" t="s">
        <v>281</v>
      </c>
      <c r="E1630" s="68" t="s">
        <v>3</v>
      </c>
      <c r="F1630" s="68" t="s">
        <v>282</v>
      </c>
      <c r="G1630" s="68" t="s">
        <v>12</v>
      </c>
      <c r="H1630" s="68" t="s">
        <v>4</v>
      </c>
      <c r="I1630" s="68">
        <v>41003</v>
      </c>
      <c r="J1630" s="68" t="s">
        <v>15326</v>
      </c>
      <c r="K1630" s="68" t="s">
        <v>283</v>
      </c>
      <c r="L1630" s="68" t="s">
        <v>281</v>
      </c>
      <c r="M1630" s="68" t="s">
        <v>5136</v>
      </c>
      <c r="N1630" s="68" t="s">
        <v>5156</v>
      </c>
      <c r="O1630" s="68" t="s">
        <v>14666</v>
      </c>
      <c r="P1630" s="348">
        <v>70199347</v>
      </c>
      <c r="Q1630" s="348" t="s">
        <v>15347</v>
      </c>
      <c r="R1630" s="348" t="s">
        <v>14229</v>
      </c>
      <c r="S1630" s="348">
        <v>85617306</v>
      </c>
      <c r="T1630" s="348" t="s">
        <v>15727</v>
      </c>
      <c r="U1630" s="348">
        <v>83795666</v>
      </c>
      <c r="V1630" s="68"/>
      <c r="W1630" s="68"/>
      <c r="X1630" s="68" t="s">
        <v>12132</v>
      </c>
      <c r="Y1630" s="68"/>
    </row>
    <row r="1631" spans="1:25" x14ac:dyDescent="0.25">
      <c r="A1631" s="68" t="s">
        <v>5159</v>
      </c>
      <c r="B1631" s="68" t="s">
        <v>5158</v>
      </c>
      <c r="C1631" s="68" t="s">
        <v>929</v>
      </c>
      <c r="D1631" s="68" t="s">
        <v>281</v>
      </c>
      <c r="E1631" s="68" t="s">
        <v>5</v>
      </c>
      <c r="F1631" s="68" t="s">
        <v>282</v>
      </c>
      <c r="G1631" s="68" t="s">
        <v>12</v>
      </c>
      <c r="H1631" s="68" t="s">
        <v>4</v>
      </c>
      <c r="I1631" s="68">
        <v>41003</v>
      </c>
      <c r="J1631" s="68" t="s">
        <v>15326</v>
      </c>
      <c r="K1631" s="68" t="s">
        <v>283</v>
      </c>
      <c r="L1631" s="68" t="s">
        <v>281</v>
      </c>
      <c r="M1631" s="68" t="s">
        <v>5136</v>
      </c>
      <c r="N1631" s="68" t="s">
        <v>929</v>
      </c>
      <c r="O1631" s="68" t="s">
        <v>14666</v>
      </c>
      <c r="P1631" s="348">
        <v>44047030</v>
      </c>
      <c r="Q1631" s="348">
        <v>88848211</v>
      </c>
      <c r="R1631" s="348" t="s">
        <v>13286</v>
      </c>
      <c r="S1631" s="348">
        <v>88848211</v>
      </c>
      <c r="T1631" s="348" t="s">
        <v>15726</v>
      </c>
      <c r="U1631" s="348">
        <v>27640352</v>
      </c>
      <c r="V1631" s="68"/>
      <c r="W1631" s="68"/>
      <c r="X1631" s="68" t="s">
        <v>5160</v>
      </c>
      <c r="Y1631" s="68"/>
    </row>
    <row r="1632" spans="1:25" x14ac:dyDescent="0.25">
      <c r="A1632" s="68" t="s">
        <v>5162</v>
      </c>
      <c r="B1632" s="68" t="s">
        <v>2633</v>
      </c>
      <c r="C1632" s="68" t="s">
        <v>5163</v>
      </c>
      <c r="D1632" s="68" t="s">
        <v>281</v>
      </c>
      <c r="E1632" s="68" t="s">
        <v>3</v>
      </c>
      <c r="F1632" s="68" t="s">
        <v>282</v>
      </c>
      <c r="G1632" s="68" t="s">
        <v>12</v>
      </c>
      <c r="H1632" s="68" t="s">
        <v>4</v>
      </c>
      <c r="I1632" s="68">
        <v>41003</v>
      </c>
      <c r="J1632" s="68" t="s">
        <v>15326</v>
      </c>
      <c r="K1632" s="68" t="s">
        <v>283</v>
      </c>
      <c r="L1632" s="68" t="s">
        <v>281</v>
      </c>
      <c r="M1632" s="68" t="s">
        <v>5136</v>
      </c>
      <c r="N1632" s="68" t="s">
        <v>5163</v>
      </c>
      <c r="O1632" s="68" t="s">
        <v>14666</v>
      </c>
      <c r="P1632" s="348">
        <v>27645534</v>
      </c>
      <c r="Q1632" s="348" t="s">
        <v>15347</v>
      </c>
      <c r="R1632" s="348" t="s">
        <v>11949</v>
      </c>
      <c r="S1632" s="348">
        <v>27645534</v>
      </c>
      <c r="T1632" s="348" t="s">
        <v>15727</v>
      </c>
      <c r="U1632" s="348">
        <v>27644108</v>
      </c>
      <c r="V1632" s="68" t="s">
        <v>15261</v>
      </c>
      <c r="W1632" s="68"/>
      <c r="X1632" s="68" t="s">
        <v>1225</v>
      </c>
      <c r="Y1632" s="68"/>
    </row>
    <row r="1633" spans="1:25" x14ac:dyDescent="0.25">
      <c r="A1633" s="68" t="s">
        <v>5166</v>
      </c>
      <c r="B1633" s="68" t="s">
        <v>3006</v>
      </c>
      <c r="C1633" s="68" t="s">
        <v>5167</v>
      </c>
      <c r="D1633" s="68" t="s">
        <v>281</v>
      </c>
      <c r="E1633" s="68" t="s">
        <v>5</v>
      </c>
      <c r="F1633" s="68" t="s">
        <v>282</v>
      </c>
      <c r="G1633" s="68" t="s">
        <v>12</v>
      </c>
      <c r="H1633" s="68" t="s">
        <v>4</v>
      </c>
      <c r="I1633" s="68">
        <v>41003</v>
      </c>
      <c r="J1633" s="68" t="s">
        <v>15326</v>
      </c>
      <c r="K1633" s="68" t="s">
        <v>283</v>
      </c>
      <c r="L1633" s="68" t="s">
        <v>281</v>
      </c>
      <c r="M1633" s="68" t="s">
        <v>5136</v>
      </c>
      <c r="N1633" s="68" t="s">
        <v>11608</v>
      </c>
      <c r="O1633" s="68" t="s">
        <v>14666</v>
      </c>
      <c r="P1633" s="348">
        <v>87199205</v>
      </c>
      <c r="Q1633" s="348" t="s">
        <v>15347</v>
      </c>
      <c r="R1633" s="348" t="s">
        <v>10314</v>
      </c>
      <c r="S1633" s="348">
        <v>87199205</v>
      </c>
      <c r="T1633" s="348" t="s">
        <v>15726</v>
      </c>
      <c r="U1633" s="348">
        <v>27640352</v>
      </c>
      <c r="V1633" s="68"/>
      <c r="W1633" s="68"/>
      <c r="X1633" s="68" t="s">
        <v>4475</v>
      </c>
      <c r="Y1633" s="68"/>
    </row>
    <row r="1634" spans="1:25" x14ac:dyDescent="0.25">
      <c r="A1634" s="68" t="s">
        <v>5168</v>
      </c>
      <c r="B1634" s="68" t="s">
        <v>3026</v>
      </c>
      <c r="C1634" s="68" t="s">
        <v>1617</v>
      </c>
      <c r="D1634" s="68" t="s">
        <v>281</v>
      </c>
      <c r="E1634" s="68" t="s">
        <v>5</v>
      </c>
      <c r="F1634" s="68" t="s">
        <v>282</v>
      </c>
      <c r="G1634" s="68" t="s">
        <v>12</v>
      </c>
      <c r="H1634" s="68" t="s">
        <v>4</v>
      </c>
      <c r="I1634" s="68">
        <v>41003</v>
      </c>
      <c r="J1634" s="68" t="s">
        <v>15326</v>
      </c>
      <c r="K1634" s="68" t="s">
        <v>283</v>
      </c>
      <c r="L1634" s="68" t="s">
        <v>281</v>
      </c>
      <c r="M1634" s="68" t="s">
        <v>5136</v>
      </c>
      <c r="N1634" s="68" t="s">
        <v>11609</v>
      </c>
      <c r="O1634" s="68" t="s">
        <v>14666</v>
      </c>
      <c r="P1634" s="348">
        <v>88002611</v>
      </c>
      <c r="Q1634" s="348" t="s">
        <v>15347</v>
      </c>
      <c r="R1634" s="348" t="s">
        <v>5105</v>
      </c>
      <c r="S1634" s="348">
        <v>88002611</v>
      </c>
      <c r="T1634" s="348" t="s">
        <v>15726</v>
      </c>
      <c r="U1634" s="348">
        <v>27640352</v>
      </c>
      <c r="V1634" s="68"/>
      <c r="W1634" s="68"/>
      <c r="X1634" s="68" t="s">
        <v>3328</v>
      </c>
      <c r="Y1634" s="68"/>
    </row>
    <row r="1635" spans="1:25" x14ac:dyDescent="0.25">
      <c r="A1635" s="68" t="s">
        <v>5169</v>
      </c>
      <c r="B1635" s="68" t="s">
        <v>3098</v>
      </c>
      <c r="C1635" s="68" t="s">
        <v>5170</v>
      </c>
      <c r="D1635" s="68" t="s">
        <v>281</v>
      </c>
      <c r="E1635" s="68" t="s">
        <v>3</v>
      </c>
      <c r="F1635" s="68" t="s">
        <v>282</v>
      </c>
      <c r="G1635" s="68" t="s">
        <v>12</v>
      </c>
      <c r="H1635" s="68" t="s">
        <v>4</v>
      </c>
      <c r="I1635" s="68">
        <v>41003</v>
      </c>
      <c r="J1635" s="68" t="s">
        <v>15326</v>
      </c>
      <c r="K1635" s="68" t="s">
        <v>283</v>
      </c>
      <c r="L1635" s="68" t="s">
        <v>281</v>
      </c>
      <c r="M1635" s="68" t="s">
        <v>5136</v>
      </c>
      <c r="N1635" s="68" t="s">
        <v>5170</v>
      </c>
      <c r="O1635" s="68" t="s">
        <v>14666</v>
      </c>
      <c r="P1635" s="348">
        <v>27642989</v>
      </c>
      <c r="Q1635" s="348" t="s">
        <v>15347</v>
      </c>
      <c r="R1635" s="348" t="s">
        <v>13224</v>
      </c>
      <c r="S1635" s="348">
        <v>27642989</v>
      </c>
      <c r="T1635" s="348" t="s">
        <v>15727</v>
      </c>
      <c r="U1635" s="348">
        <v>27644108</v>
      </c>
      <c r="V1635" s="68"/>
      <c r="W1635" s="68"/>
      <c r="X1635" s="68" t="s">
        <v>5171</v>
      </c>
      <c r="Y1635" s="68"/>
    </row>
    <row r="1636" spans="1:25" x14ac:dyDescent="0.25">
      <c r="A1636" s="68" t="s">
        <v>5173</v>
      </c>
      <c r="B1636" s="68" t="s">
        <v>3179</v>
      </c>
      <c r="C1636" s="68" t="s">
        <v>2066</v>
      </c>
      <c r="D1636" s="68" t="s">
        <v>281</v>
      </c>
      <c r="E1636" s="68" t="s">
        <v>5</v>
      </c>
      <c r="F1636" s="68" t="s">
        <v>282</v>
      </c>
      <c r="G1636" s="68" t="s">
        <v>12</v>
      </c>
      <c r="H1636" s="68" t="s">
        <v>4</v>
      </c>
      <c r="I1636" s="68">
        <v>41003</v>
      </c>
      <c r="J1636" s="68" t="s">
        <v>15326</v>
      </c>
      <c r="K1636" s="68" t="s">
        <v>283</v>
      </c>
      <c r="L1636" s="68" t="s">
        <v>281</v>
      </c>
      <c r="M1636" s="68" t="s">
        <v>5136</v>
      </c>
      <c r="N1636" s="68" t="s">
        <v>5136</v>
      </c>
      <c r="O1636" s="68" t="s">
        <v>14666</v>
      </c>
      <c r="P1636" s="348">
        <v>27641139</v>
      </c>
      <c r="Q1636" s="348">
        <v>62377326</v>
      </c>
      <c r="R1636" s="348" t="s">
        <v>13208</v>
      </c>
      <c r="S1636" s="348">
        <v>62377326</v>
      </c>
      <c r="T1636" s="348" t="s">
        <v>15726</v>
      </c>
      <c r="U1636" s="348">
        <v>27640352</v>
      </c>
      <c r="V1636" s="68" t="s">
        <v>15261</v>
      </c>
      <c r="W1636" s="68"/>
      <c r="X1636" s="68" t="s">
        <v>2217</v>
      </c>
      <c r="Y1636" s="68" t="s">
        <v>2093</v>
      </c>
    </row>
    <row r="1637" spans="1:25" x14ac:dyDescent="0.25">
      <c r="A1637" s="68" t="s">
        <v>5174</v>
      </c>
      <c r="B1637" s="68" t="s">
        <v>3140</v>
      </c>
      <c r="C1637" s="68" t="s">
        <v>5175</v>
      </c>
      <c r="D1637" s="68" t="s">
        <v>281</v>
      </c>
      <c r="E1637" s="68" t="s">
        <v>3</v>
      </c>
      <c r="F1637" s="68" t="s">
        <v>282</v>
      </c>
      <c r="G1637" s="68" t="s">
        <v>12</v>
      </c>
      <c r="H1637" s="68" t="s">
        <v>4</v>
      </c>
      <c r="I1637" s="68">
        <v>41003</v>
      </c>
      <c r="J1637" s="68" t="s">
        <v>15326</v>
      </c>
      <c r="K1637" s="68" t="s">
        <v>283</v>
      </c>
      <c r="L1637" s="68" t="s">
        <v>281</v>
      </c>
      <c r="M1637" s="68" t="s">
        <v>5136</v>
      </c>
      <c r="N1637" s="68" t="s">
        <v>5175</v>
      </c>
      <c r="O1637" s="68" t="s">
        <v>14666</v>
      </c>
      <c r="P1637" s="348">
        <v>44056137</v>
      </c>
      <c r="Q1637" s="348" t="s">
        <v>15347</v>
      </c>
      <c r="R1637" s="348" t="s">
        <v>9932</v>
      </c>
      <c r="S1637" s="348">
        <v>44056137</v>
      </c>
      <c r="T1637" s="348" t="s">
        <v>15727</v>
      </c>
      <c r="U1637" s="348" t="s">
        <v>15347</v>
      </c>
      <c r="V1637" s="68"/>
      <c r="W1637" s="68"/>
      <c r="X1637" s="68" t="s">
        <v>1301</v>
      </c>
      <c r="Y1637" s="68"/>
    </row>
    <row r="1638" spans="1:25" x14ac:dyDescent="0.25">
      <c r="A1638" s="68" t="s">
        <v>5177</v>
      </c>
      <c r="B1638" s="68" t="s">
        <v>5176</v>
      </c>
      <c r="C1638" s="68" t="s">
        <v>5178</v>
      </c>
      <c r="D1638" s="68" t="s">
        <v>281</v>
      </c>
      <c r="E1638" s="68" t="s">
        <v>5</v>
      </c>
      <c r="F1638" s="68" t="s">
        <v>282</v>
      </c>
      <c r="G1638" s="68" t="s">
        <v>12</v>
      </c>
      <c r="H1638" s="68" t="s">
        <v>4</v>
      </c>
      <c r="I1638" s="68">
        <v>41003</v>
      </c>
      <c r="J1638" s="68" t="s">
        <v>15326</v>
      </c>
      <c r="K1638" s="68" t="s">
        <v>283</v>
      </c>
      <c r="L1638" s="68" t="s">
        <v>281</v>
      </c>
      <c r="M1638" s="68" t="s">
        <v>5136</v>
      </c>
      <c r="N1638" s="68" t="s">
        <v>11610</v>
      </c>
      <c r="O1638" s="68" t="s">
        <v>14666</v>
      </c>
      <c r="P1638" s="348">
        <v>27643932</v>
      </c>
      <c r="Q1638" s="348">
        <v>44057906</v>
      </c>
      <c r="R1638" s="348" t="s">
        <v>12014</v>
      </c>
      <c r="S1638" s="348">
        <v>88480273</v>
      </c>
      <c r="T1638" s="348" t="s">
        <v>15726</v>
      </c>
      <c r="U1638" s="348">
        <v>27640352</v>
      </c>
      <c r="V1638" s="68"/>
      <c r="W1638" s="68"/>
      <c r="X1638" s="68" t="s">
        <v>2050</v>
      </c>
      <c r="Y1638" s="68"/>
    </row>
    <row r="1639" spans="1:25" x14ac:dyDescent="0.25">
      <c r="A1639" s="68" t="s">
        <v>5179</v>
      </c>
      <c r="B1639" s="68" t="s">
        <v>3321</v>
      </c>
      <c r="C1639" s="68" t="s">
        <v>3409</v>
      </c>
      <c r="D1639" s="68" t="s">
        <v>281</v>
      </c>
      <c r="E1639" s="68" t="s">
        <v>5</v>
      </c>
      <c r="F1639" s="68" t="s">
        <v>282</v>
      </c>
      <c r="G1639" s="68" t="s">
        <v>12</v>
      </c>
      <c r="H1639" s="68" t="s">
        <v>4</v>
      </c>
      <c r="I1639" s="68">
        <v>41003</v>
      </c>
      <c r="J1639" s="68" t="s">
        <v>15326</v>
      </c>
      <c r="K1639" s="68" t="s">
        <v>283</v>
      </c>
      <c r="L1639" s="68" t="s">
        <v>281</v>
      </c>
      <c r="M1639" s="68" t="s">
        <v>5136</v>
      </c>
      <c r="N1639" s="68" t="s">
        <v>680</v>
      </c>
      <c r="O1639" s="68" t="s">
        <v>14666</v>
      </c>
      <c r="P1639" s="348">
        <v>70120148</v>
      </c>
      <c r="Q1639" s="348">
        <v>27645236</v>
      </c>
      <c r="R1639" s="348" t="s">
        <v>11606</v>
      </c>
      <c r="S1639" s="348">
        <v>27645236</v>
      </c>
      <c r="T1639" s="348" t="s">
        <v>15726</v>
      </c>
      <c r="U1639" s="348">
        <v>27640352</v>
      </c>
      <c r="V1639" s="68"/>
      <c r="W1639" s="68"/>
      <c r="X1639" s="68" t="s">
        <v>5180</v>
      </c>
      <c r="Y1639" s="68" t="s">
        <v>5181</v>
      </c>
    </row>
    <row r="1640" spans="1:25" x14ac:dyDescent="0.25">
      <c r="A1640" s="68" t="s">
        <v>5182</v>
      </c>
      <c r="B1640" s="68" t="s">
        <v>3711</v>
      </c>
      <c r="C1640" s="68" t="s">
        <v>10029</v>
      </c>
      <c r="D1640" s="68" t="s">
        <v>281</v>
      </c>
      <c r="E1640" s="68" t="s">
        <v>5</v>
      </c>
      <c r="F1640" s="68" t="s">
        <v>282</v>
      </c>
      <c r="G1640" s="68" t="s">
        <v>12</v>
      </c>
      <c r="H1640" s="68" t="s">
        <v>4</v>
      </c>
      <c r="I1640" s="68">
        <v>41003</v>
      </c>
      <c r="J1640" s="68" t="s">
        <v>15326</v>
      </c>
      <c r="K1640" s="68" t="s">
        <v>283</v>
      </c>
      <c r="L1640" s="68" t="s">
        <v>281</v>
      </c>
      <c r="M1640" s="68" t="s">
        <v>5136</v>
      </c>
      <c r="N1640" s="68" t="s">
        <v>10029</v>
      </c>
      <c r="O1640" s="68" t="s">
        <v>14666</v>
      </c>
      <c r="P1640" s="348">
        <v>27641893</v>
      </c>
      <c r="Q1640" s="348">
        <v>83804570</v>
      </c>
      <c r="R1640" s="348" t="s">
        <v>15729</v>
      </c>
      <c r="S1640" s="348">
        <v>83804570</v>
      </c>
      <c r="T1640" s="348" t="s">
        <v>15726</v>
      </c>
      <c r="U1640" s="348">
        <v>27640352</v>
      </c>
      <c r="V1640" s="68" t="s">
        <v>15261</v>
      </c>
      <c r="W1640" s="68"/>
      <c r="X1640" s="68" t="s">
        <v>5183</v>
      </c>
      <c r="Y1640" s="68"/>
    </row>
    <row r="1641" spans="1:25" x14ac:dyDescent="0.25">
      <c r="A1641" s="68" t="s">
        <v>5185</v>
      </c>
      <c r="B1641" s="68" t="s">
        <v>3650</v>
      </c>
      <c r="C1641" s="68" t="s">
        <v>5186</v>
      </c>
      <c r="D1641" s="68" t="s">
        <v>281</v>
      </c>
      <c r="E1641" s="68" t="s">
        <v>3</v>
      </c>
      <c r="F1641" s="68" t="s">
        <v>282</v>
      </c>
      <c r="G1641" s="68" t="s">
        <v>12</v>
      </c>
      <c r="H1641" s="68" t="s">
        <v>4</v>
      </c>
      <c r="I1641" s="68">
        <v>41003</v>
      </c>
      <c r="J1641" s="68" t="s">
        <v>15326</v>
      </c>
      <c r="K1641" s="68" t="s">
        <v>283</v>
      </c>
      <c r="L1641" s="68" t="s">
        <v>281</v>
      </c>
      <c r="M1641" s="68" t="s">
        <v>5136</v>
      </c>
      <c r="N1641" s="68" t="s">
        <v>5186</v>
      </c>
      <c r="O1641" s="68" t="s">
        <v>14666</v>
      </c>
      <c r="P1641" s="348">
        <v>88097734</v>
      </c>
      <c r="Q1641" s="348" t="s">
        <v>15347</v>
      </c>
      <c r="R1641" s="348" t="s">
        <v>15730</v>
      </c>
      <c r="S1641" s="348">
        <v>86173939</v>
      </c>
      <c r="T1641" s="348" t="s">
        <v>15727</v>
      </c>
      <c r="U1641" s="348">
        <v>27644108</v>
      </c>
      <c r="V1641" s="68"/>
      <c r="W1641" s="68"/>
      <c r="X1641" s="68" t="s">
        <v>2227</v>
      </c>
      <c r="Y1641" s="68"/>
    </row>
    <row r="1642" spans="1:25" x14ac:dyDescent="0.25">
      <c r="A1642" s="68" t="s">
        <v>5188</v>
      </c>
      <c r="B1642" s="68" t="s">
        <v>3421</v>
      </c>
      <c r="C1642" s="68" t="s">
        <v>5189</v>
      </c>
      <c r="D1642" s="68" t="s">
        <v>281</v>
      </c>
      <c r="E1642" s="68" t="s">
        <v>3</v>
      </c>
      <c r="F1642" s="68" t="s">
        <v>282</v>
      </c>
      <c r="G1642" s="68" t="s">
        <v>12</v>
      </c>
      <c r="H1642" s="68" t="s">
        <v>4</v>
      </c>
      <c r="I1642" s="68">
        <v>41003</v>
      </c>
      <c r="J1642" s="68" t="s">
        <v>15326</v>
      </c>
      <c r="K1642" s="68" t="s">
        <v>283</v>
      </c>
      <c r="L1642" s="68" t="s">
        <v>281</v>
      </c>
      <c r="M1642" s="68" t="s">
        <v>5136</v>
      </c>
      <c r="N1642" s="68" t="s">
        <v>5189</v>
      </c>
      <c r="O1642" s="68" t="s">
        <v>14666</v>
      </c>
      <c r="P1642" s="348">
        <v>27644241</v>
      </c>
      <c r="Q1642" s="348" t="s">
        <v>15347</v>
      </c>
      <c r="R1642" s="348" t="s">
        <v>5164</v>
      </c>
      <c r="S1642" s="348">
        <v>27644241</v>
      </c>
      <c r="T1642" s="348" t="s">
        <v>15727</v>
      </c>
      <c r="U1642" s="348">
        <v>27644108</v>
      </c>
      <c r="V1642" s="68"/>
      <c r="W1642" s="68"/>
      <c r="X1642" s="68" t="s">
        <v>2224</v>
      </c>
      <c r="Y1642" s="68" t="s">
        <v>1152</v>
      </c>
    </row>
    <row r="1643" spans="1:25" x14ac:dyDescent="0.25">
      <c r="A1643" s="68" t="s">
        <v>5190</v>
      </c>
      <c r="B1643" s="68" t="s">
        <v>3401</v>
      </c>
      <c r="C1643" s="68" t="s">
        <v>5191</v>
      </c>
      <c r="D1643" s="68" t="s">
        <v>281</v>
      </c>
      <c r="E1643" s="68" t="s">
        <v>5</v>
      </c>
      <c r="F1643" s="68" t="s">
        <v>282</v>
      </c>
      <c r="G1643" s="68" t="s">
        <v>12</v>
      </c>
      <c r="H1643" s="68" t="s">
        <v>4</v>
      </c>
      <c r="I1643" s="68">
        <v>41003</v>
      </c>
      <c r="J1643" s="68" t="s">
        <v>15326</v>
      </c>
      <c r="K1643" s="68" t="s">
        <v>283</v>
      </c>
      <c r="L1643" s="68" t="s">
        <v>281</v>
      </c>
      <c r="M1643" s="68" t="s">
        <v>5136</v>
      </c>
      <c r="N1643" s="68" t="s">
        <v>3618</v>
      </c>
      <c r="O1643" s="68" t="s">
        <v>14666</v>
      </c>
      <c r="P1643" s="348">
        <v>72051501</v>
      </c>
      <c r="Q1643" s="348" t="s">
        <v>15347</v>
      </c>
      <c r="R1643" s="348" t="s">
        <v>16635</v>
      </c>
      <c r="S1643" s="348">
        <v>89758997</v>
      </c>
      <c r="T1643" s="348" t="s">
        <v>15726</v>
      </c>
      <c r="U1643" s="348">
        <v>85530615</v>
      </c>
      <c r="V1643" s="68"/>
      <c r="W1643" s="68"/>
      <c r="X1643" s="68" t="s">
        <v>5192</v>
      </c>
      <c r="Y1643" s="68"/>
    </row>
    <row r="1644" spans="1:25" x14ac:dyDescent="0.25">
      <c r="A1644" s="68" t="s">
        <v>5194</v>
      </c>
      <c r="B1644" s="68" t="s">
        <v>4483</v>
      </c>
      <c r="C1644" s="68" t="s">
        <v>5195</v>
      </c>
      <c r="D1644" s="68" t="s">
        <v>281</v>
      </c>
      <c r="E1644" s="68" t="s">
        <v>3</v>
      </c>
      <c r="F1644" s="68" t="s">
        <v>282</v>
      </c>
      <c r="G1644" s="68" t="s">
        <v>12</v>
      </c>
      <c r="H1644" s="68" t="s">
        <v>4</v>
      </c>
      <c r="I1644" s="68">
        <v>41003</v>
      </c>
      <c r="J1644" s="68" t="s">
        <v>15326</v>
      </c>
      <c r="K1644" s="68" t="s">
        <v>283</v>
      </c>
      <c r="L1644" s="68" t="s">
        <v>281</v>
      </c>
      <c r="M1644" s="68" t="s">
        <v>5136</v>
      </c>
      <c r="N1644" s="68" t="s">
        <v>5195</v>
      </c>
      <c r="O1644" s="68" t="s">
        <v>14666</v>
      </c>
      <c r="P1644" s="348">
        <v>27642316</v>
      </c>
      <c r="Q1644" s="348" t="s">
        <v>15347</v>
      </c>
      <c r="R1644" s="348" t="s">
        <v>13544</v>
      </c>
      <c r="S1644" s="348">
        <v>27642316</v>
      </c>
      <c r="T1644" s="348" t="s">
        <v>15727</v>
      </c>
      <c r="U1644" s="348">
        <v>27644108</v>
      </c>
      <c r="V1644" s="68"/>
      <c r="W1644" s="68"/>
      <c r="X1644" s="68" t="s">
        <v>12133</v>
      </c>
      <c r="Y1644" s="68"/>
    </row>
    <row r="1645" spans="1:25" x14ac:dyDescent="0.25">
      <c r="A1645" s="68" t="s">
        <v>5196</v>
      </c>
      <c r="B1645" s="68" t="s">
        <v>4963</v>
      </c>
      <c r="C1645" s="68" t="s">
        <v>5197</v>
      </c>
      <c r="D1645" s="68" t="s">
        <v>281</v>
      </c>
      <c r="E1645" s="68" t="s">
        <v>3</v>
      </c>
      <c r="F1645" s="68" t="s">
        <v>282</v>
      </c>
      <c r="G1645" s="68" t="s">
        <v>12</v>
      </c>
      <c r="H1645" s="68" t="s">
        <v>4</v>
      </c>
      <c r="I1645" s="68">
        <v>41003</v>
      </c>
      <c r="J1645" s="68" t="s">
        <v>15326</v>
      </c>
      <c r="K1645" s="68" t="s">
        <v>283</v>
      </c>
      <c r="L1645" s="68" t="s">
        <v>281</v>
      </c>
      <c r="M1645" s="68" t="s">
        <v>5136</v>
      </c>
      <c r="N1645" s="68" t="s">
        <v>5197</v>
      </c>
      <c r="O1645" s="68" t="s">
        <v>14666</v>
      </c>
      <c r="P1645" s="348">
        <v>27644238</v>
      </c>
      <c r="Q1645" s="348">
        <v>70584460</v>
      </c>
      <c r="R1645" s="348" t="s">
        <v>15731</v>
      </c>
      <c r="S1645" s="348">
        <v>70584460</v>
      </c>
      <c r="T1645" s="348" t="s">
        <v>15727</v>
      </c>
      <c r="U1645" s="348">
        <v>27644108</v>
      </c>
      <c r="V1645" s="68"/>
      <c r="W1645" s="68"/>
      <c r="X1645" s="68" t="s">
        <v>2837</v>
      </c>
      <c r="Y1645" s="68"/>
    </row>
    <row r="1646" spans="1:25" x14ac:dyDescent="0.25">
      <c r="A1646" s="68" t="s">
        <v>5198</v>
      </c>
      <c r="B1646" s="68" t="s">
        <v>5031</v>
      </c>
      <c r="C1646" s="68" t="s">
        <v>5199</v>
      </c>
      <c r="D1646" s="68" t="s">
        <v>281</v>
      </c>
      <c r="E1646" s="68" t="s">
        <v>3</v>
      </c>
      <c r="F1646" s="68" t="s">
        <v>282</v>
      </c>
      <c r="G1646" s="68" t="s">
        <v>12</v>
      </c>
      <c r="H1646" s="68" t="s">
        <v>4</v>
      </c>
      <c r="I1646" s="68">
        <v>41003</v>
      </c>
      <c r="J1646" s="68" t="s">
        <v>15326</v>
      </c>
      <c r="K1646" s="68" t="s">
        <v>283</v>
      </c>
      <c r="L1646" s="68" t="s">
        <v>281</v>
      </c>
      <c r="M1646" s="68" t="s">
        <v>5136</v>
      </c>
      <c r="N1646" s="68" t="s">
        <v>5199</v>
      </c>
      <c r="O1646" s="68" t="s">
        <v>14666</v>
      </c>
      <c r="P1646" s="348">
        <v>27644245</v>
      </c>
      <c r="Q1646" s="348" t="s">
        <v>15347</v>
      </c>
      <c r="R1646" s="348" t="s">
        <v>14230</v>
      </c>
      <c r="S1646" s="348">
        <v>27644245</v>
      </c>
      <c r="T1646" s="348" t="s">
        <v>15727</v>
      </c>
      <c r="U1646" s="348">
        <v>27644108</v>
      </c>
      <c r="V1646" s="68" t="s">
        <v>15261</v>
      </c>
      <c r="W1646" s="68"/>
      <c r="X1646" s="68" t="s">
        <v>2917</v>
      </c>
      <c r="Y1646" s="68"/>
    </row>
    <row r="1647" spans="1:25" x14ac:dyDescent="0.25">
      <c r="A1647" s="68" t="s">
        <v>5200</v>
      </c>
      <c r="B1647" s="68" t="s">
        <v>5022</v>
      </c>
      <c r="C1647" s="68" t="s">
        <v>5201</v>
      </c>
      <c r="D1647" s="68" t="s">
        <v>281</v>
      </c>
      <c r="E1647" s="68" t="s">
        <v>3</v>
      </c>
      <c r="F1647" s="68" t="s">
        <v>282</v>
      </c>
      <c r="G1647" s="68" t="s">
        <v>12</v>
      </c>
      <c r="H1647" s="68" t="s">
        <v>4</v>
      </c>
      <c r="I1647" s="68">
        <v>41003</v>
      </c>
      <c r="J1647" s="68" t="s">
        <v>15326</v>
      </c>
      <c r="K1647" s="68" t="s">
        <v>283</v>
      </c>
      <c r="L1647" s="68" t="s">
        <v>281</v>
      </c>
      <c r="M1647" s="68" t="s">
        <v>5136</v>
      </c>
      <c r="N1647" s="68" t="s">
        <v>5201</v>
      </c>
      <c r="O1647" s="68" t="s">
        <v>14666</v>
      </c>
      <c r="P1647" s="348">
        <v>44056143</v>
      </c>
      <c r="Q1647" s="348" t="s">
        <v>15347</v>
      </c>
      <c r="R1647" s="348" t="s">
        <v>5202</v>
      </c>
      <c r="S1647" s="348">
        <v>86895225</v>
      </c>
      <c r="T1647" s="348" t="s">
        <v>15727</v>
      </c>
      <c r="U1647" s="348">
        <v>27644108</v>
      </c>
      <c r="V1647" s="68"/>
      <c r="W1647" s="68"/>
      <c r="X1647" s="68" t="s">
        <v>3762</v>
      </c>
      <c r="Y1647" s="68"/>
    </row>
    <row r="1648" spans="1:25" x14ac:dyDescent="0.25">
      <c r="A1648" s="68" t="s">
        <v>5203</v>
      </c>
      <c r="B1648" s="68" t="s">
        <v>3227</v>
      </c>
      <c r="C1648" s="68" t="s">
        <v>5204</v>
      </c>
      <c r="D1648" s="68" t="s">
        <v>281</v>
      </c>
      <c r="E1648" s="68" t="s">
        <v>3</v>
      </c>
      <c r="F1648" s="68" t="s">
        <v>282</v>
      </c>
      <c r="G1648" s="68" t="s">
        <v>12</v>
      </c>
      <c r="H1648" s="68" t="s">
        <v>4</v>
      </c>
      <c r="I1648" s="68">
        <v>41003</v>
      </c>
      <c r="J1648" s="68" t="s">
        <v>15326</v>
      </c>
      <c r="K1648" s="68" t="s">
        <v>283</v>
      </c>
      <c r="L1648" s="68" t="s">
        <v>281</v>
      </c>
      <c r="M1648" s="68" t="s">
        <v>5136</v>
      </c>
      <c r="N1648" s="68" t="s">
        <v>5204</v>
      </c>
      <c r="O1648" s="68" t="s">
        <v>14666</v>
      </c>
      <c r="P1648" s="348">
        <v>27644145</v>
      </c>
      <c r="Q1648" s="348">
        <v>44056268</v>
      </c>
      <c r="R1648" s="348" t="s">
        <v>14232</v>
      </c>
      <c r="S1648" s="348">
        <v>84222514</v>
      </c>
      <c r="T1648" s="348" t="s">
        <v>15727</v>
      </c>
      <c r="U1648" s="348">
        <v>27644108</v>
      </c>
      <c r="V1648" s="68"/>
      <c r="W1648" s="68"/>
      <c r="X1648" s="68" t="s">
        <v>3101</v>
      </c>
      <c r="Y1648" s="68"/>
    </row>
    <row r="1649" spans="1:25" x14ac:dyDescent="0.25">
      <c r="A1649" s="68" t="s">
        <v>5205</v>
      </c>
      <c r="B1649" s="68" t="s">
        <v>5073</v>
      </c>
      <c r="C1649" s="68" t="s">
        <v>5206</v>
      </c>
      <c r="D1649" s="68" t="s">
        <v>11160</v>
      </c>
      <c r="E1649" s="68" t="s">
        <v>3</v>
      </c>
      <c r="F1649" s="68" t="s">
        <v>49</v>
      </c>
      <c r="G1649" s="68" t="s">
        <v>17</v>
      </c>
      <c r="H1649" s="68" t="s">
        <v>3</v>
      </c>
      <c r="I1649" s="68">
        <v>21302</v>
      </c>
      <c r="J1649" s="68" t="s">
        <v>13029</v>
      </c>
      <c r="K1649" s="68" t="s">
        <v>126</v>
      </c>
      <c r="L1649" s="68" t="s">
        <v>271</v>
      </c>
      <c r="M1649" s="68" t="s">
        <v>5207</v>
      </c>
      <c r="N1649" s="68" t="s">
        <v>5207</v>
      </c>
      <c r="O1649" s="68" t="s">
        <v>14666</v>
      </c>
      <c r="P1649" s="348">
        <v>72964988</v>
      </c>
      <c r="Q1649" s="348" t="s">
        <v>15347</v>
      </c>
      <c r="R1649" s="348" t="s">
        <v>16636</v>
      </c>
      <c r="S1649" s="348">
        <v>88544890</v>
      </c>
      <c r="T1649" s="348" t="s">
        <v>15732</v>
      </c>
      <c r="U1649" s="348">
        <v>87657026</v>
      </c>
      <c r="V1649" s="68"/>
      <c r="W1649" s="68"/>
      <c r="X1649" s="68" t="s">
        <v>4867</v>
      </c>
      <c r="Y1649" s="68"/>
    </row>
    <row r="1650" spans="1:25" x14ac:dyDescent="0.25">
      <c r="A1650" s="68" t="s">
        <v>5210</v>
      </c>
      <c r="B1650" s="68" t="s">
        <v>5209</v>
      </c>
      <c r="C1650" s="68" t="s">
        <v>5211</v>
      </c>
      <c r="D1650" s="68" t="s">
        <v>11160</v>
      </c>
      <c r="E1650" s="68" t="s">
        <v>3</v>
      </c>
      <c r="F1650" s="68" t="s">
        <v>49</v>
      </c>
      <c r="G1650" s="68" t="s">
        <v>17</v>
      </c>
      <c r="H1650" s="68" t="s">
        <v>3</v>
      </c>
      <c r="I1650" s="68">
        <v>21302</v>
      </c>
      <c r="J1650" s="68" t="s">
        <v>13029</v>
      </c>
      <c r="K1650" s="68" t="s">
        <v>126</v>
      </c>
      <c r="L1650" s="68" t="s">
        <v>271</v>
      </c>
      <c r="M1650" s="68" t="s">
        <v>5207</v>
      </c>
      <c r="N1650" s="68" t="s">
        <v>5211</v>
      </c>
      <c r="O1650" s="68" t="s">
        <v>14666</v>
      </c>
      <c r="P1650" s="348">
        <v>72968230</v>
      </c>
      <c r="Q1650" s="348">
        <v>24660701</v>
      </c>
      <c r="R1650" s="348" t="s">
        <v>13211</v>
      </c>
      <c r="S1650" s="348">
        <v>72968230</v>
      </c>
      <c r="T1650" s="348" t="s">
        <v>15732</v>
      </c>
      <c r="U1650" s="348">
        <v>24660220</v>
      </c>
      <c r="V1650" s="68"/>
      <c r="W1650" s="68"/>
      <c r="X1650" s="68" t="s">
        <v>5073</v>
      </c>
      <c r="Y1650" s="68"/>
    </row>
    <row r="1651" spans="1:25" x14ac:dyDescent="0.25">
      <c r="A1651" s="68" t="s">
        <v>5214</v>
      </c>
      <c r="B1651" s="68" t="s">
        <v>5213</v>
      </c>
      <c r="C1651" s="68" t="s">
        <v>5215</v>
      </c>
      <c r="D1651" s="68" t="s">
        <v>11160</v>
      </c>
      <c r="E1651" s="68" t="s">
        <v>3</v>
      </c>
      <c r="F1651" s="68" t="s">
        <v>49</v>
      </c>
      <c r="G1651" s="68" t="s">
        <v>17</v>
      </c>
      <c r="H1651" s="68" t="s">
        <v>3</v>
      </c>
      <c r="I1651" s="68">
        <v>21302</v>
      </c>
      <c r="J1651" s="68" t="s">
        <v>13029</v>
      </c>
      <c r="K1651" s="68" t="s">
        <v>126</v>
      </c>
      <c r="L1651" s="68" t="s">
        <v>271</v>
      </c>
      <c r="M1651" s="68" t="s">
        <v>5207</v>
      </c>
      <c r="N1651" s="68" t="s">
        <v>11611</v>
      </c>
      <c r="O1651" s="68" t="s">
        <v>14666</v>
      </c>
      <c r="P1651" s="348">
        <v>86147638</v>
      </c>
      <c r="Q1651" s="348">
        <v>24660220</v>
      </c>
      <c r="R1651" s="348" t="s">
        <v>10535</v>
      </c>
      <c r="S1651" s="348">
        <v>86147638</v>
      </c>
      <c r="T1651" s="348" t="s">
        <v>15732</v>
      </c>
      <c r="U1651" s="348">
        <v>87657026</v>
      </c>
      <c r="V1651" s="68"/>
      <c r="W1651" s="68"/>
      <c r="X1651" s="68" t="s">
        <v>5216</v>
      </c>
      <c r="Y1651" s="68"/>
    </row>
    <row r="1652" spans="1:25" x14ac:dyDescent="0.25">
      <c r="A1652" s="68" t="s">
        <v>5218</v>
      </c>
      <c r="B1652" s="68" t="s">
        <v>4707</v>
      </c>
      <c r="C1652" s="68" t="s">
        <v>845</v>
      </c>
      <c r="D1652" s="68" t="s">
        <v>11160</v>
      </c>
      <c r="E1652" s="68" t="s">
        <v>4</v>
      </c>
      <c r="F1652" s="68" t="s">
        <v>49</v>
      </c>
      <c r="G1652" s="68" t="s">
        <v>17</v>
      </c>
      <c r="H1652" s="68" t="s">
        <v>4</v>
      </c>
      <c r="I1652" s="68">
        <v>21303</v>
      </c>
      <c r="J1652" s="68" t="s">
        <v>15316</v>
      </c>
      <c r="K1652" s="68" t="s">
        <v>126</v>
      </c>
      <c r="L1652" s="68" t="s">
        <v>271</v>
      </c>
      <c r="M1652" s="68" t="s">
        <v>14664</v>
      </c>
      <c r="N1652" s="68" t="s">
        <v>845</v>
      </c>
      <c r="O1652" s="68" t="s">
        <v>14666</v>
      </c>
      <c r="P1652" s="348">
        <v>24701583</v>
      </c>
      <c r="Q1652" s="348">
        <v>24701583</v>
      </c>
      <c r="R1652" s="348" t="s">
        <v>5219</v>
      </c>
      <c r="S1652" s="348">
        <v>85427873</v>
      </c>
      <c r="T1652" s="348" t="s">
        <v>15374</v>
      </c>
      <c r="U1652" s="348">
        <v>24701583</v>
      </c>
      <c r="V1652" s="68"/>
      <c r="W1652" s="68"/>
      <c r="X1652" s="68" t="s">
        <v>7208</v>
      </c>
      <c r="Y1652" s="68"/>
    </row>
    <row r="1653" spans="1:25" x14ac:dyDescent="0.25">
      <c r="A1653" s="68" t="s">
        <v>5221</v>
      </c>
      <c r="B1653" s="68" t="s">
        <v>5220</v>
      </c>
      <c r="C1653" s="68" t="s">
        <v>101</v>
      </c>
      <c r="D1653" s="68" t="s">
        <v>11160</v>
      </c>
      <c r="E1653" s="68" t="s">
        <v>3</v>
      </c>
      <c r="F1653" s="68" t="s">
        <v>49</v>
      </c>
      <c r="G1653" s="68" t="s">
        <v>17</v>
      </c>
      <c r="H1653" s="68" t="s">
        <v>3</v>
      </c>
      <c r="I1653" s="68">
        <v>21302</v>
      </c>
      <c r="J1653" s="68" t="s">
        <v>13029</v>
      </c>
      <c r="K1653" s="68" t="s">
        <v>126</v>
      </c>
      <c r="L1653" s="68" t="s">
        <v>271</v>
      </c>
      <c r="M1653" s="68" t="s">
        <v>5207</v>
      </c>
      <c r="N1653" s="68" t="s">
        <v>101</v>
      </c>
      <c r="O1653" s="68" t="s">
        <v>14666</v>
      </c>
      <c r="P1653" s="348">
        <v>44056280</v>
      </c>
      <c r="Q1653" s="348" t="s">
        <v>15347</v>
      </c>
      <c r="R1653" s="348" t="s">
        <v>15194</v>
      </c>
      <c r="S1653" s="348">
        <v>85247945</v>
      </c>
      <c r="T1653" s="348" t="s">
        <v>15732</v>
      </c>
      <c r="U1653" s="348">
        <v>87657026</v>
      </c>
      <c r="V1653" s="68"/>
      <c r="W1653" s="68"/>
      <c r="X1653" s="68" t="s">
        <v>8877</v>
      </c>
      <c r="Y1653" s="68"/>
    </row>
    <row r="1654" spans="1:25" x14ac:dyDescent="0.25">
      <c r="A1654" s="68" t="s">
        <v>5224</v>
      </c>
      <c r="B1654" s="68" t="s">
        <v>5223</v>
      </c>
      <c r="C1654" s="68" t="s">
        <v>545</v>
      </c>
      <c r="D1654" s="68" t="s">
        <v>11160</v>
      </c>
      <c r="E1654" s="68" t="s">
        <v>4</v>
      </c>
      <c r="F1654" s="68" t="s">
        <v>49</v>
      </c>
      <c r="G1654" s="68" t="s">
        <v>17</v>
      </c>
      <c r="H1654" s="68" t="s">
        <v>3</v>
      </c>
      <c r="I1654" s="68">
        <v>21302</v>
      </c>
      <c r="J1654" s="68" t="s">
        <v>13029</v>
      </c>
      <c r="K1654" s="68" t="s">
        <v>126</v>
      </c>
      <c r="L1654" s="68" t="s">
        <v>271</v>
      </c>
      <c r="M1654" s="68" t="s">
        <v>5207</v>
      </c>
      <c r="N1654" s="68" t="s">
        <v>545</v>
      </c>
      <c r="O1654" s="68" t="s">
        <v>14666</v>
      </c>
      <c r="P1654" s="348">
        <v>72968792</v>
      </c>
      <c r="Q1654" s="348">
        <v>83593479</v>
      </c>
      <c r="R1654" s="348" t="s">
        <v>10484</v>
      </c>
      <c r="S1654" s="348">
        <v>83593479</v>
      </c>
      <c r="T1654" s="348" t="s">
        <v>15374</v>
      </c>
      <c r="U1654" s="348">
        <v>24701583</v>
      </c>
      <c r="V1654" s="68"/>
      <c r="W1654" s="68"/>
      <c r="X1654" s="68" t="s">
        <v>3915</v>
      </c>
      <c r="Y1654" s="68"/>
    </row>
    <row r="1655" spans="1:25" x14ac:dyDescent="0.25">
      <c r="A1655" s="68" t="s">
        <v>5225</v>
      </c>
      <c r="B1655" s="68" t="s">
        <v>4159</v>
      </c>
      <c r="C1655" s="68" t="s">
        <v>1575</v>
      </c>
      <c r="D1655" s="68" t="s">
        <v>11160</v>
      </c>
      <c r="E1655" s="68" t="s">
        <v>3</v>
      </c>
      <c r="F1655" s="68" t="s">
        <v>49</v>
      </c>
      <c r="G1655" s="68" t="s">
        <v>17</v>
      </c>
      <c r="H1655" s="68" t="s">
        <v>3</v>
      </c>
      <c r="I1655" s="68">
        <v>21302</v>
      </c>
      <c r="J1655" s="68" t="s">
        <v>13029</v>
      </c>
      <c r="K1655" s="68" t="s">
        <v>126</v>
      </c>
      <c r="L1655" s="68" t="s">
        <v>271</v>
      </c>
      <c r="M1655" s="68" t="s">
        <v>5207</v>
      </c>
      <c r="N1655" s="68" t="s">
        <v>11612</v>
      </c>
      <c r="O1655" s="68" t="s">
        <v>14666</v>
      </c>
      <c r="P1655" s="348">
        <v>44056245</v>
      </c>
      <c r="Q1655" s="348">
        <v>24660220</v>
      </c>
      <c r="R1655" s="348" t="s">
        <v>15184</v>
      </c>
      <c r="S1655" s="348">
        <v>86456072</v>
      </c>
      <c r="T1655" s="348" t="s">
        <v>15732</v>
      </c>
      <c r="U1655" s="348">
        <v>87657026</v>
      </c>
      <c r="V1655" s="68"/>
      <c r="W1655" s="68"/>
      <c r="X1655" s="68" t="s">
        <v>7892</v>
      </c>
      <c r="Y1655" s="68"/>
    </row>
    <row r="1656" spans="1:25" x14ac:dyDescent="0.25">
      <c r="A1656" s="68" t="s">
        <v>5228</v>
      </c>
      <c r="B1656" s="68" t="s">
        <v>5227</v>
      </c>
      <c r="C1656" s="68" t="s">
        <v>478</v>
      </c>
      <c r="D1656" s="68" t="s">
        <v>11160</v>
      </c>
      <c r="E1656" s="68" t="s">
        <v>3</v>
      </c>
      <c r="F1656" s="68" t="s">
        <v>49</v>
      </c>
      <c r="G1656" s="68" t="s">
        <v>17</v>
      </c>
      <c r="H1656" s="68" t="s">
        <v>3</v>
      </c>
      <c r="I1656" s="68">
        <v>21302</v>
      </c>
      <c r="J1656" s="68" t="s">
        <v>13029</v>
      </c>
      <c r="K1656" s="68" t="s">
        <v>126</v>
      </c>
      <c r="L1656" s="68" t="s">
        <v>271</v>
      </c>
      <c r="M1656" s="68" t="s">
        <v>5207</v>
      </c>
      <c r="N1656" s="68" t="s">
        <v>478</v>
      </c>
      <c r="O1656" s="68" t="s">
        <v>14666</v>
      </c>
      <c r="P1656" s="348">
        <v>70171826</v>
      </c>
      <c r="Q1656" s="348">
        <v>24660220</v>
      </c>
      <c r="R1656" s="348" t="s">
        <v>15733</v>
      </c>
      <c r="S1656" s="348">
        <v>83163363</v>
      </c>
      <c r="T1656" s="348" t="s">
        <v>15732</v>
      </c>
      <c r="U1656" s="348">
        <v>87657026</v>
      </c>
      <c r="V1656" s="68"/>
      <c r="W1656" s="68"/>
      <c r="X1656" s="68" t="s">
        <v>2301</v>
      </c>
      <c r="Y1656" s="68"/>
    </row>
    <row r="1657" spans="1:25" x14ac:dyDescent="0.25">
      <c r="A1657" s="68" t="s">
        <v>5230</v>
      </c>
      <c r="B1657" s="68" t="s">
        <v>5229</v>
      </c>
      <c r="C1657" s="68" t="s">
        <v>5231</v>
      </c>
      <c r="D1657" s="68" t="s">
        <v>11160</v>
      </c>
      <c r="E1657" s="68" t="s">
        <v>4</v>
      </c>
      <c r="F1657" s="68" t="s">
        <v>49</v>
      </c>
      <c r="G1657" s="68" t="s">
        <v>17</v>
      </c>
      <c r="H1657" s="68" t="s">
        <v>4</v>
      </c>
      <c r="I1657" s="68">
        <v>21303</v>
      </c>
      <c r="J1657" s="68" t="s">
        <v>15316</v>
      </c>
      <c r="K1657" s="68" t="s">
        <v>126</v>
      </c>
      <c r="L1657" s="68" t="s">
        <v>271</v>
      </c>
      <c r="M1657" s="68" t="s">
        <v>14664</v>
      </c>
      <c r="N1657" s="68" t="s">
        <v>11613</v>
      </c>
      <c r="O1657" s="68" t="s">
        <v>14666</v>
      </c>
      <c r="P1657" s="348">
        <v>44056297</v>
      </c>
      <c r="Q1657" s="348">
        <v>24701583</v>
      </c>
      <c r="R1657" s="348" t="s">
        <v>16637</v>
      </c>
      <c r="S1657" s="348">
        <v>44056297</v>
      </c>
      <c r="T1657" s="348" t="s">
        <v>15374</v>
      </c>
      <c r="U1657" s="348">
        <v>24701385</v>
      </c>
      <c r="V1657" s="68"/>
      <c r="W1657" s="68"/>
      <c r="X1657" s="68" t="s">
        <v>5232</v>
      </c>
      <c r="Y1657" s="68"/>
    </row>
    <row r="1658" spans="1:25" x14ac:dyDescent="0.25">
      <c r="A1658" s="68" t="s">
        <v>5234</v>
      </c>
      <c r="B1658" s="68" t="s">
        <v>5233</v>
      </c>
      <c r="C1658" s="68" t="s">
        <v>352</v>
      </c>
      <c r="D1658" s="68" t="s">
        <v>11160</v>
      </c>
      <c r="E1658" s="68" t="s">
        <v>3</v>
      </c>
      <c r="F1658" s="68" t="s">
        <v>49</v>
      </c>
      <c r="G1658" s="68" t="s">
        <v>17</v>
      </c>
      <c r="H1658" s="68" t="s">
        <v>3</v>
      </c>
      <c r="I1658" s="68">
        <v>21302</v>
      </c>
      <c r="J1658" s="68" t="s">
        <v>13029</v>
      </c>
      <c r="K1658" s="68" t="s">
        <v>126</v>
      </c>
      <c r="L1658" s="68" t="s">
        <v>271</v>
      </c>
      <c r="M1658" s="68" t="s">
        <v>5207</v>
      </c>
      <c r="N1658" s="68" t="s">
        <v>352</v>
      </c>
      <c r="O1658" s="68" t="s">
        <v>14666</v>
      </c>
      <c r="P1658" s="348">
        <v>24660224</v>
      </c>
      <c r="Q1658" s="348">
        <v>24660220</v>
      </c>
      <c r="R1658" s="348" t="s">
        <v>11614</v>
      </c>
      <c r="S1658" s="348">
        <v>24660224</v>
      </c>
      <c r="T1658" s="348" t="s">
        <v>15732</v>
      </c>
      <c r="U1658" s="348">
        <v>87657026</v>
      </c>
      <c r="V1658" s="68"/>
      <c r="W1658" s="68"/>
      <c r="X1658" s="68" t="s">
        <v>5071</v>
      </c>
      <c r="Y1658" s="68"/>
    </row>
    <row r="1659" spans="1:25" x14ac:dyDescent="0.25">
      <c r="A1659" s="68" t="s">
        <v>5236</v>
      </c>
      <c r="B1659" s="68" t="s">
        <v>5235</v>
      </c>
      <c r="C1659" s="68" t="s">
        <v>4926</v>
      </c>
      <c r="D1659" s="68" t="s">
        <v>11160</v>
      </c>
      <c r="E1659" s="68" t="s">
        <v>4</v>
      </c>
      <c r="F1659" s="68" t="s">
        <v>49</v>
      </c>
      <c r="G1659" s="68" t="s">
        <v>17</v>
      </c>
      <c r="H1659" s="68" t="s">
        <v>4</v>
      </c>
      <c r="I1659" s="68">
        <v>21303</v>
      </c>
      <c r="J1659" s="68" t="s">
        <v>15316</v>
      </c>
      <c r="K1659" s="68" t="s">
        <v>126</v>
      </c>
      <c r="L1659" s="68" t="s">
        <v>271</v>
      </c>
      <c r="M1659" s="68" t="s">
        <v>14664</v>
      </c>
      <c r="N1659" s="68" t="s">
        <v>11615</v>
      </c>
      <c r="O1659" s="68" t="s">
        <v>14666</v>
      </c>
      <c r="P1659" s="348">
        <v>44056229</v>
      </c>
      <c r="Q1659" s="348" t="s">
        <v>15347</v>
      </c>
      <c r="R1659" s="348" t="s">
        <v>13212</v>
      </c>
      <c r="S1659" s="348">
        <v>83193221</v>
      </c>
      <c r="T1659" s="348" t="s">
        <v>15374</v>
      </c>
      <c r="U1659" s="348">
        <v>83237385</v>
      </c>
      <c r="V1659" s="68"/>
      <c r="W1659" s="68"/>
      <c r="X1659" s="68" t="s">
        <v>5237</v>
      </c>
      <c r="Y1659" s="68"/>
    </row>
    <row r="1660" spans="1:25" x14ac:dyDescent="0.25">
      <c r="A1660" s="68" t="s">
        <v>5239</v>
      </c>
      <c r="B1660" s="68" t="s">
        <v>5238</v>
      </c>
      <c r="C1660" s="68" t="s">
        <v>5240</v>
      </c>
      <c r="D1660" s="68" t="s">
        <v>11160</v>
      </c>
      <c r="E1660" s="68" t="s">
        <v>3</v>
      </c>
      <c r="F1660" s="68" t="s">
        <v>49</v>
      </c>
      <c r="G1660" s="68" t="s">
        <v>17</v>
      </c>
      <c r="H1660" s="68" t="s">
        <v>3</v>
      </c>
      <c r="I1660" s="68">
        <v>21302</v>
      </c>
      <c r="J1660" s="68" t="s">
        <v>13029</v>
      </c>
      <c r="K1660" s="68" t="s">
        <v>126</v>
      </c>
      <c r="L1660" s="68" t="s">
        <v>271</v>
      </c>
      <c r="M1660" s="68" t="s">
        <v>5207</v>
      </c>
      <c r="N1660" s="68" t="s">
        <v>5240</v>
      </c>
      <c r="O1660" s="68" t="s">
        <v>14666</v>
      </c>
      <c r="P1660" s="348">
        <v>44057843</v>
      </c>
      <c r="Q1660" s="348">
        <v>24660520</v>
      </c>
      <c r="R1660" s="348" t="s">
        <v>16638</v>
      </c>
      <c r="S1660" s="348">
        <v>20580539</v>
      </c>
      <c r="T1660" s="348" t="s">
        <v>15732</v>
      </c>
      <c r="U1660" s="348">
        <v>24660220</v>
      </c>
      <c r="V1660" s="68"/>
      <c r="W1660" s="68"/>
      <c r="X1660" s="68" t="s">
        <v>5209</v>
      </c>
      <c r="Y1660" s="68"/>
    </row>
    <row r="1661" spans="1:25" x14ac:dyDescent="0.25">
      <c r="A1661" s="68" t="s">
        <v>5242</v>
      </c>
      <c r="B1661" s="68" t="s">
        <v>5241</v>
      </c>
      <c r="C1661" s="68" t="s">
        <v>5243</v>
      </c>
      <c r="D1661" s="68" t="s">
        <v>11160</v>
      </c>
      <c r="E1661" s="68" t="s">
        <v>3</v>
      </c>
      <c r="F1661" s="68" t="s">
        <v>49</v>
      </c>
      <c r="G1661" s="68" t="s">
        <v>17</v>
      </c>
      <c r="H1661" s="68" t="s">
        <v>10</v>
      </c>
      <c r="I1661" s="68">
        <v>21308</v>
      </c>
      <c r="J1661" s="68" t="s">
        <v>13037</v>
      </c>
      <c r="K1661" s="68" t="s">
        <v>126</v>
      </c>
      <c r="L1661" s="68" t="s">
        <v>271</v>
      </c>
      <c r="M1661" s="68" t="s">
        <v>6023</v>
      </c>
      <c r="N1661" s="68" t="s">
        <v>11616</v>
      </c>
      <c r="O1661" s="68" t="s">
        <v>14666</v>
      </c>
      <c r="P1661" s="348">
        <v>24660220</v>
      </c>
      <c r="Q1661" s="348">
        <v>24660220</v>
      </c>
      <c r="R1661" s="348" t="s">
        <v>10500</v>
      </c>
      <c r="S1661" s="348">
        <v>84411234</v>
      </c>
      <c r="T1661" s="348" t="s">
        <v>15732</v>
      </c>
      <c r="U1661" s="348">
        <v>87657026</v>
      </c>
      <c r="V1661" s="68"/>
      <c r="W1661" s="68"/>
      <c r="X1661" s="68" t="s">
        <v>6733</v>
      </c>
      <c r="Y1661" s="68"/>
    </row>
    <row r="1662" spans="1:25" x14ac:dyDescent="0.25">
      <c r="A1662" s="68" t="s">
        <v>5246</v>
      </c>
      <c r="B1662" s="68" t="s">
        <v>5245</v>
      </c>
      <c r="C1662" s="68" t="s">
        <v>331</v>
      </c>
      <c r="D1662" s="68" t="s">
        <v>11160</v>
      </c>
      <c r="E1662" s="68" t="s">
        <v>3</v>
      </c>
      <c r="F1662" s="68" t="s">
        <v>49</v>
      </c>
      <c r="G1662" s="68" t="s">
        <v>17</v>
      </c>
      <c r="H1662" s="68" t="s">
        <v>3</v>
      </c>
      <c r="I1662" s="68">
        <v>21302</v>
      </c>
      <c r="J1662" s="68" t="s">
        <v>13029</v>
      </c>
      <c r="K1662" s="68" t="s">
        <v>126</v>
      </c>
      <c r="L1662" s="68" t="s">
        <v>271</v>
      </c>
      <c r="M1662" s="68" t="s">
        <v>5207</v>
      </c>
      <c r="N1662" s="68" t="s">
        <v>331</v>
      </c>
      <c r="O1662" s="68" t="s">
        <v>14666</v>
      </c>
      <c r="P1662" s="348">
        <v>72964412</v>
      </c>
      <c r="Q1662" s="348" t="s">
        <v>15347</v>
      </c>
      <c r="R1662" s="348" t="s">
        <v>16639</v>
      </c>
      <c r="S1662" s="348">
        <v>70571970</v>
      </c>
      <c r="T1662" s="348" t="s">
        <v>15732</v>
      </c>
      <c r="U1662" s="348">
        <v>50286079</v>
      </c>
      <c r="V1662" s="68"/>
      <c r="W1662" s="68"/>
      <c r="X1662" s="68" t="s">
        <v>8875</v>
      </c>
      <c r="Y1662" s="68"/>
    </row>
    <row r="1663" spans="1:25" x14ac:dyDescent="0.25">
      <c r="A1663" s="68" t="s">
        <v>5250</v>
      </c>
      <c r="B1663" s="68" t="s">
        <v>5249</v>
      </c>
      <c r="C1663" s="68" t="s">
        <v>5251</v>
      </c>
      <c r="D1663" s="68" t="s">
        <v>11160</v>
      </c>
      <c r="E1663" s="68" t="s">
        <v>3</v>
      </c>
      <c r="F1663" s="68" t="s">
        <v>49</v>
      </c>
      <c r="G1663" s="68" t="s">
        <v>17</v>
      </c>
      <c r="H1663" s="68" t="s">
        <v>3</v>
      </c>
      <c r="I1663" s="68">
        <v>21302</v>
      </c>
      <c r="J1663" s="68" t="s">
        <v>13029</v>
      </c>
      <c r="K1663" s="68" t="s">
        <v>126</v>
      </c>
      <c r="L1663" s="68" t="s">
        <v>271</v>
      </c>
      <c r="M1663" s="68" t="s">
        <v>5207</v>
      </c>
      <c r="N1663" s="68" t="s">
        <v>5251</v>
      </c>
      <c r="O1663" s="68" t="s">
        <v>14666</v>
      </c>
      <c r="P1663" s="348">
        <v>84644048</v>
      </c>
      <c r="Q1663" s="348" t="s">
        <v>15347</v>
      </c>
      <c r="R1663" s="348" t="s">
        <v>15736</v>
      </c>
      <c r="S1663" s="348">
        <v>84644048</v>
      </c>
      <c r="T1663" s="348" t="s">
        <v>15732</v>
      </c>
      <c r="U1663" s="348">
        <v>87657026</v>
      </c>
      <c r="V1663" s="68"/>
      <c r="W1663" s="68"/>
      <c r="X1663" s="68" t="s">
        <v>700</v>
      </c>
      <c r="Y1663" s="68"/>
    </row>
    <row r="1664" spans="1:25" x14ac:dyDescent="0.25">
      <c r="A1664" s="68" t="s">
        <v>5253</v>
      </c>
      <c r="B1664" s="68" t="s">
        <v>5252</v>
      </c>
      <c r="C1664" s="68" t="s">
        <v>5254</v>
      </c>
      <c r="D1664" s="68" t="s">
        <v>11160</v>
      </c>
      <c r="E1664" s="68" t="s">
        <v>3</v>
      </c>
      <c r="F1664" s="68" t="s">
        <v>49</v>
      </c>
      <c r="G1664" s="68" t="s">
        <v>17</v>
      </c>
      <c r="H1664" s="68" t="s">
        <v>10</v>
      </c>
      <c r="I1664" s="68">
        <v>21308</v>
      </c>
      <c r="J1664" s="68" t="s">
        <v>13037</v>
      </c>
      <c r="K1664" s="68" t="s">
        <v>126</v>
      </c>
      <c r="L1664" s="68" t="s">
        <v>271</v>
      </c>
      <c r="M1664" s="68" t="s">
        <v>6023</v>
      </c>
      <c r="N1664" s="68" t="s">
        <v>5254</v>
      </c>
      <c r="O1664" s="68" t="s">
        <v>14666</v>
      </c>
      <c r="P1664" s="348">
        <v>44117966</v>
      </c>
      <c r="Q1664" s="348" t="s">
        <v>15347</v>
      </c>
      <c r="R1664" s="348" t="s">
        <v>16640</v>
      </c>
      <c r="S1664" s="348">
        <v>87068772</v>
      </c>
      <c r="T1664" s="348" t="s">
        <v>15732</v>
      </c>
      <c r="U1664" s="348">
        <v>87657026</v>
      </c>
      <c r="V1664" s="68"/>
      <c r="W1664" s="68"/>
      <c r="X1664" s="68" t="s">
        <v>5256</v>
      </c>
      <c r="Y1664" s="68"/>
    </row>
    <row r="1665" spans="1:25" x14ac:dyDescent="0.25">
      <c r="A1665" s="68" t="s">
        <v>5259</v>
      </c>
      <c r="B1665" s="68" t="s">
        <v>5258</v>
      </c>
      <c r="C1665" s="68" t="s">
        <v>545</v>
      </c>
      <c r="D1665" s="68" t="s">
        <v>1112</v>
      </c>
      <c r="E1665" s="68" t="s">
        <v>2</v>
      </c>
      <c r="F1665" s="68" t="s">
        <v>316</v>
      </c>
      <c r="G1665" s="68" t="s">
        <v>12</v>
      </c>
      <c r="H1665" s="68" t="s">
        <v>4</v>
      </c>
      <c r="I1665" s="68">
        <v>51003</v>
      </c>
      <c r="J1665" s="68" t="s">
        <v>13009</v>
      </c>
      <c r="K1665" s="68" t="s">
        <v>317</v>
      </c>
      <c r="L1665" s="68" t="s">
        <v>934</v>
      </c>
      <c r="M1665" s="68" t="s">
        <v>2658</v>
      </c>
      <c r="N1665" s="68" t="s">
        <v>545</v>
      </c>
      <c r="O1665" s="68" t="s">
        <v>14666</v>
      </c>
      <c r="P1665" s="348">
        <v>26799174</v>
      </c>
      <c r="Q1665" s="348">
        <v>88562878</v>
      </c>
      <c r="R1665" s="348" t="s">
        <v>14946</v>
      </c>
      <c r="S1665" s="348">
        <v>88562878</v>
      </c>
      <c r="T1665" s="348" t="s">
        <v>16641</v>
      </c>
      <c r="U1665" s="348">
        <v>87576511</v>
      </c>
      <c r="V1665" s="68"/>
      <c r="W1665" s="68"/>
      <c r="X1665" s="68" t="s">
        <v>5260</v>
      </c>
      <c r="Y1665" s="68"/>
    </row>
    <row r="1666" spans="1:25" x14ac:dyDescent="0.25">
      <c r="A1666" s="68" t="s">
        <v>5262</v>
      </c>
      <c r="B1666" s="68" t="s">
        <v>5261</v>
      </c>
      <c r="C1666" s="68" t="s">
        <v>5263</v>
      </c>
      <c r="D1666" s="68" t="s">
        <v>1112</v>
      </c>
      <c r="E1666" s="68" t="s">
        <v>2</v>
      </c>
      <c r="F1666" s="68" t="s">
        <v>316</v>
      </c>
      <c r="G1666" s="68" t="s">
        <v>12</v>
      </c>
      <c r="H1666" s="68" t="s">
        <v>2</v>
      </c>
      <c r="I1666" s="68">
        <v>51001</v>
      </c>
      <c r="J1666" s="68" t="s">
        <v>12922</v>
      </c>
      <c r="K1666" s="68" t="s">
        <v>317</v>
      </c>
      <c r="L1666" s="68" t="s">
        <v>934</v>
      </c>
      <c r="M1666" s="68" t="s">
        <v>934</v>
      </c>
      <c r="N1666" s="68" t="s">
        <v>5263</v>
      </c>
      <c r="O1666" s="68" t="s">
        <v>14666</v>
      </c>
      <c r="P1666" s="348">
        <v>86410571</v>
      </c>
      <c r="Q1666" s="348" t="s">
        <v>15347</v>
      </c>
      <c r="R1666" s="348" t="s">
        <v>14947</v>
      </c>
      <c r="S1666" s="348">
        <v>86410571</v>
      </c>
      <c r="T1666" s="348" t="s">
        <v>16641</v>
      </c>
      <c r="U1666" s="348">
        <v>26799174</v>
      </c>
      <c r="V1666" s="68" t="s">
        <v>15261</v>
      </c>
      <c r="W1666" s="68"/>
      <c r="X1666" s="68" t="s">
        <v>10034</v>
      </c>
      <c r="Y1666" s="68"/>
    </row>
    <row r="1667" spans="1:25" x14ac:dyDescent="0.25">
      <c r="A1667" s="68" t="s">
        <v>5266</v>
      </c>
      <c r="B1667" s="68" t="s">
        <v>5265</v>
      </c>
      <c r="C1667" s="68" t="s">
        <v>4399</v>
      </c>
      <c r="D1667" s="68" t="s">
        <v>1112</v>
      </c>
      <c r="E1667" s="68" t="s">
        <v>2</v>
      </c>
      <c r="F1667" s="68" t="s">
        <v>316</v>
      </c>
      <c r="G1667" s="68" t="s">
        <v>12</v>
      </c>
      <c r="H1667" s="68" t="s">
        <v>2</v>
      </c>
      <c r="I1667" s="68">
        <v>51001</v>
      </c>
      <c r="J1667" s="68" t="s">
        <v>12922</v>
      </c>
      <c r="K1667" s="68" t="s">
        <v>317</v>
      </c>
      <c r="L1667" s="68" t="s">
        <v>934</v>
      </c>
      <c r="M1667" s="68" t="s">
        <v>934</v>
      </c>
      <c r="N1667" s="68" t="s">
        <v>4399</v>
      </c>
      <c r="O1667" s="68" t="s">
        <v>14666</v>
      </c>
      <c r="P1667" s="348">
        <v>26771107</v>
      </c>
      <c r="Q1667" s="348">
        <v>26770265</v>
      </c>
      <c r="R1667" s="348" t="s">
        <v>5344</v>
      </c>
      <c r="S1667" s="348">
        <v>26771107</v>
      </c>
      <c r="T1667" s="348" t="s">
        <v>16641</v>
      </c>
      <c r="U1667" s="348">
        <v>26799174</v>
      </c>
      <c r="V1667" s="68"/>
      <c r="W1667" s="68"/>
      <c r="X1667" s="68" t="s">
        <v>5267</v>
      </c>
      <c r="Y1667" s="68"/>
    </row>
    <row r="1668" spans="1:25" x14ac:dyDescent="0.25">
      <c r="A1668" s="68" t="s">
        <v>5269</v>
      </c>
      <c r="B1668" s="68" t="s">
        <v>5268</v>
      </c>
      <c r="C1668" s="68" t="s">
        <v>5270</v>
      </c>
      <c r="D1668" s="68" t="s">
        <v>11160</v>
      </c>
      <c r="E1668" s="68" t="s">
        <v>8</v>
      </c>
      <c r="F1668" s="68" t="s">
        <v>49</v>
      </c>
      <c r="G1668" s="68" t="s">
        <v>17</v>
      </c>
      <c r="H1668" s="68" t="s">
        <v>7</v>
      </c>
      <c r="I1668" s="68">
        <v>21306</v>
      </c>
      <c r="J1668" s="68" t="s">
        <v>13933</v>
      </c>
      <c r="K1668" s="68" t="s">
        <v>126</v>
      </c>
      <c r="L1668" s="68" t="s">
        <v>271</v>
      </c>
      <c r="M1668" s="68" t="s">
        <v>5271</v>
      </c>
      <c r="N1668" s="68" t="s">
        <v>5270</v>
      </c>
      <c r="O1668" s="68" t="s">
        <v>14666</v>
      </c>
      <c r="P1668" s="348">
        <v>24703417</v>
      </c>
      <c r="Q1668" s="348">
        <v>89384677</v>
      </c>
      <c r="R1668" s="348" t="s">
        <v>12775</v>
      </c>
      <c r="S1668" s="348">
        <v>89384677</v>
      </c>
      <c r="T1668" s="348" t="s">
        <v>15372</v>
      </c>
      <c r="U1668" s="348">
        <v>86332081</v>
      </c>
      <c r="V1668" s="68"/>
      <c r="W1668" s="68"/>
      <c r="X1668" s="68" t="s">
        <v>3687</v>
      </c>
      <c r="Y1668" s="68"/>
    </row>
    <row r="1669" spans="1:25" x14ac:dyDescent="0.25">
      <c r="A1669" s="68" t="s">
        <v>5273</v>
      </c>
      <c r="B1669" s="68" t="s">
        <v>5272</v>
      </c>
      <c r="C1669" s="68" t="s">
        <v>2066</v>
      </c>
      <c r="D1669" s="68" t="s">
        <v>11160</v>
      </c>
      <c r="E1669" s="68" t="s">
        <v>8</v>
      </c>
      <c r="F1669" s="68" t="s">
        <v>49</v>
      </c>
      <c r="G1669" s="68" t="s">
        <v>17</v>
      </c>
      <c r="H1669" s="68" t="s">
        <v>3</v>
      </c>
      <c r="I1669" s="68">
        <v>21302</v>
      </c>
      <c r="J1669" s="68" t="s">
        <v>13029</v>
      </c>
      <c r="K1669" s="68" t="s">
        <v>126</v>
      </c>
      <c r="L1669" s="68" t="s">
        <v>271</v>
      </c>
      <c r="M1669" s="68" t="s">
        <v>5207</v>
      </c>
      <c r="N1669" s="68" t="s">
        <v>2066</v>
      </c>
      <c r="O1669" s="68" t="s">
        <v>14666</v>
      </c>
      <c r="P1669" s="348">
        <v>86338805</v>
      </c>
      <c r="Q1669" s="348" t="s">
        <v>15347</v>
      </c>
      <c r="R1669" s="348" t="s">
        <v>16642</v>
      </c>
      <c r="S1669" s="348">
        <v>86338805</v>
      </c>
      <c r="T1669" s="348" t="s">
        <v>15372</v>
      </c>
      <c r="U1669" s="348">
        <v>86332081</v>
      </c>
      <c r="V1669" s="68"/>
      <c r="W1669" s="68"/>
      <c r="X1669" s="68" t="s">
        <v>3777</v>
      </c>
      <c r="Y1669" s="68"/>
    </row>
    <row r="1670" spans="1:25" x14ac:dyDescent="0.25">
      <c r="A1670" s="68" t="s">
        <v>5275</v>
      </c>
      <c r="B1670" s="68" t="s">
        <v>2009</v>
      </c>
      <c r="C1670" s="68" t="s">
        <v>5276</v>
      </c>
      <c r="D1670" s="68" t="s">
        <v>11160</v>
      </c>
      <c r="E1670" s="68" t="s">
        <v>8</v>
      </c>
      <c r="F1670" s="68" t="s">
        <v>49</v>
      </c>
      <c r="G1670" s="68" t="s">
        <v>17</v>
      </c>
      <c r="H1670" s="68" t="s">
        <v>7</v>
      </c>
      <c r="I1670" s="68">
        <v>21306</v>
      </c>
      <c r="J1670" s="68" t="s">
        <v>13933</v>
      </c>
      <c r="K1670" s="68" t="s">
        <v>126</v>
      </c>
      <c r="L1670" s="68" t="s">
        <v>271</v>
      </c>
      <c r="M1670" s="68" t="s">
        <v>5271</v>
      </c>
      <c r="N1670" s="68" t="s">
        <v>911</v>
      </c>
      <c r="O1670" s="68" t="s">
        <v>14666</v>
      </c>
      <c r="P1670" s="348" t="s">
        <v>15347</v>
      </c>
      <c r="Q1670" s="348" t="s">
        <v>15347</v>
      </c>
      <c r="R1670" s="348" t="s">
        <v>15737</v>
      </c>
      <c r="S1670" s="348">
        <v>72752939</v>
      </c>
      <c r="T1670" s="348" t="s">
        <v>15372</v>
      </c>
      <c r="U1670" s="348">
        <v>86332081</v>
      </c>
      <c r="V1670" s="68"/>
      <c r="W1670" s="68"/>
      <c r="X1670" s="68" t="s">
        <v>5277</v>
      </c>
      <c r="Y1670" s="68"/>
    </row>
    <row r="1671" spans="1:25" x14ac:dyDescent="0.25">
      <c r="A1671" s="68" t="s">
        <v>5278</v>
      </c>
      <c r="B1671" s="68" t="s">
        <v>1996</v>
      </c>
      <c r="C1671" s="68" t="s">
        <v>5279</v>
      </c>
      <c r="D1671" s="68" t="s">
        <v>11160</v>
      </c>
      <c r="E1671" s="68" t="s">
        <v>8</v>
      </c>
      <c r="F1671" s="68" t="s">
        <v>49</v>
      </c>
      <c r="G1671" s="68" t="s">
        <v>17</v>
      </c>
      <c r="H1671" s="68" t="s">
        <v>7</v>
      </c>
      <c r="I1671" s="68">
        <v>21306</v>
      </c>
      <c r="J1671" s="68" t="s">
        <v>13933</v>
      </c>
      <c r="K1671" s="68" t="s">
        <v>126</v>
      </c>
      <c r="L1671" s="68" t="s">
        <v>271</v>
      </c>
      <c r="M1671" s="68" t="s">
        <v>5271</v>
      </c>
      <c r="N1671" s="68" t="s">
        <v>5279</v>
      </c>
      <c r="O1671" s="68" t="s">
        <v>14666</v>
      </c>
      <c r="P1671" s="348">
        <v>24702767</v>
      </c>
      <c r="Q1671" s="348">
        <v>44056357</v>
      </c>
      <c r="R1671" s="348" t="s">
        <v>16643</v>
      </c>
      <c r="S1671" s="348">
        <v>86838880</v>
      </c>
      <c r="T1671" s="348" t="s">
        <v>15372</v>
      </c>
      <c r="U1671" s="348">
        <v>24702228</v>
      </c>
      <c r="V1671" s="68"/>
      <c r="W1671" s="68"/>
      <c r="X1671" s="68" t="s">
        <v>1697</v>
      </c>
      <c r="Y1671" s="68"/>
    </row>
    <row r="1672" spans="1:25" x14ac:dyDescent="0.25">
      <c r="A1672" s="68" t="s">
        <v>5280</v>
      </c>
      <c r="B1672" s="68" t="s">
        <v>1502</v>
      </c>
      <c r="C1672" s="68" t="s">
        <v>5281</v>
      </c>
      <c r="D1672" s="68" t="s">
        <v>1112</v>
      </c>
      <c r="E1672" s="68" t="s">
        <v>2</v>
      </c>
      <c r="F1672" s="68" t="s">
        <v>316</v>
      </c>
      <c r="G1672" s="68" t="s">
        <v>12</v>
      </c>
      <c r="H1672" s="68" t="s">
        <v>2</v>
      </c>
      <c r="I1672" s="68">
        <v>51001</v>
      </c>
      <c r="J1672" s="68" t="s">
        <v>12922</v>
      </c>
      <c r="K1672" s="68" t="s">
        <v>317</v>
      </c>
      <c r="L1672" s="68" t="s">
        <v>934</v>
      </c>
      <c r="M1672" s="68" t="s">
        <v>934</v>
      </c>
      <c r="N1672" s="68" t="s">
        <v>11617</v>
      </c>
      <c r="O1672" s="68" t="s">
        <v>14666</v>
      </c>
      <c r="P1672" s="348">
        <v>26761025</v>
      </c>
      <c r="Q1672" s="348">
        <v>84297661</v>
      </c>
      <c r="R1672" s="348" t="s">
        <v>15738</v>
      </c>
      <c r="S1672" s="348">
        <v>84297661</v>
      </c>
      <c r="T1672" s="348" t="s">
        <v>16641</v>
      </c>
      <c r="U1672" s="348">
        <v>26799174</v>
      </c>
      <c r="V1672" s="68"/>
      <c r="W1672" s="68"/>
      <c r="X1672" s="68" t="s">
        <v>5282</v>
      </c>
      <c r="Y1672" s="68"/>
    </row>
    <row r="1673" spans="1:25" x14ac:dyDescent="0.25">
      <c r="A1673" s="68" t="s">
        <v>5283</v>
      </c>
      <c r="B1673" s="68" t="s">
        <v>1858</v>
      </c>
      <c r="C1673" s="68" t="s">
        <v>633</v>
      </c>
      <c r="D1673" s="68" t="s">
        <v>1112</v>
      </c>
      <c r="E1673" s="68" t="s">
        <v>6</v>
      </c>
      <c r="F1673" s="68" t="s">
        <v>316</v>
      </c>
      <c r="G1673" s="68" t="s">
        <v>12</v>
      </c>
      <c r="H1673" s="68" t="s">
        <v>3</v>
      </c>
      <c r="I1673" s="68">
        <v>51002</v>
      </c>
      <c r="J1673" s="68" t="s">
        <v>12958</v>
      </c>
      <c r="K1673" s="68" t="s">
        <v>317</v>
      </c>
      <c r="L1673" s="68" t="s">
        <v>934</v>
      </c>
      <c r="M1673" s="68" t="s">
        <v>1966</v>
      </c>
      <c r="N1673" s="68" t="s">
        <v>633</v>
      </c>
      <c r="O1673" s="68" t="s">
        <v>14666</v>
      </c>
      <c r="P1673" s="348">
        <v>26778247</v>
      </c>
      <c r="Q1673" s="348">
        <v>26777025</v>
      </c>
      <c r="R1673" s="348" t="s">
        <v>14238</v>
      </c>
      <c r="S1673" s="348" t="s">
        <v>15347</v>
      </c>
      <c r="T1673" s="348" t="s">
        <v>15739</v>
      </c>
      <c r="U1673" s="348">
        <v>26777025</v>
      </c>
      <c r="V1673" s="68" t="s">
        <v>15261</v>
      </c>
      <c r="W1673" s="68"/>
      <c r="X1673" s="68" t="s">
        <v>5284</v>
      </c>
      <c r="Y1673" s="68"/>
    </row>
    <row r="1674" spans="1:25" x14ac:dyDescent="0.25">
      <c r="A1674" s="68" t="s">
        <v>5285</v>
      </c>
      <c r="B1674" s="68" t="s">
        <v>1810</v>
      </c>
      <c r="C1674" s="68" t="s">
        <v>5271</v>
      </c>
      <c r="D1674" s="68" t="s">
        <v>11160</v>
      </c>
      <c r="E1674" s="68" t="s">
        <v>8</v>
      </c>
      <c r="F1674" s="68" t="s">
        <v>49</v>
      </c>
      <c r="G1674" s="68" t="s">
        <v>17</v>
      </c>
      <c r="H1674" s="68" t="s">
        <v>7</v>
      </c>
      <c r="I1674" s="68">
        <v>21306</v>
      </c>
      <c r="J1674" s="68" t="s">
        <v>13933</v>
      </c>
      <c r="K1674" s="68" t="s">
        <v>126</v>
      </c>
      <c r="L1674" s="68" t="s">
        <v>271</v>
      </c>
      <c r="M1674" s="68" t="s">
        <v>5271</v>
      </c>
      <c r="N1674" s="68" t="s">
        <v>5271</v>
      </c>
      <c r="O1674" s="68" t="s">
        <v>14666</v>
      </c>
      <c r="P1674" s="348">
        <v>22064228</v>
      </c>
      <c r="Q1674" s="348">
        <v>24702822</v>
      </c>
      <c r="R1674" s="348" t="s">
        <v>16644</v>
      </c>
      <c r="S1674" s="348">
        <v>89707950</v>
      </c>
      <c r="T1674" s="348" t="s">
        <v>15372</v>
      </c>
      <c r="U1674" s="348">
        <v>86332081</v>
      </c>
      <c r="V1674" s="68"/>
      <c r="W1674" s="68"/>
      <c r="X1674" s="68" t="s">
        <v>4497</v>
      </c>
      <c r="Y1674" s="68"/>
    </row>
    <row r="1675" spans="1:25" x14ac:dyDescent="0.25">
      <c r="A1675" s="68" t="s">
        <v>5286</v>
      </c>
      <c r="B1675" s="68" t="s">
        <v>1942</v>
      </c>
      <c r="C1675" s="68" t="s">
        <v>2373</v>
      </c>
      <c r="D1675" s="68" t="s">
        <v>1112</v>
      </c>
      <c r="E1675" s="68" t="s">
        <v>2</v>
      </c>
      <c r="F1675" s="68" t="s">
        <v>316</v>
      </c>
      <c r="G1675" s="68" t="s">
        <v>12</v>
      </c>
      <c r="H1675" s="68" t="s">
        <v>2</v>
      </c>
      <c r="I1675" s="68">
        <v>51001</v>
      </c>
      <c r="J1675" s="68" t="s">
        <v>12922</v>
      </c>
      <c r="K1675" s="68" t="s">
        <v>317</v>
      </c>
      <c r="L1675" s="68" t="s">
        <v>934</v>
      </c>
      <c r="M1675" s="68" t="s">
        <v>934</v>
      </c>
      <c r="N1675" s="68" t="s">
        <v>2373</v>
      </c>
      <c r="O1675" s="68" t="s">
        <v>14666</v>
      </c>
      <c r="P1675" s="348">
        <v>26770054</v>
      </c>
      <c r="Q1675" s="348">
        <v>83190694</v>
      </c>
      <c r="R1675" s="348" t="s">
        <v>13553</v>
      </c>
      <c r="S1675" s="348">
        <v>83190694</v>
      </c>
      <c r="T1675" s="348" t="s">
        <v>16645</v>
      </c>
      <c r="U1675" s="348">
        <v>87576511</v>
      </c>
      <c r="V1675" s="68"/>
      <c r="W1675" s="68"/>
      <c r="X1675" s="68" t="s">
        <v>4038</v>
      </c>
      <c r="Y1675" s="68"/>
    </row>
    <row r="1676" spans="1:25" x14ac:dyDescent="0.25">
      <c r="A1676" s="68" t="s">
        <v>5287</v>
      </c>
      <c r="B1676" s="68" t="s">
        <v>2018</v>
      </c>
      <c r="C1676" s="68" t="s">
        <v>2658</v>
      </c>
      <c r="D1676" s="68" t="s">
        <v>1112</v>
      </c>
      <c r="E1676" s="68" t="s">
        <v>2</v>
      </c>
      <c r="F1676" s="68" t="s">
        <v>316</v>
      </c>
      <c r="G1676" s="68" t="s">
        <v>12</v>
      </c>
      <c r="H1676" s="68" t="s">
        <v>4</v>
      </c>
      <c r="I1676" s="68">
        <v>51003</v>
      </c>
      <c r="J1676" s="68" t="s">
        <v>13009</v>
      </c>
      <c r="K1676" s="68" t="s">
        <v>317</v>
      </c>
      <c r="L1676" s="68" t="s">
        <v>934</v>
      </c>
      <c r="M1676" s="68" t="s">
        <v>2658</v>
      </c>
      <c r="N1676" s="68" t="s">
        <v>2658</v>
      </c>
      <c r="O1676" s="68" t="s">
        <v>14666</v>
      </c>
      <c r="P1676" s="348">
        <v>26797733</v>
      </c>
      <c r="Q1676" s="348" t="s">
        <v>15347</v>
      </c>
      <c r="R1676" s="348" t="s">
        <v>13557</v>
      </c>
      <c r="S1676" s="348">
        <v>87057177</v>
      </c>
      <c r="T1676" s="348" t="s">
        <v>16641</v>
      </c>
      <c r="U1676" s="348">
        <v>26799174</v>
      </c>
      <c r="V1676" s="68" t="s">
        <v>15261</v>
      </c>
      <c r="W1676" s="68"/>
      <c r="X1676" s="68" t="s">
        <v>5288</v>
      </c>
      <c r="Y1676" s="68"/>
    </row>
    <row r="1677" spans="1:25" x14ac:dyDescent="0.25">
      <c r="A1677" s="68" t="s">
        <v>5291</v>
      </c>
      <c r="B1677" s="68" t="s">
        <v>5290</v>
      </c>
      <c r="C1677" s="68" t="s">
        <v>2472</v>
      </c>
      <c r="D1677" s="68" t="s">
        <v>1112</v>
      </c>
      <c r="E1677" s="68" t="s">
        <v>6</v>
      </c>
      <c r="F1677" s="68" t="s">
        <v>316</v>
      </c>
      <c r="G1677" s="68" t="s">
        <v>12</v>
      </c>
      <c r="H1677" s="68" t="s">
        <v>3</v>
      </c>
      <c r="I1677" s="68">
        <v>51002</v>
      </c>
      <c r="J1677" s="68" t="s">
        <v>12958</v>
      </c>
      <c r="K1677" s="68" t="s">
        <v>317</v>
      </c>
      <c r="L1677" s="68" t="s">
        <v>934</v>
      </c>
      <c r="M1677" s="68" t="s">
        <v>1966</v>
      </c>
      <c r="N1677" s="68" t="s">
        <v>2472</v>
      </c>
      <c r="O1677" s="68" t="s">
        <v>14666</v>
      </c>
      <c r="P1677" s="348">
        <v>89916528</v>
      </c>
      <c r="Q1677" s="348" t="s">
        <v>15347</v>
      </c>
      <c r="R1677" s="348" t="s">
        <v>16110</v>
      </c>
      <c r="S1677" s="348">
        <v>61356702</v>
      </c>
      <c r="T1677" s="348" t="s">
        <v>15739</v>
      </c>
      <c r="U1677" s="348">
        <v>26777022</v>
      </c>
      <c r="V1677" s="68" t="s">
        <v>15261</v>
      </c>
      <c r="W1677" s="68"/>
      <c r="X1677" s="68" t="s">
        <v>12134</v>
      </c>
      <c r="Y1677" s="68"/>
    </row>
    <row r="1678" spans="1:25" x14ac:dyDescent="0.25">
      <c r="A1678" s="68" t="s">
        <v>5292</v>
      </c>
      <c r="B1678" s="68" t="s">
        <v>2293</v>
      </c>
      <c r="C1678" s="68" t="s">
        <v>5293</v>
      </c>
      <c r="D1678" s="68" t="s">
        <v>1112</v>
      </c>
      <c r="E1678" s="68" t="s">
        <v>2</v>
      </c>
      <c r="F1678" s="68" t="s">
        <v>316</v>
      </c>
      <c r="G1678" s="68" t="s">
        <v>12</v>
      </c>
      <c r="H1678" s="68" t="s">
        <v>2</v>
      </c>
      <c r="I1678" s="68">
        <v>51001</v>
      </c>
      <c r="J1678" s="68" t="s">
        <v>12922</v>
      </c>
      <c r="K1678" s="68" t="s">
        <v>317</v>
      </c>
      <c r="L1678" s="68" t="s">
        <v>934</v>
      </c>
      <c r="M1678" s="68" t="s">
        <v>934</v>
      </c>
      <c r="N1678" s="68" t="s">
        <v>11618</v>
      </c>
      <c r="O1678" s="68" t="s">
        <v>14666</v>
      </c>
      <c r="P1678" s="348">
        <v>26798175</v>
      </c>
      <c r="Q1678" s="348">
        <v>83173416</v>
      </c>
      <c r="R1678" s="348" t="s">
        <v>16646</v>
      </c>
      <c r="S1678" s="348">
        <v>83173416</v>
      </c>
      <c r="T1678" s="348" t="s">
        <v>16647</v>
      </c>
      <c r="U1678" s="348">
        <v>26799174</v>
      </c>
      <c r="V1678" s="68" t="s">
        <v>15261</v>
      </c>
      <c r="W1678" s="68"/>
      <c r="X1678" s="68" t="s">
        <v>2230</v>
      </c>
      <c r="Y1678" s="68"/>
    </row>
    <row r="1679" spans="1:25" x14ac:dyDescent="0.25">
      <c r="A1679" s="68" t="s">
        <v>5294</v>
      </c>
      <c r="B1679" s="68" t="s">
        <v>2390</v>
      </c>
      <c r="C1679" s="68" t="s">
        <v>5295</v>
      </c>
      <c r="D1679" s="68" t="s">
        <v>281</v>
      </c>
      <c r="E1679" s="68" t="s">
        <v>5</v>
      </c>
      <c r="F1679" s="68" t="s">
        <v>282</v>
      </c>
      <c r="G1679" s="68" t="s">
        <v>12</v>
      </c>
      <c r="H1679" s="68" t="s">
        <v>4</v>
      </c>
      <c r="I1679" s="68">
        <v>41003</v>
      </c>
      <c r="J1679" s="68" t="s">
        <v>15326</v>
      </c>
      <c r="K1679" s="68" t="s">
        <v>283</v>
      </c>
      <c r="L1679" s="68" t="s">
        <v>281</v>
      </c>
      <c r="M1679" s="68" t="s">
        <v>5136</v>
      </c>
      <c r="N1679" s="68" t="s">
        <v>5295</v>
      </c>
      <c r="O1679" s="68" t="s">
        <v>14666</v>
      </c>
      <c r="P1679" s="348">
        <v>83986954</v>
      </c>
      <c r="Q1679" s="348" t="s">
        <v>15347</v>
      </c>
      <c r="R1679" s="348" t="s">
        <v>13672</v>
      </c>
      <c r="S1679" s="348">
        <v>85828908</v>
      </c>
      <c r="T1679" s="348" t="s">
        <v>15726</v>
      </c>
      <c r="U1679" s="348">
        <v>27640352</v>
      </c>
      <c r="V1679" s="68"/>
      <c r="W1679" s="68"/>
      <c r="X1679" s="68" t="s">
        <v>10089</v>
      </c>
      <c r="Y1679" s="68"/>
    </row>
    <row r="1680" spans="1:25" x14ac:dyDescent="0.25">
      <c r="A1680" s="68" t="s">
        <v>5296</v>
      </c>
      <c r="B1680" s="68" t="s">
        <v>2392</v>
      </c>
      <c r="C1680" s="68" t="s">
        <v>5297</v>
      </c>
      <c r="D1680" s="68" t="s">
        <v>1112</v>
      </c>
      <c r="E1680" s="68" t="s">
        <v>2</v>
      </c>
      <c r="F1680" s="68" t="s">
        <v>316</v>
      </c>
      <c r="G1680" s="68" t="s">
        <v>12</v>
      </c>
      <c r="H1680" s="68" t="s">
        <v>4</v>
      </c>
      <c r="I1680" s="68">
        <v>51003</v>
      </c>
      <c r="J1680" s="68" t="s">
        <v>13009</v>
      </c>
      <c r="K1680" s="68" t="s">
        <v>317</v>
      </c>
      <c r="L1680" s="68" t="s">
        <v>934</v>
      </c>
      <c r="M1680" s="68" t="s">
        <v>2658</v>
      </c>
      <c r="N1680" s="68" t="s">
        <v>5297</v>
      </c>
      <c r="O1680" s="68" t="s">
        <v>14666</v>
      </c>
      <c r="P1680" s="348">
        <v>26799174</v>
      </c>
      <c r="Q1680" s="348">
        <v>86169428</v>
      </c>
      <c r="R1680" s="348" t="s">
        <v>14951</v>
      </c>
      <c r="S1680" s="348">
        <v>86169428</v>
      </c>
      <c r="T1680" s="348" t="s">
        <v>16641</v>
      </c>
      <c r="U1680" s="348">
        <v>26799174</v>
      </c>
      <c r="V1680" s="68"/>
      <c r="W1680" s="68"/>
      <c r="X1680" s="68" t="s">
        <v>5851</v>
      </c>
      <c r="Y1680" s="68"/>
    </row>
    <row r="1681" spans="1:25" x14ac:dyDescent="0.25">
      <c r="A1681" s="68" t="s">
        <v>5298</v>
      </c>
      <c r="B1681" s="68" t="s">
        <v>2402</v>
      </c>
      <c r="C1681" s="68" t="s">
        <v>1381</v>
      </c>
      <c r="D1681" s="68" t="s">
        <v>1112</v>
      </c>
      <c r="E1681" s="68" t="s">
        <v>6</v>
      </c>
      <c r="F1681" s="68" t="s">
        <v>316</v>
      </c>
      <c r="G1681" s="68" t="s">
        <v>12</v>
      </c>
      <c r="H1681" s="68" t="s">
        <v>3</v>
      </c>
      <c r="I1681" s="68">
        <v>51002</v>
      </c>
      <c r="J1681" s="68" t="s">
        <v>12958</v>
      </c>
      <c r="K1681" s="68" t="s">
        <v>317</v>
      </c>
      <c r="L1681" s="68" t="s">
        <v>934</v>
      </c>
      <c r="M1681" s="68" t="s">
        <v>1966</v>
      </c>
      <c r="N1681" s="68" t="s">
        <v>7647</v>
      </c>
      <c r="O1681" s="68" t="s">
        <v>14666</v>
      </c>
      <c r="P1681" s="348">
        <v>84312348</v>
      </c>
      <c r="Q1681" s="348" t="s">
        <v>15347</v>
      </c>
      <c r="R1681" s="348" t="s">
        <v>5208</v>
      </c>
      <c r="S1681" s="348">
        <v>84312348</v>
      </c>
      <c r="T1681" s="348" t="s">
        <v>15739</v>
      </c>
      <c r="U1681" s="348">
        <v>60061970</v>
      </c>
      <c r="V1681" s="68"/>
      <c r="W1681" s="68"/>
      <c r="X1681" s="68" t="s">
        <v>12135</v>
      </c>
      <c r="Y1681" s="68"/>
    </row>
    <row r="1682" spans="1:25" x14ac:dyDescent="0.25">
      <c r="A1682" s="68" t="s">
        <v>5300</v>
      </c>
      <c r="B1682" s="68" t="s">
        <v>5299</v>
      </c>
      <c r="C1682" s="68" t="s">
        <v>5301</v>
      </c>
      <c r="D1682" s="68" t="s">
        <v>11160</v>
      </c>
      <c r="E1682" s="68" t="s">
        <v>8</v>
      </c>
      <c r="F1682" s="68" t="s">
        <v>49</v>
      </c>
      <c r="G1682" s="68" t="s">
        <v>17</v>
      </c>
      <c r="H1682" s="68" t="s">
        <v>7</v>
      </c>
      <c r="I1682" s="68">
        <v>21306</v>
      </c>
      <c r="J1682" s="68" t="s">
        <v>13933</v>
      </c>
      <c r="K1682" s="68" t="s">
        <v>126</v>
      </c>
      <c r="L1682" s="68" t="s">
        <v>271</v>
      </c>
      <c r="M1682" s="68" t="s">
        <v>5271</v>
      </c>
      <c r="N1682" s="68" t="s">
        <v>5301</v>
      </c>
      <c r="O1682" s="68" t="s">
        <v>14666</v>
      </c>
      <c r="P1682" s="348">
        <v>22005412</v>
      </c>
      <c r="Q1682" s="348" t="s">
        <v>15347</v>
      </c>
      <c r="R1682" s="348" t="s">
        <v>5302</v>
      </c>
      <c r="S1682" s="348">
        <v>89955884</v>
      </c>
      <c r="T1682" s="348" t="s">
        <v>15372</v>
      </c>
      <c r="U1682" s="348">
        <v>86332081</v>
      </c>
      <c r="V1682" s="68"/>
      <c r="W1682" s="68"/>
      <c r="X1682" s="68" t="s">
        <v>5303</v>
      </c>
      <c r="Y1682" s="68"/>
    </row>
    <row r="1683" spans="1:25" x14ac:dyDescent="0.25">
      <c r="A1683" s="68" t="s">
        <v>5304</v>
      </c>
      <c r="B1683" s="68" t="s">
        <v>2416</v>
      </c>
      <c r="C1683" s="68" t="s">
        <v>5305</v>
      </c>
      <c r="D1683" s="68" t="s">
        <v>1112</v>
      </c>
      <c r="E1683" s="68" t="s">
        <v>6</v>
      </c>
      <c r="F1683" s="68" t="s">
        <v>316</v>
      </c>
      <c r="G1683" s="68" t="s">
        <v>12</v>
      </c>
      <c r="H1683" s="68" t="s">
        <v>3</v>
      </c>
      <c r="I1683" s="68">
        <v>51002</v>
      </c>
      <c r="J1683" s="68" t="s">
        <v>12958</v>
      </c>
      <c r="K1683" s="68" t="s">
        <v>317</v>
      </c>
      <c r="L1683" s="68" t="s">
        <v>934</v>
      </c>
      <c r="M1683" s="68" t="s">
        <v>1966</v>
      </c>
      <c r="N1683" s="68" t="s">
        <v>5305</v>
      </c>
      <c r="O1683" s="68" t="s">
        <v>14666</v>
      </c>
      <c r="P1683" s="348">
        <v>22006706</v>
      </c>
      <c r="Q1683" s="348">
        <v>26777022</v>
      </c>
      <c r="R1683" s="348" t="s">
        <v>5306</v>
      </c>
      <c r="S1683" s="348">
        <v>22006706</v>
      </c>
      <c r="T1683" s="348" t="s">
        <v>15739</v>
      </c>
      <c r="U1683" s="348">
        <v>26777025</v>
      </c>
      <c r="V1683" s="68"/>
      <c r="W1683" s="68"/>
      <c r="X1683" s="68" t="s">
        <v>5307</v>
      </c>
      <c r="Y1683" s="68"/>
    </row>
    <row r="1684" spans="1:25" x14ac:dyDescent="0.25">
      <c r="A1684" s="68" t="s">
        <v>5309</v>
      </c>
      <c r="B1684" s="68" t="s">
        <v>5308</v>
      </c>
      <c r="C1684" s="68" t="s">
        <v>5310</v>
      </c>
      <c r="D1684" s="68" t="s">
        <v>1112</v>
      </c>
      <c r="E1684" s="68" t="s">
        <v>2</v>
      </c>
      <c r="F1684" s="68" t="s">
        <v>316</v>
      </c>
      <c r="G1684" s="68" t="s">
        <v>12</v>
      </c>
      <c r="H1684" s="68" t="s">
        <v>2</v>
      </c>
      <c r="I1684" s="68">
        <v>51001</v>
      </c>
      <c r="J1684" s="68" t="s">
        <v>12922</v>
      </c>
      <c r="K1684" s="68" t="s">
        <v>317</v>
      </c>
      <c r="L1684" s="68" t="s">
        <v>934</v>
      </c>
      <c r="M1684" s="68" t="s">
        <v>934</v>
      </c>
      <c r="N1684" s="68" t="s">
        <v>5310</v>
      </c>
      <c r="O1684" s="68" t="s">
        <v>14666</v>
      </c>
      <c r="P1684" s="348">
        <v>26771079</v>
      </c>
      <c r="Q1684" s="348">
        <v>26799174</v>
      </c>
      <c r="R1684" s="348" t="s">
        <v>10316</v>
      </c>
      <c r="S1684" s="348">
        <v>26771079</v>
      </c>
      <c r="T1684" s="348" t="s">
        <v>16641</v>
      </c>
      <c r="U1684" s="348">
        <v>26799174</v>
      </c>
      <c r="V1684" s="68"/>
      <c r="W1684" s="68"/>
      <c r="X1684" s="68" t="s">
        <v>4362</v>
      </c>
      <c r="Y1684" s="68"/>
    </row>
    <row r="1685" spans="1:25" x14ac:dyDescent="0.25">
      <c r="A1685" s="68" t="s">
        <v>5311</v>
      </c>
      <c r="B1685" s="68" t="s">
        <v>4205</v>
      </c>
      <c r="C1685" s="68" t="s">
        <v>5312</v>
      </c>
      <c r="D1685" s="68" t="s">
        <v>1112</v>
      </c>
      <c r="E1685" s="68" t="s">
        <v>6</v>
      </c>
      <c r="F1685" s="68" t="s">
        <v>316</v>
      </c>
      <c r="G1685" s="68" t="s">
        <v>12</v>
      </c>
      <c r="H1685" s="68" t="s">
        <v>3</v>
      </c>
      <c r="I1685" s="68">
        <v>51002</v>
      </c>
      <c r="J1685" s="68" t="s">
        <v>12958</v>
      </c>
      <c r="K1685" s="68" t="s">
        <v>317</v>
      </c>
      <c r="L1685" s="68" t="s">
        <v>934</v>
      </c>
      <c r="M1685" s="68" t="s">
        <v>1966</v>
      </c>
      <c r="N1685" s="68" t="s">
        <v>331</v>
      </c>
      <c r="O1685" s="68" t="s">
        <v>14666</v>
      </c>
      <c r="P1685" s="348">
        <v>22006725</v>
      </c>
      <c r="Q1685" s="348">
        <v>87546124</v>
      </c>
      <c r="R1685" s="348" t="s">
        <v>13215</v>
      </c>
      <c r="S1685" s="348">
        <v>87546124</v>
      </c>
      <c r="T1685" s="348" t="s">
        <v>15739</v>
      </c>
      <c r="U1685" s="348">
        <v>26777022</v>
      </c>
      <c r="V1685" s="68" t="s">
        <v>15261</v>
      </c>
      <c r="W1685" s="68"/>
      <c r="X1685" s="68" t="s">
        <v>5313</v>
      </c>
      <c r="Y1685" s="68"/>
    </row>
    <row r="1686" spans="1:25" x14ac:dyDescent="0.25">
      <c r="A1686" s="68" t="s">
        <v>5314</v>
      </c>
      <c r="B1686" s="68" t="s">
        <v>4522</v>
      </c>
      <c r="C1686" s="68" t="s">
        <v>5315</v>
      </c>
      <c r="D1686" s="68" t="s">
        <v>1112</v>
      </c>
      <c r="E1686" s="68" t="s">
        <v>6</v>
      </c>
      <c r="F1686" s="68" t="s">
        <v>316</v>
      </c>
      <c r="G1686" s="68" t="s">
        <v>12</v>
      </c>
      <c r="H1686" s="68" t="s">
        <v>3</v>
      </c>
      <c r="I1686" s="68">
        <v>51002</v>
      </c>
      <c r="J1686" s="68" t="s">
        <v>12958</v>
      </c>
      <c r="K1686" s="68" t="s">
        <v>317</v>
      </c>
      <c r="L1686" s="68" t="s">
        <v>934</v>
      </c>
      <c r="M1686" s="68" t="s">
        <v>1966</v>
      </c>
      <c r="N1686" s="68" t="s">
        <v>5315</v>
      </c>
      <c r="O1686" s="68" t="s">
        <v>14666</v>
      </c>
      <c r="P1686" s="348">
        <v>26777022</v>
      </c>
      <c r="Q1686" s="348">
        <v>26777025</v>
      </c>
      <c r="R1686" s="348" t="s">
        <v>15740</v>
      </c>
      <c r="S1686" s="348">
        <v>85913330</v>
      </c>
      <c r="T1686" s="348" t="s">
        <v>15739</v>
      </c>
      <c r="U1686" s="348">
        <v>26777025</v>
      </c>
      <c r="V1686" s="68"/>
      <c r="W1686" s="68"/>
      <c r="X1686" s="68" t="s">
        <v>5331</v>
      </c>
      <c r="Y1686" s="68"/>
    </row>
    <row r="1687" spans="1:25" x14ac:dyDescent="0.25">
      <c r="A1687" s="68" t="s">
        <v>5316</v>
      </c>
      <c r="B1687" s="68" t="s">
        <v>4261</v>
      </c>
      <c r="C1687" s="68" t="s">
        <v>5317</v>
      </c>
      <c r="D1687" s="68" t="s">
        <v>1112</v>
      </c>
      <c r="E1687" s="68" t="s">
        <v>2</v>
      </c>
      <c r="F1687" s="68" t="s">
        <v>316</v>
      </c>
      <c r="G1687" s="68" t="s">
        <v>12</v>
      </c>
      <c r="H1687" s="68" t="s">
        <v>2</v>
      </c>
      <c r="I1687" s="68">
        <v>51001</v>
      </c>
      <c r="J1687" s="68" t="s">
        <v>12922</v>
      </c>
      <c r="K1687" s="68" t="s">
        <v>317</v>
      </c>
      <c r="L1687" s="68" t="s">
        <v>934</v>
      </c>
      <c r="M1687" s="68" t="s">
        <v>934</v>
      </c>
      <c r="N1687" s="68" t="s">
        <v>5317</v>
      </c>
      <c r="O1687" s="68" t="s">
        <v>14666</v>
      </c>
      <c r="P1687" s="348">
        <v>26799174</v>
      </c>
      <c r="Q1687" s="348">
        <v>85951164</v>
      </c>
      <c r="R1687" s="348" t="s">
        <v>14284</v>
      </c>
      <c r="S1687" s="348">
        <v>85951164</v>
      </c>
      <c r="T1687" s="348" t="s">
        <v>16641</v>
      </c>
      <c r="U1687" s="348">
        <v>26799174</v>
      </c>
      <c r="V1687" s="68"/>
      <c r="W1687" s="68"/>
      <c r="X1687" s="68" t="s">
        <v>1719</v>
      </c>
      <c r="Y1687" s="68"/>
    </row>
    <row r="1688" spans="1:25" x14ac:dyDescent="0.25">
      <c r="A1688" s="68" t="s">
        <v>5318</v>
      </c>
      <c r="B1688" s="68" t="s">
        <v>4303</v>
      </c>
      <c r="C1688" s="68" t="s">
        <v>1079</v>
      </c>
      <c r="D1688" s="68" t="s">
        <v>1112</v>
      </c>
      <c r="E1688" s="68" t="s">
        <v>6</v>
      </c>
      <c r="F1688" s="68" t="s">
        <v>316</v>
      </c>
      <c r="G1688" s="68" t="s">
        <v>12</v>
      </c>
      <c r="H1688" s="68" t="s">
        <v>3</v>
      </c>
      <c r="I1688" s="68">
        <v>51002</v>
      </c>
      <c r="J1688" s="68" t="s">
        <v>12958</v>
      </c>
      <c r="K1688" s="68" t="s">
        <v>317</v>
      </c>
      <c r="L1688" s="68" t="s">
        <v>934</v>
      </c>
      <c r="M1688" s="68" t="s">
        <v>1966</v>
      </c>
      <c r="N1688" s="68" t="s">
        <v>1079</v>
      </c>
      <c r="O1688" s="68" t="s">
        <v>14666</v>
      </c>
      <c r="P1688" s="348">
        <v>22006745</v>
      </c>
      <c r="Q1688" s="348">
        <v>26777025</v>
      </c>
      <c r="R1688" s="348" t="s">
        <v>10507</v>
      </c>
      <c r="S1688" s="348">
        <v>83060774</v>
      </c>
      <c r="T1688" s="348" t="s">
        <v>15739</v>
      </c>
      <c r="U1688" s="348">
        <v>26777025</v>
      </c>
      <c r="V1688" s="68"/>
      <c r="W1688" s="68"/>
      <c r="X1688" s="68" t="s">
        <v>12136</v>
      </c>
      <c r="Y1688" s="68"/>
    </row>
    <row r="1689" spans="1:25" x14ac:dyDescent="0.25">
      <c r="A1689" s="68" t="s">
        <v>5319</v>
      </c>
      <c r="B1689" s="68" t="s">
        <v>4299</v>
      </c>
      <c r="C1689" s="68" t="s">
        <v>5320</v>
      </c>
      <c r="D1689" s="68" t="s">
        <v>1112</v>
      </c>
      <c r="E1689" s="68" t="s">
        <v>2</v>
      </c>
      <c r="F1689" s="68" t="s">
        <v>316</v>
      </c>
      <c r="G1689" s="68" t="s">
        <v>12</v>
      </c>
      <c r="H1689" s="68" t="s">
        <v>5</v>
      </c>
      <c r="I1689" s="68">
        <v>51004</v>
      </c>
      <c r="J1689" s="68" t="s">
        <v>13059</v>
      </c>
      <c r="K1689" s="68" t="s">
        <v>317</v>
      </c>
      <c r="L1689" s="68" t="s">
        <v>934</v>
      </c>
      <c r="M1689" s="68" t="s">
        <v>633</v>
      </c>
      <c r="N1689" s="68" t="s">
        <v>5320</v>
      </c>
      <c r="O1689" s="68" t="s">
        <v>14666</v>
      </c>
      <c r="P1689" s="348">
        <v>26791016</v>
      </c>
      <c r="Q1689" s="348" t="s">
        <v>15347</v>
      </c>
      <c r="R1689" s="348" t="s">
        <v>10541</v>
      </c>
      <c r="S1689" s="348">
        <v>26791016</v>
      </c>
      <c r="T1689" s="348" t="s">
        <v>16641</v>
      </c>
      <c r="U1689" s="348">
        <v>26799174</v>
      </c>
      <c r="V1689" s="68" t="s">
        <v>15261</v>
      </c>
      <c r="W1689" s="68"/>
      <c r="X1689" s="68" t="s">
        <v>3773</v>
      </c>
      <c r="Y1689" s="68"/>
    </row>
    <row r="1690" spans="1:25" x14ac:dyDescent="0.25">
      <c r="A1690" s="68" t="s">
        <v>5322</v>
      </c>
      <c r="B1690" s="68" t="s">
        <v>5321</v>
      </c>
      <c r="C1690" s="68" t="s">
        <v>5323</v>
      </c>
      <c r="D1690" s="68" t="s">
        <v>11160</v>
      </c>
      <c r="E1690" s="68" t="s">
        <v>8</v>
      </c>
      <c r="F1690" s="68" t="s">
        <v>49</v>
      </c>
      <c r="G1690" s="68" t="s">
        <v>17</v>
      </c>
      <c r="H1690" s="68" t="s">
        <v>7</v>
      </c>
      <c r="I1690" s="68">
        <v>21306</v>
      </c>
      <c r="J1690" s="68" t="s">
        <v>13933</v>
      </c>
      <c r="K1690" s="68" t="s">
        <v>126</v>
      </c>
      <c r="L1690" s="68" t="s">
        <v>271</v>
      </c>
      <c r="M1690" s="68" t="s">
        <v>5271</v>
      </c>
      <c r="N1690" s="68" t="s">
        <v>11620</v>
      </c>
      <c r="O1690" s="68" t="s">
        <v>14666</v>
      </c>
      <c r="P1690" s="348">
        <v>22005306</v>
      </c>
      <c r="Q1690" s="348" t="s">
        <v>15347</v>
      </c>
      <c r="R1690" s="348" t="s">
        <v>15741</v>
      </c>
      <c r="S1690" s="348">
        <v>84342153</v>
      </c>
      <c r="T1690" s="348" t="s">
        <v>15372</v>
      </c>
      <c r="U1690" s="348">
        <v>86332081</v>
      </c>
      <c r="V1690" s="68"/>
      <c r="W1690" s="68"/>
      <c r="X1690" s="68" t="s">
        <v>4493</v>
      </c>
      <c r="Y1690" s="68"/>
    </row>
    <row r="1691" spans="1:25" x14ac:dyDescent="0.25">
      <c r="A1691" s="68" t="s">
        <v>5325</v>
      </c>
      <c r="B1691" s="68" t="s">
        <v>5324</v>
      </c>
      <c r="C1691" s="68" t="s">
        <v>1970</v>
      </c>
      <c r="D1691" s="68" t="s">
        <v>1112</v>
      </c>
      <c r="E1691" s="68" t="s">
        <v>2</v>
      </c>
      <c r="F1691" s="68" t="s">
        <v>316</v>
      </c>
      <c r="G1691" s="68" t="s">
        <v>12</v>
      </c>
      <c r="H1691" s="68" t="s">
        <v>4</v>
      </c>
      <c r="I1691" s="68">
        <v>51003</v>
      </c>
      <c r="J1691" s="68" t="s">
        <v>13009</v>
      </c>
      <c r="K1691" s="68" t="s">
        <v>317</v>
      </c>
      <c r="L1691" s="68" t="s">
        <v>934</v>
      </c>
      <c r="M1691" s="68" t="s">
        <v>2658</v>
      </c>
      <c r="N1691" s="68" t="s">
        <v>1970</v>
      </c>
      <c r="O1691" s="68" t="s">
        <v>14666</v>
      </c>
      <c r="P1691" s="348">
        <v>88272870</v>
      </c>
      <c r="Q1691" s="348">
        <v>26799174</v>
      </c>
      <c r="R1691" s="348" t="s">
        <v>16648</v>
      </c>
      <c r="S1691" s="348">
        <v>88272870</v>
      </c>
      <c r="T1691" s="348" t="s">
        <v>16641</v>
      </c>
      <c r="U1691" s="348">
        <v>26799174</v>
      </c>
      <c r="V1691" s="68" t="s">
        <v>15261</v>
      </c>
      <c r="W1691" s="68"/>
      <c r="X1691" s="68" t="s">
        <v>5326</v>
      </c>
      <c r="Y1691" s="68"/>
    </row>
    <row r="1692" spans="1:25" x14ac:dyDescent="0.25">
      <c r="A1692" s="68" t="s">
        <v>5328</v>
      </c>
      <c r="B1692" s="68" t="s">
        <v>5327</v>
      </c>
      <c r="C1692" s="68" t="s">
        <v>3585</v>
      </c>
      <c r="D1692" s="68" t="s">
        <v>11160</v>
      </c>
      <c r="E1692" s="68" t="s">
        <v>8</v>
      </c>
      <c r="F1692" s="68" t="s">
        <v>49</v>
      </c>
      <c r="G1692" s="68" t="s">
        <v>17</v>
      </c>
      <c r="H1692" s="68" t="s">
        <v>7</v>
      </c>
      <c r="I1692" s="68">
        <v>21306</v>
      </c>
      <c r="J1692" s="68" t="s">
        <v>13933</v>
      </c>
      <c r="K1692" s="68" t="s">
        <v>126</v>
      </c>
      <c r="L1692" s="68" t="s">
        <v>271</v>
      </c>
      <c r="M1692" s="68" t="s">
        <v>5271</v>
      </c>
      <c r="N1692" s="68" t="s">
        <v>3585</v>
      </c>
      <c r="O1692" s="68" t="s">
        <v>14666</v>
      </c>
      <c r="P1692" s="348">
        <v>88145276</v>
      </c>
      <c r="Q1692" s="348" t="s">
        <v>15347</v>
      </c>
      <c r="R1692" s="348" t="s">
        <v>15742</v>
      </c>
      <c r="S1692" s="348">
        <v>88145276</v>
      </c>
      <c r="T1692" s="348" t="s">
        <v>15372</v>
      </c>
      <c r="U1692" s="348">
        <v>86332081</v>
      </c>
      <c r="V1692" s="68"/>
      <c r="W1692" s="68"/>
      <c r="X1692" s="68" t="s">
        <v>5329</v>
      </c>
      <c r="Y1692" s="68"/>
    </row>
    <row r="1693" spans="1:25" x14ac:dyDescent="0.25">
      <c r="A1693" s="68" t="s">
        <v>5332</v>
      </c>
      <c r="B1693" s="68" t="s">
        <v>5331</v>
      </c>
      <c r="C1693" s="68" t="s">
        <v>10159</v>
      </c>
      <c r="D1693" s="68" t="s">
        <v>1112</v>
      </c>
      <c r="E1693" s="68" t="s">
        <v>6</v>
      </c>
      <c r="F1693" s="68" t="s">
        <v>316</v>
      </c>
      <c r="G1693" s="68" t="s">
        <v>12</v>
      </c>
      <c r="H1693" s="68" t="s">
        <v>3</v>
      </c>
      <c r="I1693" s="68">
        <v>51002</v>
      </c>
      <c r="J1693" s="68" t="s">
        <v>12958</v>
      </c>
      <c r="K1693" s="68" t="s">
        <v>317</v>
      </c>
      <c r="L1693" s="68" t="s">
        <v>934</v>
      </c>
      <c r="M1693" s="68" t="s">
        <v>1966</v>
      </c>
      <c r="N1693" s="68" t="s">
        <v>11621</v>
      </c>
      <c r="O1693" s="68" t="s">
        <v>14666</v>
      </c>
      <c r="P1693" s="348">
        <v>26777025</v>
      </c>
      <c r="Q1693" s="348">
        <v>26777021</v>
      </c>
      <c r="R1693" s="348" t="s">
        <v>10237</v>
      </c>
      <c r="S1693" s="348">
        <v>84217430</v>
      </c>
      <c r="T1693" s="348" t="s">
        <v>15739</v>
      </c>
      <c r="U1693" s="348">
        <v>60061970</v>
      </c>
      <c r="V1693" s="68"/>
      <c r="W1693" s="68"/>
      <c r="X1693" s="68" t="s">
        <v>5334</v>
      </c>
      <c r="Y1693" s="68"/>
    </row>
    <row r="1694" spans="1:25" x14ac:dyDescent="0.25">
      <c r="A1694" s="68" t="s">
        <v>5337</v>
      </c>
      <c r="B1694" s="68" t="s">
        <v>5336</v>
      </c>
      <c r="C1694" s="68" t="s">
        <v>5338</v>
      </c>
      <c r="D1694" s="68" t="s">
        <v>11160</v>
      </c>
      <c r="E1694" s="68" t="s">
        <v>8</v>
      </c>
      <c r="F1694" s="68" t="s">
        <v>49</v>
      </c>
      <c r="G1694" s="68" t="s">
        <v>17</v>
      </c>
      <c r="H1694" s="68" t="s">
        <v>7</v>
      </c>
      <c r="I1694" s="68">
        <v>21306</v>
      </c>
      <c r="J1694" s="68" t="s">
        <v>13933</v>
      </c>
      <c r="K1694" s="68" t="s">
        <v>126</v>
      </c>
      <c r="L1694" s="68" t="s">
        <v>271</v>
      </c>
      <c r="M1694" s="68" t="s">
        <v>5271</v>
      </c>
      <c r="N1694" s="68" t="s">
        <v>5338</v>
      </c>
      <c r="O1694" s="68" t="s">
        <v>14666</v>
      </c>
      <c r="P1694" s="348">
        <v>44056367</v>
      </c>
      <c r="Q1694" s="348">
        <v>86137003</v>
      </c>
      <c r="R1694" s="348" t="s">
        <v>5339</v>
      </c>
      <c r="S1694" s="348">
        <v>86137003</v>
      </c>
      <c r="T1694" s="348" t="s">
        <v>15372</v>
      </c>
      <c r="U1694" s="348">
        <v>86332081</v>
      </c>
      <c r="V1694" s="68"/>
      <c r="W1694" s="68"/>
      <c r="X1694" s="68" t="s">
        <v>5340</v>
      </c>
      <c r="Y1694" s="68"/>
    </row>
    <row r="1695" spans="1:25" x14ac:dyDescent="0.25">
      <c r="A1695" s="68" t="s">
        <v>5342</v>
      </c>
      <c r="B1695" s="68" t="s">
        <v>5341</v>
      </c>
      <c r="C1695" s="68" t="s">
        <v>1966</v>
      </c>
      <c r="D1695" s="68" t="s">
        <v>1112</v>
      </c>
      <c r="E1695" s="68" t="s">
        <v>6</v>
      </c>
      <c r="F1695" s="68" t="s">
        <v>316</v>
      </c>
      <c r="G1695" s="68" t="s">
        <v>12</v>
      </c>
      <c r="H1695" s="68" t="s">
        <v>3</v>
      </c>
      <c r="I1695" s="68">
        <v>51002</v>
      </c>
      <c r="J1695" s="68" t="s">
        <v>12958</v>
      </c>
      <c r="K1695" s="68" t="s">
        <v>317</v>
      </c>
      <c r="L1695" s="68" t="s">
        <v>934</v>
      </c>
      <c r="M1695" s="68" t="s">
        <v>1966</v>
      </c>
      <c r="N1695" s="68" t="s">
        <v>1966</v>
      </c>
      <c r="O1695" s="68" t="s">
        <v>14666</v>
      </c>
      <c r="P1695" s="348">
        <v>26778085</v>
      </c>
      <c r="Q1695" s="348">
        <v>84773817</v>
      </c>
      <c r="R1695" s="348" t="s">
        <v>14430</v>
      </c>
      <c r="S1695" s="348">
        <v>84773817</v>
      </c>
      <c r="T1695" s="348" t="s">
        <v>15739</v>
      </c>
      <c r="U1695" s="348">
        <v>60061970</v>
      </c>
      <c r="V1695" s="68" t="s">
        <v>15261</v>
      </c>
      <c r="W1695" s="68"/>
      <c r="X1695" s="68" t="s">
        <v>12137</v>
      </c>
      <c r="Y1695" s="68"/>
    </row>
    <row r="1696" spans="1:25" x14ac:dyDescent="0.25">
      <c r="A1696" s="68" t="s">
        <v>5346</v>
      </c>
      <c r="B1696" s="68" t="s">
        <v>4927</v>
      </c>
      <c r="C1696" s="68" t="s">
        <v>218</v>
      </c>
      <c r="D1696" s="68" t="s">
        <v>1112</v>
      </c>
      <c r="E1696" s="68" t="s">
        <v>6</v>
      </c>
      <c r="F1696" s="68" t="s">
        <v>316</v>
      </c>
      <c r="G1696" s="68" t="s">
        <v>12</v>
      </c>
      <c r="H1696" s="68" t="s">
        <v>3</v>
      </c>
      <c r="I1696" s="68">
        <v>51002</v>
      </c>
      <c r="J1696" s="68" t="s">
        <v>12958</v>
      </c>
      <c r="K1696" s="68" t="s">
        <v>317</v>
      </c>
      <c r="L1696" s="68" t="s">
        <v>934</v>
      </c>
      <c r="M1696" s="68" t="s">
        <v>1966</v>
      </c>
      <c r="N1696" s="68" t="s">
        <v>218</v>
      </c>
      <c r="O1696" s="68" t="s">
        <v>14666</v>
      </c>
      <c r="P1696" s="348">
        <v>87120945</v>
      </c>
      <c r="Q1696" s="348" t="s">
        <v>15347</v>
      </c>
      <c r="R1696" s="348" t="s">
        <v>16649</v>
      </c>
      <c r="S1696" s="348">
        <v>87120945</v>
      </c>
      <c r="T1696" s="348" t="s">
        <v>15739</v>
      </c>
      <c r="U1696" s="348">
        <v>26777022</v>
      </c>
      <c r="V1696" s="68"/>
      <c r="W1696" s="68"/>
      <c r="X1696" s="68" t="s">
        <v>9176</v>
      </c>
      <c r="Y1696" s="68"/>
    </row>
    <row r="1697" spans="1:25" x14ac:dyDescent="0.25">
      <c r="A1697" s="68" t="s">
        <v>5348</v>
      </c>
      <c r="B1697" s="68" t="s">
        <v>5347</v>
      </c>
      <c r="C1697" s="68" t="s">
        <v>5349</v>
      </c>
      <c r="D1697" s="68" t="s">
        <v>1112</v>
      </c>
      <c r="E1697" s="68" t="s">
        <v>6</v>
      </c>
      <c r="F1697" s="68" t="s">
        <v>316</v>
      </c>
      <c r="G1697" s="68" t="s">
        <v>12</v>
      </c>
      <c r="H1697" s="68" t="s">
        <v>3</v>
      </c>
      <c r="I1697" s="68">
        <v>51002</v>
      </c>
      <c r="J1697" s="68" t="s">
        <v>12958</v>
      </c>
      <c r="K1697" s="68" t="s">
        <v>317</v>
      </c>
      <c r="L1697" s="68" t="s">
        <v>934</v>
      </c>
      <c r="M1697" s="68" t="s">
        <v>1966</v>
      </c>
      <c r="N1697" s="68" t="s">
        <v>5349</v>
      </c>
      <c r="O1697" s="68" t="s">
        <v>14666</v>
      </c>
      <c r="P1697" s="348">
        <v>83194539</v>
      </c>
      <c r="Q1697" s="348">
        <v>26777025</v>
      </c>
      <c r="R1697" s="348" t="s">
        <v>10537</v>
      </c>
      <c r="S1697" s="348">
        <v>83194539</v>
      </c>
      <c r="T1697" s="348" t="s">
        <v>15739</v>
      </c>
      <c r="U1697" s="348">
        <v>26777025</v>
      </c>
      <c r="V1697" s="68"/>
      <c r="W1697" s="68"/>
      <c r="X1697" s="68" t="s">
        <v>5184</v>
      </c>
      <c r="Y1697" s="68"/>
    </row>
    <row r="1698" spans="1:25" x14ac:dyDescent="0.25">
      <c r="A1698" s="68" t="s">
        <v>5351</v>
      </c>
      <c r="B1698" s="68" t="s">
        <v>5350</v>
      </c>
      <c r="C1698" s="68" t="s">
        <v>577</v>
      </c>
      <c r="D1698" s="68" t="s">
        <v>11160</v>
      </c>
      <c r="E1698" s="68" t="s">
        <v>3</v>
      </c>
      <c r="F1698" s="68" t="s">
        <v>49</v>
      </c>
      <c r="G1698" s="68" t="s">
        <v>17</v>
      </c>
      <c r="H1698" s="68" t="s">
        <v>10</v>
      </c>
      <c r="I1698" s="68">
        <v>21308</v>
      </c>
      <c r="J1698" s="68" t="s">
        <v>13037</v>
      </c>
      <c r="K1698" s="68" t="s">
        <v>126</v>
      </c>
      <c r="L1698" s="68" t="s">
        <v>271</v>
      </c>
      <c r="M1698" s="68" t="s">
        <v>6023</v>
      </c>
      <c r="N1698" s="68" t="s">
        <v>3012</v>
      </c>
      <c r="O1698" s="68" t="s">
        <v>14666</v>
      </c>
      <c r="P1698" s="348">
        <v>44057991</v>
      </c>
      <c r="Q1698" s="348">
        <v>24660220</v>
      </c>
      <c r="R1698" s="348" t="s">
        <v>12529</v>
      </c>
      <c r="S1698" s="348">
        <v>44057991</v>
      </c>
      <c r="T1698" s="348" t="s">
        <v>15732</v>
      </c>
      <c r="U1698" s="348">
        <v>24660220</v>
      </c>
      <c r="V1698" s="68"/>
      <c r="W1698" s="68"/>
      <c r="X1698" s="68" t="s">
        <v>8575</v>
      </c>
      <c r="Y1698" s="68"/>
    </row>
    <row r="1699" spans="1:25" x14ac:dyDescent="0.25">
      <c r="A1699" s="68" t="s">
        <v>5353</v>
      </c>
      <c r="B1699" s="68" t="s">
        <v>147</v>
      </c>
      <c r="C1699" s="68" t="s">
        <v>5354</v>
      </c>
      <c r="D1699" s="68" t="s">
        <v>1112</v>
      </c>
      <c r="E1699" s="68" t="s">
        <v>2</v>
      </c>
      <c r="F1699" s="68" t="s">
        <v>316</v>
      </c>
      <c r="G1699" s="68" t="s">
        <v>12</v>
      </c>
      <c r="H1699" s="68" t="s">
        <v>4</v>
      </c>
      <c r="I1699" s="68">
        <v>51003</v>
      </c>
      <c r="J1699" s="68" t="s">
        <v>13009</v>
      </c>
      <c r="K1699" s="68" t="s">
        <v>317</v>
      </c>
      <c r="L1699" s="68" t="s">
        <v>934</v>
      </c>
      <c r="M1699" s="68" t="s">
        <v>2658</v>
      </c>
      <c r="N1699" s="68" t="s">
        <v>5354</v>
      </c>
      <c r="O1699" s="68" t="s">
        <v>14666</v>
      </c>
      <c r="P1699" s="348">
        <v>22006971</v>
      </c>
      <c r="Q1699" s="348">
        <v>84881568</v>
      </c>
      <c r="R1699" s="348" t="s">
        <v>13554</v>
      </c>
      <c r="S1699" s="348">
        <v>84881568</v>
      </c>
      <c r="T1699" s="348" t="s">
        <v>16641</v>
      </c>
      <c r="U1699" s="348">
        <v>26799174</v>
      </c>
      <c r="V1699" s="68" t="s">
        <v>15261</v>
      </c>
      <c r="W1699" s="68"/>
      <c r="X1699" s="68" t="s">
        <v>6667</v>
      </c>
      <c r="Y1699" s="68"/>
    </row>
    <row r="1700" spans="1:25" x14ac:dyDescent="0.25">
      <c r="A1700" s="68" t="s">
        <v>5357</v>
      </c>
      <c r="B1700" s="68" t="s">
        <v>5356</v>
      </c>
      <c r="C1700" s="68" t="s">
        <v>5358</v>
      </c>
      <c r="D1700" s="68" t="s">
        <v>11160</v>
      </c>
      <c r="E1700" s="68" t="s">
        <v>8</v>
      </c>
      <c r="F1700" s="68" t="s">
        <v>49</v>
      </c>
      <c r="G1700" s="68" t="s">
        <v>17</v>
      </c>
      <c r="H1700" s="68" t="s">
        <v>7</v>
      </c>
      <c r="I1700" s="68">
        <v>21306</v>
      </c>
      <c r="J1700" s="68" t="s">
        <v>13933</v>
      </c>
      <c r="K1700" s="68" t="s">
        <v>126</v>
      </c>
      <c r="L1700" s="68" t="s">
        <v>271</v>
      </c>
      <c r="M1700" s="68" t="s">
        <v>5271</v>
      </c>
      <c r="N1700" s="68" t="s">
        <v>11622</v>
      </c>
      <c r="O1700" s="68" t="s">
        <v>14666</v>
      </c>
      <c r="P1700" s="348">
        <v>89764175</v>
      </c>
      <c r="Q1700" s="348" t="s">
        <v>15347</v>
      </c>
      <c r="R1700" s="348" t="s">
        <v>15743</v>
      </c>
      <c r="S1700" s="348">
        <v>89764175</v>
      </c>
      <c r="T1700" s="348" t="s">
        <v>15372</v>
      </c>
      <c r="U1700" s="348">
        <v>86332081</v>
      </c>
      <c r="V1700" s="68"/>
      <c r="W1700" s="68"/>
      <c r="X1700" s="68" t="s">
        <v>10873</v>
      </c>
      <c r="Y1700" s="68"/>
    </row>
    <row r="1701" spans="1:25" x14ac:dyDescent="0.25">
      <c r="A1701" s="68" t="s">
        <v>5360</v>
      </c>
      <c r="B1701" s="68" t="s">
        <v>1324</v>
      </c>
      <c r="C1701" s="68" t="s">
        <v>491</v>
      </c>
      <c r="D1701" s="68" t="s">
        <v>1112</v>
      </c>
      <c r="E1701" s="68" t="s">
        <v>2</v>
      </c>
      <c r="F1701" s="68" t="s">
        <v>316</v>
      </c>
      <c r="G1701" s="68" t="s">
        <v>12</v>
      </c>
      <c r="H1701" s="68" t="s">
        <v>2</v>
      </c>
      <c r="I1701" s="68">
        <v>51001</v>
      </c>
      <c r="J1701" s="68" t="s">
        <v>12922</v>
      </c>
      <c r="K1701" s="68" t="s">
        <v>317</v>
      </c>
      <c r="L1701" s="68" t="s">
        <v>934</v>
      </c>
      <c r="M1701" s="68" t="s">
        <v>934</v>
      </c>
      <c r="N1701" s="68" t="s">
        <v>491</v>
      </c>
      <c r="O1701" s="68" t="s">
        <v>14666</v>
      </c>
      <c r="P1701" s="348">
        <v>26799174</v>
      </c>
      <c r="Q1701" s="348">
        <v>86066970</v>
      </c>
      <c r="R1701" s="348" t="s">
        <v>15744</v>
      </c>
      <c r="S1701" s="348">
        <v>86066970</v>
      </c>
      <c r="T1701" s="348" t="s">
        <v>16641</v>
      </c>
      <c r="U1701" s="348">
        <v>26799174</v>
      </c>
      <c r="V1701" s="68"/>
      <c r="W1701" s="68"/>
      <c r="X1701" s="68"/>
      <c r="Y1701" s="68"/>
    </row>
    <row r="1702" spans="1:25" x14ac:dyDescent="0.25">
      <c r="A1702" s="68" t="s">
        <v>5362</v>
      </c>
      <c r="B1702" s="68" t="s">
        <v>5361</v>
      </c>
      <c r="C1702" s="68" t="s">
        <v>2329</v>
      </c>
      <c r="D1702" s="68" t="s">
        <v>11160</v>
      </c>
      <c r="E1702" s="68" t="s">
        <v>8</v>
      </c>
      <c r="F1702" s="68" t="s">
        <v>49</v>
      </c>
      <c r="G1702" s="68" t="s">
        <v>17</v>
      </c>
      <c r="H1702" s="68" t="s">
        <v>7</v>
      </c>
      <c r="I1702" s="68">
        <v>21306</v>
      </c>
      <c r="J1702" s="68" t="s">
        <v>13933</v>
      </c>
      <c r="K1702" s="68" t="s">
        <v>126</v>
      </c>
      <c r="L1702" s="68" t="s">
        <v>271</v>
      </c>
      <c r="M1702" s="68" t="s">
        <v>5271</v>
      </c>
      <c r="N1702" s="68" t="s">
        <v>2329</v>
      </c>
      <c r="O1702" s="68" t="s">
        <v>14666</v>
      </c>
      <c r="P1702" s="348">
        <v>44056356</v>
      </c>
      <c r="Q1702" s="348">
        <v>89211733</v>
      </c>
      <c r="R1702" s="348" t="s">
        <v>13213</v>
      </c>
      <c r="S1702" s="348">
        <v>89211733</v>
      </c>
      <c r="T1702" s="348" t="s">
        <v>15372</v>
      </c>
      <c r="U1702" s="348">
        <v>86332081</v>
      </c>
      <c r="V1702" s="68"/>
      <c r="W1702" s="68"/>
      <c r="X1702" s="68" t="s">
        <v>5363</v>
      </c>
      <c r="Y1702" s="68"/>
    </row>
    <row r="1703" spans="1:25" x14ac:dyDescent="0.25">
      <c r="A1703" s="68" t="s">
        <v>5365</v>
      </c>
      <c r="B1703" s="68" t="s">
        <v>5364</v>
      </c>
      <c r="C1703" s="68" t="s">
        <v>14246</v>
      </c>
      <c r="D1703" s="68" t="s">
        <v>1112</v>
      </c>
      <c r="E1703" s="68" t="s">
        <v>5</v>
      </c>
      <c r="F1703" s="68" t="s">
        <v>316</v>
      </c>
      <c r="G1703" s="68" t="s">
        <v>2</v>
      </c>
      <c r="H1703" s="68" t="s">
        <v>2</v>
      </c>
      <c r="I1703" s="68">
        <v>50101</v>
      </c>
      <c r="J1703" s="68" t="s">
        <v>12890</v>
      </c>
      <c r="K1703" s="68" t="s">
        <v>317</v>
      </c>
      <c r="L1703" s="68" t="s">
        <v>1112</v>
      </c>
      <c r="M1703" s="68" t="s">
        <v>1112</v>
      </c>
      <c r="N1703" s="68" t="s">
        <v>11906</v>
      </c>
      <c r="O1703" s="68" t="s">
        <v>14666</v>
      </c>
      <c r="P1703" s="348">
        <v>26652471</v>
      </c>
      <c r="Q1703" s="348" t="s">
        <v>15347</v>
      </c>
      <c r="R1703" s="348" t="s">
        <v>15745</v>
      </c>
      <c r="S1703" s="348">
        <v>88594516</v>
      </c>
      <c r="T1703" s="348" t="s">
        <v>15746</v>
      </c>
      <c r="U1703" s="348">
        <v>24591100</v>
      </c>
      <c r="V1703" s="68" t="s">
        <v>15261</v>
      </c>
      <c r="W1703" s="68" t="s">
        <v>15261</v>
      </c>
      <c r="X1703" s="68" t="s">
        <v>2271</v>
      </c>
      <c r="Y1703" s="68"/>
    </row>
    <row r="1704" spans="1:25" x14ac:dyDescent="0.25">
      <c r="A1704" s="68" t="s">
        <v>5366</v>
      </c>
      <c r="B1704" s="68" t="s">
        <v>5000</v>
      </c>
      <c r="C1704" s="68" t="s">
        <v>4653</v>
      </c>
      <c r="D1704" s="68" t="s">
        <v>1112</v>
      </c>
      <c r="E1704" s="68" t="s">
        <v>3</v>
      </c>
      <c r="F1704" s="68" t="s">
        <v>316</v>
      </c>
      <c r="G1704" s="68" t="s">
        <v>2</v>
      </c>
      <c r="H1704" s="68" t="s">
        <v>2</v>
      </c>
      <c r="I1704" s="68">
        <v>50101</v>
      </c>
      <c r="J1704" s="68" t="s">
        <v>12890</v>
      </c>
      <c r="K1704" s="68" t="s">
        <v>317</v>
      </c>
      <c r="L1704" s="68" t="s">
        <v>1112</v>
      </c>
      <c r="M1704" s="68" t="s">
        <v>1112</v>
      </c>
      <c r="N1704" s="68" t="s">
        <v>14661</v>
      </c>
      <c r="O1704" s="68" t="s">
        <v>14666</v>
      </c>
      <c r="P1704" s="348">
        <v>26660982</v>
      </c>
      <c r="Q1704" s="348" t="s">
        <v>15347</v>
      </c>
      <c r="R1704" s="348" t="s">
        <v>16650</v>
      </c>
      <c r="S1704" s="348">
        <v>26660982</v>
      </c>
      <c r="T1704" s="348" t="s">
        <v>14032</v>
      </c>
      <c r="U1704" s="348">
        <v>85976933</v>
      </c>
      <c r="V1704" s="68" t="s">
        <v>15261</v>
      </c>
      <c r="W1704" s="68"/>
      <c r="X1704" s="68" t="s">
        <v>2274</v>
      </c>
      <c r="Y1704" s="68" t="s">
        <v>559</v>
      </c>
    </row>
    <row r="1705" spans="1:25" x14ac:dyDescent="0.25">
      <c r="A1705" s="68" t="s">
        <v>5368</v>
      </c>
      <c r="B1705" s="68" t="s">
        <v>5367</v>
      </c>
      <c r="C1705" s="68" t="s">
        <v>1453</v>
      </c>
      <c r="D1705" s="68" t="s">
        <v>1112</v>
      </c>
      <c r="E1705" s="68" t="s">
        <v>5</v>
      </c>
      <c r="F1705" s="68" t="s">
        <v>316</v>
      </c>
      <c r="G1705" s="68" t="s">
        <v>2</v>
      </c>
      <c r="H1705" s="68" t="s">
        <v>2</v>
      </c>
      <c r="I1705" s="68">
        <v>50101</v>
      </c>
      <c r="J1705" s="68" t="s">
        <v>12890</v>
      </c>
      <c r="K1705" s="68" t="s">
        <v>317</v>
      </c>
      <c r="L1705" s="68" t="s">
        <v>1112</v>
      </c>
      <c r="M1705" s="68" t="s">
        <v>1112</v>
      </c>
      <c r="N1705" s="68" t="s">
        <v>1453</v>
      </c>
      <c r="O1705" s="68" t="s">
        <v>14666</v>
      </c>
      <c r="P1705" s="348">
        <v>83436542</v>
      </c>
      <c r="Q1705" s="348" t="s">
        <v>15347</v>
      </c>
      <c r="R1705" s="348" t="s">
        <v>14242</v>
      </c>
      <c r="S1705" s="348">
        <v>83436542</v>
      </c>
      <c r="T1705" s="348" t="s">
        <v>15746</v>
      </c>
      <c r="U1705" s="348">
        <v>24591100</v>
      </c>
      <c r="V1705" s="68"/>
      <c r="W1705" s="68"/>
      <c r="X1705" s="68" t="s">
        <v>5369</v>
      </c>
      <c r="Y1705" s="68"/>
    </row>
    <row r="1706" spans="1:25" x14ac:dyDescent="0.25">
      <c r="A1706" s="68" t="s">
        <v>5371</v>
      </c>
      <c r="B1706" s="68" t="s">
        <v>5370</v>
      </c>
      <c r="C1706" s="68" t="s">
        <v>5372</v>
      </c>
      <c r="D1706" s="68" t="s">
        <v>1112</v>
      </c>
      <c r="E1706" s="68" t="s">
        <v>5</v>
      </c>
      <c r="F1706" s="68" t="s">
        <v>316</v>
      </c>
      <c r="G1706" s="68" t="s">
        <v>2</v>
      </c>
      <c r="H1706" s="68" t="s">
        <v>2</v>
      </c>
      <c r="I1706" s="68">
        <v>50101</v>
      </c>
      <c r="J1706" s="68" t="s">
        <v>12890</v>
      </c>
      <c r="K1706" s="68" t="s">
        <v>317</v>
      </c>
      <c r="L1706" s="68" t="s">
        <v>1112</v>
      </c>
      <c r="M1706" s="68" t="s">
        <v>1112</v>
      </c>
      <c r="N1706" s="68" t="s">
        <v>5372</v>
      </c>
      <c r="O1706" s="68" t="s">
        <v>14666</v>
      </c>
      <c r="P1706" s="348">
        <v>26660257</v>
      </c>
      <c r="Q1706" s="348">
        <v>87307858</v>
      </c>
      <c r="R1706" s="348" t="s">
        <v>5373</v>
      </c>
      <c r="S1706" s="348">
        <v>87307858</v>
      </c>
      <c r="T1706" s="348" t="s">
        <v>15746</v>
      </c>
      <c r="U1706" s="348">
        <v>24591100</v>
      </c>
      <c r="V1706" s="68"/>
      <c r="W1706" s="68"/>
      <c r="X1706" s="68" t="s">
        <v>2264</v>
      </c>
      <c r="Y1706" s="68"/>
    </row>
    <row r="1707" spans="1:25" x14ac:dyDescent="0.25">
      <c r="A1707" s="68" t="s">
        <v>5374</v>
      </c>
      <c r="B1707" s="68" t="s">
        <v>3604</v>
      </c>
      <c r="C1707" s="68" t="s">
        <v>9937</v>
      </c>
      <c r="D1707" s="68" t="s">
        <v>1112</v>
      </c>
      <c r="E1707" s="68" t="s">
        <v>3</v>
      </c>
      <c r="F1707" s="68" t="s">
        <v>316</v>
      </c>
      <c r="G1707" s="68" t="s">
        <v>2</v>
      </c>
      <c r="H1707" s="68" t="s">
        <v>2</v>
      </c>
      <c r="I1707" s="68">
        <v>50101</v>
      </c>
      <c r="J1707" s="68" t="s">
        <v>12890</v>
      </c>
      <c r="K1707" s="68" t="s">
        <v>317</v>
      </c>
      <c r="L1707" s="68" t="s">
        <v>1112</v>
      </c>
      <c r="M1707" s="68" t="s">
        <v>1112</v>
      </c>
      <c r="N1707" s="68" t="s">
        <v>9937</v>
      </c>
      <c r="O1707" s="68" t="s">
        <v>14666</v>
      </c>
      <c r="P1707" s="348">
        <v>26664320</v>
      </c>
      <c r="Q1707" s="348" t="s">
        <v>15347</v>
      </c>
      <c r="R1707" s="348" t="s">
        <v>13549</v>
      </c>
      <c r="S1707" s="348">
        <v>26664320</v>
      </c>
      <c r="T1707" s="348" t="s">
        <v>14032</v>
      </c>
      <c r="U1707" s="348">
        <v>26657732</v>
      </c>
      <c r="V1707" s="68"/>
      <c r="W1707" s="68"/>
      <c r="X1707" s="68" t="s">
        <v>2254</v>
      </c>
      <c r="Y1707" s="68"/>
    </row>
    <row r="1708" spans="1:25" x14ac:dyDescent="0.25">
      <c r="A1708" s="68" t="s">
        <v>5376</v>
      </c>
      <c r="B1708" s="69" t="s">
        <v>5375</v>
      </c>
      <c r="C1708" s="68" t="s">
        <v>10318</v>
      </c>
      <c r="D1708" s="68" t="s">
        <v>1112</v>
      </c>
      <c r="E1708" s="68" t="s">
        <v>3</v>
      </c>
      <c r="F1708" s="68" t="s">
        <v>316</v>
      </c>
      <c r="G1708" s="68" t="s">
        <v>2</v>
      </c>
      <c r="H1708" s="68" t="s">
        <v>2</v>
      </c>
      <c r="I1708" s="68">
        <v>50101</v>
      </c>
      <c r="J1708" s="68" t="s">
        <v>12890</v>
      </c>
      <c r="K1708" s="68" t="s">
        <v>317</v>
      </c>
      <c r="L1708" s="68" t="s">
        <v>1112</v>
      </c>
      <c r="M1708" s="68" t="s">
        <v>1112</v>
      </c>
      <c r="N1708" s="68" t="s">
        <v>2669</v>
      </c>
      <c r="O1708" s="68" t="s">
        <v>14666</v>
      </c>
      <c r="P1708" s="348">
        <v>26661673</v>
      </c>
      <c r="Q1708" s="348" t="s">
        <v>15347</v>
      </c>
      <c r="R1708" s="348" t="s">
        <v>10538</v>
      </c>
      <c r="S1708" s="348">
        <v>26661673</v>
      </c>
      <c r="T1708" s="348" t="s">
        <v>14032</v>
      </c>
      <c r="U1708" s="348">
        <v>26657732</v>
      </c>
      <c r="V1708" s="68"/>
      <c r="W1708" s="68" t="s">
        <v>15261</v>
      </c>
      <c r="X1708" s="68"/>
      <c r="Y1708" s="68"/>
    </row>
    <row r="1709" spans="1:25" x14ac:dyDescent="0.25">
      <c r="A1709" s="68" t="s">
        <v>5377</v>
      </c>
      <c r="B1709" s="68" t="s">
        <v>3564</v>
      </c>
      <c r="C1709" s="68" t="s">
        <v>5378</v>
      </c>
      <c r="D1709" s="68" t="s">
        <v>1112</v>
      </c>
      <c r="E1709" s="68" t="s">
        <v>3</v>
      </c>
      <c r="F1709" s="68" t="s">
        <v>316</v>
      </c>
      <c r="G1709" s="68" t="s">
        <v>2</v>
      </c>
      <c r="H1709" s="68" t="s">
        <v>2</v>
      </c>
      <c r="I1709" s="68">
        <v>50101</v>
      </c>
      <c r="J1709" s="68" t="s">
        <v>12890</v>
      </c>
      <c r="K1709" s="68" t="s">
        <v>317</v>
      </c>
      <c r="L1709" s="68" t="s">
        <v>1112</v>
      </c>
      <c r="M1709" s="68" t="s">
        <v>1112</v>
      </c>
      <c r="N1709" s="68" t="s">
        <v>5379</v>
      </c>
      <c r="O1709" s="68" t="s">
        <v>14666</v>
      </c>
      <c r="P1709" s="348">
        <v>26651635</v>
      </c>
      <c r="Q1709" s="348" t="s">
        <v>15347</v>
      </c>
      <c r="R1709" s="348" t="s">
        <v>16651</v>
      </c>
      <c r="S1709" s="348">
        <v>89260209</v>
      </c>
      <c r="T1709" s="348" t="s">
        <v>14032</v>
      </c>
      <c r="U1709" s="348">
        <v>26657732</v>
      </c>
      <c r="V1709" s="68"/>
      <c r="W1709" s="68"/>
      <c r="X1709" s="68" t="s">
        <v>2670</v>
      </c>
      <c r="Y1709" s="68"/>
    </row>
    <row r="1710" spans="1:25" x14ac:dyDescent="0.25">
      <c r="A1710" s="68" t="s">
        <v>5380</v>
      </c>
      <c r="B1710" s="68" t="s">
        <v>3539</v>
      </c>
      <c r="C1710" s="68" t="s">
        <v>10031</v>
      </c>
      <c r="D1710" s="68" t="s">
        <v>1112</v>
      </c>
      <c r="E1710" s="68" t="s">
        <v>3</v>
      </c>
      <c r="F1710" s="68" t="s">
        <v>316</v>
      </c>
      <c r="G1710" s="68" t="s">
        <v>2</v>
      </c>
      <c r="H1710" s="68" t="s">
        <v>2</v>
      </c>
      <c r="I1710" s="68">
        <v>50101</v>
      </c>
      <c r="J1710" s="68" t="s">
        <v>12890</v>
      </c>
      <c r="K1710" s="68" t="s">
        <v>317</v>
      </c>
      <c r="L1710" s="68" t="s">
        <v>1112</v>
      </c>
      <c r="M1710" s="68" t="s">
        <v>1112</v>
      </c>
      <c r="N1710" s="68" t="s">
        <v>101</v>
      </c>
      <c r="O1710" s="68" t="s">
        <v>14666</v>
      </c>
      <c r="P1710" s="348">
        <v>26660083</v>
      </c>
      <c r="Q1710" s="348" t="s">
        <v>15347</v>
      </c>
      <c r="R1710" s="348" t="s">
        <v>15747</v>
      </c>
      <c r="S1710" s="348">
        <v>26660083</v>
      </c>
      <c r="T1710" s="348" t="s">
        <v>14032</v>
      </c>
      <c r="U1710" s="348">
        <v>26657743</v>
      </c>
      <c r="V1710" s="68" t="s">
        <v>15261</v>
      </c>
      <c r="W1710" s="68"/>
      <c r="X1710" s="68"/>
      <c r="Y1710" s="68"/>
    </row>
    <row r="1711" spans="1:25" x14ac:dyDescent="0.25">
      <c r="A1711" s="68" t="s">
        <v>5382</v>
      </c>
      <c r="B1711" s="68" t="s">
        <v>5381</v>
      </c>
      <c r="C1711" s="68" t="s">
        <v>5383</v>
      </c>
      <c r="D1711" s="68" t="s">
        <v>1112</v>
      </c>
      <c r="E1711" s="68" t="s">
        <v>3</v>
      </c>
      <c r="F1711" s="68" t="s">
        <v>316</v>
      </c>
      <c r="G1711" s="68" t="s">
        <v>2</v>
      </c>
      <c r="H1711" s="68" t="s">
        <v>2</v>
      </c>
      <c r="I1711" s="68">
        <v>50101</v>
      </c>
      <c r="J1711" s="68" t="s">
        <v>12890</v>
      </c>
      <c r="K1711" s="68" t="s">
        <v>317</v>
      </c>
      <c r="L1711" s="68" t="s">
        <v>1112</v>
      </c>
      <c r="M1711" s="68" t="s">
        <v>1112</v>
      </c>
      <c r="N1711" s="68" t="s">
        <v>5383</v>
      </c>
      <c r="O1711" s="68" t="s">
        <v>14666</v>
      </c>
      <c r="P1711" s="348">
        <v>26663063</v>
      </c>
      <c r="Q1711" s="348">
        <v>88672483</v>
      </c>
      <c r="R1711" s="348" t="s">
        <v>10317</v>
      </c>
      <c r="S1711" s="348">
        <v>88672483</v>
      </c>
      <c r="T1711" s="348" t="s">
        <v>14032</v>
      </c>
      <c r="U1711" s="348">
        <v>26657743</v>
      </c>
      <c r="V1711" s="68"/>
      <c r="W1711" s="68"/>
      <c r="X1711" s="68" t="s">
        <v>2280</v>
      </c>
      <c r="Y1711" s="68"/>
    </row>
    <row r="1712" spans="1:25" x14ac:dyDescent="0.25">
      <c r="A1712" s="68" t="s">
        <v>5384</v>
      </c>
      <c r="B1712" s="68" t="s">
        <v>3611</v>
      </c>
      <c r="C1712" s="68" t="s">
        <v>2504</v>
      </c>
      <c r="D1712" s="68" t="s">
        <v>1112</v>
      </c>
      <c r="E1712" s="68" t="s">
        <v>3</v>
      </c>
      <c r="F1712" s="68" t="s">
        <v>316</v>
      </c>
      <c r="G1712" s="68" t="s">
        <v>2</v>
      </c>
      <c r="H1712" s="68" t="s">
        <v>2</v>
      </c>
      <c r="I1712" s="68">
        <v>50101</v>
      </c>
      <c r="J1712" s="68" t="s">
        <v>12890</v>
      </c>
      <c r="K1712" s="68" t="s">
        <v>317</v>
      </c>
      <c r="L1712" s="68" t="s">
        <v>1112</v>
      </c>
      <c r="M1712" s="68" t="s">
        <v>1112</v>
      </c>
      <c r="N1712" s="68" t="s">
        <v>11623</v>
      </c>
      <c r="O1712" s="68" t="s">
        <v>14666</v>
      </c>
      <c r="P1712" s="348">
        <v>26660428</v>
      </c>
      <c r="Q1712" s="348">
        <v>26660098</v>
      </c>
      <c r="R1712" s="348" t="s">
        <v>12723</v>
      </c>
      <c r="S1712" s="348">
        <v>26660428</v>
      </c>
      <c r="T1712" s="348" t="s">
        <v>14032</v>
      </c>
      <c r="U1712" s="348">
        <v>85976933</v>
      </c>
      <c r="V1712" s="68"/>
      <c r="W1712" s="68"/>
      <c r="X1712" s="68"/>
      <c r="Y1712" s="68"/>
    </row>
    <row r="1713" spans="1:25" x14ac:dyDescent="0.25">
      <c r="A1713" s="68" t="s">
        <v>5385</v>
      </c>
      <c r="B1713" s="68" t="s">
        <v>700</v>
      </c>
      <c r="C1713" s="68" t="s">
        <v>10150</v>
      </c>
      <c r="D1713" s="68" t="s">
        <v>1112</v>
      </c>
      <c r="E1713" s="68" t="s">
        <v>3</v>
      </c>
      <c r="F1713" s="68" t="s">
        <v>316</v>
      </c>
      <c r="G1713" s="68" t="s">
        <v>2</v>
      </c>
      <c r="H1713" s="68" t="s">
        <v>2</v>
      </c>
      <c r="I1713" s="68">
        <v>50101</v>
      </c>
      <c r="J1713" s="68" t="s">
        <v>12890</v>
      </c>
      <c r="K1713" s="68" t="s">
        <v>317</v>
      </c>
      <c r="L1713" s="68" t="s">
        <v>1112</v>
      </c>
      <c r="M1713" s="68" t="s">
        <v>1112</v>
      </c>
      <c r="N1713" s="68" t="s">
        <v>9937</v>
      </c>
      <c r="O1713" s="68" t="s">
        <v>14666</v>
      </c>
      <c r="P1713" s="348">
        <v>26660554</v>
      </c>
      <c r="Q1713" s="348" t="s">
        <v>15347</v>
      </c>
      <c r="R1713" s="348" t="s">
        <v>10036</v>
      </c>
      <c r="S1713" s="348">
        <v>26660554</v>
      </c>
      <c r="T1713" s="348" t="s">
        <v>14032</v>
      </c>
      <c r="U1713" s="348">
        <v>26657743</v>
      </c>
      <c r="V1713" s="68"/>
      <c r="W1713" s="68"/>
      <c r="X1713" s="68" t="s">
        <v>2261</v>
      </c>
      <c r="Y1713" s="68"/>
    </row>
    <row r="1714" spans="1:25" x14ac:dyDescent="0.25">
      <c r="A1714" s="68" t="s">
        <v>5386</v>
      </c>
      <c r="B1714" s="68" t="s">
        <v>706</v>
      </c>
      <c r="C1714" s="68" t="s">
        <v>5387</v>
      </c>
      <c r="D1714" s="68" t="s">
        <v>1112</v>
      </c>
      <c r="E1714" s="68" t="s">
        <v>3</v>
      </c>
      <c r="F1714" s="68" t="s">
        <v>316</v>
      </c>
      <c r="G1714" s="68" t="s">
        <v>2</v>
      </c>
      <c r="H1714" s="68" t="s">
        <v>5</v>
      </c>
      <c r="I1714" s="68">
        <v>50104</v>
      </c>
      <c r="J1714" s="68" t="s">
        <v>13020</v>
      </c>
      <c r="K1714" s="68" t="s">
        <v>317</v>
      </c>
      <c r="L1714" s="68" t="s">
        <v>1112</v>
      </c>
      <c r="M1714" s="68" t="s">
        <v>14239</v>
      </c>
      <c r="N1714" s="68" t="s">
        <v>5387</v>
      </c>
      <c r="O1714" s="68" t="s">
        <v>14666</v>
      </c>
      <c r="P1714" s="348">
        <v>26670044</v>
      </c>
      <c r="Q1714" s="348" t="s">
        <v>15347</v>
      </c>
      <c r="R1714" s="348" t="s">
        <v>16652</v>
      </c>
      <c r="S1714" s="348">
        <v>26670044</v>
      </c>
      <c r="T1714" s="348" t="s">
        <v>14032</v>
      </c>
      <c r="U1714" s="348">
        <v>85976933</v>
      </c>
      <c r="V1714" s="68" t="s">
        <v>15261</v>
      </c>
      <c r="W1714" s="68"/>
      <c r="X1714" s="68" t="s">
        <v>2256</v>
      </c>
      <c r="Y1714" s="68" t="s">
        <v>1283</v>
      </c>
    </row>
    <row r="1715" spans="1:25" x14ac:dyDescent="0.25">
      <c r="A1715" s="68" t="s">
        <v>5388</v>
      </c>
      <c r="B1715" s="68" t="s">
        <v>1032</v>
      </c>
      <c r="C1715" s="68" t="s">
        <v>5389</v>
      </c>
      <c r="D1715" s="68" t="s">
        <v>1112</v>
      </c>
      <c r="E1715" s="68" t="s">
        <v>5</v>
      </c>
      <c r="F1715" s="68" t="s">
        <v>316</v>
      </c>
      <c r="G1715" s="68" t="s">
        <v>2</v>
      </c>
      <c r="H1715" s="68" t="s">
        <v>6</v>
      </c>
      <c r="I1715" s="68">
        <v>50105</v>
      </c>
      <c r="J1715" s="68" t="s">
        <v>13949</v>
      </c>
      <c r="K1715" s="68" t="s">
        <v>317</v>
      </c>
      <c r="L1715" s="68" t="s">
        <v>1112</v>
      </c>
      <c r="M1715" s="68" t="s">
        <v>5390</v>
      </c>
      <c r="N1715" s="68" t="s">
        <v>5389</v>
      </c>
      <c r="O1715" s="68" t="s">
        <v>14666</v>
      </c>
      <c r="P1715" s="348">
        <v>88990629</v>
      </c>
      <c r="Q1715" s="348" t="s">
        <v>15347</v>
      </c>
      <c r="R1715" s="348" t="s">
        <v>12722</v>
      </c>
      <c r="S1715" s="348">
        <v>88990629</v>
      </c>
      <c r="T1715" s="348" t="s">
        <v>15746</v>
      </c>
      <c r="U1715" s="348">
        <v>87100992</v>
      </c>
      <c r="V1715" s="68"/>
      <c r="W1715" s="68"/>
      <c r="X1715" s="68" t="s">
        <v>7633</v>
      </c>
      <c r="Y1715" s="68"/>
    </row>
    <row r="1716" spans="1:25" x14ac:dyDescent="0.25">
      <c r="A1716" s="68" t="s">
        <v>5391</v>
      </c>
      <c r="B1716" s="68" t="s">
        <v>992</v>
      </c>
      <c r="C1716" s="68" t="s">
        <v>5392</v>
      </c>
      <c r="D1716" s="68" t="s">
        <v>1112</v>
      </c>
      <c r="E1716" s="68" t="s">
        <v>5</v>
      </c>
      <c r="F1716" s="68" t="s">
        <v>316</v>
      </c>
      <c r="G1716" s="68" t="s">
        <v>2</v>
      </c>
      <c r="H1716" s="68" t="s">
        <v>6</v>
      </c>
      <c r="I1716" s="68">
        <v>50105</v>
      </c>
      <c r="J1716" s="68" t="s">
        <v>13949</v>
      </c>
      <c r="K1716" s="68" t="s">
        <v>317</v>
      </c>
      <c r="L1716" s="68" t="s">
        <v>1112</v>
      </c>
      <c r="M1716" s="68" t="s">
        <v>5390</v>
      </c>
      <c r="N1716" s="68" t="s">
        <v>774</v>
      </c>
      <c r="O1716" s="68" t="s">
        <v>14666</v>
      </c>
      <c r="P1716" s="348">
        <v>26668851</v>
      </c>
      <c r="Q1716" s="348">
        <v>63585790</v>
      </c>
      <c r="R1716" s="348" t="s">
        <v>16653</v>
      </c>
      <c r="S1716" s="348">
        <v>63586790</v>
      </c>
      <c r="T1716" s="348" t="s">
        <v>15746</v>
      </c>
      <c r="U1716" s="348">
        <v>87100992</v>
      </c>
      <c r="V1716" s="68"/>
      <c r="W1716" s="68"/>
      <c r="X1716" s="68" t="s">
        <v>2243</v>
      </c>
      <c r="Y1716" s="68"/>
    </row>
    <row r="1717" spans="1:25" x14ac:dyDescent="0.25">
      <c r="A1717" s="68" t="s">
        <v>5394</v>
      </c>
      <c r="B1717" s="68" t="s">
        <v>5393</v>
      </c>
      <c r="C1717" s="68" t="s">
        <v>5395</v>
      </c>
      <c r="D1717" s="68" t="s">
        <v>1112</v>
      </c>
      <c r="E1717" s="68" t="s">
        <v>5</v>
      </c>
      <c r="F1717" s="68" t="s">
        <v>316</v>
      </c>
      <c r="G1717" s="68" t="s">
        <v>2</v>
      </c>
      <c r="H1717" s="68" t="s">
        <v>3</v>
      </c>
      <c r="I1717" s="68">
        <v>50102</v>
      </c>
      <c r="J1717" s="68" t="s">
        <v>12928</v>
      </c>
      <c r="K1717" s="68" t="s">
        <v>317</v>
      </c>
      <c r="L1717" s="68" t="s">
        <v>1112</v>
      </c>
      <c r="M1717" s="68" t="s">
        <v>5396</v>
      </c>
      <c r="N1717" s="68" t="s">
        <v>5395</v>
      </c>
      <c r="O1717" s="68" t="s">
        <v>14666</v>
      </c>
      <c r="P1717" s="348">
        <v>64147575</v>
      </c>
      <c r="Q1717" s="348" t="s">
        <v>15347</v>
      </c>
      <c r="R1717" s="348" t="s">
        <v>14950</v>
      </c>
      <c r="S1717" s="348">
        <v>64147575</v>
      </c>
      <c r="T1717" s="348" t="s">
        <v>15746</v>
      </c>
      <c r="U1717" s="348">
        <v>24591100</v>
      </c>
      <c r="V1717" s="68"/>
      <c r="W1717" s="68"/>
      <c r="X1717" s="68" t="s">
        <v>5398</v>
      </c>
      <c r="Y1717" s="68"/>
    </row>
    <row r="1718" spans="1:25" x14ac:dyDescent="0.25">
      <c r="A1718" s="68" t="s">
        <v>5399</v>
      </c>
      <c r="B1718" s="68" t="s">
        <v>4064</v>
      </c>
      <c r="C1718" s="68" t="s">
        <v>5390</v>
      </c>
      <c r="D1718" s="68" t="s">
        <v>1112</v>
      </c>
      <c r="E1718" s="68" t="s">
        <v>5</v>
      </c>
      <c r="F1718" s="68" t="s">
        <v>316</v>
      </c>
      <c r="G1718" s="68" t="s">
        <v>2</v>
      </c>
      <c r="H1718" s="68" t="s">
        <v>6</v>
      </c>
      <c r="I1718" s="68">
        <v>50105</v>
      </c>
      <c r="J1718" s="68" t="s">
        <v>13949</v>
      </c>
      <c r="K1718" s="68" t="s">
        <v>317</v>
      </c>
      <c r="L1718" s="68" t="s">
        <v>1112</v>
      </c>
      <c r="M1718" s="68" t="s">
        <v>5390</v>
      </c>
      <c r="N1718" s="68" t="s">
        <v>5390</v>
      </c>
      <c r="O1718" s="68" t="s">
        <v>14666</v>
      </c>
      <c r="P1718" s="348">
        <v>26666959</v>
      </c>
      <c r="Q1718" s="348">
        <v>26656959</v>
      </c>
      <c r="R1718" s="348" t="s">
        <v>13550</v>
      </c>
      <c r="S1718" s="348">
        <v>72733268</v>
      </c>
      <c r="T1718" s="348" t="s">
        <v>15746</v>
      </c>
      <c r="U1718" s="348" t="s">
        <v>16305</v>
      </c>
      <c r="V1718" s="68"/>
      <c r="W1718" s="68"/>
      <c r="X1718" s="68" t="s">
        <v>5400</v>
      </c>
      <c r="Y1718" s="68"/>
    </row>
    <row r="1719" spans="1:25" x14ac:dyDescent="0.25">
      <c r="A1719" s="68" t="s">
        <v>5401</v>
      </c>
      <c r="B1719" s="68" t="s">
        <v>5064</v>
      </c>
      <c r="C1719" s="68" t="s">
        <v>129</v>
      </c>
      <c r="D1719" s="68" t="s">
        <v>1112</v>
      </c>
      <c r="E1719" s="68" t="s">
        <v>5</v>
      </c>
      <c r="F1719" s="68" t="s">
        <v>316</v>
      </c>
      <c r="G1719" s="68" t="s">
        <v>5</v>
      </c>
      <c r="H1719" s="68" t="s">
        <v>4</v>
      </c>
      <c r="I1719" s="68">
        <v>50403</v>
      </c>
      <c r="J1719" s="68" t="s">
        <v>12981</v>
      </c>
      <c r="K1719" s="68" t="s">
        <v>317</v>
      </c>
      <c r="L1719" s="68" t="s">
        <v>14234</v>
      </c>
      <c r="M1719" s="68" t="s">
        <v>14241</v>
      </c>
      <c r="N1719" s="68" t="s">
        <v>129</v>
      </c>
      <c r="O1719" s="68" t="s">
        <v>14666</v>
      </c>
      <c r="P1719" s="348">
        <v>22001604</v>
      </c>
      <c r="Q1719" s="348">
        <v>83104670</v>
      </c>
      <c r="R1719" s="348" t="s">
        <v>14953</v>
      </c>
      <c r="S1719" s="348">
        <v>83104670</v>
      </c>
      <c r="T1719" s="348" t="s">
        <v>15746</v>
      </c>
      <c r="U1719" s="348">
        <v>87100992</v>
      </c>
      <c r="V1719" s="68"/>
      <c r="W1719" s="68"/>
      <c r="X1719" s="68" t="s">
        <v>9182</v>
      </c>
      <c r="Y1719" s="68"/>
    </row>
    <row r="1720" spans="1:25" x14ac:dyDescent="0.25">
      <c r="A1720" s="68" t="s">
        <v>5403</v>
      </c>
      <c r="B1720" s="68" t="s">
        <v>5402</v>
      </c>
      <c r="C1720" s="68" t="s">
        <v>117</v>
      </c>
      <c r="D1720" s="68" t="s">
        <v>1112</v>
      </c>
      <c r="E1720" s="68" t="s">
        <v>5</v>
      </c>
      <c r="F1720" s="68" t="s">
        <v>316</v>
      </c>
      <c r="G1720" s="68" t="s">
        <v>2</v>
      </c>
      <c r="H1720" s="68" t="s">
        <v>4</v>
      </c>
      <c r="I1720" s="68">
        <v>50103</v>
      </c>
      <c r="J1720" s="68" t="s">
        <v>12967</v>
      </c>
      <c r="K1720" s="68" t="s">
        <v>317</v>
      </c>
      <c r="L1720" s="68" t="s">
        <v>1112</v>
      </c>
      <c r="M1720" s="68" t="s">
        <v>14240</v>
      </c>
      <c r="N1720" s="68" t="s">
        <v>3608</v>
      </c>
      <c r="O1720" s="68" t="s">
        <v>14666</v>
      </c>
      <c r="P1720" s="348">
        <v>26918100</v>
      </c>
      <c r="Q1720" s="348">
        <v>85176665</v>
      </c>
      <c r="R1720" s="348" t="s">
        <v>9936</v>
      </c>
      <c r="S1720" s="348">
        <v>88211082</v>
      </c>
      <c r="T1720" s="348" t="s">
        <v>15746</v>
      </c>
      <c r="U1720" s="348">
        <v>24591100</v>
      </c>
      <c r="V1720" s="68" t="s">
        <v>15261</v>
      </c>
      <c r="W1720" s="68"/>
      <c r="X1720" s="68" t="s">
        <v>4042</v>
      </c>
      <c r="Y1720" s="68"/>
    </row>
    <row r="1721" spans="1:25" x14ac:dyDescent="0.25">
      <c r="A1721" s="68" t="s">
        <v>5404</v>
      </c>
      <c r="B1721" s="68" t="s">
        <v>4134</v>
      </c>
      <c r="C1721" s="68" t="s">
        <v>1861</v>
      </c>
      <c r="D1721" s="68" t="s">
        <v>1112</v>
      </c>
      <c r="E1721" s="68" t="s">
        <v>5</v>
      </c>
      <c r="F1721" s="68" t="s">
        <v>316</v>
      </c>
      <c r="G1721" s="68" t="s">
        <v>2</v>
      </c>
      <c r="H1721" s="68" t="s">
        <v>3</v>
      </c>
      <c r="I1721" s="68">
        <v>50102</v>
      </c>
      <c r="J1721" s="68" t="s">
        <v>12928</v>
      </c>
      <c r="K1721" s="68" t="s">
        <v>317</v>
      </c>
      <c r="L1721" s="68" t="s">
        <v>1112</v>
      </c>
      <c r="M1721" s="68" t="s">
        <v>5396</v>
      </c>
      <c r="N1721" s="68" t="s">
        <v>1861</v>
      </c>
      <c r="O1721" s="68" t="s">
        <v>14666</v>
      </c>
      <c r="P1721" s="348">
        <v>47045404</v>
      </c>
      <c r="Q1721" s="348" t="s">
        <v>15347</v>
      </c>
      <c r="R1721" s="348" t="s">
        <v>13555</v>
      </c>
      <c r="S1721" s="348">
        <v>47045404</v>
      </c>
      <c r="T1721" s="348" t="s">
        <v>15746</v>
      </c>
      <c r="U1721" s="348">
        <v>87100992</v>
      </c>
      <c r="V1721" s="68"/>
      <c r="W1721" s="68"/>
      <c r="X1721" s="68" t="s">
        <v>5405</v>
      </c>
      <c r="Y1721" s="68"/>
    </row>
    <row r="1722" spans="1:25" x14ac:dyDescent="0.25">
      <c r="A1722" s="68" t="s">
        <v>5407</v>
      </c>
      <c r="B1722" s="68" t="s">
        <v>5406</v>
      </c>
      <c r="C1722" s="68" t="s">
        <v>5408</v>
      </c>
      <c r="D1722" s="68" t="s">
        <v>1112</v>
      </c>
      <c r="E1722" s="68" t="s">
        <v>5</v>
      </c>
      <c r="F1722" s="68" t="s">
        <v>316</v>
      </c>
      <c r="G1722" s="68" t="s">
        <v>2</v>
      </c>
      <c r="H1722" s="68" t="s">
        <v>3</v>
      </c>
      <c r="I1722" s="68">
        <v>50102</v>
      </c>
      <c r="J1722" s="68" t="s">
        <v>12928</v>
      </c>
      <c r="K1722" s="68" t="s">
        <v>317</v>
      </c>
      <c r="L1722" s="68" t="s">
        <v>1112</v>
      </c>
      <c r="M1722" s="68" t="s">
        <v>5396</v>
      </c>
      <c r="N1722" s="68" t="s">
        <v>5408</v>
      </c>
      <c r="O1722" s="68" t="s">
        <v>14666</v>
      </c>
      <c r="P1722" s="348">
        <v>26911920</v>
      </c>
      <c r="Q1722" s="348">
        <v>60501644</v>
      </c>
      <c r="R1722" s="348" t="s">
        <v>13216</v>
      </c>
      <c r="S1722" s="348">
        <v>60501644</v>
      </c>
      <c r="T1722" s="348" t="s">
        <v>15746</v>
      </c>
      <c r="U1722" s="348">
        <v>24591100</v>
      </c>
      <c r="V1722" s="68"/>
      <c r="W1722" s="68"/>
      <c r="X1722" s="68" t="s">
        <v>3172</v>
      </c>
      <c r="Y1722" s="68"/>
    </row>
    <row r="1723" spans="1:25" x14ac:dyDescent="0.25">
      <c r="A1723" s="68" t="s">
        <v>5410</v>
      </c>
      <c r="B1723" s="68" t="s">
        <v>5409</v>
      </c>
      <c r="C1723" s="68" t="s">
        <v>5396</v>
      </c>
      <c r="D1723" s="68" t="s">
        <v>1112</v>
      </c>
      <c r="E1723" s="68" t="s">
        <v>5</v>
      </c>
      <c r="F1723" s="68" t="s">
        <v>316</v>
      </c>
      <c r="G1723" s="68" t="s">
        <v>2</v>
      </c>
      <c r="H1723" s="68" t="s">
        <v>3</v>
      </c>
      <c r="I1723" s="68">
        <v>50102</v>
      </c>
      <c r="J1723" s="68" t="s">
        <v>12928</v>
      </c>
      <c r="K1723" s="68" t="s">
        <v>317</v>
      </c>
      <c r="L1723" s="68" t="s">
        <v>1112</v>
      </c>
      <c r="M1723" s="68" t="s">
        <v>5396</v>
      </c>
      <c r="N1723" s="68" t="s">
        <v>5396</v>
      </c>
      <c r="O1723" s="68" t="s">
        <v>14666</v>
      </c>
      <c r="P1723" s="348">
        <v>26910525</v>
      </c>
      <c r="Q1723" s="348">
        <v>84147474</v>
      </c>
      <c r="R1723" s="348" t="s">
        <v>9935</v>
      </c>
      <c r="S1723" s="348">
        <v>84147474</v>
      </c>
      <c r="T1723" s="348" t="s">
        <v>15746</v>
      </c>
      <c r="U1723" s="348">
        <v>87100992</v>
      </c>
      <c r="V1723" s="68"/>
      <c r="W1723" s="68"/>
      <c r="X1723" s="68" t="s">
        <v>2248</v>
      </c>
      <c r="Y1723" s="68"/>
    </row>
    <row r="1724" spans="1:25" x14ac:dyDescent="0.25">
      <c r="A1724" s="68" t="s">
        <v>5411</v>
      </c>
      <c r="B1724" s="68" t="s">
        <v>5217</v>
      </c>
      <c r="C1724" s="68" t="s">
        <v>5412</v>
      </c>
      <c r="D1724" s="68" t="s">
        <v>1112</v>
      </c>
      <c r="E1724" s="68" t="s">
        <v>3</v>
      </c>
      <c r="F1724" s="68" t="s">
        <v>316</v>
      </c>
      <c r="G1724" s="68" t="s">
        <v>2</v>
      </c>
      <c r="H1724" s="68" t="s">
        <v>5</v>
      </c>
      <c r="I1724" s="68">
        <v>50104</v>
      </c>
      <c r="J1724" s="68" t="s">
        <v>13020</v>
      </c>
      <c r="K1724" s="68" t="s">
        <v>317</v>
      </c>
      <c r="L1724" s="68" t="s">
        <v>1112</v>
      </c>
      <c r="M1724" s="68" t="s">
        <v>14239</v>
      </c>
      <c r="N1724" s="68" t="s">
        <v>5412</v>
      </c>
      <c r="O1724" s="68" t="s">
        <v>14666</v>
      </c>
      <c r="P1724" s="348">
        <v>22006740</v>
      </c>
      <c r="Q1724" s="348" t="s">
        <v>15347</v>
      </c>
      <c r="R1724" s="348" t="s">
        <v>16654</v>
      </c>
      <c r="S1724" s="348">
        <v>22006740</v>
      </c>
      <c r="T1724" s="348" t="s">
        <v>14032</v>
      </c>
      <c r="U1724" s="348">
        <v>85976933</v>
      </c>
      <c r="V1724" s="68"/>
      <c r="W1724" s="68"/>
      <c r="X1724" s="68" t="s">
        <v>5413</v>
      </c>
      <c r="Y1724" s="68"/>
    </row>
    <row r="1725" spans="1:25" x14ac:dyDescent="0.25">
      <c r="A1725" s="68" t="s">
        <v>5414</v>
      </c>
      <c r="B1725" s="68" t="s">
        <v>5226</v>
      </c>
      <c r="C1725" s="68" t="s">
        <v>5415</v>
      </c>
      <c r="D1725" s="68" t="s">
        <v>1112</v>
      </c>
      <c r="E1725" s="68" t="s">
        <v>3</v>
      </c>
      <c r="F1725" s="68" t="s">
        <v>316</v>
      </c>
      <c r="G1725" s="68" t="s">
        <v>2</v>
      </c>
      <c r="H1725" s="68" t="s">
        <v>2</v>
      </c>
      <c r="I1725" s="68">
        <v>50101</v>
      </c>
      <c r="J1725" s="68" t="s">
        <v>12890</v>
      </c>
      <c r="K1725" s="68" t="s">
        <v>317</v>
      </c>
      <c r="L1725" s="68" t="s">
        <v>1112</v>
      </c>
      <c r="M1725" s="68" t="s">
        <v>1112</v>
      </c>
      <c r="N1725" s="68" t="s">
        <v>5415</v>
      </c>
      <c r="O1725" s="68" t="s">
        <v>14666</v>
      </c>
      <c r="P1725" s="348">
        <v>83700993</v>
      </c>
      <c r="Q1725" s="348" t="s">
        <v>15347</v>
      </c>
      <c r="R1725" s="348" t="s">
        <v>15748</v>
      </c>
      <c r="S1725" s="348">
        <v>83700993</v>
      </c>
      <c r="T1725" s="348" t="s">
        <v>14032</v>
      </c>
      <c r="U1725" s="348">
        <v>85976933</v>
      </c>
      <c r="V1725" s="68"/>
      <c r="W1725" s="68"/>
      <c r="X1725" s="68" t="s">
        <v>1474</v>
      </c>
      <c r="Y1725" s="68"/>
    </row>
    <row r="1726" spans="1:25" x14ac:dyDescent="0.25">
      <c r="A1726" s="68" t="s">
        <v>5417</v>
      </c>
      <c r="B1726" s="68" t="s">
        <v>5248</v>
      </c>
      <c r="C1726" s="68" t="s">
        <v>4369</v>
      </c>
      <c r="D1726" s="68" t="s">
        <v>1112</v>
      </c>
      <c r="E1726" s="68" t="s">
        <v>4</v>
      </c>
      <c r="F1726" s="68" t="s">
        <v>316</v>
      </c>
      <c r="G1726" s="68" t="s">
        <v>5</v>
      </c>
      <c r="H1726" s="68" t="s">
        <v>2</v>
      </c>
      <c r="I1726" s="68">
        <v>50401</v>
      </c>
      <c r="J1726" s="68" t="s">
        <v>12900</v>
      </c>
      <c r="K1726" s="68" t="s">
        <v>317</v>
      </c>
      <c r="L1726" s="68" t="s">
        <v>14234</v>
      </c>
      <c r="M1726" s="68" t="s">
        <v>14234</v>
      </c>
      <c r="N1726" s="68" t="s">
        <v>4369</v>
      </c>
      <c r="O1726" s="68" t="s">
        <v>14666</v>
      </c>
      <c r="P1726" s="348">
        <v>89168156</v>
      </c>
      <c r="Q1726" s="348" t="s">
        <v>15347</v>
      </c>
      <c r="R1726" s="348" t="s">
        <v>15749</v>
      </c>
      <c r="S1726" s="348">
        <v>89168156</v>
      </c>
      <c r="T1726" s="348" t="s">
        <v>14949</v>
      </c>
      <c r="U1726" s="348">
        <v>26711140</v>
      </c>
      <c r="V1726" s="68" t="s">
        <v>15261</v>
      </c>
      <c r="W1726" s="68"/>
      <c r="X1726" s="68" t="s">
        <v>5418</v>
      </c>
      <c r="Y1726" s="68"/>
    </row>
    <row r="1727" spans="1:25" x14ac:dyDescent="0.25">
      <c r="A1727" s="68" t="s">
        <v>5419</v>
      </c>
      <c r="B1727" s="68" t="s">
        <v>5222</v>
      </c>
      <c r="C1727" s="68" t="s">
        <v>5420</v>
      </c>
      <c r="D1727" s="68" t="s">
        <v>1112</v>
      </c>
      <c r="E1727" s="68" t="s">
        <v>4</v>
      </c>
      <c r="F1727" s="68" t="s">
        <v>316</v>
      </c>
      <c r="G1727" s="68" t="s">
        <v>5</v>
      </c>
      <c r="H1727" s="68" t="s">
        <v>4</v>
      </c>
      <c r="I1727" s="68">
        <v>50403</v>
      </c>
      <c r="J1727" s="68" t="s">
        <v>12981</v>
      </c>
      <c r="K1727" s="68" t="s">
        <v>317</v>
      </c>
      <c r="L1727" s="68" t="s">
        <v>14234</v>
      </c>
      <c r="M1727" s="68" t="s">
        <v>14241</v>
      </c>
      <c r="N1727" s="68" t="s">
        <v>1367</v>
      </c>
      <c r="O1727" s="68" t="s">
        <v>14666</v>
      </c>
      <c r="P1727" s="348">
        <v>26730247</v>
      </c>
      <c r="Q1727" s="348" t="s">
        <v>15347</v>
      </c>
      <c r="R1727" s="348" t="s">
        <v>9918</v>
      </c>
      <c r="S1727" s="348">
        <v>26730247</v>
      </c>
      <c r="T1727" s="348" t="s">
        <v>14949</v>
      </c>
      <c r="U1727" s="348">
        <v>26711140</v>
      </c>
      <c r="V1727" s="68" t="s">
        <v>15261</v>
      </c>
      <c r="W1727" s="68"/>
      <c r="X1727" s="68" t="s">
        <v>1480</v>
      </c>
      <c r="Y1727" s="68" t="s">
        <v>1706</v>
      </c>
    </row>
    <row r="1728" spans="1:25" x14ac:dyDescent="0.25">
      <c r="A1728" s="68" t="s">
        <v>5422</v>
      </c>
      <c r="B1728" s="68" t="s">
        <v>5421</v>
      </c>
      <c r="C1728" s="68" t="s">
        <v>14243</v>
      </c>
      <c r="D1728" s="68" t="s">
        <v>1112</v>
      </c>
      <c r="E1728" s="68" t="s">
        <v>4</v>
      </c>
      <c r="F1728" s="68" t="s">
        <v>316</v>
      </c>
      <c r="G1728" s="68" t="s">
        <v>5</v>
      </c>
      <c r="H1728" s="68" t="s">
        <v>3</v>
      </c>
      <c r="I1728" s="68">
        <v>50402</v>
      </c>
      <c r="J1728" s="68" t="s">
        <v>15329</v>
      </c>
      <c r="K1728" s="68" t="s">
        <v>317</v>
      </c>
      <c r="L1728" s="68" t="s">
        <v>14234</v>
      </c>
      <c r="M1728" s="68" t="s">
        <v>14237</v>
      </c>
      <c r="N1728" s="68" t="s">
        <v>14237</v>
      </c>
      <c r="O1728" s="68" t="s">
        <v>14666</v>
      </c>
      <c r="P1728" s="348">
        <v>26730119</v>
      </c>
      <c r="Q1728" s="348">
        <v>26730284</v>
      </c>
      <c r="R1728" s="348" t="s">
        <v>13658</v>
      </c>
      <c r="S1728" s="348">
        <v>26730119</v>
      </c>
      <c r="T1728" s="348" t="s">
        <v>14949</v>
      </c>
      <c r="U1728" s="348">
        <v>26711140</v>
      </c>
      <c r="V1728" s="68" t="s">
        <v>15261</v>
      </c>
      <c r="W1728" s="68"/>
      <c r="X1728" s="68" t="s">
        <v>2286</v>
      </c>
      <c r="Y1728" s="68"/>
    </row>
    <row r="1729" spans="1:25" x14ac:dyDescent="0.25">
      <c r="A1729" s="68" t="s">
        <v>5424</v>
      </c>
      <c r="B1729" s="68" t="s">
        <v>5423</v>
      </c>
      <c r="C1729" s="68" t="s">
        <v>5425</v>
      </c>
      <c r="D1729" s="68" t="s">
        <v>281</v>
      </c>
      <c r="E1729" s="68" t="s">
        <v>6</v>
      </c>
      <c r="F1729" s="68" t="s">
        <v>282</v>
      </c>
      <c r="G1729" s="68" t="s">
        <v>12</v>
      </c>
      <c r="H1729" s="68" t="s">
        <v>2</v>
      </c>
      <c r="I1729" s="68">
        <v>41001</v>
      </c>
      <c r="J1729" s="68" t="s">
        <v>13818</v>
      </c>
      <c r="K1729" s="68" t="s">
        <v>283</v>
      </c>
      <c r="L1729" s="68" t="s">
        <v>281</v>
      </c>
      <c r="M1729" s="68" t="s">
        <v>4153</v>
      </c>
      <c r="N1729" s="68" t="s">
        <v>5425</v>
      </c>
      <c r="O1729" s="68" t="s">
        <v>14666</v>
      </c>
      <c r="P1729" s="348">
        <v>24762105</v>
      </c>
      <c r="Q1729" s="348">
        <v>72960788</v>
      </c>
      <c r="R1729" s="348" t="s">
        <v>13217</v>
      </c>
      <c r="S1729" s="348">
        <v>84938350</v>
      </c>
      <c r="T1729" s="348" t="s">
        <v>10205</v>
      </c>
      <c r="U1729" s="348">
        <v>88766625</v>
      </c>
      <c r="V1729" s="68"/>
      <c r="W1729" s="68"/>
      <c r="X1729" s="68" t="s">
        <v>3282</v>
      </c>
      <c r="Y1729" s="68"/>
    </row>
    <row r="1730" spans="1:25" x14ac:dyDescent="0.25">
      <c r="A1730" s="68" t="s">
        <v>5428</v>
      </c>
      <c r="B1730" s="68" t="s">
        <v>5427</v>
      </c>
      <c r="C1730" s="68" t="s">
        <v>5429</v>
      </c>
      <c r="D1730" s="68" t="s">
        <v>1112</v>
      </c>
      <c r="E1730" s="68" t="s">
        <v>4</v>
      </c>
      <c r="F1730" s="68" t="s">
        <v>316</v>
      </c>
      <c r="G1730" s="68" t="s">
        <v>5</v>
      </c>
      <c r="H1730" s="68" t="s">
        <v>2</v>
      </c>
      <c r="I1730" s="68">
        <v>50401</v>
      </c>
      <c r="J1730" s="68" t="s">
        <v>12900</v>
      </c>
      <c r="K1730" s="68" t="s">
        <v>317</v>
      </c>
      <c r="L1730" s="68" t="s">
        <v>14234</v>
      </c>
      <c r="M1730" s="68" t="s">
        <v>14234</v>
      </c>
      <c r="N1730" s="68" t="s">
        <v>5429</v>
      </c>
      <c r="O1730" s="68" t="s">
        <v>14666</v>
      </c>
      <c r="P1730" s="348">
        <v>26718028</v>
      </c>
      <c r="Q1730" s="348" t="s">
        <v>15347</v>
      </c>
      <c r="R1730" s="348" t="s">
        <v>16655</v>
      </c>
      <c r="S1730" s="348">
        <v>85513653</v>
      </c>
      <c r="T1730" s="348" t="s">
        <v>14949</v>
      </c>
      <c r="U1730" s="348">
        <v>26711140</v>
      </c>
      <c r="V1730" s="68"/>
      <c r="W1730" s="68"/>
      <c r="X1730" s="68" t="s">
        <v>2701</v>
      </c>
      <c r="Y1730" s="68"/>
    </row>
    <row r="1731" spans="1:25" x14ac:dyDescent="0.25">
      <c r="A1731" s="68" t="s">
        <v>5431</v>
      </c>
      <c r="B1731" s="68" t="s">
        <v>5430</v>
      </c>
      <c r="C1731" s="68" t="s">
        <v>486</v>
      </c>
      <c r="D1731" s="68" t="s">
        <v>1112</v>
      </c>
      <c r="E1731" s="68" t="s">
        <v>4</v>
      </c>
      <c r="F1731" s="68" t="s">
        <v>316</v>
      </c>
      <c r="G1731" s="68" t="s">
        <v>5</v>
      </c>
      <c r="H1731" s="68" t="s">
        <v>2</v>
      </c>
      <c r="I1731" s="68">
        <v>50401</v>
      </c>
      <c r="J1731" s="68" t="s">
        <v>12900</v>
      </c>
      <c r="K1731" s="68" t="s">
        <v>317</v>
      </c>
      <c r="L1731" s="68" t="s">
        <v>14234</v>
      </c>
      <c r="M1731" s="68" t="s">
        <v>14234</v>
      </c>
      <c r="N1731" s="68" t="s">
        <v>486</v>
      </c>
      <c r="O1731" s="68" t="s">
        <v>14666</v>
      </c>
      <c r="P1731" s="348">
        <v>98965487</v>
      </c>
      <c r="Q1731" s="348">
        <v>89965487</v>
      </c>
      <c r="R1731" s="348" t="s">
        <v>14952</v>
      </c>
      <c r="S1731" s="348">
        <v>89965487</v>
      </c>
      <c r="T1731" s="348" t="s">
        <v>14949</v>
      </c>
      <c r="U1731" s="348">
        <v>26711140</v>
      </c>
      <c r="V1731" s="68"/>
      <c r="W1731" s="68"/>
      <c r="X1731" s="68" t="s">
        <v>4612</v>
      </c>
      <c r="Y1731" s="68"/>
    </row>
    <row r="1732" spans="1:25" x14ac:dyDescent="0.25">
      <c r="A1732" s="68" t="s">
        <v>5432</v>
      </c>
      <c r="B1732" s="68" t="s">
        <v>5330</v>
      </c>
      <c r="C1732" s="68" t="s">
        <v>10149</v>
      </c>
      <c r="D1732" s="68" t="s">
        <v>1112</v>
      </c>
      <c r="E1732" s="68" t="s">
        <v>4</v>
      </c>
      <c r="F1732" s="68" t="s">
        <v>316</v>
      </c>
      <c r="G1732" s="68" t="s">
        <v>5</v>
      </c>
      <c r="H1732" s="68" t="s">
        <v>2</v>
      </c>
      <c r="I1732" s="68">
        <v>50401</v>
      </c>
      <c r="J1732" s="68" t="s">
        <v>12900</v>
      </c>
      <c r="K1732" s="68" t="s">
        <v>317</v>
      </c>
      <c r="L1732" s="68" t="s">
        <v>14234</v>
      </c>
      <c r="M1732" s="68" t="s">
        <v>14234</v>
      </c>
      <c r="N1732" s="68" t="s">
        <v>11624</v>
      </c>
      <c r="O1732" s="68" t="s">
        <v>14666</v>
      </c>
      <c r="P1732" s="348">
        <v>26711101</v>
      </c>
      <c r="Q1732" s="348">
        <v>40803362</v>
      </c>
      <c r="R1732" s="348" t="s">
        <v>14235</v>
      </c>
      <c r="S1732" s="348">
        <v>70245702</v>
      </c>
      <c r="T1732" s="348" t="s">
        <v>14949</v>
      </c>
      <c r="U1732" s="348">
        <v>26711140</v>
      </c>
      <c r="V1732" s="68" t="s">
        <v>15261</v>
      </c>
      <c r="W1732" s="68"/>
      <c r="X1732" s="68" t="s">
        <v>2282</v>
      </c>
      <c r="Y1732" s="68"/>
    </row>
    <row r="1733" spans="1:25" x14ac:dyDescent="0.25">
      <c r="A1733" s="68" t="s">
        <v>5434</v>
      </c>
      <c r="B1733" s="68" t="s">
        <v>5433</v>
      </c>
      <c r="C1733" s="68" t="s">
        <v>352</v>
      </c>
      <c r="D1733" s="68" t="s">
        <v>1112</v>
      </c>
      <c r="E1733" s="68" t="s">
        <v>4</v>
      </c>
      <c r="F1733" s="68" t="s">
        <v>316</v>
      </c>
      <c r="G1733" s="68" t="s">
        <v>5</v>
      </c>
      <c r="H1733" s="68" t="s">
        <v>4</v>
      </c>
      <c r="I1733" s="68">
        <v>50403</v>
      </c>
      <c r="J1733" s="68" t="s">
        <v>12981</v>
      </c>
      <c r="K1733" s="68" t="s">
        <v>317</v>
      </c>
      <c r="L1733" s="68" t="s">
        <v>14234</v>
      </c>
      <c r="M1733" s="68" t="s">
        <v>14241</v>
      </c>
      <c r="N1733" s="68" t="s">
        <v>352</v>
      </c>
      <c r="O1733" s="68" t="s">
        <v>14666</v>
      </c>
      <c r="P1733" s="348">
        <v>84372137</v>
      </c>
      <c r="Q1733" s="348" t="s">
        <v>15347</v>
      </c>
      <c r="R1733" s="348" t="s">
        <v>12474</v>
      </c>
      <c r="S1733" s="348">
        <v>84372137</v>
      </c>
      <c r="T1733" s="348" t="s">
        <v>14949</v>
      </c>
      <c r="U1733" s="348">
        <v>26711140</v>
      </c>
      <c r="V1733" s="68"/>
      <c r="W1733" s="68"/>
      <c r="X1733" s="68" t="s">
        <v>12475</v>
      </c>
      <c r="Y1733" s="68"/>
    </row>
    <row r="1734" spans="1:25" x14ac:dyDescent="0.25">
      <c r="A1734" s="68" t="s">
        <v>5436</v>
      </c>
      <c r="B1734" s="68" t="s">
        <v>5435</v>
      </c>
      <c r="C1734" s="68" t="s">
        <v>14233</v>
      </c>
      <c r="D1734" s="68" t="s">
        <v>1112</v>
      </c>
      <c r="E1734" s="68" t="s">
        <v>4</v>
      </c>
      <c r="F1734" s="68" t="s">
        <v>316</v>
      </c>
      <c r="G1734" s="68" t="s">
        <v>5</v>
      </c>
      <c r="H1734" s="68" t="s">
        <v>2</v>
      </c>
      <c r="I1734" s="68">
        <v>50401</v>
      </c>
      <c r="J1734" s="68" t="s">
        <v>12900</v>
      </c>
      <c r="K1734" s="68" t="s">
        <v>317</v>
      </c>
      <c r="L1734" s="68" t="s">
        <v>14234</v>
      </c>
      <c r="M1734" s="68" t="s">
        <v>14234</v>
      </c>
      <c r="N1734" s="68" t="s">
        <v>127</v>
      </c>
      <c r="O1734" s="68" t="s">
        <v>14666</v>
      </c>
      <c r="P1734" s="348">
        <v>26711140</v>
      </c>
      <c r="Q1734" s="348">
        <v>89476428</v>
      </c>
      <c r="R1734" s="348" t="s">
        <v>13547</v>
      </c>
      <c r="S1734" s="348">
        <v>89476428</v>
      </c>
      <c r="T1734" s="348" t="s">
        <v>14949</v>
      </c>
      <c r="U1734" s="348">
        <v>26711140</v>
      </c>
      <c r="V1734" s="68"/>
      <c r="W1734" s="68"/>
      <c r="X1734" s="68" t="s">
        <v>13219</v>
      </c>
      <c r="Y1734" s="68"/>
    </row>
    <row r="1735" spans="1:25" x14ac:dyDescent="0.25">
      <c r="A1735" s="68" t="s">
        <v>5437</v>
      </c>
      <c r="B1735" s="68" t="s">
        <v>2081</v>
      </c>
      <c r="C1735" s="68" t="s">
        <v>5438</v>
      </c>
      <c r="D1735" s="68" t="s">
        <v>1112</v>
      </c>
      <c r="E1735" s="68" t="s">
        <v>4</v>
      </c>
      <c r="F1735" s="68" t="s">
        <v>316</v>
      </c>
      <c r="G1735" s="68" t="s">
        <v>5</v>
      </c>
      <c r="H1735" s="68" t="s">
        <v>2</v>
      </c>
      <c r="I1735" s="68">
        <v>50401</v>
      </c>
      <c r="J1735" s="68" t="s">
        <v>12900</v>
      </c>
      <c r="K1735" s="68" t="s">
        <v>317</v>
      </c>
      <c r="L1735" s="68" t="s">
        <v>14234</v>
      </c>
      <c r="M1735" s="68" t="s">
        <v>14234</v>
      </c>
      <c r="N1735" s="68" t="s">
        <v>5438</v>
      </c>
      <c r="O1735" s="68" t="s">
        <v>14666</v>
      </c>
      <c r="P1735" s="348">
        <v>47033211</v>
      </c>
      <c r="Q1735" s="348">
        <v>89516976</v>
      </c>
      <c r="R1735" s="348" t="s">
        <v>16656</v>
      </c>
      <c r="S1735" s="348">
        <v>47033211</v>
      </c>
      <c r="T1735" s="348" t="s">
        <v>14949</v>
      </c>
      <c r="U1735" s="348">
        <v>26711140</v>
      </c>
      <c r="V1735" s="68"/>
      <c r="W1735" s="68"/>
      <c r="X1735" s="68" t="s">
        <v>5439</v>
      </c>
      <c r="Y1735" s="68"/>
    </row>
    <row r="1736" spans="1:25" x14ac:dyDescent="0.25">
      <c r="A1736" s="68" t="s">
        <v>5440</v>
      </c>
      <c r="B1736" s="68" t="s">
        <v>2087</v>
      </c>
      <c r="C1736" s="68" t="s">
        <v>3570</v>
      </c>
      <c r="D1736" s="68" t="s">
        <v>1112</v>
      </c>
      <c r="E1736" s="68" t="s">
        <v>4</v>
      </c>
      <c r="F1736" s="68" t="s">
        <v>316</v>
      </c>
      <c r="G1736" s="68" t="s">
        <v>5</v>
      </c>
      <c r="H1736" s="68" t="s">
        <v>3</v>
      </c>
      <c r="I1736" s="68">
        <v>50402</v>
      </c>
      <c r="J1736" s="68" t="s">
        <v>15329</v>
      </c>
      <c r="K1736" s="68" t="s">
        <v>317</v>
      </c>
      <c r="L1736" s="68" t="s">
        <v>14234</v>
      </c>
      <c r="M1736" s="68" t="s">
        <v>14237</v>
      </c>
      <c r="N1736" s="68" t="s">
        <v>3570</v>
      </c>
      <c r="O1736" s="68" t="s">
        <v>14666</v>
      </c>
      <c r="P1736" s="348">
        <v>22007620</v>
      </c>
      <c r="Q1736" s="348">
        <v>86710786</v>
      </c>
      <c r="R1736" s="348" t="s">
        <v>15750</v>
      </c>
      <c r="S1736" s="348">
        <v>86121154</v>
      </c>
      <c r="T1736" s="348" t="s">
        <v>14949</v>
      </c>
      <c r="U1736" s="348">
        <v>26711140</v>
      </c>
      <c r="V1736" s="68"/>
      <c r="W1736" s="68"/>
      <c r="X1736" s="68"/>
      <c r="Y1736" s="68"/>
    </row>
    <row r="1737" spans="1:25" x14ac:dyDescent="0.25">
      <c r="A1737" s="68" t="s">
        <v>5441</v>
      </c>
      <c r="B1737" s="68" t="s">
        <v>2119</v>
      </c>
      <c r="C1737" s="68" t="s">
        <v>5442</v>
      </c>
      <c r="D1737" s="68" t="s">
        <v>1112</v>
      </c>
      <c r="E1737" s="68" t="s">
        <v>4</v>
      </c>
      <c r="F1737" s="68" t="s">
        <v>316</v>
      </c>
      <c r="G1737" s="68" t="s">
        <v>5</v>
      </c>
      <c r="H1737" s="68" t="s">
        <v>2</v>
      </c>
      <c r="I1737" s="68">
        <v>50401</v>
      </c>
      <c r="J1737" s="68" t="s">
        <v>12900</v>
      </c>
      <c r="K1737" s="68" t="s">
        <v>317</v>
      </c>
      <c r="L1737" s="68" t="s">
        <v>14234</v>
      </c>
      <c r="M1737" s="68" t="s">
        <v>14234</v>
      </c>
      <c r="N1737" s="68" t="s">
        <v>5442</v>
      </c>
      <c r="O1737" s="68" t="s">
        <v>14666</v>
      </c>
      <c r="P1737" s="348">
        <v>26658598</v>
      </c>
      <c r="Q1737" s="348" t="s">
        <v>15347</v>
      </c>
      <c r="R1737" s="348" t="s">
        <v>15751</v>
      </c>
      <c r="S1737" s="348">
        <v>26658598</v>
      </c>
      <c r="T1737" s="348" t="s">
        <v>14949</v>
      </c>
      <c r="U1737" s="348">
        <v>26711140</v>
      </c>
      <c r="V1737" s="68" t="s">
        <v>15261</v>
      </c>
      <c r="W1737" s="68"/>
      <c r="X1737" s="68" t="s">
        <v>5443</v>
      </c>
      <c r="Y1737" s="68"/>
    </row>
    <row r="1738" spans="1:25" x14ac:dyDescent="0.25">
      <c r="A1738" s="68" t="s">
        <v>5444</v>
      </c>
      <c r="B1738" s="68" t="s">
        <v>533</v>
      </c>
      <c r="C1738" s="68" t="s">
        <v>5445</v>
      </c>
      <c r="D1738" s="68" t="s">
        <v>1112</v>
      </c>
      <c r="E1738" s="68" t="s">
        <v>4</v>
      </c>
      <c r="F1738" s="68" t="s">
        <v>316</v>
      </c>
      <c r="G1738" s="68" t="s">
        <v>5</v>
      </c>
      <c r="H1738" s="68" t="s">
        <v>4</v>
      </c>
      <c r="I1738" s="68">
        <v>50403</v>
      </c>
      <c r="J1738" s="68" t="s">
        <v>12981</v>
      </c>
      <c r="K1738" s="68" t="s">
        <v>317</v>
      </c>
      <c r="L1738" s="68" t="s">
        <v>14234</v>
      </c>
      <c r="M1738" s="68" t="s">
        <v>14241</v>
      </c>
      <c r="N1738" s="68" t="s">
        <v>1966</v>
      </c>
      <c r="O1738" s="68" t="s">
        <v>14666</v>
      </c>
      <c r="P1738" s="348">
        <v>22006810</v>
      </c>
      <c r="Q1738" s="348">
        <v>84876517</v>
      </c>
      <c r="R1738" s="348" t="s">
        <v>16657</v>
      </c>
      <c r="S1738" s="348">
        <v>84876517</v>
      </c>
      <c r="T1738" s="348" t="s">
        <v>14949</v>
      </c>
      <c r="U1738" s="348">
        <v>22711140</v>
      </c>
      <c r="V1738" s="68"/>
      <c r="W1738" s="68"/>
      <c r="X1738" s="68" t="s">
        <v>5446</v>
      </c>
      <c r="Y1738" s="68"/>
    </row>
    <row r="1739" spans="1:25" x14ac:dyDescent="0.25">
      <c r="A1739" s="68" t="s">
        <v>5447</v>
      </c>
      <c r="B1739" s="68" t="s">
        <v>5303</v>
      </c>
      <c r="C1739" s="68" t="s">
        <v>14245</v>
      </c>
      <c r="D1739" s="68" t="s">
        <v>1112</v>
      </c>
      <c r="E1739" s="68" t="s">
        <v>4</v>
      </c>
      <c r="F1739" s="68" t="s">
        <v>316</v>
      </c>
      <c r="G1739" s="68" t="s">
        <v>5</v>
      </c>
      <c r="H1739" s="68" t="s">
        <v>2</v>
      </c>
      <c r="I1739" s="68">
        <v>50401</v>
      </c>
      <c r="J1739" s="68" t="s">
        <v>12900</v>
      </c>
      <c r="K1739" s="68" t="s">
        <v>317</v>
      </c>
      <c r="L1739" s="68" t="s">
        <v>14234</v>
      </c>
      <c r="M1739" s="68" t="s">
        <v>14234</v>
      </c>
      <c r="N1739" s="68" t="s">
        <v>14245</v>
      </c>
      <c r="O1739" s="68" t="s">
        <v>14666</v>
      </c>
      <c r="P1739" s="348">
        <v>85018001</v>
      </c>
      <c r="Q1739" s="348" t="s">
        <v>15347</v>
      </c>
      <c r="R1739" s="348" t="s">
        <v>10207</v>
      </c>
      <c r="S1739" s="348">
        <v>85018001</v>
      </c>
      <c r="T1739" s="348" t="s">
        <v>14949</v>
      </c>
      <c r="U1739" s="348">
        <v>26711140</v>
      </c>
      <c r="V1739" s="68"/>
      <c r="W1739" s="68"/>
      <c r="X1739" s="68" t="s">
        <v>5448</v>
      </c>
      <c r="Y1739" s="68"/>
    </row>
    <row r="1740" spans="1:25" x14ac:dyDescent="0.25">
      <c r="A1740" s="68" t="s">
        <v>5449</v>
      </c>
      <c r="B1740" s="68" t="s">
        <v>5363</v>
      </c>
      <c r="C1740" s="68" t="s">
        <v>12627</v>
      </c>
      <c r="D1740" s="68" t="s">
        <v>1112</v>
      </c>
      <c r="E1740" s="68" t="s">
        <v>4</v>
      </c>
      <c r="F1740" s="68" t="s">
        <v>316</v>
      </c>
      <c r="G1740" s="68" t="s">
        <v>5</v>
      </c>
      <c r="H1740" s="68" t="s">
        <v>4</v>
      </c>
      <c r="I1740" s="68">
        <v>50403</v>
      </c>
      <c r="J1740" s="68" t="s">
        <v>12981</v>
      </c>
      <c r="K1740" s="68" t="s">
        <v>317</v>
      </c>
      <c r="L1740" s="68" t="s">
        <v>14234</v>
      </c>
      <c r="M1740" s="68" t="s">
        <v>14241</v>
      </c>
      <c r="N1740" s="68" t="s">
        <v>12627</v>
      </c>
      <c r="O1740" s="68" t="s">
        <v>14666</v>
      </c>
      <c r="P1740" s="348">
        <v>22006600</v>
      </c>
      <c r="Q1740" s="348">
        <v>86795818</v>
      </c>
      <c r="R1740" s="348" t="s">
        <v>12482</v>
      </c>
      <c r="S1740" s="348">
        <v>22660066</v>
      </c>
      <c r="T1740" s="348" t="s">
        <v>14949</v>
      </c>
      <c r="U1740" s="348">
        <v>26711140</v>
      </c>
      <c r="V1740" s="68"/>
      <c r="W1740" s="68"/>
      <c r="X1740" s="68" t="s">
        <v>9270</v>
      </c>
      <c r="Y1740" s="68"/>
    </row>
    <row r="1741" spans="1:25" x14ac:dyDescent="0.25">
      <c r="A1741" s="68" t="s">
        <v>5450</v>
      </c>
      <c r="B1741" s="68" t="s">
        <v>5340</v>
      </c>
      <c r="C1741" s="68" t="s">
        <v>5451</v>
      </c>
      <c r="D1741" s="68" t="s">
        <v>1112</v>
      </c>
      <c r="E1741" s="68" t="s">
        <v>4</v>
      </c>
      <c r="F1741" s="68" t="s">
        <v>316</v>
      </c>
      <c r="G1741" s="68" t="s">
        <v>5</v>
      </c>
      <c r="H1741" s="68" t="s">
        <v>3</v>
      </c>
      <c r="I1741" s="68">
        <v>50402</v>
      </c>
      <c r="J1741" s="68" t="s">
        <v>15329</v>
      </c>
      <c r="K1741" s="68" t="s">
        <v>317</v>
      </c>
      <c r="L1741" s="68" t="s">
        <v>14234</v>
      </c>
      <c r="M1741" s="68" t="s">
        <v>14237</v>
      </c>
      <c r="N1741" s="68" t="s">
        <v>5451</v>
      </c>
      <c r="O1741" s="68" t="s">
        <v>14666</v>
      </c>
      <c r="P1741" s="348">
        <v>26731246</v>
      </c>
      <c r="Q1741" s="348">
        <v>62965923</v>
      </c>
      <c r="R1741" s="348" t="s">
        <v>12473</v>
      </c>
      <c r="S1741" s="348">
        <v>22007613</v>
      </c>
      <c r="T1741" s="348" t="s">
        <v>14949</v>
      </c>
      <c r="U1741" s="348">
        <v>26711140</v>
      </c>
      <c r="V1741" s="68"/>
      <c r="W1741" s="68"/>
      <c r="X1741" s="68" t="s">
        <v>5452</v>
      </c>
      <c r="Y1741" s="68"/>
    </row>
    <row r="1742" spans="1:25" x14ac:dyDescent="0.25">
      <c r="A1742" s="68" t="s">
        <v>10033</v>
      </c>
      <c r="B1742" s="68" t="s">
        <v>10034</v>
      </c>
      <c r="C1742" s="68" t="s">
        <v>10035</v>
      </c>
      <c r="D1742" s="68" t="s">
        <v>1112</v>
      </c>
      <c r="E1742" s="68" t="s">
        <v>4</v>
      </c>
      <c r="F1742" s="68" t="s">
        <v>316</v>
      </c>
      <c r="G1742" s="68" t="s">
        <v>5</v>
      </c>
      <c r="H1742" s="68" t="s">
        <v>2</v>
      </c>
      <c r="I1742" s="68">
        <v>50401</v>
      </c>
      <c r="J1742" s="68" t="s">
        <v>12900</v>
      </c>
      <c r="K1742" s="68" t="s">
        <v>317</v>
      </c>
      <c r="L1742" s="68" t="s">
        <v>14234</v>
      </c>
      <c r="M1742" s="68" t="s">
        <v>14234</v>
      </c>
      <c r="N1742" s="68" t="s">
        <v>11625</v>
      </c>
      <c r="O1742" s="68" t="s">
        <v>14666</v>
      </c>
      <c r="P1742" s="348">
        <v>26711140</v>
      </c>
      <c r="Q1742" s="348">
        <v>85156596</v>
      </c>
      <c r="R1742" s="348" t="s">
        <v>16658</v>
      </c>
      <c r="S1742" s="348">
        <v>85156596</v>
      </c>
      <c r="T1742" s="348" t="s">
        <v>14949</v>
      </c>
      <c r="U1742" s="348">
        <v>26711140</v>
      </c>
      <c r="V1742" s="68"/>
      <c r="W1742" s="68"/>
      <c r="X1742" s="68" t="s">
        <v>12852</v>
      </c>
      <c r="Y1742" s="68"/>
    </row>
    <row r="1743" spans="1:25" x14ac:dyDescent="0.25">
      <c r="A1743" s="68" t="s">
        <v>5453</v>
      </c>
      <c r="B1743" s="68" t="s">
        <v>5267</v>
      </c>
      <c r="C1743" s="68" t="s">
        <v>5454</v>
      </c>
      <c r="D1743" s="68" t="s">
        <v>1112</v>
      </c>
      <c r="E1743" s="68" t="s">
        <v>4</v>
      </c>
      <c r="F1743" s="68" t="s">
        <v>316</v>
      </c>
      <c r="G1743" s="68" t="s">
        <v>5</v>
      </c>
      <c r="H1743" s="68" t="s">
        <v>2</v>
      </c>
      <c r="I1743" s="68">
        <v>50401</v>
      </c>
      <c r="J1743" s="68" t="s">
        <v>12900</v>
      </c>
      <c r="K1743" s="68" t="s">
        <v>317</v>
      </c>
      <c r="L1743" s="68" t="s">
        <v>14234</v>
      </c>
      <c r="M1743" s="68" t="s">
        <v>14234</v>
      </c>
      <c r="N1743" s="68" t="s">
        <v>11626</v>
      </c>
      <c r="O1743" s="68" t="s">
        <v>14666</v>
      </c>
      <c r="P1743" s="348">
        <v>84632540</v>
      </c>
      <c r="Q1743" s="348">
        <v>26711140</v>
      </c>
      <c r="R1743" s="348" t="s">
        <v>10032</v>
      </c>
      <c r="S1743" s="348">
        <v>84632540</v>
      </c>
      <c r="T1743" s="348" t="s">
        <v>14949</v>
      </c>
      <c r="U1743" s="348">
        <v>26711140</v>
      </c>
      <c r="V1743" s="68"/>
      <c r="W1743" s="68"/>
      <c r="X1743" s="68" t="s">
        <v>10844</v>
      </c>
      <c r="Y1743" s="68"/>
    </row>
    <row r="1744" spans="1:25" x14ac:dyDescent="0.25">
      <c r="A1744" s="68" t="s">
        <v>5455</v>
      </c>
      <c r="B1744" s="68" t="s">
        <v>5288</v>
      </c>
      <c r="C1744" s="68" t="s">
        <v>5456</v>
      </c>
      <c r="D1744" s="68" t="s">
        <v>1112</v>
      </c>
      <c r="E1744" s="68" t="s">
        <v>4</v>
      </c>
      <c r="F1744" s="68" t="s">
        <v>316</v>
      </c>
      <c r="G1744" s="68" t="s">
        <v>5</v>
      </c>
      <c r="H1744" s="68" t="s">
        <v>3</v>
      </c>
      <c r="I1744" s="68">
        <v>50402</v>
      </c>
      <c r="J1744" s="68" t="s">
        <v>15329</v>
      </c>
      <c r="K1744" s="68" t="s">
        <v>317</v>
      </c>
      <c r="L1744" s="68" t="s">
        <v>14234</v>
      </c>
      <c r="M1744" s="68" t="s">
        <v>14237</v>
      </c>
      <c r="N1744" s="68" t="s">
        <v>5456</v>
      </c>
      <c r="O1744" s="68" t="s">
        <v>14666</v>
      </c>
      <c r="P1744" s="348">
        <v>22006240</v>
      </c>
      <c r="Q1744" s="348" t="s">
        <v>15347</v>
      </c>
      <c r="R1744" s="348" t="s">
        <v>15752</v>
      </c>
      <c r="S1744" s="348">
        <v>84392990</v>
      </c>
      <c r="T1744" s="348" t="s">
        <v>14949</v>
      </c>
      <c r="U1744" s="348">
        <v>26711140</v>
      </c>
      <c r="V1744" s="68"/>
      <c r="W1744" s="68"/>
      <c r="X1744" s="68" t="s">
        <v>8022</v>
      </c>
      <c r="Y1744" s="68"/>
    </row>
    <row r="1745" spans="1:25" x14ac:dyDescent="0.25">
      <c r="A1745" s="68" t="s">
        <v>5458</v>
      </c>
      <c r="B1745" s="68" t="s">
        <v>5457</v>
      </c>
      <c r="C1745" s="68" t="s">
        <v>14244</v>
      </c>
      <c r="D1745" s="68" t="s">
        <v>1112</v>
      </c>
      <c r="E1745" s="68" t="s">
        <v>4</v>
      </c>
      <c r="F1745" s="68" t="s">
        <v>316</v>
      </c>
      <c r="G1745" s="68" t="s">
        <v>5</v>
      </c>
      <c r="H1745" s="68" t="s">
        <v>2</v>
      </c>
      <c r="I1745" s="68">
        <v>50401</v>
      </c>
      <c r="J1745" s="68" t="s">
        <v>12900</v>
      </c>
      <c r="K1745" s="68" t="s">
        <v>317</v>
      </c>
      <c r="L1745" s="68" t="s">
        <v>14234</v>
      </c>
      <c r="M1745" s="68" t="s">
        <v>14234</v>
      </c>
      <c r="N1745" s="68" t="s">
        <v>11627</v>
      </c>
      <c r="O1745" s="68" t="s">
        <v>14666</v>
      </c>
      <c r="P1745" s="348">
        <v>26711187</v>
      </c>
      <c r="Q1745" s="348">
        <v>89976440</v>
      </c>
      <c r="R1745" s="348" t="s">
        <v>13220</v>
      </c>
      <c r="S1745" s="348">
        <v>89976440</v>
      </c>
      <c r="T1745" s="348" t="s">
        <v>14949</v>
      </c>
      <c r="U1745" s="348">
        <v>26711187</v>
      </c>
      <c r="V1745" s="68"/>
      <c r="W1745" s="68"/>
      <c r="X1745" s="68" t="s">
        <v>10773</v>
      </c>
      <c r="Y1745" s="68"/>
    </row>
    <row r="1746" spans="1:25" x14ac:dyDescent="0.25">
      <c r="A1746" s="68" t="s">
        <v>5459</v>
      </c>
      <c r="B1746" s="68" t="s">
        <v>5405</v>
      </c>
      <c r="C1746" s="68" t="s">
        <v>285</v>
      </c>
      <c r="D1746" s="68" t="s">
        <v>1112</v>
      </c>
      <c r="E1746" s="68" t="s">
        <v>4</v>
      </c>
      <c r="F1746" s="68" t="s">
        <v>316</v>
      </c>
      <c r="G1746" s="68" t="s">
        <v>5</v>
      </c>
      <c r="H1746" s="68" t="s">
        <v>4</v>
      </c>
      <c r="I1746" s="68">
        <v>50403</v>
      </c>
      <c r="J1746" s="68" t="s">
        <v>12981</v>
      </c>
      <c r="K1746" s="68" t="s">
        <v>317</v>
      </c>
      <c r="L1746" s="68" t="s">
        <v>14234</v>
      </c>
      <c r="M1746" s="68" t="s">
        <v>14241</v>
      </c>
      <c r="N1746" s="68" t="s">
        <v>285</v>
      </c>
      <c r="O1746" s="68" t="s">
        <v>14666</v>
      </c>
      <c r="P1746" s="348">
        <v>22006324</v>
      </c>
      <c r="Q1746" s="348">
        <v>88161753</v>
      </c>
      <c r="R1746" s="348" t="s">
        <v>5460</v>
      </c>
      <c r="S1746" s="348">
        <v>88161753</v>
      </c>
      <c r="T1746" s="348" t="s">
        <v>14949</v>
      </c>
      <c r="U1746" s="348">
        <v>26711140</v>
      </c>
      <c r="V1746" s="68"/>
      <c r="W1746" s="68"/>
      <c r="X1746" s="68" t="s">
        <v>8837</v>
      </c>
      <c r="Y1746" s="68"/>
    </row>
    <row r="1747" spans="1:25" x14ac:dyDescent="0.25">
      <c r="A1747" s="68" t="s">
        <v>5461</v>
      </c>
      <c r="B1747" s="68" t="s">
        <v>4492</v>
      </c>
      <c r="C1747" s="68" t="s">
        <v>5462</v>
      </c>
      <c r="D1747" s="68" t="s">
        <v>5463</v>
      </c>
      <c r="E1747" s="68" t="s">
        <v>2</v>
      </c>
      <c r="F1747" s="68" t="s">
        <v>316</v>
      </c>
      <c r="G1747" s="68" t="s">
        <v>3</v>
      </c>
      <c r="H1747" s="68" t="s">
        <v>2</v>
      </c>
      <c r="I1747" s="68">
        <v>50201</v>
      </c>
      <c r="J1747" s="68" t="s">
        <v>12893</v>
      </c>
      <c r="K1747" s="68" t="s">
        <v>317</v>
      </c>
      <c r="L1747" s="68" t="s">
        <v>5463</v>
      </c>
      <c r="M1747" s="68" t="s">
        <v>5463</v>
      </c>
      <c r="N1747" s="68" t="s">
        <v>11628</v>
      </c>
      <c r="O1747" s="68" t="s">
        <v>14666</v>
      </c>
      <c r="P1747" s="348">
        <v>26867655</v>
      </c>
      <c r="Q1747" s="348" t="s">
        <v>15347</v>
      </c>
      <c r="R1747" s="348" t="s">
        <v>15753</v>
      </c>
      <c r="S1747" s="348">
        <v>88417272</v>
      </c>
      <c r="T1747" s="348" t="s">
        <v>15754</v>
      </c>
      <c r="U1747" s="348">
        <v>88160059</v>
      </c>
      <c r="V1747" s="68"/>
      <c r="W1747" s="68"/>
      <c r="X1747" s="68" t="s">
        <v>5464</v>
      </c>
      <c r="Y1747" s="68"/>
    </row>
    <row r="1748" spans="1:25" x14ac:dyDescent="0.25">
      <c r="A1748" s="68" t="s">
        <v>5466</v>
      </c>
      <c r="B1748" s="68" t="s">
        <v>5465</v>
      </c>
      <c r="C1748" s="68" t="s">
        <v>5467</v>
      </c>
      <c r="D1748" s="68" t="s">
        <v>5463</v>
      </c>
      <c r="E1748" s="68" t="s">
        <v>2</v>
      </c>
      <c r="F1748" s="68" t="s">
        <v>316</v>
      </c>
      <c r="G1748" s="68" t="s">
        <v>3</v>
      </c>
      <c r="H1748" s="68" t="s">
        <v>2</v>
      </c>
      <c r="I1748" s="68">
        <v>50201</v>
      </c>
      <c r="J1748" s="68" t="s">
        <v>12893</v>
      </c>
      <c r="K1748" s="68" t="s">
        <v>317</v>
      </c>
      <c r="L1748" s="68" t="s">
        <v>5463</v>
      </c>
      <c r="M1748" s="68" t="s">
        <v>5463</v>
      </c>
      <c r="N1748" s="68" t="s">
        <v>11629</v>
      </c>
      <c r="O1748" s="68" t="s">
        <v>14666</v>
      </c>
      <c r="P1748" s="348">
        <v>26853327</v>
      </c>
      <c r="Q1748" s="348" t="s">
        <v>15347</v>
      </c>
      <c r="R1748" s="348" t="s">
        <v>13561</v>
      </c>
      <c r="S1748" s="348">
        <v>87813239</v>
      </c>
      <c r="T1748" s="348" t="s">
        <v>15754</v>
      </c>
      <c r="U1748" s="348">
        <v>26867009</v>
      </c>
      <c r="V1748" s="68"/>
      <c r="W1748" s="68"/>
      <c r="X1748" s="68" t="s">
        <v>3482</v>
      </c>
      <c r="Y1748" s="68"/>
    </row>
    <row r="1749" spans="1:25" x14ac:dyDescent="0.25">
      <c r="A1749" s="68" t="s">
        <v>5468</v>
      </c>
      <c r="B1749" s="68" t="s">
        <v>4496</v>
      </c>
      <c r="C1749" s="68" t="s">
        <v>5469</v>
      </c>
      <c r="D1749" s="68" t="s">
        <v>5463</v>
      </c>
      <c r="E1749" s="68" t="s">
        <v>2</v>
      </c>
      <c r="F1749" s="68" t="s">
        <v>316</v>
      </c>
      <c r="G1749" s="68" t="s">
        <v>3</v>
      </c>
      <c r="H1749" s="68" t="s">
        <v>2</v>
      </c>
      <c r="I1749" s="68">
        <v>50201</v>
      </c>
      <c r="J1749" s="68" t="s">
        <v>12893</v>
      </c>
      <c r="K1749" s="68" t="s">
        <v>317</v>
      </c>
      <c r="L1749" s="68" t="s">
        <v>5463</v>
      </c>
      <c r="M1749" s="68" t="s">
        <v>5463</v>
      </c>
      <c r="N1749" s="68" t="s">
        <v>11188</v>
      </c>
      <c r="O1749" s="68" t="s">
        <v>14666</v>
      </c>
      <c r="P1749" s="348">
        <v>22006503</v>
      </c>
      <c r="Q1749" s="348" t="s">
        <v>15347</v>
      </c>
      <c r="R1749" s="348" t="s">
        <v>15755</v>
      </c>
      <c r="S1749" s="348">
        <v>88234117</v>
      </c>
      <c r="T1749" s="348" t="s">
        <v>15754</v>
      </c>
      <c r="U1749" s="348">
        <v>26867009</v>
      </c>
      <c r="V1749" s="68"/>
      <c r="W1749" s="68"/>
      <c r="X1749" s="68" t="s">
        <v>2969</v>
      </c>
      <c r="Y1749" s="68"/>
    </row>
    <row r="1750" spans="1:25" x14ac:dyDescent="0.25">
      <c r="A1750" s="68" t="s">
        <v>5471</v>
      </c>
      <c r="B1750" s="68" t="s">
        <v>5470</v>
      </c>
      <c r="C1750" s="68" t="s">
        <v>10152</v>
      </c>
      <c r="D1750" s="68" t="s">
        <v>5463</v>
      </c>
      <c r="E1750" s="68" t="s">
        <v>2</v>
      </c>
      <c r="F1750" s="68" t="s">
        <v>316</v>
      </c>
      <c r="G1750" s="68" t="s">
        <v>3</v>
      </c>
      <c r="H1750" s="68" t="s">
        <v>2</v>
      </c>
      <c r="I1750" s="68">
        <v>50201</v>
      </c>
      <c r="J1750" s="68" t="s">
        <v>12893</v>
      </c>
      <c r="K1750" s="68" t="s">
        <v>317</v>
      </c>
      <c r="L1750" s="68" t="s">
        <v>5463</v>
      </c>
      <c r="M1750" s="68" t="s">
        <v>5463</v>
      </c>
      <c r="N1750" s="68" t="s">
        <v>11630</v>
      </c>
      <c r="O1750" s="68" t="s">
        <v>14666</v>
      </c>
      <c r="P1750" s="348" t="s">
        <v>15347</v>
      </c>
      <c r="Q1750" s="348" t="s">
        <v>15347</v>
      </c>
      <c r="R1750" s="348" t="s">
        <v>15841</v>
      </c>
      <c r="S1750" s="348">
        <v>85911665</v>
      </c>
      <c r="T1750" s="348" t="s">
        <v>15754</v>
      </c>
      <c r="U1750" s="348">
        <v>88160059</v>
      </c>
      <c r="V1750" s="68"/>
      <c r="W1750" s="68"/>
      <c r="X1750" s="68" t="s">
        <v>5472</v>
      </c>
      <c r="Y1750" s="68"/>
    </row>
    <row r="1751" spans="1:25" x14ac:dyDescent="0.25">
      <c r="A1751" s="68" t="s">
        <v>5474</v>
      </c>
      <c r="B1751" s="68" t="s">
        <v>4507</v>
      </c>
      <c r="C1751" s="68" t="s">
        <v>5475</v>
      </c>
      <c r="D1751" s="68" t="s">
        <v>5463</v>
      </c>
      <c r="E1751" s="68" t="s">
        <v>2</v>
      </c>
      <c r="F1751" s="68" t="s">
        <v>316</v>
      </c>
      <c r="G1751" s="68" t="s">
        <v>3</v>
      </c>
      <c r="H1751" s="68" t="s">
        <v>2</v>
      </c>
      <c r="I1751" s="68">
        <v>50201</v>
      </c>
      <c r="J1751" s="68" t="s">
        <v>12893</v>
      </c>
      <c r="K1751" s="68" t="s">
        <v>317</v>
      </c>
      <c r="L1751" s="68" t="s">
        <v>5463</v>
      </c>
      <c r="M1751" s="68" t="s">
        <v>5463</v>
      </c>
      <c r="N1751" s="68" t="s">
        <v>11546</v>
      </c>
      <c r="O1751" s="68" t="s">
        <v>14666</v>
      </c>
      <c r="P1751" s="348">
        <v>26867979</v>
      </c>
      <c r="Q1751" s="348">
        <v>26854457</v>
      </c>
      <c r="R1751" s="348" t="s">
        <v>5476</v>
      </c>
      <c r="S1751" s="348">
        <v>87882497</v>
      </c>
      <c r="T1751" s="348" t="s">
        <v>15754</v>
      </c>
      <c r="U1751" s="348" t="s">
        <v>15756</v>
      </c>
      <c r="V1751" s="68"/>
      <c r="W1751" s="68"/>
      <c r="X1751" s="68" t="s">
        <v>5477</v>
      </c>
      <c r="Y1751" s="68"/>
    </row>
    <row r="1752" spans="1:25" x14ac:dyDescent="0.25">
      <c r="A1752" s="68" t="s">
        <v>5479</v>
      </c>
      <c r="B1752" s="68" t="s">
        <v>5478</v>
      </c>
      <c r="C1752" s="68" t="s">
        <v>1187</v>
      </c>
      <c r="D1752" s="68" t="s">
        <v>5463</v>
      </c>
      <c r="E1752" s="68" t="s">
        <v>2</v>
      </c>
      <c r="F1752" s="68" t="s">
        <v>316</v>
      </c>
      <c r="G1752" s="68" t="s">
        <v>3</v>
      </c>
      <c r="H1752" s="68" t="s">
        <v>2</v>
      </c>
      <c r="I1752" s="68">
        <v>50201</v>
      </c>
      <c r="J1752" s="68" t="s">
        <v>12893</v>
      </c>
      <c r="K1752" s="68" t="s">
        <v>317</v>
      </c>
      <c r="L1752" s="68" t="s">
        <v>5463</v>
      </c>
      <c r="M1752" s="68" t="s">
        <v>5463</v>
      </c>
      <c r="N1752" s="68" t="s">
        <v>1187</v>
      </c>
      <c r="O1752" s="68" t="s">
        <v>14666</v>
      </c>
      <c r="P1752" s="348">
        <v>26866214</v>
      </c>
      <c r="Q1752" s="348" t="s">
        <v>15347</v>
      </c>
      <c r="R1752" s="348" t="s">
        <v>11689</v>
      </c>
      <c r="S1752" s="348">
        <v>83851297</v>
      </c>
      <c r="T1752" s="348" t="s">
        <v>15754</v>
      </c>
      <c r="U1752" s="348">
        <v>88160059</v>
      </c>
      <c r="V1752" s="68"/>
      <c r="W1752" s="68"/>
      <c r="X1752" s="68" t="s">
        <v>2298</v>
      </c>
      <c r="Y1752" s="68"/>
    </row>
    <row r="1753" spans="1:25" x14ac:dyDescent="0.25">
      <c r="A1753" s="68" t="s">
        <v>5481</v>
      </c>
      <c r="B1753" s="68" t="s">
        <v>5480</v>
      </c>
      <c r="C1753" s="68" t="s">
        <v>5482</v>
      </c>
      <c r="D1753" s="68" t="s">
        <v>5463</v>
      </c>
      <c r="E1753" s="68" t="s">
        <v>2</v>
      </c>
      <c r="F1753" s="68" t="s">
        <v>316</v>
      </c>
      <c r="G1753" s="68" t="s">
        <v>3</v>
      </c>
      <c r="H1753" s="68" t="s">
        <v>2</v>
      </c>
      <c r="I1753" s="68">
        <v>50201</v>
      </c>
      <c r="J1753" s="68" t="s">
        <v>12893</v>
      </c>
      <c r="K1753" s="68" t="s">
        <v>317</v>
      </c>
      <c r="L1753" s="68" t="s">
        <v>5463</v>
      </c>
      <c r="M1753" s="68" t="s">
        <v>5463</v>
      </c>
      <c r="N1753" s="68" t="s">
        <v>478</v>
      </c>
      <c r="O1753" s="68" t="s">
        <v>14666</v>
      </c>
      <c r="P1753" s="348">
        <v>26864933</v>
      </c>
      <c r="Q1753" s="348" t="s">
        <v>15347</v>
      </c>
      <c r="R1753" s="348" t="s">
        <v>16659</v>
      </c>
      <c r="S1753" s="348">
        <v>88246930</v>
      </c>
      <c r="T1753" s="348" t="s">
        <v>15754</v>
      </c>
      <c r="U1753" s="348">
        <v>26867009</v>
      </c>
      <c r="V1753" s="68"/>
      <c r="W1753" s="68"/>
      <c r="X1753" s="68" t="s">
        <v>2302</v>
      </c>
      <c r="Y1753" s="68"/>
    </row>
    <row r="1754" spans="1:25" x14ac:dyDescent="0.25">
      <c r="A1754" s="68" t="s">
        <v>5483</v>
      </c>
      <c r="B1754" s="68" t="s">
        <v>694</v>
      </c>
      <c r="C1754" s="68" t="s">
        <v>5484</v>
      </c>
      <c r="D1754" s="68" t="s">
        <v>5463</v>
      </c>
      <c r="E1754" s="68" t="s">
        <v>2</v>
      </c>
      <c r="F1754" s="68" t="s">
        <v>316</v>
      </c>
      <c r="G1754" s="68" t="s">
        <v>3</v>
      </c>
      <c r="H1754" s="68" t="s">
        <v>2</v>
      </c>
      <c r="I1754" s="68">
        <v>50201</v>
      </c>
      <c r="J1754" s="68" t="s">
        <v>12893</v>
      </c>
      <c r="K1754" s="68" t="s">
        <v>317</v>
      </c>
      <c r="L1754" s="68" t="s">
        <v>5463</v>
      </c>
      <c r="M1754" s="68" t="s">
        <v>5463</v>
      </c>
      <c r="N1754" s="68" t="s">
        <v>11631</v>
      </c>
      <c r="O1754" s="68" t="s">
        <v>14666</v>
      </c>
      <c r="P1754" s="348">
        <v>26855329</v>
      </c>
      <c r="Q1754" s="348">
        <v>26853165</v>
      </c>
      <c r="R1754" s="348" t="s">
        <v>5758</v>
      </c>
      <c r="S1754" s="348">
        <v>26855329</v>
      </c>
      <c r="T1754" s="348" t="s">
        <v>15754</v>
      </c>
      <c r="U1754" s="348">
        <v>26867009</v>
      </c>
      <c r="V1754" s="68"/>
      <c r="W1754" s="68"/>
      <c r="X1754" s="68" t="s">
        <v>2294</v>
      </c>
      <c r="Y1754" s="68" t="s">
        <v>564</v>
      </c>
    </row>
    <row r="1755" spans="1:25" x14ac:dyDescent="0.25">
      <c r="A1755" s="68" t="s">
        <v>5485</v>
      </c>
      <c r="B1755" s="68" t="s">
        <v>610</v>
      </c>
      <c r="C1755" s="68" t="s">
        <v>5486</v>
      </c>
      <c r="D1755" s="68" t="s">
        <v>5463</v>
      </c>
      <c r="E1755" s="68" t="s">
        <v>2</v>
      </c>
      <c r="F1755" s="68" t="s">
        <v>316</v>
      </c>
      <c r="G1755" s="68" t="s">
        <v>3</v>
      </c>
      <c r="H1755" s="68" t="s">
        <v>2</v>
      </c>
      <c r="I1755" s="68">
        <v>50201</v>
      </c>
      <c r="J1755" s="68" t="s">
        <v>12893</v>
      </c>
      <c r="K1755" s="68" t="s">
        <v>317</v>
      </c>
      <c r="L1755" s="68" t="s">
        <v>5463</v>
      </c>
      <c r="M1755" s="68" t="s">
        <v>5463</v>
      </c>
      <c r="N1755" s="68" t="s">
        <v>5486</v>
      </c>
      <c r="O1755" s="68" t="s">
        <v>14666</v>
      </c>
      <c r="P1755" s="348">
        <v>88704034</v>
      </c>
      <c r="Q1755" s="348">
        <v>25140505</v>
      </c>
      <c r="R1755" s="348" t="s">
        <v>15757</v>
      </c>
      <c r="S1755" s="348">
        <v>88704034</v>
      </c>
      <c r="T1755" s="348" t="s">
        <v>15754</v>
      </c>
      <c r="U1755" s="348">
        <v>26867009</v>
      </c>
      <c r="V1755" s="68"/>
      <c r="W1755" s="68"/>
      <c r="X1755" s="68"/>
      <c r="Y1755" s="68"/>
    </row>
    <row r="1756" spans="1:25" x14ac:dyDescent="0.25">
      <c r="A1756" s="68" t="s">
        <v>5488</v>
      </c>
      <c r="B1756" s="68" t="s">
        <v>5487</v>
      </c>
      <c r="C1756" s="68" t="s">
        <v>5489</v>
      </c>
      <c r="D1756" s="68" t="s">
        <v>5463</v>
      </c>
      <c r="E1756" s="68" t="s">
        <v>2</v>
      </c>
      <c r="F1756" s="68" t="s">
        <v>316</v>
      </c>
      <c r="G1756" s="68" t="s">
        <v>3</v>
      </c>
      <c r="H1756" s="68" t="s">
        <v>2</v>
      </c>
      <c r="I1756" s="68">
        <v>50201</v>
      </c>
      <c r="J1756" s="68" t="s">
        <v>12893</v>
      </c>
      <c r="K1756" s="68" t="s">
        <v>317</v>
      </c>
      <c r="L1756" s="68" t="s">
        <v>5463</v>
      </c>
      <c r="M1756" s="68" t="s">
        <v>5463</v>
      </c>
      <c r="N1756" s="68" t="s">
        <v>3978</v>
      </c>
      <c r="O1756" s="68" t="s">
        <v>14666</v>
      </c>
      <c r="P1756" s="348">
        <v>86748574</v>
      </c>
      <c r="Q1756" s="348" t="s">
        <v>15347</v>
      </c>
      <c r="R1756" s="348" t="s">
        <v>15758</v>
      </c>
      <c r="S1756" s="348">
        <v>86748574</v>
      </c>
      <c r="T1756" s="348" t="s">
        <v>15754</v>
      </c>
      <c r="U1756" s="348">
        <v>88160059</v>
      </c>
      <c r="V1756" s="68"/>
      <c r="W1756" s="68"/>
      <c r="X1756" s="68"/>
      <c r="Y1756" s="68"/>
    </row>
    <row r="1757" spans="1:25" x14ac:dyDescent="0.25">
      <c r="A1757" s="68" t="s">
        <v>5491</v>
      </c>
      <c r="B1757" s="68" t="s">
        <v>5490</v>
      </c>
      <c r="C1757" s="68" t="s">
        <v>5492</v>
      </c>
      <c r="D1757" s="68" t="s">
        <v>5463</v>
      </c>
      <c r="E1757" s="68" t="s">
        <v>2</v>
      </c>
      <c r="F1757" s="68" t="s">
        <v>316</v>
      </c>
      <c r="G1757" s="68" t="s">
        <v>3</v>
      </c>
      <c r="H1757" s="68" t="s">
        <v>2</v>
      </c>
      <c r="I1757" s="68">
        <v>50201</v>
      </c>
      <c r="J1757" s="68" t="s">
        <v>12893</v>
      </c>
      <c r="K1757" s="68" t="s">
        <v>317</v>
      </c>
      <c r="L1757" s="68" t="s">
        <v>5463</v>
      </c>
      <c r="M1757" s="68" t="s">
        <v>5463</v>
      </c>
      <c r="N1757" s="68" t="s">
        <v>5492</v>
      </c>
      <c r="O1757" s="68" t="s">
        <v>14666</v>
      </c>
      <c r="P1757" s="348">
        <v>25140507</v>
      </c>
      <c r="Q1757" s="348" t="s">
        <v>15347</v>
      </c>
      <c r="R1757" s="348" t="s">
        <v>13221</v>
      </c>
      <c r="S1757" s="348">
        <v>25140507</v>
      </c>
      <c r="T1757" s="348" t="s">
        <v>15754</v>
      </c>
      <c r="U1757" s="348">
        <v>26867009</v>
      </c>
      <c r="V1757" s="68"/>
      <c r="W1757" s="68"/>
      <c r="X1757" s="68"/>
      <c r="Y1757" s="68"/>
    </row>
    <row r="1758" spans="1:25" x14ac:dyDescent="0.25">
      <c r="A1758" s="68" t="s">
        <v>5493</v>
      </c>
      <c r="B1758" s="68" t="s">
        <v>4555</v>
      </c>
      <c r="C1758" s="68" t="s">
        <v>5494</v>
      </c>
      <c r="D1758" s="68" t="s">
        <v>5463</v>
      </c>
      <c r="E1758" s="68" t="s">
        <v>2</v>
      </c>
      <c r="F1758" s="68" t="s">
        <v>316</v>
      </c>
      <c r="G1758" s="68" t="s">
        <v>3</v>
      </c>
      <c r="H1758" s="68" t="s">
        <v>2</v>
      </c>
      <c r="I1758" s="68">
        <v>50201</v>
      </c>
      <c r="J1758" s="68" t="s">
        <v>12893</v>
      </c>
      <c r="K1758" s="68" t="s">
        <v>317</v>
      </c>
      <c r="L1758" s="68" t="s">
        <v>5463</v>
      </c>
      <c r="M1758" s="68" t="s">
        <v>5463</v>
      </c>
      <c r="N1758" s="68" t="s">
        <v>5494</v>
      </c>
      <c r="O1758" s="68" t="s">
        <v>14666</v>
      </c>
      <c r="P1758" s="348" t="s">
        <v>15347</v>
      </c>
      <c r="Q1758" s="348" t="s">
        <v>15347</v>
      </c>
      <c r="R1758" s="348" t="s">
        <v>15759</v>
      </c>
      <c r="S1758" s="348">
        <v>89184743</v>
      </c>
      <c r="T1758" s="348" t="s">
        <v>15754</v>
      </c>
      <c r="U1758" s="348">
        <v>26867009</v>
      </c>
      <c r="V1758" s="68"/>
      <c r="W1758" s="68"/>
      <c r="X1758" s="68" t="s">
        <v>5495</v>
      </c>
      <c r="Y1758" s="68"/>
    </row>
    <row r="1759" spans="1:25" x14ac:dyDescent="0.25">
      <c r="A1759" s="68" t="s">
        <v>5496</v>
      </c>
      <c r="B1759" s="68" t="s">
        <v>5092</v>
      </c>
      <c r="C1759" s="68" t="s">
        <v>4650</v>
      </c>
      <c r="D1759" s="68" t="s">
        <v>5463</v>
      </c>
      <c r="E1759" s="68" t="s">
        <v>2</v>
      </c>
      <c r="F1759" s="68" t="s">
        <v>316</v>
      </c>
      <c r="G1759" s="68" t="s">
        <v>3</v>
      </c>
      <c r="H1759" s="68" t="s">
        <v>2</v>
      </c>
      <c r="I1759" s="68">
        <v>50201</v>
      </c>
      <c r="J1759" s="68" t="s">
        <v>12893</v>
      </c>
      <c r="K1759" s="68" t="s">
        <v>317</v>
      </c>
      <c r="L1759" s="68" t="s">
        <v>5463</v>
      </c>
      <c r="M1759" s="68" t="s">
        <v>5463</v>
      </c>
      <c r="N1759" s="68" t="s">
        <v>4650</v>
      </c>
      <c r="O1759" s="68" t="s">
        <v>14666</v>
      </c>
      <c r="P1759" s="348">
        <v>86537033</v>
      </c>
      <c r="Q1759" s="348" t="s">
        <v>15347</v>
      </c>
      <c r="R1759" s="348" t="s">
        <v>10542</v>
      </c>
      <c r="S1759" s="348">
        <v>86537033</v>
      </c>
      <c r="T1759" s="348" t="s">
        <v>15754</v>
      </c>
      <c r="U1759" s="348">
        <v>26867009</v>
      </c>
      <c r="V1759" s="68"/>
      <c r="W1759" s="68"/>
      <c r="X1759" s="68"/>
      <c r="Y1759" s="68"/>
    </row>
    <row r="1760" spans="1:25" x14ac:dyDescent="0.25">
      <c r="A1760" s="68" t="s">
        <v>5498</v>
      </c>
      <c r="B1760" s="68" t="s">
        <v>5497</v>
      </c>
      <c r="C1760" s="68" t="s">
        <v>4944</v>
      </c>
      <c r="D1760" s="68" t="s">
        <v>5463</v>
      </c>
      <c r="E1760" s="68" t="s">
        <v>3</v>
      </c>
      <c r="F1760" s="68" t="s">
        <v>316</v>
      </c>
      <c r="G1760" s="68" t="s">
        <v>3</v>
      </c>
      <c r="H1760" s="68" t="s">
        <v>8</v>
      </c>
      <c r="I1760" s="68">
        <v>50207</v>
      </c>
      <c r="J1760" s="68" t="s">
        <v>13967</v>
      </c>
      <c r="K1760" s="68" t="s">
        <v>317</v>
      </c>
      <c r="L1760" s="68" t="s">
        <v>5463</v>
      </c>
      <c r="M1760" s="68" t="s">
        <v>14248</v>
      </c>
      <c r="N1760" s="68" t="s">
        <v>4944</v>
      </c>
      <c r="O1760" s="68" t="s">
        <v>14666</v>
      </c>
      <c r="P1760" s="348">
        <v>26851474</v>
      </c>
      <c r="Q1760" s="348">
        <v>89086005</v>
      </c>
      <c r="R1760" s="348" t="s">
        <v>5499</v>
      </c>
      <c r="S1760" s="348">
        <v>89959609</v>
      </c>
      <c r="T1760" s="348" t="s">
        <v>16660</v>
      </c>
      <c r="U1760" s="348">
        <v>26869107</v>
      </c>
      <c r="V1760" s="68"/>
      <c r="W1760" s="68"/>
      <c r="X1760" s="68" t="s">
        <v>622</v>
      </c>
      <c r="Y1760" s="68"/>
    </row>
    <row r="1761" spans="1:25" x14ac:dyDescent="0.25">
      <c r="A1761" s="68" t="s">
        <v>5500</v>
      </c>
      <c r="B1761" s="68" t="s">
        <v>2050</v>
      </c>
      <c r="C1761" s="68" t="s">
        <v>5501</v>
      </c>
      <c r="D1761" s="68" t="s">
        <v>5463</v>
      </c>
      <c r="E1761" s="68" t="s">
        <v>3</v>
      </c>
      <c r="F1761" s="68" t="s">
        <v>316</v>
      </c>
      <c r="G1761" s="68" t="s">
        <v>3</v>
      </c>
      <c r="H1761" s="68" t="s">
        <v>2</v>
      </c>
      <c r="I1761" s="68">
        <v>50201</v>
      </c>
      <c r="J1761" s="68" t="s">
        <v>12893</v>
      </c>
      <c r="K1761" s="68" t="s">
        <v>317</v>
      </c>
      <c r="L1761" s="68" t="s">
        <v>5463</v>
      </c>
      <c r="M1761" s="68" t="s">
        <v>5463</v>
      </c>
      <c r="N1761" s="68" t="s">
        <v>11633</v>
      </c>
      <c r="O1761" s="68" t="s">
        <v>14666</v>
      </c>
      <c r="P1761" s="348">
        <v>26851161</v>
      </c>
      <c r="Q1761" s="348" t="s">
        <v>15347</v>
      </c>
      <c r="R1761" s="348" t="s">
        <v>5502</v>
      </c>
      <c r="S1761" s="348">
        <v>26851161</v>
      </c>
      <c r="T1761" s="348" t="s">
        <v>16660</v>
      </c>
      <c r="U1761" s="348">
        <v>26869107</v>
      </c>
      <c r="V1761" s="68"/>
      <c r="W1761" s="68"/>
      <c r="X1761" s="68" t="s">
        <v>4044</v>
      </c>
      <c r="Y1761" s="68"/>
    </row>
    <row r="1762" spans="1:25" x14ac:dyDescent="0.25">
      <c r="A1762" s="68" t="s">
        <v>5503</v>
      </c>
      <c r="B1762" s="68" t="s">
        <v>2279</v>
      </c>
      <c r="C1762" s="68" t="s">
        <v>5320</v>
      </c>
      <c r="D1762" s="68" t="s">
        <v>5463</v>
      </c>
      <c r="E1762" s="68" t="s">
        <v>3</v>
      </c>
      <c r="F1762" s="68" t="s">
        <v>316</v>
      </c>
      <c r="G1762" s="68" t="s">
        <v>3</v>
      </c>
      <c r="H1762" s="68" t="s">
        <v>8</v>
      </c>
      <c r="I1762" s="68">
        <v>50207</v>
      </c>
      <c r="J1762" s="68" t="s">
        <v>13967</v>
      </c>
      <c r="K1762" s="68" t="s">
        <v>317</v>
      </c>
      <c r="L1762" s="68" t="s">
        <v>5463</v>
      </c>
      <c r="M1762" s="68" t="s">
        <v>14248</v>
      </c>
      <c r="N1762" s="68" t="s">
        <v>5320</v>
      </c>
      <c r="O1762" s="68" t="s">
        <v>14666</v>
      </c>
      <c r="P1762" s="348">
        <v>22006243</v>
      </c>
      <c r="Q1762" s="348" t="s">
        <v>15347</v>
      </c>
      <c r="R1762" s="348" t="s">
        <v>10549</v>
      </c>
      <c r="S1762" s="348">
        <v>63825912</v>
      </c>
      <c r="T1762" s="348" t="s">
        <v>16660</v>
      </c>
      <c r="U1762" s="348">
        <v>26869107</v>
      </c>
      <c r="V1762" s="68"/>
      <c r="W1762" s="68"/>
      <c r="X1762" s="68"/>
      <c r="Y1762" s="68"/>
    </row>
    <row r="1763" spans="1:25" x14ac:dyDescent="0.25">
      <c r="A1763" s="68" t="s">
        <v>5505</v>
      </c>
      <c r="B1763" s="68" t="s">
        <v>5504</v>
      </c>
      <c r="C1763" s="68" t="s">
        <v>5506</v>
      </c>
      <c r="D1763" s="68" t="s">
        <v>5463</v>
      </c>
      <c r="E1763" s="68" t="s">
        <v>3</v>
      </c>
      <c r="F1763" s="68" t="s">
        <v>316</v>
      </c>
      <c r="G1763" s="68" t="s">
        <v>3</v>
      </c>
      <c r="H1763" s="68" t="s">
        <v>2</v>
      </c>
      <c r="I1763" s="68">
        <v>50201</v>
      </c>
      <c r="J1763" s="68" t="s">
        <v>12893</v>
      </c>
      <c r="K1763" s="68" t="s">
        <v>317</v>
      </c>
      <c r="L1763" s="68" t="s">
        <v>5463</v>
      </c>
      <c r="M1763" s="68" t="s">
        <v>5463</v>
      </c>
      <c r="N1763" s="68" t="s">
        <v>5506</v>
      </c>
      <c r="O1763" s="68" t="s">
        <v>14666</v>
      </c>
      <c r="P1763" s="348">
        <v>45002556</v>
      </c>
      <c r="Q1763" s="348" t="s">
        <v>15347</v>
      </c>
      <c r="R1763" s="348" t="s">
        <v>14256</v>
      </c>
      <c r="S1763" s="348">
        <v>60022104</v>
      </c>
      <c r="T1763" s="348" t="s">
        <v>16660</v>
      </c>
      <c r="U1763" s="348">
        <v>26869107</v>
      </c>
      <c r="V1763" s="68"/>
      <c r="W1763" s="68"/>
      <c r="X1763" s="68" t="s">
        <v>4703</v>
      </c>
      <c r="Y1763" s="68"/>
    </row>
    <row r="1764" spans="1:25" x14ac:dyDescent="0.25">
      <c r="A1764" s="68" t="s">
        <v>5507</v>
      </c>
      <c r="B1764" s="68" t="s">
        <v>5180</v>
      </c>
      <c r="C1764" s="68" t="s">
        <v>5508</v>
      </c>
      <c r="D1764" s="68" t="s">
        <v>5463</v>
      </c>
      <c r="E1764" s="68" t="s">
        <v>3</v>
      </c>
      <c r="F1764" s="68" t="s">
        <v>316</v>
      </c>
      <c r="G1764" s="68" t="s">
        <v>3</v>
      </c>
      <c r="H1764" s="68" t="s">
        <v>2</v>
      </c>
      <c r="I1764" s="68">
        <v>50201</v>
      </c>
      <c r="J1764" s="68" t="s">
        <v>12893</v>
      </c>
      <c r="K1764" s="68" t="s">
        <v>317</v>
      </c>
      <c r="L1764" s="68" t="s">
        <v>5463</v>
      </c>
      <c r="M1764" s="68" t="s">
        <v>5463</v>
      </c>
      <c r="N1764" s="68" t="s">
        <v>11634</v>
      </c>
      <c r="O1764" s="68" t="s">
        <v>14666</v>
      </c>
      <c r="P1764" s="348">
        <v>22006437</v>
      </c>
      <c r="Q1764" s="348" t="s">
        <v>15347</v>
      </c>
      <c r="R1764" s="348" t="s">
        <v>10211</v>
      </c>
      <c r="S1764" s="348">
        <v>22006437</v>
      </c>
      <c r="T1764" s="348" t="s">
        <v>16660</v>
      </c>
      <c r="U1764" s="348">
        <v>26860971</v>
      </c>
      <c r="V1764" s="68"/>
      <c r="W1764" s="68"/>
      <c r="X1764" s="68" t="s">
        <v>4876</v>
      </c>
      <c r="Y1764" s="68"/>
    </row>
    <row r="1765" spans="1:25" x14ac:dyDescent="0.25">
      <c r="A1765" s="68" t="s">
        <v>5509</v>
      </c>
      <c r="B1765" s="68" t="s">
        <v>3178</v>
      </c>
      <c r="C1765" s="68" t="s">
        <v>5510</v>
      </c>
      <c r="D1765" s="68" t="s">
        <v>5463</v>
      </c>
      <c r="E1765" s="68" t="s">
        <v>3</v>
      </c>
      <c r="F1765" s="68" t="s">
        <v>316</v>
      </c>
      <c r="G1765" s="68" t="s">
        <v>3</v>
      </c>
      <c r="H1765" s="68" t="s">
        <v>2</v>
      </c>
      <c r="I1765" s="68">
        <v>50201</v>
      </c>
      <c r="J1765" s="68" t="s">
        <v>12893</v>
      </c>
      <c r="K1765" s="68" t="s">
        <v>317</v>
      </c>
      <c r="L1765" s="68" t="s">
        <v>5463</v>
      </c>
      <c r="M1765" s="68" t="s">
        <v>5463</v>
      </c>
      <c r="N1765" s="68" t="s">
        <v>5511</v>
      </c>
      <c r="O1765" s="68" t="s">
        <v>14666</v>
      </c>
      <c r="P1765" s="348">
        <v>26867055</v>
      </c>
      <c r="Q1765" s="348">
        <v>88105712</v>
      </c>
      <c r="R1765" s="348" t="s">
        <v>10323</v>
      </c>
      <c r="S1765" s="348">
        <v>26867055</v>
      </c>
      <c r="T1765" s="348" t="s">
        <v>16660</v>
      </c>
      <c r="U1765" s="348">
        <v>26869107</v>
      </c>
      <c r="V1765" s="68"/>
      <c r="W1765" s="68"/>
      <c r="X1765" s="68" t="s">
        <v>5069</v>
      </c>
      <c r="Y1765" s="68"/>
    </row>
    <row r="1766" spans="1:25" x14ac:dyDescent="0.25">
      <c r="A1766" s="68" t="s">
        <v>5512</v>
      </c>
      <c r="B1766" s="68" t="s">
        <v>5473</v>
      </c>
      <c r="C1766" s="68" t="s">
        <v>5513</v>
      </c>
      <c r="D1766" s="68" t="s">
        <v>5463</v>
      </c>
      <c r="E1766" s="68" t="s">
        <v>3</v>
      </c>
      <c r="F1766" s="68" t="s">
        <v>316</v>
      </c>
      <c r="G1766" s="68" t="s">
        <v>3</v>
      </c>
      <c r="H1766" s="68" t="s">
        <v>2</v>
      </c>
      <c r="I1766" s="68">
        <v>50201</v>
      </c>
      <c r="J1766" s="68" t="s">
        <v>12893</v>
      </c>
      <c r="K1766" s="68" t="s">
        <v>317</v>
      </c>
      <c r="L1766" s="68" t="s">
        <v>5463</v>
      </c>
      <c r="M1766" s="68" t="s">
        <v>5463</v>
      </c>
      <c r="N1766" s="68" t="s">
        <v>5513</v>
      </c>
      <c r="O1766" s="68" t="s">
        <v>14666</v>
      </c>
      <c r="P1766" s="348">
        <v>83213380</v>
      </c>
      <c r="Q1766" s="348" t="s">
        <v>15347</v>
      </c>
      <c r="R1766" s="348" t="s">
        <v>10209</v>
      </c>
      <c r="S1766" s="348">
        <v>83213380</v>
      </c>
      <c r="T1766" s="348" t="s">
        <v>16660</v>
      </c>
      <c r="U1766" s="348">
        <v>26869107</v>
      </c>
      <c r="V1766" s="68"/>
      <c r="W1766" s="68"/>
      <c r="X1766" s="68"/>
      <c r="Y1766" s="68"/>
    </row>
    <row r="1767" spans="1:25" x14ac:dyDescent="0.25">
      <c r="A1767" s="68" t="s">
        <v>5515</v>
      </c>
      <c r="B1767" s="68" t="s">
        <v>5514</v>
      </c>
      <c r="C1767" s="68" t="s">
        <v>1016</v>
      </c>
      <c r="D1767" s="68" t="s">
        <v>5463</v>
      </c>
      <c r="E1767" s="68" t="s">
        <v>3</v>
      </c>
      <c r="F1767" s="68" t="s">
        <v>316</v>
      </c>
      <c r="G1767" s="68" t="s">
        <v>3</v>
      </c>
      <c r="H1767" s="68" t="s">
        <v>8</v>
      </c>
      <c r="I1767" s="68">
        <v>50207</v>
      </c>
      <c r="J1767" s="68" t="s">
        <v>13967</v>
      </c>
      <c r="K1767" s="68" t="s">
        <v>317</v>
      </c>
      <c r="L1767" s="68" t="s">
        <v>5463</v>
      </c>
      <c r="M1767" s="68" t="s">
        <v>14248</v>
      </c>
      <c r="N1767" s="68" t="s">
        <v>1016</v>
      </c>
      <c r="O1767" s="68" t="s">
        <v>14666</v>
      </c>
      <c r="P1767" s="348">
        <v>60756618</v>
      </c>
      <c r="Q1767" s="348" t="s">
        <v>15347</v>
      </c>
      <c r="R1767" s="348" t="s">
        <v>15760</v>
      </c>
      <c r="S1767" s="348">
        <v>60756618</v>
      </c>
      <c r="T1767" s="348" t="s">
        <v>16660</v>
      </c>
      <c r="U1767" s="348">
        <v>26869197</v>
      </c>
      <c r="V1767" s="68"/>
      <c r="W1767" s="68"/>
      <c r="X1767" s="68" t="s">
        <v>10871</v>
      </c>
      <c r="Y1767" s="68"/>
    </row>
    <row r="1768" spans="1:25" x14ac:dyDescent="0.25">
      <c r="A1768" s="68" t="s">
        <v>5517</v>
      </c>
      <c r="B1768" s="68" t="s">
        <v>5516</v>
      </c>
      <c r="C1768" s="68" t="s">
        <v>5518</v>
      </c>
      <c r="D1768" s="68" t="s">
        <v>5463</v>
      </c>
      <c r="E1768" s="68" t="s">
        <v>3</v>
      </c>
      <c r="F1768" s="68" t="s">
        <v>316</v>
      </c>
      <c r="G1768" s="68" t="s">
        <v>3</v>
      </c>
      <c r="H1768" s="68" t="s">
        <v>8</v>
      </c>
      <c r="I1768" s="68">
        <v>50207</v>
      </c>
      <c r="J1768" s="68" t="s">
        <v>13967</v>
      </c>
      <c r="K1768" s="68" t="s">
        <v>317</v>
      </c>
      <c r="L1768" s="68" t="s">
        <v>5463</v>
      </c>
      <c r="M1768" s="68" t="s">
        <v>14248</v>
      </c>
      <c r="N1768" s="68" t="s">
        <v>5518</v>
      </c>
      <c r="O1768" s="68" t="s">
        <v>14666</v>
      </c>
      <c r="P1768" s="348">
        <v>83190710</v>
      </c>
      <c r="Q1768" s="348" t="s">
        <v>15347</v>
      </c>
      <c r="R1768" s="348" t="s">
        <v>14964</v>
      </c>
      <c r="S1768" s="348">
        <v>83190710</v>
      </c>
      <c r="T1768" s="348" t="s">
        <v>16660</v>
      </c>
      <c r="U1768" s="348">
        <v>26864961</v>
      </c>
      <c r="V1768" s="68"/>
      <c r="W1768" s="68"/>
      <c r="X1768" s="68"/>
      <c r="Y1768" s="68"/>
    </row>
    <row r="1769" spans="1:25" x14ac:dyDescent="0.25">
      <c r="A1769" s="68" t="s">
        <v>5519</v>
      </c>
      <c r="B1769" s="68" t="s">
        <v>4590</v>
      </c>
      <c r="C1769" s="68" t="s">
        <v>5520</v>
      </c>
      <c r="D1769" s="68" t="s">
        <v>5463</v>
      </c>
      <c r="E1769" s="68" t="s">
        <v>3</v>
      </c>
      <c r="F1769" s="68" t="s">
        <v>316</v>
      </c>
      <c r="G1769" s="68" t="s">
        <v>3</v>
      </c>
      <c r="H1769" s="68" t="s">
        <v>8</v>
      </c>
      <c r="I1769" s="68">
        <v>50207</v>
      </c>
      <c r="J1769" s="68" t="s">
        <v>13967</v>
      </c>
      <c r="K1769" s="68" t="s">
        <v>317</v>
      </c>
      <c r="L1769" s="68" t="s">
        <v>5463</v>
      </c>
      <c r="M1769" s="68" t="s">
        <v>14248</v>
      </c>
      <c r="N1769" s="68" t="s">
        <v>5520</v>
      </c>
      <c r="O1769" s="68" t="s">
        <v>14666</v>
      </c>
      <c r="P1769" s="348">
        <v>26849329</v>
      </c>
      <c r="Q1769" s="348" t="s">
        <v>15347</v>
      </c>
      <c r="R1769" s="348" t="s">
        <v>14255</v>
      </c>
      <c r="S1769" s="348">
        <v>85253411</v>
      </c>
      <c r="T1769" s="348" t="s">
        <v>16660</v>
      </c>
      <c r="U1769" s="348">
        <v>26869107</v>
      </c>
      <c r="V1769" s="68"/>
      <c r="W1769" s="68"/>
      <c r="X1769" s="68" t="s">
        <v>11051</v>
      </c>
      <c r="Y1769" s="68"/>
    </row>
    <row r="1770" spans="1:25" x14ac:dyDescent="0.25">
      <c r="A1770" s="68" t="s">
        <v>5523</v>
      </c>
      <c r="B1770" s="68" t="s">
        <v>5522</v>
      </c>
      <c r="C1770" s="68" t="s">
        <v>5524</v>
      </c>
      <c r="D1770" s="68" t="s">
        <v>5463</v>
      </c>
      <c r="E1770" s="68" t="s">
        <v>3</v>
      </c>
      <c r="F1770" s="68" t="s">
        <v>316</v>
      </c>
      <c r="G1770" s="68" t="s">
        <v>3</v>
      </c>
      <c r="H1770" s="68" t="s">
        <v>2</v>
      </c>
      <c r="I1770" s="68">
        <v>50201</v>
      </c>
      <c r="J1770" s="68" t="s">
        <v>12893</v>
      </c>
      <c r="K1770" s="68" t="s">
        <v>317</v>
      </c>
      <c r="L1770" s="68" t="s">
        <v>5463</v>
      </c>
      <c r="M1770" s="68" t="s">
        <v>5463</v>
      </c>
      <c r="N1770" s="68" t="s">
        <v>5524</v>
      </c>
      <c r="O1770" s="68" t="s">
        <v>14666</v>
      </c>
      <c r="P1770" s="348">
        <v>83581589</v>
      </c>
      <c r="Q1770" s="348" t="s">
        <v>15347</v>
      </c>
      <c r="R1770" s="348" t="s">
        <v>12727</v>
      </c>
      <c r="S1770" s="348">
        <v>83581589</v>
      </c>
      <c r="T1770" s="348" t="s">
        <v>16660</v>
      </c>
      <c r="U1770" s="348">
        <v>26869107</v>
      </c>
      <c r="V1770" s="68"/>
      <c r="W1770" s="68"/>
      <c r="X1770" s="68"/>
      <c r="Y1770" s="68"/>
    </row>
    <row r="1771" spans="1:25" x14ac:dyDescent="0.25">
      <c r="A1771" s="68" t="s">
        <v>5526</v>
      </c>
      <c r="B1771" s="68" t="s">
        <v>5525</v>
      </c>
      <c r="C1771" s="68" t="s">
        <v>5527</v>
      </c>
      <c r="D1771" s="68" t="s">
        <v>5463</v>
      </c>
      <c r="E1771" s="68" t="s">
        <v>3</v>
      </c>
      <c r="F1771" s="68" t="s">
        <v>316</v>
      </c>
      <c r="G1771" s="68" t="s">
        <v>3</v>
      </c>
      <c r="H1771" s="68" t="s">
        <v>8</v>
      </c>
      <c r="I1771" s="68">
        <v>50207</v>
      </c>
      <c r="J1771" s="68" t="s">
        <v>13967</v>
      </c>
      <c r="K1771" s="68" t="s">
        <v>317</v>
      </c>
      <c r="L1771" s="68" t="s">
        <v>5463</v>
      </c>
      <c r="M1771" s="68" t="s">
        <v>14248</v>
      </c>
      <c r="N1771" s="68" t="s">
        <v>5527</v>
      </c>
      <c r="O1771" s="68" t="s">
        <v>14666</v>
      </c>
      <c r="P1771" s="348">
        <v>88039847</v>
      </c>
      <c r="Q1771" s="348" t="s">
        <v>15347</v>
      </c>
      <c r="R1771" s="348" t="s">
        <v>14960</v>
      </c>
      <c r="S1771" s="348">
        <v>88039847</v>
      </c>
      <c r="T1771" s="348" t="s">
        <v>16660</v>
      </c>
      <c r="U1771" s="348">
        <v>88603342</v>
      </c>
      <c r="V1771" s="68"/>
      <c r="W1771" s="68"/>
      <c r="X1771" s="68"/>
      <c r="Y1771" s="68"/>
    </row>
    <row r="1772" spans="1:25" x14ac:dyDescent="0.25">
      <c r="A1772" s="68" t="s">
        <v>5529</v>
      </c>
      <c r="B1772" s="68" t="s">
        <v>5528</v>
      </c>
      <c r="C1772" s="68" t="s">
        <v>5530</v>
      </c>
      <c r="D1772" s="68" t="s">
        <v>5463</v>
      </c>
      <c r="E1772" s="68" t="s">
        <v>3</v>
      </c>
      <c r="F1772" s="68" t="s">
        <v>316</v>
      </c>
      <c r="G1772" s="68" t="s">
        <v>3</v>
      </c>
      <c r="H1772" s="68" t="s">
        <v>2</v>
      </c>
      <c r="I1772" s="68">
        <v>50201</v>
      </c>
      <c r="J1772" s="68" t="s">
        <v>12893</v>
      </c>
      <c r="K1772" s="68" t="s">
        <v>317</v>
      </c>
      <c r="L1772" s="68" t="s">
        <v>5463</v>
      </c>
      <c r="M1772" s="68" t="s">
        <v>5463</v>
      </c>
      <c r="N1772" s="68" t="s">
        <v>5530</v>
      </c>
      <c r="O1772" s="68" t="s">
        <v>14666</v>
      </c>
      <c r="P1772" s="348">
        <v>88410949</v>
      </c>
      <c r="Q1772" s="348" t="s">
        <v>15347</v>
      </c>
      <c r="R1772" s="348" t="s">
        <v>10546</v>
      </c>
      <c r="S1772" s="348">
        <v>88410949</v>
      </c>
      <c r="T1772" s="348" t="s">
        <v>16660</v>
      </c>
      <c r="U1772" s="348">
        <v>26869107</v>
      </c>
      <c r="V1772" s="68"/>
      <c r="W1772" s="68"/>
      <c r="X1772" s="68"/>
      <c r="Y1772" s="68"/>
    </row>
    <row r="1773" spans="1:25" x14ac:dyDescent="0.25">
      <c r="A1773" s="68" t="s">
        <v>5531</v>
      </c>
      <c r="B1773" s="68" t="s">
        <v>4408</v>
      </c>
      <c r="C1773" s="68" t="s">
        <v>5532</v>
      </c>
      <c r="D1773" s="68" t="s">
        <v>5463</v>
      </c>
      <c r="E1773" s="68" t="s">
        <v>3</v>
      </c>
      <c r="F1773" s="68" t="s">
        <v>316</v>
      </c>
      <c r="G1773" s="68" t="s">
        <v>3</v>
      </c>
      <c r="H1773" s="68" t="s">
        <v>8</v>
      </c>
      <c r="I1773" s="68">
        <v>50207</v>
      </c>
      <c r="J1773" s="68" t="s">
        <v>13967</v>
      </c>
      <c r="K1773" s="68" t="s">
        <v>317</v>
      </c>
      <c r="L1773" s="68" t="s">
        <v>5463</v>
      </c>
      <c r="M1773" s="68" t="s">
        <v>14248</v>
      </c>
      <c r="N1773" s="68" t="s">
        <v>5532</v>
      </c>
      <c r="O1773" s="68" t="s">
        <v>14666</v>
      </c>
      <c r="P1773" s="348">
        <v>22006452</v>
      </c>
      <c r="Q1773" s="348">
        <v>22006452</v>
      </c>
      <c r="R1773" s="348" t="s">
        <v>16661</v>
      </c>
      <c r="S1773" s="348">
        <v>88260509</v>
      </c>
      <c r="T1773" s="348" t="s">
        <v>16660</v>
      </c>
      <c r="U1773" s="348">
        <v>88603342</v>
      </c>
      <c r="V1773" s="68"/>
      <c r="W1773" s="68"/>
      <c r="X1773" s="68" t="s">
        <v>8298</v>
      </c>
      <c r="Y1773" s="68"/>
    </row>
    <row r="1774" spans="1:25" x14ac:dyDescent="0.25">
      <c r="A1774" s="68" t="s">
        <v>5533</v>
      </c>
      <c r="B1774" s="68" t="s">
        <v>4637</v>
      </c>
      <c r="C1774" s="68" t="s">
        <v>834</v>
      </c>
      <c r="D1774" s="68" t="s">
        <v>5463</v>
      </c>
      <c r="E1774" s="68" t="s">
        <v>3</v>
      </c>
      <c r="F1774" s="68" t="s">
        <v>316</v>
      </c>
      <c r="G1774" s="68" t="s">
        <v>3</v>
      </c>
      <c r="H1774" s="68" t="s">
        <v>2</v>
      </c>
      <c r="I1774" s="68">
        <v>50201</v>
      </c>
      <c r="J1774" s="68" t="s">
        <v>12893</v>
      </c>
      <c r="K1774" s="68" t="s">
        <v>317</v>
      </c>
      <c r="L1774" s="68" t="s">
        <v>5463</v>
      </c>
      <c r="M1774" s="68" t="s">
        <v>5463</v>
      </c>
      <c r="N1774" s="68" t="s">
        <v>834</v>
      </c>
      <c r="O1774" s="68" t="s">
        <v>14666</v>
      </c>
      <c r="P1774" s="348">
        <v>85742884</v>
      </c>
      <c r="Q1774" s="348" t="s">
        <v>15347</v>
      </c>
      <c r="R1774" s="348" t="s">
        <v>15761</v>
      </c>
      <c r="S1774" s="348">
        <v>85742884</v>
      </c>
      <c r="T1774" s="348" t="s">
        <v>16660</v>
      </c>
      <c r="U1774" s="348">
        <v>88603342</v>
      </c>
      <c r="V1774" s="68"/>
      <c r="W1774" s="68"/>
      <c r="X1774" s="68" t="s">
        <v>5060</v>
      </c>
      <c r="Y1774" s="68"/>
    </row>
    <row r="1775" spans="1:25" x14ac:dyDescent="0.25">
      <c r="A1775" s="68" t="s">
        <v>5534</v>
      </c>
      <c r="B1775" s="68" t="s">
        <v>4737</v>
      </c>
      <c r="C1775" s="68" t="s">
        <v>2358</v>
      </c>
      <c r="D1775" s="68" t="s">
        <v>5463</v>
      </c>
      <c r="E1775" s="68" t="s">
        <v>3</v>
      </c>
      <c r="F1775" s="68" t="s">
        <v>316</v>
      </c>
      <c r="G1775" s="68" t="s">
        <v>3</v>
      </c>
      <c r="H1775" s="68" t="s">
        <v>8</v>
      </c>
      <c r="I1775" s="68">
        <v>50207</v>
      </c>
      <c r="J1775" s="68" t="s">
        <v>13967</v>
      </c>
      <c r="K1775" s="68" t="s">
        <v>317</v>
      </c>
      <c r="L1775" s="68" t="s">
        <v>5463</v>
      </c>
      <c r="M1775" s="68" t="s">
        <v>14248</v>
      </c>
      <c r="N1775" s="68" t="s">
        <v>2358</v>
      </c>
      <c r="O1775" s="68" t="s">
        <v>14666</v>
      </c>
      <c r="P1775" s="348">
        <v>22006454</v>
      </c>
      <c r="Q1775" s="348" t="s">
        <v>15347</v>
      </c>
      <c r="R1775" s="348" t="s">
        <v>16662</v>
      </c>
      <c r="S1775" s="348">
        <v>22006554</v>
      </c>
      <c r="T1775" s="348" t="s">
        <v>16660</v>
      </c>
      <c r="U1775" s="348">
        <v>26854951</v>
      </c>
      <c r="V1775" s="68"/>
      <c r="W1775" s="68"/>
      <c r="X1775" s="68" t="s">
        <v>9771</v>
      </c>
      <c r="Y1775" s="68"/>
    </row>
    <row r="1776" spans="1:25" x14ac:dyDescent="0.25">
      <c r="A1776" s="68" t="s">
        <v>5535</v>
      </c>
      <c r="B1776" s="68" t="s">
        <v>4745</v>
      </c>
      <c r="C1776" s="68" t="s">
        <v>5536</v>
      </c>
      <c r="D1776" s="68" t="s">
        <v>5463</v>
      </c>
      <c r="E1776" s="68" t="s">
        <v>3</v>
      </c>
      <c r="F1776" s="68" t="s">
        <v>316</v>
      </c>
      <c r="G1776" s="68" t="s">
        <v>3</v>
      </c>
      <c r="H1776" s="68" t="s">
        <v>2</v>
      </c>
      <c r="I1776" s="68">
        <v>50201</v>
      </c>
      <c r="J1776" s="68" t="s">
        <v>12893</v>
      </c>
      <c r="K1776" s="68" t="s">
        <v>317</v>
      </c>
      <c r="L1776" s="68" t="s">
        <v>5463</v>
      </c>
      <c r="M1776" s="68" t="s">
        <v>5463</v>
      </c>
      <c r="N1776" s="68" t="s">
        <v>5536</v>
      </c>
      <c r="O1776" s="68" t="s">
        <v>14666</v>
      </c>
      <c r="P1776" s="348">
        <v>85344578</v>
      </c>
      <c r="Q1776" s="348" t="s">
        <v>15347</v>
      </c>
      <c r="R1776" s="348" t="s">
        <v>11632</v>
      </c>
      <c r="S1776" s="348">
        <v>85344578</v>
      </c>
      <c r="T1776" s="348" t="s">
        <v>16660</v>
      </c>
      <c r="U1776" s="348">
        <v>26869107</v>
      </c>
      <c r="V1776" s="68"/>
      <c r="W1776" s="68"/>
      <c r="X1776" s="68"/>
      <c r="Y1776" s="68"/>
    </row>
    <row r="1777" spans="1:25" x14ac:dyDescent="0.25">
      <c r="A1777" s="68" t="s">
        <v>5537</v>
      </c>
      <c r="B1777" s="68" t="s">
        <v>639</v>
      </c>
      <c r="C1777" s="68" t="s">
        <v>633</v>
      </c>
      <c r="D1777" s="68" t="s">
        <v>5463</v>
      </c>
      <c r="E1777" s="68" t="s">
        <v>3</v>
      </c>
      <c r="F1777" s="68" t="s">
        <v>316</v>
      </c>
      <c r="G1777" s="68" t="s">
        <v>3</v>
      </c>
      <c r="H1777" s="68" t="s">
        <v>8</v>
      </c>
      <c r="I1777" s="68">
        <v>50207</v>
      </c>
      <c r="J1777" s="68" t="s">
        <v>13967</v>
      </c>
      <c r="K1777" s="68" t="s">
        <v>317</v>
      </c>
      <c r="L1777" s="68" t="s">
        <v>5463</v>
      </c>
      <c r="M1777" s="68" t="s">
        <v>14248</v>
      </c>
      <c r="N1777" s="68" t="s">
        <v>633</v>
      </c>
      <c r="O1777" s="68" t="s">
        <v>14666</v>
      </c>
      <c r="P1777" s="348">
        <v>22006486</v>
      </c>
      <c r="Q1777" s="348" t="s">
        <v>15347</v>
      </c>
      <c r="R1777" s="348" t="s">
        <v>14974</v>
      </c>
      <c r="S1777" s="348">
        <v>83121832</v>
      </c>
      <c r="T1777" s="348" t="s">
        <v>16660</v>
      </c>
      <c r="U1777" s="348">
        <v>88603342</v>
      </c>
      <c r="V1777" s="68"/>
      <c r="W1777" s="68"/>
      <c r="X1777" s="68" t="s">
        <v>5538</v>
      </c>
      <c r="Y1777" s="68"/>
    </row>
    <row r="1778" spans="1:25" x14ac:dyDescent="0.25">
      <c r="A1778" s="68" t="s">
        <v>5539</v>
      </c>
      <c r="B1778" s="68" t="s">
        <v>634</v>
      </c>
      <c r="C1778" s="68" t="s">
        <v>1588</v>
      </c>
      <c r="D1778" s="68" t="s">
        <v>5463</v>
      </c>
      <c r="E1778" s="68" t="s">
        <v>3</v>
      </c>
      <c r="F1778" s="68" t="s">
        <v>316</v>
      </c>
      <c r="G1778" s="68" t="s">
        <v>3</v>
      </c>
      <c r="H1778" s="68" t="s">
        <v>8</v>
      </c>
      <c r="I1778" s="68">
        <v>50207</v>
      </c>
      <c r="J1778" s="68" t="s">
        <v>13967</v>
      </c>
      <c r="K1778" s="68" t="s">
        <v>317</v>
      </c>
      <c r="L1778" s="68" t="s">
        <v>5463</v>
      </c>
      <c r="M1778" s="68" t="s">
        <v>14248</v>
      </c>
      <c r="N1778" s="68" t="s">
        <v>1588</v>
      </c>
      <c r="O1778" s="68" t="s">
        <v>14666</v>
      </c>
      <c r="P1778" s="348">
        <v>22001265</v>
      </c>
      <c r="Q1778" s="348" t="s">
        <v>15347</v>
      </c>
      <c r="R1778" s="348" t="s">
        <v>15762</v>
      </c>
      <c r="S1778" s="348">
        <v>88144801</v>
      </c>
      <c r="T1778" s="348" t="s">
        <v>16660</v>
      </c>
      <c r="U1778" s="348">
        <v>26869107</v>
      </c>
      <c r="V1778" s="68"/>
      <c r="W1778" s="68"/>
      <c r="X1778" s="68" t="s">
        <v>10087</v>
      </c>
      <c r="Y1778" s="68"/>
    </row>
    <row r="1779" spans="1:25" x14ac:dyDescent="0.25">
      <c r="A1779" s="68" t="s">
        <v>5540</v>
      </c>
      <c r="B1779" s="68" t="s">
        <v>579</v>
      </c>
      <c r="C1779" s="68" t="s">
        <v>5541</v>
      </c>
      <c r="D1779" s="68" t="s">
        <v>5463</v>
      </c>
      <c r="E1779" s="68" t="s">
        <v>4</v>
      </c>
      <c r="F1779" s="68" t="s">
        <v>316</v>
      </c>
      <c r="G1779" s="68" t="s">
        <v>3</v>
      </c>
      <c r="H1779" s="68" t="s">
        <v>3</v>
      </c>
      <c r="I1779" s="68">
        <v>50202</v>
      </c>
      <c r="J1779" s="68" t="s">
        <v>13844</v>
      </c>
      <c r="K1779" s="68" t="s">
        <v>317</v>
      </c>
      <c r="L1779" s="68" t="s">
        <v>5463</v>
      </c>
      <c r="M1779" s="68" t="s">
        <v>14247</v>
      </c>
      <c r="N1779" s="68" t="s">
        <v>5541</v>
      </c>
      <c r="O1779" s="68" t="s">
        <v>14666</v>
      </c>
      <c r="P1779" s="348">
        <v>22006323</v>
      </c>
      <c r="Q1779" s="348">
        <v>88208566</v>
      </c>
      <c r="R1779" s="348" t="s">
        <v>16663</v>
      </c>
      <c r="S1779" s="348">
        <v>22006323</v>
      </c>
      <c r="T1779" s="348" t="s">
        <v>15763</v>
      </c>
      <c r="U1779" s="348">
        <v>26853425</v>
      </c>
      <c r="V1779" s="68"/>
      <c r="W1779" s="68"/>
      <c r="X1779" s="68" t="s">
        <v>5364</v>
      </c>
      <c r="Y1779" s="68"/>
    </row>
    <row r="1780" spans="1:25" x14ac:dyDescent="0.25">
      <c r="A1780" s="68" t="s">
        <v>5543</v>
      </c>
      <c r="B1780" s="68" t="s">
        <v>5542</v>
      </c>
      <c r="C1780" s="68" t="s">
        <v>5544</v>
      </c>
      <c r="D1780" s="68" t="s">
        <v>5463</v>
      </c>
      <c r="E1780" s="68" t="s">
        <v>4</v>
      </c>
      <c r="F1780" s="68" t="s">
        <v>316</v>
      </c>
      <c r="G1780" s="68" t="s">
        <v>3</v>
      </c>
      <c r="H1780" s="68" t="s">
        <v>5</v>
      </c>
      <c r="I1780" s="68">
        <v>50204</v>
      </c>
      <c r="J1780" s="68" t="s">
        <v>16664</v>
      </c>
      <c r="K1780" s="68" t="s">
        <v>317</v>
      </c>
      <c r="L1780" s="68" t="s">
        <v>5463</v>
      </c>
      <c r="M1780" s="68" t="s">
        <v>531</v>
      </c>
      <c r="N1780" s="68" t="s">
        <v>5545</v>
      </c>
      <c r="O1780" s="68" t="s">
        <v>14666</v>
      </c>
      <c r="P1780" s="348">
        <v>87397083</v>
      </c>
      <c r="Q1780" s="348" t="s">
        <v>15347</v>
      </c>
      <c r="R1780" s="348" t="s">
        <v>16665</v>
      </c>
      <c r="S1780" s="348">
        <v>87397083</v>
      </c>
      <c r="T1780" s="348" t="s">
        <v>15763</v>
      </c>
      <c r="U1780" s="348">
        <v>26853425</v>
      </c>
      <c r="V1780" s="68"/>
      <c r="W1780" s="68"/>
      <c r="X1780" s="68" t="s">
        <v>2532</v>
      </c>
      <c r="Y1780" s="68"/>
    </row>
    <row r="1781" spans="1:25" x14ac:dyDescent="0.25">
      <c r="A1781" s="68" t="s">
        <v>5546</v>
      </c>
      <c r="B1781" s="68" t="s">
        <v>770</v>
      </c>
      <c r="C1781" s="68" t="s">
        <v>5547</v>
      </c>
      <c r="D1781" s="68" t="s">
        <v>5463</v>
      </c>
      <c r="E1781" s="68" t="s">
        <v>4</v>
      </c>
      <c r="F1781" s="68" t="s">
        <v>316</v>
      </c>
      <c r="G1781" s="68" t="s">
        <v>3</v>
      </c>
      <c r="H1781" s="68" t="s">
        <v>3</v>
      </c>
      <c r="I1781" s="68">
        <v>50202</v>
      </c>
      <c r="J1781" s="68" t="s">
        <v>13844</v>
      </c>
      <c r="K1781" s="68" t="s">
        <v>317</v>
      </c>
      <c r="L1781" s="68" t="s">
        <v>5463</v>
      </c>
      <c r="M1781" s="68" t="s">
        <v>14247</v>
      </c>
      <c r="N1781" s="68" t="s">
        <v>5547</v>
      </c>
      <c r="O1781" s="68" t="s">
        <v>14666</v>
      </c>
      <c r="P1781" s="348">
        <v>22006158</v>
      </c>
      <c r="Q1781" s="348">
        <v>84099072</v>
      </c>
      <c r="R1781" s="348" t="s">
        <v>16666</v>
      </c>
      <c r="S1781" s="348">
        <v>62846984</v>
      </c>
      <c r="T1781" s="348" t="s">
        <v>15763</v>
      </c>
      <c r="U1781" s="348" t="s">
        <v>16667</v>
      </c>
      <c r="V1781" s="68"/>
      <c r="W1781" s="68"/>
      <c r="X1781" s="68"/>
      <c r="Y1781" s="68"/>
    </row>
    <row r="1782" spans="1:25" x14ac:dyDescent="0.25">
      <c r="A1782" s="68" t="s">
        <v>5549</v>
      </c>
      <c r="B1782" s="68" t="s">
        <v>5548</v>
      </c>
      <c r="C1782" s="68" t="s">
        <v>5550</v>
      </c>
      <c r="D1782" s="68" t="s">
        <v>5463</v>
      </c>
      <c r="E1782" s="68" t="s">
        <v>4</v>
      </c>
      <c r="F1782" s="68" t="s">
        <v>316</v>
      </c>
      <c r="G1782" s="68" t="s">
        <v>3</v>
      </c>
      <c r="H1782" s="68" t="s">
        <v>5</v>
      </c>
      <c r="I1782" s="68">
        <v>50204</v>
      </c>
      <c r="J1782" s="68" t="s">
        <v>16664</v>
      </c>
      <c r="K1782" s="68" t="s">
        <v>317</v>
      </c>
      <c r="L1782" s="68" t="s">
        <v>5463</v>
      </c>
      <c r="M1782" s="68" t="s">
        <v>531</v>
      </c>
      <c r="N1782" s="68" t="s">
        <v>11636</v>
      </c>
      <c r="O1782" s="68" t="s">
        <v>14666</v>
      </c>
      <c r="P1782" s="348">
        <v>21002872</v>
      </c>
      <c r="Q1782" s="348">
        <v>86999833</v>
      </c>
      <c r="R1782" s="348" t="s">
        <v>14969</v>
      </c>
      <c r="S1782" s="348">
        <v>86999833</v>
      </c>
      <c r="T1782" s="348" t="s">
        <v>15763</v>
      </c>
      <c r="U1782" s="348">
        <v>88879780</v>
      </c>
      <c r="V1782" s="68"/>
      <c r="W1782" s="68"/>
      <c r="X1782" s="68"/>
      <c r="Y1782" s="68"/>
    </row>
    <row r="1783" spans="1:25" x14ac:dyDescent="0.25">
      <c r="A1783" s="68" t="s">
        <v>5551</v>
      </c>
      <c r="B1783" s="68" t="s">
        <v>2278</v>
      </c>
      <c r="C1783" s="68" t="s">
        <v>5552</v>
      </c>
      <c r="D1783" s="68" t="s">
        <v>5463</v>
      </c>
      <c r="E1783" s="68" t="s">
        <v>4</v>
      </c>
      <c r="F1783" s="68" t="s">
        <v>316</v>
      </c>
      <c r="G1783" s="68" t="s">
        <v>3</v>
      </c>
      <c r="H1783" s="68" t="s">
        <v>5</v>
      </c>
      <c r="I1783" s="68">
        <v>50204</v>
      </c>
      <c r="J1783" s="68" t="s">
        <v>16664</v>
      </c>
      <c r="K1783" s="68" t="s">
        <v>317</v>
      </c>
      <c r="L1783" s="68" t="s">
        <v>5463</v>
      </c>
      <c r="M1783" s="68" t="s">
        <v>531</v>
      </c>
      <c r="N1783" s="68" t="s">
        <v>233</v>
      </c>
      <c r="O1783" s="68" t="s">
        <v>14666</v>
      </c>
      <c r="P1783" s="348">
        <v>22006372</v>
      </c>
      <c r="Q1783" s="348">
        <v>84505156</v>
      </c>
      <c r="R1783" s="348" t="s">
        <v>14962</v>
      </c>
      <c r="S1783" s="348">
        <v>22006372</v>
      </c>
      <c r="T1783" s="348" t="s">
        <v>15763</v>
      </c>
      <c r="U1783" s="348">
        <v>26853425</v>
      </c>
      <c r="V1783" s="68"/>
      <c r="W1783" s="68"/>
      <c r="X1783" s="68" t="s">
        <v>5553</v>
      </c>
      <c r="Y1783" s="68"/>
    </row>
    <row r="1784" spans="1:25" x14ac:dyDescent="0.25">
      <c r="A1784" s="68" t="s">
        <v>5555</v>
      </c>
      <c r="B1784" s="68" t="s">
        <v>5554</v>
      </c>
      <c r="C1784" s="68" t="s">
        <v>5556</v>
      </c>
      <c r="D1784" s="68" t="s">
        <v>5463</v>
      </c>
      <c r="E1784" s="68" t="s">
        <v>4</v>
      </c>
      <c r="F1784" s="68" t="s">
        <v>316</v>
      </c>
      <c r="G1784" s="68" t="s">
        <v>3</v>
      </c>
      <c r="H1784" s="68" t="s">
        <v>5</v>
      </c>
      <c r="I1784" s="68">
        <v>50204</v>
      </c>
      <c r="J1784" s="68" t="s">
        <v>16664</v>
      </c>
      <c r="K1784" s="68" t="s">
        <v>317</v>
      </c>
      <c r="L1784" s="68" t="s">
        <v>5463</v>
      </c>
      <c r="M1784" s="68" t="s">
        <v>531</v>
      </c>
      <c r="N1784" s="68" t="s">
        <v>5556</v>
      </c>
      <c r="O1784" s="68" t="s">
        <v>14666</v>
      </c>
      <c r="P1784" s="348">
        <v>22006371</v>
      </c>
      <c r="Q1784" s="348" t="s">
        <v>15347</v>
      </c>
      <c r="R1784" s="348" t="s">
        <v>14265</v>
      </c>
      <c r="S1784" s="348">
        <v>71498029</v>
      </c>
      <c r="T1784" s="348" t="s">
        <v>15763</v>
      </c>
      <c r="U1784" s="348">
        <v>26853425</v>
      </c>
      <c r="V1784" s="68"/>
      <c r="W1784" s="68"/>
      <c r="X1784" s="68"/>
      <c r="Y1784" s="68"/>
    </row>
    <row r="1785" spans="1:25" x14ac:dyDescent="0.25">
      <c r="A1785" s="68" t="s">
        <v>5559</v>
      </c>
      <c r="B1785" s="68" t="s">
        <v>5558</v>
      </c>
      <c r="C1785" s="68" t="s">
        <v>5560</v>
      </c>
      <c r="D1785" s="68" t="s">
        <v>5463</v>
      </c>
      <c r="E1785" s="68" t="s">
        <v>4</v>
      </c>
      <c r="F1785" s="68" t="s">
        <v>316</v>
      </c>
      <c r="G1785" s="68" t="s">
        <v>3</v>
      </c>
      <c r="H1785" s="68" t="s">
        <v>3</v>
      </c>
      <c r="I1785" s="68">
        <v>50202</v>
      </c>
      <c r="J1785" s="68" t="s">
        <v>13844</v>
      </c>
      <c r="K1785" s="68" t="s">
        <v>317</v>
      </c>
      <c r="L1785" s="68" t="s">
        <v>5463</v>
      </c>
      <c r="M1785" s="68" t="s">
        <v>14247</v>
      </c>
      <c r="N1785" s="68" t="s">
        <v>3346</v>
      </c>
      <c r="O1785" s="68" t="s">
        <v>14666</v>
      </c>
      <c r="P1785" s="348">
        <v>22006138</v>
      </c>
      <c r="Q1785" s="348" t="s">
        <v>15347</v>
      </c>
      <c r="R1785" s="348" t="s">
        <v>13562</v>
      </c>
      <c r="S1785" s="348">
        <v>83532383</v>
      </c>
      <c r="T1785" s="348" t="s">
        <v>15763</v>
      </c>
      <c r="U1785" s="348">
        <v>26853425</v>
      </c>
      <c r="V1785" s="68"/>
      <c r="W1785" s="68"/>
      <c r="X1785" s="68" t="s">
        <v>5561</v>
      </c>
      <c r="Y1785" s="68"/>
    </row>
    <row r="1786" spans="1:25" x14ac:dyDescent="0.25">
      <c r="A1786" s="68" t="s">
        <v>5563</v>
      </c>
      <c r="B1786" s="68" t="s">
        <v>5562</v>
      </c>
      <c r="C1786" s="68" t="s">
        <v>5564</v>
      </c>
      <c r="D1786" s="68" t="s">
        <v>5463</v>
      </c>
      <c r="E1786" s="68" t="s">
        <v>4</v>
      </c>
      <c r="F1786" s="68" t="s">
        <v>316</v>
      </c>
      <c r="G1786" s="68" t="s">
        <v>3</v>
      </c>
      <c r="H1786" s="68" t="s">
        <v>3</v>
      </c>
      <c r="I1786" s="68">
        <v>50202</v>
      </c>
      <c r="J1786" s="68" t="s">
        <v>13844</v>
      </c>
      <c r="K1786" s="68" t="s">
        <v>317</v>
      </c>
      <c r="L1786" s="68" t="s">
        <v>5463</v>
      </c>
      <c r="M1786" s="68" t="s">
        <v>14247</v>
      </c>
      <c r="N1786" s="68" t="s">
        <v>5564</v>
      </c>
      <c r="O1786" s="68" t="s">
        <v>14666</v>
      </c>
      <c r="P1786" s="348">
        <v>61478321</v>
      </c>
      <c r="Q1786" s="348">
        <v>22006157</v>
      </c>
      <c r="R1786" s="348" t="s">
        <v>12448</v>
      </c>
      <c r="S1786" s="348">
        <v>61478321</v>
      </c>
      <c r="T1786" s="348" t="s">
        <v>15763</v>
      </c>
      <c r="U1786" s="348">
        <v>26853425</v>
      </c>
      <c r="V1786" s="68"/>
      <c r="W1786" s="68"/>
      <c r="X1786" s="68"/>
      <c r="Y1786" s="68"/>
    </row>
    <row r="1787" spans="1:25" x14ac:dyDescent="0.25">
      <c r="A1787" s="68" t="s">
        <v>5565</v>
      </c>
      <c r="B1787" s="68" t="s">
        <v>1837</v>
      </c>
      <c r="C1787" s="68" t="s">
        <v>5566</v>
      </c>
      <c r="D1787" s="68" t="s">
        <v>5463</v>
      </c>
      <c r="E1787" s="68" t="s">
        <v>4</v>
      </c>
      <c r="F1787" s="68" t="s">
        <v>316</v>
      </c>
      <c r="G1787" s="68" t="s">
        <v>3</v>
      </c>
      <c r="H1787" s="68" t="s">
        <v>3</v>
      </c>
      <c r="I1787" s="68">
        <v>50202</v>
      </c>
      <c r="J1787" s="68" t="s">
        <v>13844</v>
      </c>
      <c r="K1787" s="68" t="s">
        <v>317</v>
      </c>
      <c r="L1787" s="68" t="s">
        <v>5463</v>
      </c>
      <c r="M1787" s="68" t="s">
        <v>14247</v>
      </c>
      <c r="N1787" s="68" t="s">
        <v>11637</v>
      </c>
      <c r="O1787" s="68" t="s">
        <v>14666</v>
      </c>
      <c r="P1787" s="348">
        <v>26571259</v>
      </c>
      <c r="Q1787" s="348">
        <v>26571147</v>
      </c>
      <c r="R1787" s="348" t="s">
        <v>5567</v>
      </c>
      <c r="S1787" s="348">
        <v>26571147</v>
      </c>
      <c r="T1787" s="348" t="s">
        <v>15763</v>
      </c>
      <c r="U1787" s="348">
        <v>26853425</v>
      </c>
      <c r="V1787" s="68"/>
      <c r="W1787" s="68"/>
      <c r="X1787" s="68" t="s">
        <v>5568</v>
      </c>
      <c r="Y1787" s="68"/>
    </row>
    <row r="1788" spans="1:25" x14ac:dyDescent="0.25">
      <c r="A1788" s="68" t="s">
        <v>5569</v>
      </c>
      <c r="B1788" s="68" t="s">
        <v>1932</v>
      </c>
      <c r="C1788" s="68" t="s">
        <v>5570</v>
      </c>
      <c r="D1788" s="68" t="s">
        <v>5463</v>
      </c>
      <c r="E1788" s="68" t="s">
        <v>4</v>
      </c>
      <c r="F1788" s="68" t="s">
        <v>316</v>
      </c>
      <c r="G1788" s="68" t="s">
        <v>3</v>
      </c>
      <c r="H1788" s="68" t="s">
        <v>3</v>
      </c>
      <c r="I1788" s="68">
        <v>50202</v>
      </c>
      <c r="J1788" s="68" t="s">
        <v>13844</v>
      </c>
      <c r="K1788" s="68" t="s">
        <v>317</v>
      </c>
      <c r="L1788" s="68" t="s">
        <v>5463</v>
      </c>
      <c r="M1788" s="68" t="s">
        <v>14247</v>
      </c>
      <c r="N1788" s="68" t="s">
        <v>11638</v>
      </c>
      <c r="O1788" s="68" t="s">
        <v>14666</v>
      </c>
      <c r="P1788" s="348">
        <v>26591055</v>
      </c>
      <c r="Q1788" s="348">
        <v>26591055</v>
      </c>
      <c r="R1788" s="348" t="s">
        <v>6406</v>
      </c>
      <c r="S1788" s="348">
        <v>88142377</v>
      </c>
      <c r="T1788" s="348" t="s">
        <v>15763</v>
      </c>
      <c r="U1788" s="348">
        <v>88879780</v>
      </c>
      <c r="V1788" s="68"/>
      <c r="W1788" s="68"/>
      <c r="X1788" s="68" t="s">
        <v>2306</v>
      </c>
      <c r="Y1788" s="68"/>
    </row>
    <row r="1789" spans="1:25" x14ac:dyDescent="0.25">
      <c r="A1789" s="68" t="s">
        <v>5571</v>
      </c>
      <c r="B1789" s="68" t="s">
        <v>1796</v>
      </c>
      <c r="C1789" s="68" t="s">
        <v>5572</v>
      </c>
      <c r="D1789" s="68" t="s">
        <v>5463</v>
      </c>
      <c r="E1789" s="68" t="s">
        <v>4</v>
      </c>
      <c r="F1789" s="68" t="s">
        <v>316</v>
      </c>
      <c r="G1789" s="68" t="s">
        <v>3</v>
      </c>
      <c r="H1789" s="68" t="s">
        <v>3</v>
      </c>
      <c r="I1789" s="68">
        <v>50202</v>
      </c>
      <c r="J1789" s="68" t="s">
        <v>13844</v>
      </c>
      <c r="K1789" s="68" t="s">
        <v>317</v>
      </c>
      <c r="L1789" s="68" t="s">
        <v>5463</v>
      </c>
      <c r="M1789" s="68" t="s">
        <v>14247</v>
      </c>
      <c r="N1789" s="68" t="s">
        <v>5572</v>
      </c>
      <c r="O1789" s="68" t="s">
        <v>14666</v>
      </c>
      <c r="P1789" s="348">
        <v>26571212</v>
      </c>
      <c r="Q1789" s="348" t="s">
        <v>15347</v>
      </c>
      <c r="R1789" s="348" t="s">
        <v>12724</v>
      </c>
      <c r="S1789" s="348">
        <v>85163128</v>
      </c>
      <c r="T1789" s="348" t="s">
        <v>15763</v>
      </c>
      <c r="U1789" s="348">
        <v>88899780</v>
      </c>
      <c r="V1789" s="68"/>
      <c r="W1789" s="68"/>
      <c r="X1789" s="68" t="s">
        <v>6341</v>
      </c>
      <c r="Y1789" s="68"/>
    </row>
    <row r="1790" spans="1:25" x14ac:dyDescent="0.25">
      <c r="A1790" s="68" t="s">
        <v>5573</v>
      </c>
      <c r="B1790" s="68" t="s">
        <v>1963</v>
      </c>
      <c r="C1790" s="68" t="s">
        <v>5574</v>
      </c>
      <c r="D1790" s="68" t="s">
        <v>5463</v>
      </c>
      <c r="E1790" s="68" t="s">
        <v>4</v>
      </c>
      <c r="F1790" s="68" t="s">
        <v>316</v>
      </c>
      <c r="G1790" s="68" t="s">
        <v>3</v>
      </c>
      <c r="H1790" s="68" t="s">
        <v>5</v>
      </c>
      <c r="I1790" s="68">
        <v>50204</v>
      </c>
      <c r="J1790" s="68" t="s">
        <v>16664</v>
      </c>
      <c r="K1790" s="68" t="s">
        <v>317</v>
      </c>
      <c r="L1790" s="68" t="s">
        <v>5463</v>
      </c>
      <c r="M1790" s="68" t="s">
        <v>531</v>
      </c>
      <c r="N1790" s="68" t="s">
        <v>11639</v>
      </c>
      <c r="O1790" s="68" t="s">
        <v>14666</v>
      </c>
      <c r="P1790" s="348">
        <v>22006374</v>
      </c>
      <c r="Q1790" s="348">
        <v>85379879</v>
      </c>
      <c r="R1790" s="348" t="s">
        <v>16668</v>
      </c>
      <c r="S1790" s="348">
        <v>85379879</v>
      </c>
      <c r="T1790" s="348" t="s">
        <v>15763</v>
      </c>
      <c r="U1790" s="348">
        <v>26853425</v>
      </c>
      <c r="V1790" s="68"/>
      <c r="W1790" s="68"/>
      <c r="X1790" s="68" t="s">
        <v>1013</v>
      </c>
      <c r="Y1790" s="68"/>
    </row>
    <row r="1791" spans="1:25" x14ac:dyDescent="0.25">
      <c r="A1791" s="68" t="s">
        <v>5575</v>
      </c>
      <c r="B1791" s="68" t="s">
        <v>1960</v>
      </c>
      <c r="C1791" s="68" t="s">
        <v>5576</v>
      </c>
      <c r="D1791" s="68" t="s">
        <v>5463</v>
      </c>
      <c r="E1791" s="68" t="s">
        <v>4</v>
      </c>
      <c r="F1791" s="68" t="s">
        <v>316</v>
      </c>
      <c r="G1791" s="68" t="s">
        <v>3</v>
      </c>
      <c r="H1791" s="68" t="s">
        <v>3</v>
      </c>
      <c r="I1791" s="68">
        <v>50202</v>
      </c>
      <c r="J1791" s="68" t="s">
        <v>13844</v>
      </c>
      <c r="K1791" s="68" t="s">
        <v>317</v>
      </c>
      <c r="L1791" s="68" t="s">
        <v>5463</v>
      </c>
      <c r="M1791" s="68" t="s">
        <v>14247</v>
      </c>
      <c r="N1791" s="68" t="s">
        <v>3737</v>
      </c>
      <c r="O1791" s="68" t="s">
        <v>14666</v>
      </c>
      <c r="P1791" s="348">
        <v>22006164</v>
      </c>
      <c r="Q1791" s="348" t="s">
        <v>15347</v>
      </c>
      <c r="R1791" s="348" t="s">
        <v>16669</v>
      </c>
      <c r="S1791" s="348">
        <v>88823862</v>
      </c>
      <c r="T1791" s="348" t="s">
        <v>15763</v>
      </c>
      <c r="U1791" s="348">
        <v>88879780</v>
      </c>
      <c r="V1791" s="68"/>
      <c r="W1791" s="68"/>
      <c r="X1791" s="68" t="s">
        <v>5577</v>
      </c>
      <c r="Y1791" s="68"/>
    </row>
    <row r="1792" spans="1:25" x14ac:dyDescent="0.25">
      <c r="A1792" s="68" t="s">
        <v>5579</v>
      </c>
      <c r="B1792" s="68" t="s">
        <v>5578</v>
      </c>
      <c r="C1792" s="68" t="s">
        <v>5580</v>
      </c>
      <c r="D1792" s="68" t="s">
        <v>5463</v>
      </c>
      <c r="E1792" s="68" t="s">
        <v>4</v>
      </c>
      <c r="F1792" s="68" t="s">
        <v>316</v>
      </c>
      <c r="G1792" s="68" t="s">
        <v>3</v>
      </c>
      <c r="H1792" s="68" t="s">
        <v>3</v>
      </c>
      <c r="I1792" s="68">
        <v>50202</v>
      </c>
      <c r="J1792" s="68" t="s">
        <v>13844</v>
      </c>
      <c r="K1792" s="68" t="s">
        <v>317</v>
      </c>
      <c r="L1792" s="68" t="s">
        <v>5463</v>
      </c>
      <c r="M1792" s="68" t="s">
        <v>14247</v>
      </c>
      <c r="N1792" s="68" t="s">
        <v>5580</v>
      </c>
      <c r="O1792" s="68" t="s">
        <v>14666</v>
      </c>
      <c r="P1792" s="348">
        <v>22006166</v>
      </c>
      <c r="Q1792" s="348" t="s">
        <v>15347</v>
      </c>
      <c r="R1792" s="348" t="s">
        <v>5581</v>
      </c>
      <c r="S1792" s="348">
        <v>89733368</v>
      </c>
      <c r="T1792" s="348" t="s">
        <v>15763</v>
      </c>
      <c r="U1792" s="348">
        <v>26853425</v>
      </c>
      <c r="V1792" s="68"/>
      <c r="W1792" s="68"/>
      <c r="X1792" s="68" t="s">
        <v>5582</v>
      </c>
      <c r="Y1792" s="68"/>
    </row>
    <row r="1793" spans="1:25" x14ac:dyDescent="0.25">
      <c r="A1793" s="68" t="s">
        <v>5584</v>
      </c>
      <c r="B1793" s="68" t="s">
        <v>2977</v>
      </c>
      <c r="C1793" s="68" t="s">
        <v>5585</v>
      </c>
      <c r="D1793" s="68" t="s">
        <v>5463</v>
      </c>
      <c r="E1793" s="68" t="s">
        <v>4</v>
      </c>
      <c r="F1793" s="68" t="s">
        <v>316</v>
      </c>
      <c r="G1793" s="68" t="s">
        <v>3</v>
      </c>
      <c r="H1793" s="68" t="s">
        <v>3</v>
      </c>
      <c r="I1793" s="68">
        <v>50202</v>
      </c>
      <c r="J1793" s="68" t="s">
        <v>13844</v>
      </c>
      <c r="K1793" s="68" t="s">
        <v>317</v>
      </c>
      <c r="L1793" s="68" t="s">
        <v>5463</v>
      </c>
      <c r="M1793" s="68" t="s">
        <v>14247</v>
      </c>
      <c r="N1793" s="68" t="s">
        <v>5585</v>
      </c>
      <c r="O1793" s="68" t="s">
        <v>14666</v>
      </c>
      <c r="P1793" s="348">
        <v>22006158</v>
      </c>
      <c r="Q1793" s="348">
        <v>63081931</v>
      </c>
      <c r="R1793" s="348" t="s">
        <v>13242</v>
      </c>
      <c r="S1793" s="348">
        <v>63081931</v>
      </c>
      <c r="T1793" s="348" t="s">
        <v>15763</v>
      </c>
      <c r="U1793" s="348">
        <v>26853425</v>
      </c>
      <c r="V1793" s="68"/>
      <c r="W1793" s="68"/>
      <c r="X1793" s="68" t="s">
        <v>6343</v>
      </c>
      <c r="Y1793" s="68"/>
    </row>
    <row r="1794" spans="1:25" x14ac:dyDescent="0.25">
      <c r="A1794" s="68" t="s">
        <v>5586</v>
      </c>
      <c r="B1794" s="68" t="s">
        <v>1025</v>
      </c>
      <c r="C1794" s="68" t="s">
        <v>5587</v>
      </c>
      <c r="D1794" s="68" t="s">
        <v>5463</v>
      </c>
      <c r="E1794" s="68" t="s">
        <v>4</v>
      </c>
      <c r="F1794" s="68" t="s">
        <v>316</v>
      </c>
      <c r="G1794" s="68" t="s">
        <v>3</v>
      </c>
      <c r="H1794" s="68" t="s">
        <v>3</v>
      </c>
      <c r="I1794" s="68">
        <v>50202</v>
      </c>
      <c r="J1794" s="68" t="s">
        <v>13844</v>
      </c>
      <c r="K1794" s="68" t="s">
        <v>317</v>
      </c>
      <c r="L1794" s="68" t="s">
        <v>5463</v>
      </c>
      <c r="M1794" s="68" t="s">
        <v>14247</v>
      </c>
      <c r="N1794" s="68" t="s">
        <v>11640</v>
      </c>
      <c r="O1794" s="68" t="s">
        <v>14666</v>
      </c>
      <c r="P1794" s="348">
        <v>26591515</v>
      </c>
      <c r="Q1794" s="348" t="s">
        <v>15347</v>
      </c>
      <c r="R1794" s="348" t="s">
        <v>15765</v>
      </c>
      <c r="S1794" s="348">
        <v>26591515</v>
      </c>
      <c r="T1794" s="348" t="s">
        <v>15763</v>
      </c>
      <c r="U1794" s="348">
        <v>26853425</v>
      </c>
      <c r="V1794" s="68"/>
      <c r="W1794" s="68"/>
      <c r="X1794" s="68" t="s">
        <v>2720</v>
      </c>
      <c r="Y1794" s="68"/>
    </row>
    <row r="1795" spans="1:25" x14ac:dyDescent="0.25">
      <c r="A1795" s="68" t="s">
        <v>5588</v>
      </c>
      <c r="B1795" s="68" t="s">
        <v>2104</v>
      </c>
      <c r="C1795" s="68" t="s">
        <v>5589</v>
      </c>
      <c r="D1795" s="68" t="s">
        <v>5463</v>
      </c>
      <c r="E1795" s="68" t="s">
        <v>4</v>
      </c>
      <c r="F1795" s="68" t="s">
        <v>316</v>
      </c>
      <c r="G1795" s="68" t="s">
        <v>3</v>
      </c>
      <c r="H1795" s="68" t="s">
        <v>5</v>
      </c>
      <c r="I1795" s="68">
        <v>50204</v>
      </c>
      <c r="J1795" s="68" t="s">
        <v>16664</v>
      </c>
      <c r="K1795" s="68" t="s">
        <v>317</v>
      </c>
      <c r="L1795" s="68" t="s">
        <v>5463</v>
      </c>
      <c r="M1795" s="68" t="s">
        <v>531</v>
      </c>
      <c r="N1795" s="68" t="s">
        <v>531</v>
      </c>
      <c r="O1795" s="68" t="s">
        <v>14666</v>
      </c>
      <c r="P1795" s="348">
        <v>26870164</v>
      </c>
      <c r="Q1795" s="348">
        <v>22006373</v>
      </c>
      <c r="R1795" s="348" t="s">
        <v>10545</v>
      </c>
      <c r="S1795" s="348">
        <v>22006373</v>
      </c>
      <c r="T1795" s="348" t="s">
        <v>15763</v>
      </c>
      <c r="U1795" s="348" t="s">
        <v>16670</v>
      </c>
      <c r="V1795" s="68"/>
      <c r="W1795" s="68"/>
      <c r="X1795" s="68" t="s">
        <v>12476</v>
      </c>
      <c r="Y1795" s="68"/>
    </row>
    <row r="1796" spans="1:25" x14ac:dyDescent="0.25">
      <c r="A1796" s="68" t="s">
        <v>5591</v>
      </c>
      <c r="B1796" s="68" t="s">
        <v>2092</v>
      </c>
      <c r="C1796" s="68" t="s">
        <v>5592</v>
      </c>
      <c r="D1796" s="68" t="s">
        <v>5463</v>
      </c>
      <c r="E1796" s="68" t="s">
        <v>5</v>
      </c>
      <c r="F1796" s="68" t="s">
        <v>316</v>
      </c>
      <c r="G1796" s="68" t="s">
        <v>3</v>
      </c>
      <c r="H1796" s="68" t="s">
        <v>4</v>
      </c>
      <c r="I1796" s="68">
        <v>50203</v>
      </c>
      <c r="J1796" s="68" t="s">
        <v>12970</v>
      </c>
      <c r="K1796" s="68" t="s">
        <v>317</v>
      </c>
      <c r="L1796" s="68" t="s">
        <v>5463</v>
      </c>
      <c r="M1796" s="68" t="s">
        <v>331</v>
      </c>
      <c r="N1796" s="68" t="s">
        <v>856</v>
      </c>
      <c r="O1796" s="68" t="s">
        <v>14666</v>
      </c>
      <c r="P1796" s="348">
        <v>26811247</v>
      </c>
      <c r="Q1796" s="348" t="s">
        <v>15347</v>
      </c>
      <c r="R1796" s="348" t="s">
        <v>12725</v>
      </c>
      <c r="S1796" s="348">
        <v>85393632</v>
      </c>
      <c r="T1796" s="348" t="s">
        <v>15766</v>
      </c>
      <c r="U1796" s="348">
        <v>26853425</v>
      </c>
      <c r="V1796" s="68"/>
      <c r="W1796" s="68"/>
      <c r="X1796" s="68" t="s">
        <v>4885</v>
      </c>
      <c r="Y1796" s="68"/>
    </row>
    <row r="1797" spans="1:25" x14ac:dyDescent="0.25">
      <c r="A1797" s="68" t="s">
        <v>5593</v>
      </c>
      <c r="B1797" s="68" t="s">
        <v>2097</v>
      </c>
      <c r="C1797" s="68" t="s">
        <v>5594</v>
      </c>
      <c r="D1797" s="68" t="s">
        <v>5463</v>
      </c>
      <c r="E1797" s="68" t="s">
        <v>5</v>
      </c>
      <c r="F1797" s="68" t="s">
        <v>316</v>
      </c>
      <c r="G1797" s="68" t="s">
        <v>3</v>
      </c>
      <c r="H1797" s="68" t="s">
        <v>4</v>
      </c>
      <c r="I1797" s="68">
        <v>50203</v>
      </c>
      <c r="J1797" s="68" t="s">
        <v>12970</v>
      </c>
      <c r="K1797" s="68" t="s">
        <v>317</v>
      </c>
      <c r="L1797" s="68" t="s">
        <v>5463</v>
      </c>
      <c r="M1797" s="68" t="s">
        <v>331</v>
      </c>
      <c r="N1797" s="68" t="s">
        <v>331</v>
      </c>
      <c r="O1797" s="68" t="s">
        <v>14666</v>
      </c>
      <c r="P1797" s="348">
        <v>26891094</v>
      </c>
      <c r="Q1797" s="348">
        <v>88135404</v>
      </c>
      <c r="R1797" s="348" t="s">
        <v>10212</v>
      </c>
      <c r="S1797" s="348">
        <v>26891094</v>
      </c>
      <c r="T1797" s="348" t="s">
        <v>15766</v>
      </c>
      <c r="U1797" s="348">
        <v>26853425</v>
      </c>
      <c r="V1797" s="68"/>
      <c r="W1797" s="68"/>
      <c r="X1797" s="68" t="s">
        <v>5595</v>
      </c>
      <c r="Y1797" s="68"/>
    </row>
    <row r="1798" spans="1:25" x14ac:dyDescent="0.25">
      <c r="A1798" s="68" t="s">
        <v>5596</v>
      </c>
      <c r="B1798" s="68" t="s">
        <v>2300</v>
      </c>
      <c r="C1798" s="68" t="s">
        <v>2497</v>
      </c>
      <c r="D1798" s="68" t="s">
        <v>5463</v>
      </c>
      <c r="E1798" s="68" t="s">
        <v>5</v>
      </c>
      <c r="F1798" s="68" t="s">
        <v>316</v>
      </c>
      <c r="G1798" s="68" t="s">
        <v>3</v>
      </c>
      <c r="H1798" s="68" t="s">
        <v>4</v>
      </c>
      <c r="I1798" s="68">
        <v>50203</v>
      </c>
      <c r="J1798" s="68" t="s">
        <v>12970</v>
      </c>
      <c r="K1798" s="68" t="s">
        <v>317</v>
      </c>
      <c r="L1798" s="68" t="s">
        <v>5463</v>
      </c>
      <c r="M1798" s="68" t="s">
        <v>331</v>
      </c>
      <c r="N1798" s="68" t="s">
        <v>601</v>
      </c>
      <c r="O1798" s="68" t="s">
        <v>14666</v>
      </c>
      <c r="P1798" s="348">
        <v>26878101</v>
      </c>
      <c r="Q1798" s="348">
        <v>26878101</v>
      </c>
      <c r="R1798" s="348" t="s">
        <v>14253</v>
      </c>
      <c r="S1798" s="348">
        <v>86540477</v>
      </c>
      <c r="T1798" s="348" t="s">
        <v>15766</v>
      </c>
      <c r="U1798" s="348" t="s">
        <v>16671</v>
      </c>
      <c r="V1798" s="68"/>
      <c r="W1798" s="68"/>
      <c r="X1798" s="68" t="s">
        <v>2703</v>
      </c>
      <c r="Y1798" s="68"/>
    </row>
    <row r="1799" spans="1:25" x14ac:dyDescent="0.25">
      <c r="A1799" s="68" t="s">
        <v>5598</v>
      </c>
      <c r="B1799" s="68" t="s">
        <v>3021</v>
      </c>
      <c r="C1799" s="68" t="s">
        <v>5599</v>
      </c>
      <c r="D1799" s="68" t="s">
        <v>5463</v>
      </c>
      <c r="E1799" s="68" t="s">
        <v>5</v>
      </c>
      <c r="F1799" s="68" t="s">
        <v>316</v>
      </c>
      <c r="G1799" s="68" t="s">
        <v>3</v>
      </c>
      <c r="H1799" s="68" t="s">
        <v>4</v>
      </c>
      <c r="I1799" s="68">
        <v>50203</v>
      </c>
      <c r="J1799" s="68" t="s">
        <v>12970</v>
      </c>
      <c r="K1799" s="68" t="s">
        <v>317</v>
      </c>
      <c r="L1799" s="68" t="s">
        <v>5463</v>
      </c>
      <c r="M1799" s="68" t="s">
        <v>331</v>
      </c>
      <c r="N1799" s="68" t="s">
        <v>5372</v>
      </c>
      <c r="O1799" s="68" t="s">
        <v>14666</v>
      </c>
      <c r="P1799" s="348">
        <v>84665356</v>
      </c>
      <c r="Q1799" s="348" t="s">
        <v>15347</v>
      </c>
      <c r="R1799" s="348" t="s">
        <v>5600</v>
      </c>
      <c r="S1799" s="348">
        <v>84665356</v>
      </c>
      <c r="T1799" s="348" t="s">
        <v>15766</v>
      </c>
      <c r="U1799" s="348" t="s">
        <v>16671</v>
      </c>
      <c r="V1799" s="68"/>
      <c r="W1799" s="68"/>
      <c r="X1799" s="68" t="s">
        <v>4881</v>
      </c>
      <c r="Y1799" s="68"/>
    </row>
    <row r="1800" spans="1:25" x14ac:dyDescent="0.25">
      <c r="A1800" s="68" t="s">
        <v>5601</v>
      </c>
      <c r="B1800" s="68" t="s">
        <v>3252</v>
      </c>
      <c r="C1800" s="68" t="s">
        <v>5602</v>
      </c>
      <c r="D1800" s="68" t="s">
        <v>5463</v>
      </c>
      <c r="E1800" s="68" t="s">
        <v>5</v>
      </c>
      <c r="F1800" s="68" t="s">
        <v>316</v>
      </c>
      <c r="G1800" s="68" t="s">
        <v>3</v>
      </c>
      <c r="H1800" s="68" t="s">
        <v>4</v>
      </c>
      <c r="I1800" s="68">
        <v>50203</v>
      </c>
      <c r="J1800" s="68" t="s">
        <v>12970</v>
      </c>
      <c r="K1800" s="68" t="s">
        <v>317</v>
      </c>
      <c r="L1800" s="68" t="s">
        <v>5463</v>
      </c>
      <c r="M1800" s="68" t="s">
        <v>331</v>
      </c>
      <c r="N1800" s="68" t="s">
        <v>5602</v>
      </c>
      <c r="O1800" s="68" t="s">
        <v>14666</v>
      </c>
      <c r="P1800" s="348">
        <v>26981212</v>
      </c>
      <c r="Q1800" s="348" t="s">
        <v>15347</v>
      </c>
      <c r="R1800" s="348" t="s">
        <v>12731</v>
      </c>
      <c r="S1800" s="348">
        <v>26981212</v>
      </c>
      <c r="T1800" s="348" t="s">
        <v>15766</v>
      </c>
      <c r="U1800" s="348">
        <v>26866764</v>
      </c>
      <c r="V1800" s="68"/>
      <c r="W1800" s="68"/>
      <c r="X1800" s="68" t="s">
        <v>5842</v>
      </c>
      <c r="Y1800" s="68"/>
    </row>
    <row r="1801" spans="1:25" x14ac:dyDescent="0.25">
      <c r="A1801" s="68" t="s">
        <v>5603</v>
      </c>
      <c r="B1801" s="68" t="s">
        <v>4808</v>
      </c>
      <c r="C1801" s="68" t="s">
        <v>589</v>
      </c>
      <c r="D1801" s="68" t="s">
        <v>5463</v>
      </c>
      <c r="E1801" s="68" t="s">
        <v>5</v>
      </c>
      <c r="F1801" s="68" t="s">
        <v>316</v>
      </c>
      <c r="G1801" s="68" t="s">
        <v>3</v>
      </c>
      <c r="H1801" s="68" t="s">
        <v>4</v>
      </c>
      <c r="I1801" s="68">
        <v>50203</v>
      </c>
      <c r="J1801" s="68" t="s">
        <v>12970</v>
      </c>
      <c r="K1801" s="68" t="s">
        <v>317</v>
      </c>
      <c r="L1801" s="68" t="s">
        <v>5463</v>
      </c>
      <c r="M1801" s="68" t="s">
        <v>331</v>
      </c>
      <c r="N1801" s="68" t="s">
        <v>589</v>
      </c>
      <c r="O1801" s="68" t="s">
        <v>14666</v>
      </c>
      <c r="P1801" s="348">
        <v>83475492</v>
      </c>
      <c r="Q1801" s="348" t="s">
        <v>15347</v>
      </c>
      <c r="R1801" s="348" t="s">
        <v>10213</v>
      </c>
      <c r="S1801" s="348">
        <v>83475492</v>
      </c>
      <c r="T1801" s="348" t="s">
        <v>15766</v>
      </c>
      <c r="U1801" s="348">
        <v>26853425</v>
      </c>
      <c r="V1801" s="68"/>
      <c r="W1801" s="68"/>
      <c r="X1801" s="68"/>
      <c r="Y1801" s="68"/>
    </row>
    <row r="1802" spans="1:25" x14ac:dyDescent="0.25">
      <c r="A1802" s="68" t="s">
        <v>5604</v>
      </c>
      <c r="B1802" s="68" t="s">
        <v>4820</v>
      </c>
      <c r="C1802" s="68" t="s">
        <v>5605</v>
      </c>
      <c r="D1802" s="68" t="s">
        <v>5463</v>
      </c>
      <c r="E1802" s="68" t="s">
        <v>5</v>
      </c>
      <c r="F1802" s="68" t="s">
        <v>316</v>
      </c>
      <c r="G1802" s="68" t="s">
        <v>3</v>
      </c>
      <c r="H1802" s="68" t="s">
        <v>4</v>
      </c>
      <c r="I1802" s="68">
        <v>50203</v>
      </c>
      <c r="J1802" s="68" t="s">
        <v>12970</v>
      </c>
      <c r="K1802" s="68" t="s">
        <v>317</v>
      </c>
      <c r="L1802" s="68" t="s">
        <v>5463</v>
      </c>
      <c r="M1802" s="68" t="s">
        <v>331</v>
      </c>
      <c r="N1802" s="68" t="s">
        <v>5606</v>
      </c>
      <c r="O1802" s="68" t="s">
        <v>14666</v>
      </c>
      <c r="P1802" s="348">
        <v>22007512</v>
      </c>
      <c r="Q1802" s="348" t="s">
        <v>15347</v>
      </c>
      <c r="R1802" s="348" t="s">
        <v>10038</v>
      </c>
      <c r="S1802" s="348">
        <v>22007512</v>
      </c>
      <c r="T1802" s="348" t="s">
        <v>15766</v>
      </c>
      <c r="U1802" s="348">
        <v>26866464</v>
      </c>
      <c r="V1802" s="68"/>
      <c r="W1802" s="68"/>
      <c r="X1802" s="68" t="s">
        <v>4878</v>
      </c>
      <c r="Y1802" s="68"/>
    </row>
    <row r="1803" spans="1:25" x14ac:dyDescent="0.25">
      <c r="A1803" s="68" t="s">
        <v>5608</v>
      </c>
      <c r="B1803" s="68" t="s">
        <v>5607</v>
      </c>
      <c r="C1803" s="68" t="s">
        <v>5609</v>
      </c>
      <c r="D1803" s="68" t="s">
        <v>5463</v>
      </c>
      <c r="E1803" s="68" t="s">
        <v>5</v>
      </c>
      <c r="F1803" s="68" t="s">
        <v>316</v>
      </c>
      <c r="G1803" s="68" t="s">
        <v>3</v>
      </c>
      <c r="H1803" s="68" t="s">
        <v>4</v>
      </c>
      <c r="I1803" s="68">
        <v>50203</v>
      </c>
      <c r="J1803" s="68" t="s">
        <v>12970</v>
      </c>
      <c r="K1803" s="68" t="s">
        <v>317</v>
      </c>
      <c r="L1803" s="68" t="s">
        <v>5463</v>
      </c>
      <c r="M1803" s="68" t="s">
        <v>331</v>
      </c>
      <c r="N1803" s="68" t="s">
        <v>11641</v>
      </c>
      <c r="O1803" s="68" t="s">
        <v>14666</v>
      </c>
      <c r="P1803" s="348">
        <v>85759436</v>
      </c>
      <c r="Q1803" s="348" t="s">
        <v>15347</v>
      </c>
      <c r="R1803" s="348" t="s">
        <v>14260</v>
      </c>
      <c r="S1803" s="348">
        <v>85759436</v>
      </c>
      <c r="T1803" s="348" t="s">
        <v>15766</v>
      </c>
      <c r="U1803" s="348">
        <v>26866764</v>
      </c>
      <c r="V1803" s="68"/>
      <c r="W1803" s="68"/>
      <c r="X1803" s="68" t="s">
        <v>8984</v>
      </c>
      <c r="Y1803" s="68"/>
    </row>
    <row r="1804" spans="1:25" x14ac:dyDescent="0.25">
      <c r="A1804" s="68" t="s">
        <v>5611</v>
      </c>
      <c r="B1804" s="68" t="s">
        <v>5610</v>
      </c>
      <c r="C1804" s="68" t="s">
        <v>104</v>
      </c>
      <c r="D1804" s="68" t="s">
        <v>5463</v>
      </c>
      <c r="E1804" s="68" t="s">
        <v>5</v>
      </c>
      <c r="F1804" s="68" t="s">
        <v>316</v>
      </c>
      <c r="G1804" s="68" t="s">
        <v>3</v>
      </c>
      <c r="H1804" s="68" t="s">
        <v>2</v>
      </c>
      <c r="I1804" s="68">
        <v>50201</v>
      </c>
      <c r="J1804" s="68" t="s">
        <v>12893</v>
      </c>
      <c r="K1804" s="68" t="s">
        <v>317</v>
      </c>
      <c r="L1804" s="68" t="s">
        <v>5463</v>
      </c>
      <c r="M1804" s="68" t="s">
        <v>5463</v>
      </c>
      <c r="N1804" s="68" t="s">
        <v>450</v>
      </c>
      <c r="O1804" s="68" t="s">
        <v>14666</v>
      </c>
      <c r="P1804" s="348">
        <v>26591433</v>
      </c>
      <c r="Q1804" s="348" t="s">
        <v>15347</v>
      </c>
      <c r="R1804" s="348" t="s">
        <v>14264</v>
      </c>
      <c r="S1804" s="348">
        <v>83166349</v>
      </c>
      <c r="T1804" s="348" t="s">
        <v>15766</v>
      </c>
      <c r="U1804" s="348">
        <v>26853425</v>
      </c>
      <c r="V1804" s="68"/>
      <c r="W1804" s="68"/>
      <c r="X1804" s="68" t="s">
        <v>2920</v>
      </c>
      <c r="Y1804" s="68"/>
    </row>
    <row r="1805" spans="1:25" x14ac:dyDescent="0.25">
      <c r="A1805" s="68" t="s">
        <v>5613</v>
      </c>
      <c r="B1805" s="68" t="s">
        <v>5612</v>
      </c>
      <c r="C1805" s="68" t="s">
        <v>143</v>
      </c>
      <c r="D1805" s="68" t="s">
        <v>5463</v>
      </c>
      <c r="E1805" s="68" t="s">
        <v>5</v>
      </c>
      <c r="F1805" s="68" t="s">
        <v>316</v>
      </c>
      <c r="G1805" s="68" t="s">
        <v>3</v>
      </c>
      <c r="H1805" s="68" t="s">
        <v>4</v>
      </c>
      <c r="I1805" s="68">
        <v>50203</v>
      </c>
      <c r="J1805" s="68" t="s">
        <v>12970</v>
      </c>
      <c r="K1805" s="68" t="s">
        <v>317</v>
      </c>
      <c r="L1805" s="68" t="s">
        <v>5463</v>
      </c>
      <c r="M1805" s="68" t="s">
        <v>331</v>
      </c>
      <c r="N1805" s="68" t="s">
        <v>143</v>
      </c>
      <c r="O1805" s="68" t="s">
        <v>14666</v>
      </c>
      <c r="P1805" s="348">
        <v>21009256</v>
      </c>
      <c r="Q1805" s="348">
        <v>84075442</v>
      </c>
      <c r="R1805" s="348" t="s">
        <v>10345</v>
      </c>
      <c r="S1805" s="348">
        <v>89128769</v>
      </c>
      <c r="T1805" s="348" t="s">
        <v>15766</v>
      </c>
      <c r="U1805" s="348">
        <v>26853425</v>
      </c>
      <c r="V1805" s="68"/>
      <c r="W1805" s="68"/>
      <c r="X1805" s="68"/>
      <c r="Y1805" s="68"/>
    </row>
    <row r="1806" spans="1:25" x14ac:dyDescent="0.25">
      <c r="A1806" s="68" t="s">
        <v>5615</v>
      </c>
      <c r="B1806" s="68" t="s">
        <v>5614</v>
      </c>
      <c r="C1806" s="68" t="s">
        <v>5616</v>
      </c>
      <c r="D1806" s="68" t="s">
        <v>5463</v>
      </c>
      <c r="E1806" s="68" t="s">
        <v>5</v>
      </c>
      <c r="F1806" s="68" t="s">
        <v>316</v>
      </c>
      <c r="G1806" s="68" t="s">
        <v>3</v>
      </c>
      <c r="H1806" s="68" t="s">
        <v>5</v>
      </c>
      <c r="I1806" s="68">
        <v>50204</v>
      </c>
      <c r="J1806" s="68" t="s">
        <v>16664</v>
      </c>
      <c r="K1806" s="68" t="s">
        <v>317</v>
      </c>
      <c r="L1806" s="68" t="s">
        <v>5463</v>
      </c>
      <c r="M1806" s="68" t="s">
        <v>531</v>
      </c>
      <c r="N1806" s="68" t="s">
        <v>11642</v>
      </c>
      <c r="O1806" s="68" t="s">
        <v>14666</v>
      </c>
      <c r="P1806" s="348">
        <v>22006170</v>
      </c>
      <c r="Q1806" s="348" t="s">
        <v>15347</v>
      </c>
      <c r="R1806" s="348" t="s">
        <v>14957</v>
      </c>
      <c r="S1806" s="348">
        <v>22006170</v>
      </c>
      <c r="T1806" s="348" t="s">
        <v>15766</v>
      </c>
      <c r="U1806" s="348">
        <v>26853425</v>
      </c>
      <c r="V1806" s="68"/>
      <c r="W1806" s="68"/>
      <c r="X1806" s="68" t="s">
        <v>5617</v>
      </c>
      <c r="Y1806" s="68"/>
    </row>
    <row r="1807" spans="1:25" x14ac:dyDescent="0.25">
      <c r="A1807" s="68" t="s">
        <v>5619</v>
      </c>
      <c r="B1807" s="68" t="s">
        <v>5618</v>
      </c>
      <c r="C1807" s="68" t="s">
        <v>5620</v>
      </c>
      <c r="D1807" s="68" t="s">
        <v>5463</v>
      </c>
      <c r="E1807" s="68" t="s">
        <v>5</v>
      </c>
      <c r="F1807" s="68" t="s">
        <v>316</v>
      </c>
      <c r="G1807" s="68" t="s">
        <v>3</v>
      </c>
      <c r="H1807" s="68" t="s">
        <v>4</v>
      </c>
      <c r="I1807" s="68">
        <v>50203</v>
      </c>
      <c r="J1807" s="68" t="s">
        <v>12970</v>
      </c>
      <c r="K1807" s="68" t="s">
        <v>317</v>
      </c>
      <c r="L1807" s="68" t="s">
        <v>5463</v>
      </c>
      <c r="M1807" s="68" t="s">
        <v>331</v>
      </c>
      <c r="N1807" s="68" t="s">
        <v>5620</v>
      </c>
      <c r="O1807" s="68" t="s">
        <v>14666</v>
      </c>
      <c r="P1807" s="348">
        <v>88903167</v>
      </c>
      <c r="Q1807" s="348">
        <v>22006408</v>
      </c>
      <c r="R1807" s="348" t="s">
        <v>5621</v>
      </c>
      <c r="S1807" s="348">
        <v>88903167</v>
      </c>
      <c r="T1807" s="348" t="s">
        <v>15766</v>
      </c>
      <c r="U1807" s="348">
        <v>26853425</v>
      </c>
      <c r="V1807" s="68"/>
      <c r="W1807" s="68"/>
      <c r="X1807" s="68"/>
      <c r="Y1807" s="68"/>
    </row>
    <row r="1808" spans="1:25" x14ac:dyDescent="0.25">
      <c r="A1808" s="68" t="s">
        <v>5622</v>
      </c>
      <c r="B1808" s="68" t="s">
        <v>2781</v>
      </c>
      <c r="C1808" s="68" t="s">
        <v>5623</v>
      </c>
      <c r="D1808" s="68" t="s">
        <v>5463</v>
      </c>
      <c r="E1808" s="68" t="s">
        <v>5</v>
      </c>
      <c r="F1808" s="68" t="s">
        <v>316</v>
      </c>
      <c r="G1808" s="68" t="s">
        <v>3</v>
      </c>
      <c r="H1808" s="68" t="s">
        <v>4</v>
      </c>
      <c r="I1808" s="68">
        <v>50203</v>
      </c>
      <c r="J1808" s="68" t="s">
        <v>12970</v>
      </c>
      <c r="K1808" s="68" t="s">
        <v>317</v>
      </c>
      <c r="L1808" s="68" t="s">
        <v>5463</v>
      </c>
      <c r="M1808" s="68" t="s">
        <v>331</v>
      </c>
      <c r="N1808" s="68" t="s">
        <v>5623</v>
      </c>
      <c r="O1808" s="68" t="s">
        <v>14666</v>
      </c>
      <c r="P1808" s="348">
        <v>87012735</v>
      </c>
      <c r="Q1808" s="348" t="s">
        <v>15347</v>
      </c>
      <c r="R1808" s="348" t="s">
        <v>15767</v>
      </c>
      <c r="S1808" s="348">
        <v>87012735</v>
      </c>
      <c r="T1808" s="348" t="s">
        <v>15766</v>
      </c>
      <c r="U1808" s="348">
        <v>26853425</v>
      </c>
      <c r="V1808" s="68"/>
      <c r="W1808" s="68"/>
      <c r="X1808" s="68"/>
      <c r="Y1808" s="68"/>
    </row>
    <row r="1809" spans="1:25" x14ac:dyDescent="0.25">
      <c r="A1809" s="68" t="s">
        <v>5625</v>
      </c>
      <c r="B1809" s="68" t="s">
        <v>5624</v>
      </c>
      <c r="C1809" s="68" t="s">
        <v>5626</v>
      </c>
      <c r="D1809" s="68" t="s">
        <v>5463</v>
      </c>
      <c r="E1809" s="68" t="s">
        <v>5</v>
      </c>
      <c r="F1809" s="68" t="s">
        <v>316</v>
      </c>
      <c r="G1809" s="68" t="s">
        <v>3</v>
      </c>
      <c r="H1809" s="68" t="s">
        <v>4</v>
      </c>
      <c r="I1809" s="68">
        <v>50203</v>
      </c>
      <c r="J1809" s="68" t="s">
        <v>12970</v>
      </c>
      <c r="K1809" s="68" t="s">
        <v>317</v>
      </c>
      <c r="L1809" s="68" t="s">
        <v>5463</v>
      </c>
      <c r="M1809" s="68" t="s">
        <v>331</v>
      </c>
      <c r="N1809" s="68" t="s">
        <v>5626</v>
      </c>
      <c r="O1809" s="68" t="s">
        <v>14666</v>
      </c>
      <c r="P1809" s="348">
        <v>22006495</v>
      </c>
      <c r="Q1809" s="348" t="s">
        <v>15347</v>
      </c>
      <c r="R1809" s="348" t="s">
        <v>5597</v>
      </c>
      <c r="S1809" s="348">
        <v>85596653</v>
      </c>
      <c r="T1809" s="348" t="s">
        <v>15766</v>
      </c>
      <c r="U1809" s="348">
        <v>26866764</v>
      </c>
      <c r="V1809" s="68"/>
      <c r="W1809" s="68"/>
      <c r="X1809" s="68"/>
      <c r="Y1809" s="68"/>
    </row>
    <row r="1810" spans="1:25" x14ac:dyDescent="0.25">
      <c r="A1810" s="68" t="s">
        <v>5627</v>
      </c>
      <c r="B1810" s="68" t="s">
        <v>2761</v>
      </c>
      <c r="C1810" s="68" t="s">
        <v>5628</v>
      </c>
      <c r="D1810" s="68" t="s">
        <v>5463</v>
      </c>
      <c r="E1810" s="68" t="s">
        <v>5</v>
      </c>
      <c r="F1810" s="68" t="s">
        <v>316</v>
      </c>
      <c r="G1810" s="68" t="s">
        <v>3</v>
      </c>
      <c r="H1810" s="68" t="s">
        <v>4</v>
      </c>
      <c r="I1810" s="68">
        <v>50203</v>
      </c>
      <c r="J1810" s="68" t="s">
        <v>12970</v>
      </c>
      <c r="K1810" s="68" t="s">
        <v>317</v>
      </c>
      <c r="L1810" s="68" t="s">
        <v>5463</v>
      </c>
      <c r="M1810" s="68" t="s">
        <v>331</v>
      </c>
      <c r="N1810" s="68" t="s">
        <v>5628</v>
      </c>
      <c r="O1810" s="68" t="s">
        <v>14666</v>
      </c>
      <c r="P1810" s="348">
        <v>87066143</v>
      </c>
      <c r="Q1810" s="348" t="s">
        <v>15347</v>
      </c>
      <c r="R1810" s="348" t="s">
        <v>14961</v>
      </c>
      <c r="S1810" s="348">
        <v>87066143</v>
      </c>
      <c r="T1810" s="348" t="s">
        <v>15766</v>
      </c>
      <c r="U1810" s="348">
        <v>26866762</v>
      </c>
      <c r="V1810" s="68"/>
      <c r="W1810" s="68"/>
      <c r="X1810" s="68"/>
      <c r="Y1810" s="68"/>
    </row>
    <row r="1811" spans="1:25" x14ac:dyDescent="0.25">
      <c r="A1811" s="68" t="s">
        <v>5629</v>
      </c>
      <c r="B1811" s="68" t="s">
        <v>1935</v>
      </c>
      <c r="C1811" s="68" t="s">
        <v>5630</v>
      </c>
      <c r="D1811" s="68" t="s">
        <v>5463</v>
      </c>
      <c r="E1811" s="68" t="s">
        <v>5</v>
      </c>
      <c r="F1811" s="68" t="s">
        <v>316</v>
      </c>
      <c r="G1811" s="68" t="s">
        <v>3</v>
      </c>
      <c r="H1811" s="68" t="s">
        <v>4</v>
      </c>
      <c r="I1811" s="68">
        <v>50203</v>
      </c>
      <c r="J1811" s="68" t="s">
        <v>12970</v>
      </c>
      <c r="K1811" s="68" t="s">
        <v>317</v>
      </c>
      <c r="L1811" s="68" t="s">
        <v>5463</v>
      </c>
      <c r="M1811" s="68" t="s">
        <v>331</v>
      </c>
      <c r="N1811" s="68" t="s">
        <v>5630</v>
      </c>
      <c r="O1811" s="68" t="s">
        <v>14666</v>
      </c>
      <c r="P1811" s="348">
        <v>22006402</v>
      </c>
      <c r="Q1811" s="348" t="s">
        <v>15347</v>
      </c>
      <c r="R1811" s="348" t="s">
        <v>12730</v>
      </c>
      <c r="S1811" s="348">
        <v>22006402</v>
      </c>
      <c r="T1811" s="348" t="s">
        <v>15766</v>
      </c>
      <c r="U1811" s="348">
        <v>26853425</v>
      </c>
      <c r="V1811" s="68"/>
      <c r="W1811" s="68"/>
      <c r="X1811" s="68"/>
      <c r="Y1811" s="68"/>
    </row>
    <row r="1812" spans="1:25" x14ac:dyDescent="0.25">
      <c r="A1812" s="68" t="s">
        <v>5632</v>
      </c>
      <c r="B1812" s="68" t="s">
        <v>5631</v>
      </c>
      <c r="C1812" s="68" t="s">
        <v>5633</v>
      </c>
      <c r="D1812" s="68" t="s">
        <v>5463</v>
      </c>
      <c r="E1812" s="68" t="s">
        <v>5</v>
      </c>
      <c r="F1812" s="68" t="s">
        <v>316</v>
      </c>
      <c r="G1812" s="68" t="s">
        <v>3</v>
      </c>
      <c r="H1812" s="68" t="s">
        <v>4</v>
      </c>
      <c r="I1812" s="68">
        <v>50203</v>
      </c>
      <c r="J1812" s="68" t="s">
        <v>12970</v>
      </c>
      <c r="K1812" s="68" t="s">
        <v>317</v>
      </c>
      <c r="L1812" s="68" t="s">
        <v>5463</v>
      </c>
      <c r="M1812" s="68" t="s">
        <v>331</v>
      </c>
      <c r="N1812" s="68" t="s">
        <v>5633</v>
      </c>
      <c r="O1812" s="68" t="s">
        <v>14666</v>
      </c>
      <c r="P1812" s="348">
        <v>26981039</v>
      </c>
      <c r="Q1812" s="348">
        <v>89195131</v>
      </c>
      <c r="R1812" s="348" t="s">
        <v>13559</v>
      </c>
      <c r="S1812" s="348">
        <v>89195131</v>
      </c>
      <c r="T1812" s="348" t="s">
        <v>15766</v>
      </c>
      <c r="U1812" s="348">
        <v>26853425</v>
      </c>
      <c r="V1812" s="68"/>
      <c r="W1812" s="68"/>
      <c r="X1812" s="68"/>
      <c r="Y1812" s="68"/>
    </row>
    <row r="1813" spans="1:25" x14ac:dyDescent="0.25">
      <c r="A1813" s="68" t="s">
        <v>5634</v>
      </c>
      <c r="B1813" s="68" t="s">
        <v>3454</v>
      </c>
      <c r="C1813" s="68" t="s">
        <v>3311</v>
      </c>
      <c r="D1813" s="68" t="s">
        <v>5463</v>
      </c>
      <c r="E1813" s="68" t="s">
        <v>5</v>
      </c>
      <c r="F1813" s="68" t="s">
        <v>316</v>
      </c>
      <c r="G1813" s="68" t="s">
        <v>3</v>
      </c>
      <c r="H1813" s="68" t="s">
        <v>4</v>
      </c>
      <c r="I1813" s="68">
        <v>50203</v>
      </c>
      <c r="J1813" s="68" t="s">
        <v>12970</v>
      </c>
      <c r="K1813" s="68" t="s">
        <v>317</v>
      </c>
      <c r="L1813" s="68" t="s">
        <v>5463</v>
      </c>
      <c r="M1813" s="68" t="s">
        <v>331</v>
      </c>
      <c r="N1813" s="68" t="s">
        <v>11643</v>
      </c>
      <c r="O1813" s="68" t="s">
        <v>14666</v>
      </c>
      <c r="P1813" s="348">
        <v>26898022</v>
      </c>
      <c r="Q1813" s="348">
        <v>83031209</v>
      </c>
      <c r="R1813" s="348" t="s">
        <v>10043</v>
      </c>
      <c r="S1813" s="348">
        <v>87066143</v>
      </c>
      <c r="T1813" s="348" t="s">
        <v>15766</v>
      </c>
      <c r="U1813" s="348">
        <v>26866762</v>
      </c>
      <c r="V1813" s="68"/>
      <c r="W1813" s="68"/>
      <c r="X1813" s="68"/>
      <c r="Y1813" s="68"/>
    </row>
    <row r="1814" spans="1:25" x14ac:dyDescent="0.25">
      <c r="A1814" s="68" t="s">
        <v>5635</v>
      </c>
      <c r="B1814" s="68" t="s">
        <v>4099</v>
      </c>
      <c r="C1814" s="68" t="s">
        <v>5636</v>
      </c>
      <c r="D1814" s="68" t="s">
        <v>5463</v>
      </c>
      <c r="E1814" s="68" t="s">
        <v>5</v>
      </c>
      <c r="F1814" s="68" t="s">
        <v>316</v>
      </c>
      <c r="G1814" s="68" t="s">
        <v>3</v>
      </c>
      <c r="H1814" s="68" t="s">
        <v>4</v>
      </c>
      <c r="I1814" s="68">
        <v>50203</v>
      </c>
      <c r="J1814" s="68" t="s">
        <v>12970</v>
      </c>
      <c r="K1814" s="68" t="s">
        <v>317</v>
      </c>
      <c r="L1814" s="68" t="s">
        <v>5463</v>
      </c>
      <c r="M1814" s="68" t="s">
        <v>331</v>
      </c>
      <c r="N1814" s="68" t="s">
        <v>5636</v>
      </c>
      <c r="O1814" s="68" t="s">
        <v>14666</v>
      </c>
      <c r="P1814" s="348">
        <v>22006405</v>
      </c>
      <c r="Q1814" s="348">
        <v>26853425</v>
      </c>
      <c r="R1814" s="348" t="s">
        <v>12729</v>
      </c>
      <c r="S1814" s="348">
        <v>86546076</v>
      </c>
      <c r="T1814" s="348" t="s">
        <v>15766</v>
      </c>
      <c r="U1814" s="348">
        <v>26853425</v>
      </c>
      <c r="V1814" s="68"/>
      <c r="W1814" s="68"/>
      <c r="X1814" s="68"/>
      <c r="Y1814" s="68"/>
    </row>
    <row r="1815" spans="1:25" x14ac:dyDescent="0.25">
      <c r="A1815" s="68" t="s">
        <v>10319</v>
      </c>
      <c r="B1815" s="68" t="s">
        <v>5638</v>
      </c>
      <c r="C1815" s="68" t="s">
        <v>5639</v>
      </c>
      <c r="D1815" s="68" t="s">
        <v>5463</v>
      </c>
      <c r="E1815" s="68" t="s">
        <v>6</v>
      </c>
      <c r="F1815" s="68" t="s">
        <v>316</v>
      </c>
      <c r="G1815" s="68" t="s">
        <v>15</v>
      </c>
      <c r="H1815" s="68" t="s">
        <v>2</v>
      </c>
      <c r="I1815" s="68">
        <v>51101</v>
      </c>
      <c r="J1815" s="68" t="s">
        <v>12925</v>
      </c>
      <c r="K1815" s="68" t="s">
        <v>317</v>
      </c>
      <c r="L1815" s="68" t="s">
        <v>5640</v>
      </c>
      <c r="M1815" s="68" t="s">
        <v>5640</v>
      </c>
      <c r="N1815" s="68" t="s">
        <v>11644</v>
      </c>
      <c r="O1815" s="68" t="s">
        <v>14666</v>
      </c>
      <c r="P1815" s="348">
        <v>88310393</v>
      </c>
      <c r="Q1815" s="348" t="s">
        <v>15347</v>
      </c>
      <c r="R1815" s="348" t="s">
        <v>14251</v>
      </c>
      <c r="S1815" s="348">
        <v>88310393</v>
      </c>
      <c r="T1815" s="348" t="s">
        <v>16672</v>
      </c>
      <c r="U1815" s="348">
        <v>63790353</v>
      </c>
      <c r="V1815" s="68"/>
      <c r="W1815" s="68"/>
      <c r="X1815" s="68" t="s">
        <v>12138</v>
      </c>
      <c r="Y1815" s="68"/>
    </row>
    <row r="1816" spans="1:25" x14ac:dyDescent="0.25">
      <c r="A1816" s="68" t="s">
        <v>5641</v>
      </c>
      <c r="B1816" s="68" t="s">
        <v>5212</v>
      </c>
      <c r="C1816" s="68" t="s">
        <v>5642</v>
      </c>
      <c r="D1816" s="68" t="s">
        <v>5463</v>
      </c>
      <c r="E1816" s="68" t="s">
        <v>6</v>
      </c>
      <c r="F1816" s="68" t="s">
        <v>316</v>
      </c>
      <c r="G1816" s="68" t="s">
        <v>15</v>
      </c>
      <c r="H1816" s="68" t="s">
        <v>5</v>
      </c>
      <c r="I1816" s="68">
        <v>51104</v>
      </c>
      <c r="J1816" s="68" t="s">
        <v>13061</v>
      </c>
      <c r="K1816" s="68" t="s">
        <v>317</v>
      </c>
      <c r="L1816" s="68" t="s">
        <v>5640</v>
      </c>
      <c r="M1816" s="68" t="s">
        <v>5643</v>
      </c>
      <c r="N1816" s="68" t="s">
        <v>5643</v>
      </c>
      <c r="O1816" s="68" t="s">
        <v>14666</v>
      </c>
      <c r="P1816" s="348">
        <v>26596011</v>
      </c>
      <c r="Q1816" s="348" t="s">
        <v>15347</v>
      </c>
      <c r="R1816" s="348" t="s">
        <v>16673</v>
      </c>
      <c r="S1816" s="348">
        <v>83162201</v>
      </c>
      <c r="T1816" s="348" t="s">
        <v>16672</v>
      </c>
      <c r="U1816" s="348">
        <v>63790553</v>
      </c>
      <c r="V1816" s="68"/>
      <c r="W1816" s="68"/>
      <c r="X1816" s="68" t="s">
        <v>4887</v>
      </c>
      <c r="Y1816" s="68"/>
    </row>
    <row r="1817" spans="1:25" x14ac:dyDescent="0.25">
      <c r="A1817" s="68" t="s">
        <v>5645</v>
      </c>
      <c r="B1817" s="68" t="s">
        <v>5244</v>
      </c>
      <c r="C1817" s="68" t="s">
        <v>5646</v>
      </c>
      <c r="D1817" s="68" t="s">
        <v>5463</v>
      </c>
      <c r="E1817" s="68" t="s">
        <v>6</v>
      </c>
      <c r="F1817" s="68" t="s">
        <v>316</v>
      </c>
      <c r="G1817" s="68" t="s">
        <v>15</v>
      </c>
      <c r="H1817" s="68" t="s">
        <v>3</v>
      </c>
      <c r="I1817" s="68">
        <v>51102</v>
      </c>
      <c r="J1817" s="68" t="s">
        <v>12963</v>
      </c>
      <c r="K1817" s="68" t="s">
        <v>317</v>
      </c>
      <c r="L1817" s="68" t="s">
        <v>5640</v>
      </c>
      <c r="M1817" s="68" t="s">
        <v>5646</v>
      </c>
      <c r="N1817" s="68" t="s">
        <v>5646</v>
      </c>
      <c r="O1817" s="68" t="s">
        <v>14666</v>
      </c>
      <c r="P1817" s="348">
        <v>22007567</v>
      </c>
      <c r="Q1817" s="348">
        <v>26596080</v>
      </c>
      <c r="R1817" s="348" t="s">
        <v>5657</v>
      </c>
      <c r="S1817" s="348">
        <v>83896694</v>
      </c>
      <c r="T1817" s="348" t="s">
        <v>16672</v>
      </c>
      <c r="U1817" s="348">
        <v>89152796</v>
      </c>
      <c r="V1817" s="68"/>
      <c r="W1817" s="68"/>
      <c r="X1817" s="68" t="s">
        <v>4068</v>
      </c>
      <c r="Y1817" s="68"/>
    </row>
    <row r="1818" spans="1:25" x14ac:dyDescent="0.25">
      <c r="A1818" s="68" t="s">
        <v>5647</v>
      </c>
      <c r="B1818" s="68" t="s">
        <v>5257</v>
      </c>
      <c r="C1818" s="68" t="s">
        <v>5648</v>
      </c>
      <c r="D1818" s="68" t="s">
        <v>5463</v>
      </c>
      <c r="E1818" s="68" t="s">
        <v>6</v>
      </c>
      <c r="F1818" s="68" t="s">
        <v>316</v>
      </c>
      <c r="G1818" s="68" t="s">
        <v>15</v>
      </c>
      <c r="H1818" s="68" t="s">
        <v>4</v>
      </c>
      <c r="I1818" s="68">
        <v>51103</v>
      </c>
      <c r="J1818" s="68" t="s">
        <v>16674</v>
      </c>
      <c r="K1818" s="68" t="s">
        <v>317</v>
      </c>
      <c r="L1818" s="68" t="s">
        <v>5640</v>
      </c>
      <c r="M1818" s="68" t="s">
        <v>5649</v>
      </c>
      <c r="N1818" s="68" t="s">
        <v>11645</v>
      </c>
      <c r="O1818" s="68" t="s">
        <v>14666</v>
      </c>
      <c r="P1818" s="348">
        <v>26560255</v>
      </c>
      <c r="Q1818" s="348" t="s">
        <v>15347</v>
      </c>
      <c r="R1818" s="348" t="s">
        <v>10322</v>
      </c>
      <c r="S1818" s="348">
        <v>89949510</v>
      </c>
      <c r="T1818" s="348" t="s">
        <v>16672</v>
      </c>
      <c r="U1818" s="348">
        <v>63790353</v>
      </c>
      <c r="V1818" s="68"/>
      <c r="W1818" s="68"/>
      <c r="X1818" s="68" t="s">
        <v>5650</v>
      </c>
      <c r="Y1818" s="68"/>
    </row>
    <row r="1819" spans="1:25" x14ac:dyDescent="0.25">
      <c r="A1819" s="68" t="s">
        <v>5652</v>
      </c>
      <c r="B1819" s="68" t="s">
        <v>5651</v>
      </c>
      <c r="C1819" s="68" t="s">
        <v>5653</v>
      </c>
      <c r="D1819" s="68" t="s">
        <v>5463</v>
      </c>
      <c r="E1819" s="68" t="s">
        <v>6</v>
      </c>
      <c r="F1819" s="68" t="s">
        <v>316</v>
      </c>
      <c r="G1819" s="68" t="s">
        <v>15</v>
      </c>
      <c r="H1819" s="68" t="s">
        <v>6</v>
      </c>
      <c r="I1819" s="68">
        <v>51105</v>
      </c>
      <c r="J1819" s="68" t="s">
        <v>13080</v>
      </c>
      <c r="K1819" s="68" t="s">
        <v>317</v>
      </c>
      <c r="L1819" s="68" t="s">
        <v>5640</v>
      </c>
      <c r="M1819" s="68" t="s">
        <v>11646</v>
      </c>
      <c r="N1819" s="68" t="s">
        <v>11646</v>
      </c>
      <c r="O1819" s="68" t="s">
        <v>14666</v>
      </c>
      <c r="P1819" s="348">
        <v>26599329</v>
      </c>
      <c r="Q1819" s="348">
        <v>61760038</v>
      </c>
      <c r="R1819" s="348" t="s">
        <v>15769</v>
      </c>
      <c r="S1819" s="348">
        <v>61760038</v>
      </c>
      <c r="T1819" s="348" t="s">
        <v>16672</v>
      </c>
      <c r="U1819" s="348">
        <v>89152796</v>
      </c>
      <c r="V1819" s="68"/>
      <c r="W1819" s="68"/>
      <c r="X1819" s="68" t="s">
        <v>4890</v>
      </c>
      <c r="Y1819" s="68"/>
    </row>
    <row r="1820" spans="1:25" x14ac:dyDescent="0.25">
      <c r="A1820" s="68" t="s">
        <v>5655</v>
      </c>
      <c r="B1820" s="68" t="s">
        <v>5654</v>
      </c>
      <c r="C1820" s="68" t="s">
        <v>5656</v>
      </c>
      <c r="D1820" s="68" t="s">
        <v>5463</v>
      </c>
      <c r="E1820" s="68" t="s">
        <v>6</v>
      </c>
      <c r="F1820" s="68" t="s">
        <v>316</v>
      </c>
      <c r="G1820" s="68" t="s">
        <v>15</v>
      </c>
      <c r="H1820" s="68" t="s">
        <v>2</v>
      </c>
      <c r="I1820" s="68">
        <v>51101</v>
      </c>
      <c r="J1820" s="68" t="s">
        <v>12925</v>
      </c>
      <c r="K1820" s="68" t="s">
        <v>317</v>
      </c>
      <c r="L1820" s="68" t="s">
        <v>5640</v>
      </c>
      <c r="M1820" s="68" t="s">
        <v>5640</v>
      </c>
      <c r="N1820" s="68" t="s">
        <v>5656</v>
      </c>
      <c r="O1820" s="68" t="s">
        <v>14666</v>
      </c>
      <c r="P1820" s="348">
        <v>26599585</v>
      </c>
      <c r="Q1820" s="348">
        <v>88784392</v>
      </c>
      <c r="R1820" s="348" t="s">
        <v>16028</v>
      </c>
      <c r="S1820" s="348">
        <v>86411194</v>
      </c>
      <c r="T1820" s="348" t="s">
        <v>16672</v>
      </c>
      <c r="U1820" s="348">
        <v>63790553</v>
      </c>
      <c r="V1820" s="68"/>
      <c r="W1820" s="68"/>
      <c r="X1820" s="68" t="s">
        <v>3838</v>
      </c>
      <c r="Y1820" s="68"/>
    </row>
    <row r="1821" spans="1:25" x14ac:dyDescent="0.25">
      <c r="A1821" s="68" t="s">
        <v>5659</v>
      </c>
      <c r="B1821" s="68" t="s">
        <v>5658</v>
      </c>
      <c r="C1821" s="68" t="s">
        <v>218</v>
      </c>
      <c r="D1821" s="68" t="s">
        <v>5463</v>
      </c>
      <c r="E1821" s="68" t="s">
        <v>6</v>
      </c>
      <c r="F1821" s="68" t="s">
        <v>316</v>
      </c>
      <c r="G1821" s="68" t="s">
        <v>15</v>
      </c>
      <c r="H1821" s="68" t="s">
        <v>2</v>
      </c>
      <c r="I1821" s="68">
        <v>51101</v>
      </c>
      <c r="J1821" s="68" t="s">
        <v>12925</v>
      </c>
      <c r="K1821" s="68" t="s">
        <v>317</v>
      </c>
      <c r="L1821" s="68" t="s">
        <v>5640</v>
      </c>
      <c r="M1821" s="68" t="s">
        <v>5640</v>
      </c>
      <c r="N1821" s="68" t="s">
        <v>218</v>
      </c>
      <c r="O1821" s="68" t="s">
        <v>14666</v>
      </c>
      <c r="P1821" s="348">
        <v>26599300</v>
      </c>
      <c r="Q1821" s="348" t="s">
        <v>15347</v>
      </c>
      <c r="R1821" s="348" t="s">
        <v>5660</v>
      </c>
      <c r="S1821" s="348">
        <v>87413374</v>
      </c>
      <c r="T1821" s="348" t="s">
        <v>16672</v>
      </c>
      <c r="U1821" s="348">
        <v>63790353</v>
      </c>
      <c r="V1821" s="68"/>
      <c r="W1821" s="68"/>
      <c r="X1821" s="68"/>
      <c r="Y1821" s="68"/>
    </row>
    <row r="1822" spans="1:25" x14ac:dyDescent="0.25">
      <c r="A1822" s="68" t="s">
        <v>5662</v>
      </c>
      <c r="B1822" s="68" t="s">
        <v>5661</v>
      </c>
      <c r="C1822" s="68" t="s">
        <v>5663</v>
      </c>
      <c r="D1822" s="68" t="s">
        <v>5463</v>
      </c>
      <c r="E1822" s="68" t="s">
        <v>6</v>
      </c>
      <c r="F1822" s="68" t="s">
        <v>316</v>
      </c>
      <c r="G1822" s="68" t="s">
        <v>15</v>
      </c>
      <c r="H1822" s="68" t="s">
        <v>2</v>
      </c>
      <c r="I1822" s="68">
        <v>51101</v>
      </c>
      <c r="J1822" s="68" t="s">
        <v>12925</v>
      </c>
      <c r="K1822" s="68" t="s">
        <v>317</v>
      </c>
      <c r="L1822" s="68" t="s">
        <v>5640</v>
      </c>
      <c r="M1822" s="68" t="s">
        <v>5640</v>
      </c>
      <c r="N1822" s="68" t="s">
        <v>5640</v>
      </c>
      <c r="O1822" s="68" t="s">
        <v>14666</v>
      </c>
      <c r="P1822" s="348">
        <v>62183868</v>
      </c>
      <c r="Q1822" s="348" t="s">
        <v>15347</v>
      </c>
      <c r="R1822" s="348" t="s">
        <v>10544</v>
      </c>
      <c r="S1822" s="348">
        <v>83334876</v>
      </c>
      <c r="T1822" s="348" t="s">
        <v>16672</v>
      </c>
      <c r="U1822" s="348">
        <v>63790353</v>
      </c>
      <c r="V1822" s="68"/>
      <c r="W1822" s="68"/>
      <c r="X1822" s="68" t="s">
        <v>2309</v>
      </c>
      <c r="Y1822" s="68"/>
    </row>
    <row r="1823" spans="1:25" x14ac:dyDescent="0.25">
      <c r="A1823" s="68" t="s">
        <v>5664</v>
      </c>
      <c r="B1823" s="68" t="s">
        <v>923</v>
      </c>
      <c r="C1823" s="68" t="s">
        <v>5665</v>
      </c>
      <c r="D1823" s="68" t="s">
        <v>5463</v>
      </c>
      <c r="E1823" s="68" t="s">
        <v>6</v>
      </c>
      <c r="F1823" s="68" t="s">
        <v>316</v>
      </c>
      <c r="G1823" s="68" t="s">
        <v>15</v>
      </c>
      <c r="H1823" s="68" t="s">
        <v>4</v>
      </c>
      <c r="I1823" s="68">
        <v>51103</v>
      </c>
      <c r="J1823" s="68" t="s">
        <v>16674</v>
      </c>
      <c r="K1823" s="68" t="s">
        <v>317</v>
      </c>
      <c r="L1823" s="68" t="s">
        <v>5640</v>
      </c>
      <c r="M1823" s="68" t="s">
        <v>5649</v>
      </c>
      <c r="N1823" s="68" t="s">
        <v>5665</v>
      </c>
      <c r="O1823" s="68" t="s">
        <v>14666</v>
      </c>
      <c r="P1823" s="348">
        <v>83474145</v>
      </c>
      <c r="Q1823" s="348" t="s">
        <v>15347</v>
      </c>
      <c r="R1823" s="348" t="s">
        <v>5666</v>
      </c>
      <c r="S1823" s="348">
        <v>83474145</v>
      </c>
      <c r="T1823" s="348" t="s">
        <v>16672</v>
      </c>
      <c r="U1823" s="348">
        <v>26599330</v>
      </c>
      <c r="V1823" s="68"/>
      <c r="W1823" s="68"/>
      <c r="X1823" s="68"/>
      <c r="Y1823" s="68"/>
    </row>
    <row r="1824" spans="1:25" x14ac:dyDescent="0.25">
      <c r="A1824" s="68" t="s">
        <v>5667</v>
      </c>
      <c r="B1824" s="68" t="s">
        <v>1992</v>
      </c>
      <c r="C1824" s="68" t="s">
        <v>101</v>
      </c>
      <c r="D1824" s="68" t="s">
        <v>5463</v>
      </c>
      <c r="E1824" s="68" t="s">
        <v>6</v>
      </c>
      <c r="F1824" s="68" t="s">
        <v>316</v>
      </c>
      <c r="G1824" s="68" t="s">
        <v>15</v>
      </c>
      <c r="H1824" s="68" t="s">
        <v>2</v>
      </c>
      <c r="I1824" s="68">
        <v>51101</v>
      </c>
      <c r="J1824" s="68" t="s">
        <v>12925</v>
      </c>
      <c r="K1824" s="68" t="s">
        <v>317</v>
      </c>
      <c r="L1824" s="68" t="s">
        <v>5640</v>
      </c>
      <c r="M1824" s="68" t="s">
        <v>5640</v>
      </c>
      <c r="N1824" s="68" t="s">
        <v>101</v>
      </c>
      <c r="O1824" s="68" t="s">
        <v>14666</v>
      </c>
      <c r="P1824" s="348">
        <v>71061655</v>
      </c>
      <c r="Q1824" s="348" t="s">
        <v>15347</v>
      </c>
      <c r="R1824" s="348" t="s">
        <v>13560</v>
      </c>
      <c r="S1824" s="348">
        <v>85360984</v>
      </c>
      <c r="T1824" s="348" t="s">
        <v>16672</v>
      </c>
      <c r="U1824" s="348">
        <v>63790353</v>
      </c>
      <c r="V1824" s="68"/>
      <c r="W1824" s="68"/>
      <c r="X1824" s="68"/>
      <c r="Y1824" s="68"/>
    </row>
    <row r="1825" spans="1:25" x14ac:dyDescent="0.25">
      <c r="A1825" s="68" t="s">
        <v>5668</v>
      </c>
      <c r="B1825" s="68" t="s">
        <v>5165</v>
      </c>
      <c r="C1825" s="68" t="s">
        <v>5669</v>
      </c>
      <c r="D1825" s="68" t="s">
        <v>5463</v>
      </c>
      <c r="E1825" s="68" t="s">
        <v>6</v>
      </c>
      <c r="F1825" s="68" t="s">
        <v>316</v>
      </c>
      <c r="G1825" s="68" t="s">
        <v>15</v>
      </c>
      <c r="H1825" s="68" t="s">
        <v>3</v>
      </c>
      <c r="I1825" s="68">
        <v>51102</v>
      </c>
      <c r="J1825" s="68" t="s">
        <v>12963</v>
      </c>
      <c r="K1825" s="68" t="s">
        <v>317</v>
      </c>
      <c r="L1825" s="68" t="s">
        <v>5640</v>
      </c>
      <c r="M1825" s="68" t="s">
        <v>5646</v>
      </c>
      <c r="N1825" s="68" t="s">
        <v>5669</v>
      </c>
      <c r="O1825" s="68" t="s">
        <v>14666</v>
      </c>
      <c r="P1825" s="348">
        <v>22007548</v>
      </c>
      <c r="Q1825" s="348" t="s">
        <v>15347</v>
      </c>
      <c r="R1825" s="348" t="s">
        <v>5670</v>
      </c>
      <c r="S1825" s="348">
        <v>85819608</v>
      </c>
      <c r="T1825" s="348" t="s">
        <v>16672</v>
      </c>
      <c r="U1825" s="348">
        <v>63790353</v>
      </c>
      <c r="V1825" s="68"/>
      <c r="W1825" s="68"/>
      <c r="X1825" s="68" t="s">
        <v>10929</v>
      </c>
      <c r="Y1825" s="68"/>
    </row>
    <row r="1826" spans="1:25" x14ac:dyDescent="0.25">
      <c r="A1826" s="68" t="s">
        <v>5671</v>
      </c>
      <c r="B1826" s="68" t="s">
        <v>5193</v>
      </c>
      <c r="C1826" s="68" t="s">
        <v>5672</v>
      </c>
      <c r="D1826" s="68" t="s">
        <v>5463</v>
      </c>
      <c r="E1826" s="68" t="s">
        <v>6</v>
      </c>
      <c r="F1826" s="68" t="s">
        <v>316</v>
      </c>
      <c r="G1826" s="68" t="s">
        <v>15</v>
      </c>
      <c r="H1826" s="68" t="s">
        <v>2</v>
      </c>
      <c r="I1826" s="68">
        <v>51101</v>
      </c>
      <c r="J1826" s="68" t="s">
        <v>12925</v>
      </c>
      <c r="K1826" s="68" t="s">
        <v>317</v>
      </c>
      <c r="L1826" s="68" t="s">
        <v>5640</v>
      </c>
      <c r="M1826" s="68" t="s">
        <v>5640</v>
      </c>
      <c r="N1826" s="68" t="s">
        <v>5672</v>
      </c>
      <c r="O1826" s="68" t="s">
        <v>14666</v>
      </c>
      <c r="P1826" s="348">
        <v>26598283</v>
      </c>
      <c r="Q1826" s="348" t="s">
        <v>15347</v>
      </c>
      <c r="R1826" s="348" t="s">
        <v>3508</v>
      </c>
      <c r="S1826" s="348">
        <v>83813179</v>
      </c>
      <c r="T1826" s="348" t="s">
        <v>16672</v>
      </c>
      <c r="U1826" s="348">
        <v>63790353</v>
      </c>
      <c r="V1826" s="68"/>
      <c r="W1826" s="68"/>
      <c r="X1826" s="68"/>
      <c r="Y1826" s="68"/>
    </row>
    <row r="1827" spans="1:25" x14ac:dyDescent="0.25">
      <c r="A1827" s="68" t="s">
        <v>5673</v>
      </c>
      <c r="B1827" s="68" t="s">
        <v>3378</v>
      </c>
      <c r="C1827" s="68" t="s">
        <v>261</v>
      </c>
      <c r="D1827" s="68" t="s">
        <v>5463</v>
      </c>
      <c r="E1827" s="68" t="s">
        <v>6</v>
      </c>
      <c r="F1827" s="68" t="s">
        <v>316</v>
      </c>
      <c r="G1827" s="68" t="s">
        <v>15</v>
      </c>
      <c r="H1827" s="68" t="s">
        <v>4</v>
      </c>
      <c r="I1827" s="68">
        <v>51103</v>
      </c>
      <c r="J1827" s="68" t="s">
        <v>16674</v>
      </c>
      <c r="K1827" s="68" t="s">
        <v>317</v>
      </c>
      <c r="L1827" s="68" t="s">
        <v>5640</v>
      </c>
      <c r="M1827" s="68" t="s">
        <v>5649</v>
      </c>
      <c r="N1827" s="68" t="s">
        <v>261</v>
      </c>
      <c r="O1827" s="68" t="s">
        <v>14666</v>
      </c>
      <c r="P1827" s="348">
        <v>84170609</v>
      </c>
      <c r="Q1827" s="348">
        <v>83440660</v>
      </c>
      <c r="R1827" s="348" t="s">
        <v>10042</v>
      </c>
      <c r="S1827" s="348">
        <v>84170609</v>
      </c>
      <c r="T1827" s="348" t="s">
        <v>16672</v>
      </c>
      <c r="U1827" s="348">
        <v>63790353</v>
      </c>
      <c r="V1827" s="68"/>
      <c r="W1827" s="68"/>
      <c r="X1827" s="68" t="s">
        <v>10875</v>
      </c>
      <c r="Y1827" s="68"/>
    </row>
    <row r="1828" spans="1:25" x14ac:dyDescent="0.25">
      <c r="A1828" s="68" t="s">
        <v>5674</v>
      </c>
      <c r="B1828" s="68" t="s">
        <v>1671</v>
      </c>
      <c r="C1828" s="68" t="s">
        <v>2855</v>
      </c>
      <c r="D1828" s="68" t="s">
        <v>5463</v>
      </c>
      <c r="E1828" s="68" t="s">
        <v>6</v>
      </c>
      <c r="F1828" s="68" t="s">
        <v>316</v>
      </c>
      <c r="G1828" s="68" t="s">
        <v>15</v>
      </c>
      <c r="H1828" s="68" t="s">
        <v>2</v>
      </c>
      <c r="I1828" s="68">
        <v>51101</v>
      </c>
      <c r="J1828" s="68" t="s">
        <v>12925</v>
      </c>
      <c r="K1828" s="68" t="s">
        <v>317</v>
      </c>
      <c r="L1828" s="68" t="s">
        <v>5640</v>
      </c>
      <c r="M1828" s="68" t="s">
        <v>5640</v>
      </c>
      <c r="N1828" s="68" t="s">
        <v>2855</v>
      </c>
      <c r="O1828" s="68" t="s">
        <v>14666</v>
      </c>
      <c r="P1828" s="348">
        <v>26599633</v>
      </c>
      <c r="Q1828" s="348" t="s">
        <v>15347</v>
      </c>
      <c r="R1828" s="348" t="s">
        <v>14258</v>
      </c>
      <c r="S1828" s="348">
        <v>85286648</v>
      </c>
      <c r="T1828" s="348" t="s">
        <v>16672</v>
      </c>
      <c r="U1828" s="348">
        <v>89152796</v>
      </c>
      <c r="V1828" s="68"/>
      <c r="W1828" s="68"/>
      <c r="X1828" s="68"/>
      <c r="Y1828" s="68"/>
    </row>
    <row r="1829" spans="1:25" x14ac:dyDescent="0.25">
      <c r="A1829" s="68" t="s">
        <v>5676</v>
      </c>
      <c r="B1829" s="68" t="s">
        <v>5675</v>
      </c>
      <c r="C1829" s="68" t="s">
        <v>5677</v>
      </c>
      <c r="D1829" s="68" t="s">
        <v>5463</v>
      </c>
      <c r="E1829" s="68" t="s">
        <v>6</v>
      </c>
      <c r="F1829" s="68" t="s">
        <v>316</v>
      </c>
      <c r="G1829" s="68" t="s">
        <v>15</v>
      </c>
      <c r="H1829" s="68" t="s">
        <v>3</v>
      </c>
      <c r="I1829" s="68">
        <v>51102</v>
      </c>
      <c r="J1829" s="68" t="s">
        <v>12963</v>
      </c>
      <c r="K1829" s="68" t="s">
        <v>317</v>
      </c>
      <c r="L1829" s="68" t="s">
        <v>5640</v>
      </c>
      <c r="M1829" s="68" t="s">
        <v>5646</v>
      </c>
      <c r="N1829" s="68" t="s">
        <v>5677</v>
      </c>
      <c r="O1829" s="68" t="s">
        <v>14666</v>
      </c>
      <c r="P1829" s="348">
        <v>22007555</v>
      </c>
      <c r="Q1829" s="348" t="s">
        <v>15347</v>
      </c>
      <c r="R1829" s="348" t="s">
        <v>14954</v>
      </c>
      <c r="S1829" s="348">
        <v>83723844</v>
      </c>
      <c r="T1829" s="348" t="s">
        <v>16672</v>
      </c>
      <c r="U1829" s="348">
        <v>63790353</v>
      </c>
      <c r="V1829" s="68"/>
      <c r="W1829" s="68"/>
      <c r="X1829" s="68"/>
      <c r="Y1829" s="68"/>
    </row>
    <row r="1830" spans="1:25" x14ac:dyDescent="0.25">
      <c r="A1830" s="68" t="s">
        <v>5678</v>
      </c>
      <c r="B1830" s="68" t="s">
        <v>1850</v>
      </c>
      <c r="C1830" s="68" t="s">
        <v>5679</v>
      </c>
      <c r="D1830" s="68" t="s">
        <v>5463</v>
      </c>
      <c r="E1830" s="68" t="s">
        <v>6</v>
      </c>
      <c r="F1830" s="68" t="s">
        <v>316</v>
      </c>
      <c r="G1830" s="68" t="s">
        <v>15</v>
      </c>
      <c r="H1830" s="68" t="s">
        <v>4</v>
      </c>
      <c r="I1830" s="68">
        <v>51103</v>
      </c>
      <c r="J1830" s="68" t="s">
        <v>16674</v>
      </c>
      <c r="K1830" s="68" t="s">
        <v>317</v>
      </c>
      <c r="L1830" s="68" t="s">
        <v>5640</v>
      </c>
      <c r="M1830" s="68" t="s">
        <v>5649</v>
      </c>
      <c r="N1830" s="68" t="s">
        <v>181</v>
      </c>
      <c r="O1830" s="68" t="s">
        <v>14666</v>
      </c>
      <c r="P1830" s="348">
        <v>26563097</v>
      </c>
      <c r="Q1830" s="348" t="s">
        <v>15347</v>
      </c>
      <c r="R1830" s="348" t="s">
        <v>14955</v>
      </c>
      <c r="S1830" s="348">
        <v>88443869</v>
      </c>
      <c r="T1830" s="348" t="s">
        <v>16672</v>
      </c>
      <c r="U1830" s="348">
        <v>63790353</v>
      </c>
      <c r="V1830" s="68"/>
      <c r="W1830" s="68"/>
      <c r="X1830" s="68" t="s">
        <v>6358</v>
      </c>
      <c r="Y1830" s="68"/>
    </row>
    <row r="1831" spans="1:25" x14ac:dyDescent="0.25">
      <c r="A1831" s="68" t="s">
        <v>5680</v>
      </c>
      <c r="B1831" s="68" t="s">
        <v>3460</v>
      </c>
      <c r="C1831" s="68" t="s">
        <v>5681</v>
      </c>
      <c r="D1831" s="68" t="s">
        <v>281</v>
      </c>
      <c r="E1831" s="68" t="s">
        <v>6</v>
      </c>
      <c r="F1831" s="68" t="s">
        <v>282</v>
      </c>
      <c r="G1831" s="68" t="s">
        <v>12</v>
      </c>
      <c r="H1831" s="68" t="s">
        <v>2</v>
      </c>
      <c r="I1831" s="68">
        <v>41001</v>
      </c>
      <c r="J1831" s="68" t="s">
        <v>13818</v>
      </c>
      <c r="K1831" s="68" t="s">
        <v>283</v>
      </c>
      <c r="L1831" s="68" t="s">
        <v>281</v>
      </c>
      <c r="M1831" s="68" t="s">
        <v>4153</v>
      </c>
      <c r="N1831" s="68" t="s">
        <v>11647</v>
      </c>
      <c r="O1831" s="68" t="s">
        <v>14666</v>
      </c>
      <c r="P1831" s="348">
        <v>86894963</v>
      </c>
      <c r="Q1831" s="348" t="s">
        <v>15347</v>
      </c>
      <c r="R1831" s="348" t="s">
        <v>16675</v>
      </c>
      <c r="S1831" s="348">
        <v>86894963</v>
      </c>
      <c r="T1831" s="348" t="s">
        <v>10205</v>
      </c>
      <c r="U1831" s="348">
        <v>27665823</v>
      </c>
      <c r="V1831" s="68"/>
      <c r="W1831" s="68"/>
      <c r="X1831" s="68" t="s">
        <v>12139</v>
      </c>
      <c r="Y1831" s="68"/>
    </row>
    <row r="1832" spans="1:25" x14ac:dyDescent="0.25">
      <c r="A1832" s="68" t="s">
        <v>5683</v>
      </c>
      <c r="B1832" s="68" t="s">
        <v>1993</v>
      </c>
      <c r="C1832" s="68" t="s">
        <v>5684</v>
      </c>
      <c r="D1832" s="68" t="s">
        <v>5463</v>
      </c>
      <c r="E1832" s="68" t="s">
        <v>6</v>
      </c>
      <c r="F1832" s="68" t="s">
        <v>316</v>
      </c>
      <c r="G1832" s="68" t="s">
        <v>15</v>
      </c>
      <c r="H1832" s="68" t="s">
        <v>5</v>
      </c>
      <c r="I1832" s="68">
        <v>51104</v>
      </c>
      <c r="J1832" s="68" t="s">
        <v>13061</v>
      </c>
      <c r="K1832" s="68" t="s">
        <v>317</v>
      </c>
      <c r="L1832" s="68" t="s">
        <v>5640</v>
      </c>
      <c r="M1832" s="68" t="s">
        <v>5643</v>
      </c>
      <c r="N1832" s="68" t="s">
        <v>5684</v>
      </c>
      <c r="O1832" s="68" t="s">
        <v>14666</v>
      </c>
      <c r="P1832" s="348">
        <v>87015469</v>
      </c>
      <c r="Q1832" s="348" t="s">
        <v>15347</v>
      </c>
      <c r="R1832" s="348" t="s">
        <v>14967</v>
      </c>
      <c r="S1832" s="348">
        <v>87015469</v>
      </c>
      <c r="T1832" s="348" t="s">
        <v>16672</v>
      </c>
      <c r="U1832" s="348">
        <v>63790353</v>
      </c>
      <c r="V1832" s="68"/>
      <c r="W1832" s="68"/>
      <c r="X1832" s="68"/>
      <c r="Y1832" s="68"/>
    </row>
    <row r="1833" spans="1:25" x14ac:dyDescent="0.25">
      <c r="A1833" s="68" t="s">
        <v>5685</v>
      </c>
      <c r="B1833" s="68" t="s">
        <v>651</v>
      </c>
      <c r="C1833" s="68" t="s">
        <v>5649</v>
      </c>
      <c r="D1833" s="68" t="s">
        <v>5463</v>
      </c>
      <c r="E1833" s="68" t="s">
        <v>6</v>
      </c>
      <c r="F1833" s="68" t="s">
        <v>316</v>
      </c>
      <c r="G1833" s="68" t="s">
        <v>15</v>
      </c>
      <c r="H1833" s="68" t="s">
        <v>4</v>
      </c>
      <c r="I1833" s="68">
        <v>51103</v>
      </c>
      <c r="J1833" s="68" t="s">
        <v>16674</v>
      </c>
      <c r="K1833" s="68" t="s">
        <v>317</v>
      </c>
      <c r="L1833" s="68" t="s">
        <v>5640</v>
      </c>
      <c r="M1833" s="68" t="s">
        <v>5649</v>
      </c>
      <c r="N1833" s="68" t="s">
        <v>5649</v>
      </c>
      <c r="O1833" s="68" t="s">
        <v>14666</v>
      </c>
      <c r="P1833" s="348">
        <v>26560755</v>
      </c>
      <c r="Q1833" s="348">
        <v>85839518</v>
      </c>
      <c r="R1833" s="348" t="s">
        <v>10069</v>
      </c>
      <c r="S1833" s="348">
        <v>85839518</v>
      </c>
      <c r="T1833" s="348" t="s">
        <v>16672</v>
      </c>
      <c r="U1833" s="348">
        <v>63790353</v>
      </c>
      <c r="V1833" s="68"/>
      <c r="W1833" s="68"/>
      <c r="X1833" s="68" t="s">
        <v>5686</v>
      </c>
      <c r="Y1833" s="68"/>
    </row>
    <row r="1834" spans="1:25" x14ac:dyDescent="0.25">
      <c r="A1834" s="68" t="s">
        <v>5687</v>
      </c>
      <c r="B1834" s="68" t="s">
        <v>4667</v>
      </c>
      <c r="C1834" s="68" t="s">
        <v>69</v>
      </c>
      <c r="D1834" s="68" t="s">
        <v>5463</v>
      </c>
      <c r="E1834" s="68" t="s">
        <v>6</v>
      </c>
      <c r="F1834" s="68" t="s">
        <v>316</v>
      </c>
      <c r="G1834" s="68" t="s">
        <v>15</v>
      </c>
      <c r="H1834" s="68" t="s">
        <v>4</v>
      </c>
      <c r="I1834" s="68">
        <v>51103</v>
      </c>
      <c r="J1834" s="68" t="s">
        <v>16674</v>
      </c>
      <c r="K1834" s="68" t="s">
        <v>317</v>
      </c>
      <c r="L1834" s="68" t="s">
        <v>5640</v>
      </c>
      <c r="M1834" s="68" t="s">
        <v>5649</v>
      </c>
      <c r="N1834" s="68" t="s">
        <v>69</v>
      </c>
      <c r="O1834" s="68" t="s">
        <v>14666</v>
      </c>
      <c r="P1834" s="348">
        <v>85646446</v>
      </c>
      <c r="Q1834" s="348" t="s">
        <v>15347</v>
      </c>
      <c r="R1834" s="348" t="s">
        <v>14973</v>
      </c>
      <c r="S1834" s="348">
        <v>87441725</v>
      </c>
      <c r="T1834" s="348" t="s">
        <v>16672</v>
      </c>
      <c r="U1834" s="348">
        <v>26599330</v>
      </c>
      <c r="V1834" s="68"/>
      <c r="W1834" s="68"/>
      <c r="X1834" s="68"/>
      <c r="Y1834" s="68"/>
    </row>
    <row r="1835" spans="1:25" x14ac:dyDescent="0.25">
      <c r="A1835" s="68" t="s">
        <v>5689</v>
      </c>
      <c r="B1835" s="68" t="s">
        <v>2297</v>
      </c>
      <c r="C1835" s="68" t="s">
        <v>5690</v>
      </c>
      <c r="D1835" s="68" t="s">
        <v>5463</v>
      </c>
      <c r="E1835" s="68" t="s">
        <v>6</v>
      </c>
      <c r="F1835" s="68" t="s">
        <v>316</v>
      </c>
      <c r="G1835" s="68" t="s">
        <v>11</v>
      </c>
      <c r="H1835" s="68" t="s">
        <v>4</v>
      </c>
      <c r="I1835" s="68">
        <v>50903</v>
      </c>
      <c r="J1835" s="68" t="s">
        <v>13007</v>
      </c>
      <c r="K1835" s="68" t="s">
        <v>317</v>
      </c>
      <c r="L1835" s="68" t="s">
        <v>5691</v>
      </c>
      <c r="M1835" s="68" t="s">
        <v>1976</v>
      </c>
      <c r="N1835" s="68" t="s">
        <v>5690</v>
      </c>
      <c r="O1835" s="68" t="s">
        <v>14666</v>
      </c>
      <c r="P1835" s="348">
        <v>22006096</v>
      </c>
      <c r="Q1835" s="348">
        <v>86226302</v>
      </c>
      <c r="R1835" s="348" t="s">
        <v>14975</v>
      </c>
      <c r="S1835" s="348">
        <v>86226302</v>
      </c>
      <c r="T1835" s="348" t="s">
        <v>16672</v>
      </c>
      <c r="U1835" s="348">
        <v>89152796</v>
      </c>
      <c r="V1835" s="68"/>
      <c r="W1835" s="68"/>
      <c r="X1835" s="68"/>
      <c r="Y1835" s="68"/>
    </row>
    <row r="1836" spans="1:25" x14ac:dyDescent="0.25">
      <c r="A1836" s="68" t="s">
        <v>5692</v>
      </c>
      <c r="B1836" s="68" t="s">
        <v>2289</v>
      </c>
      <c r="C1836" s="68" t="s">
        <v>5693</v>
      </c>
      <c r="D1836" s="68" t="s">
        <v>5463</v>
      </c>
      <c r="E1836" s="68" t="s">
        <v>7</v>
      </c>
      <c r="F1836" s="68" t="s">
        <v>316</v>
      </c>
      <c r="G1836" s="68" t="s">
        <v>3</v>
      </c>
      <c r="H1836" s="68" t="s">
        <v>6</v>
      </c>
      <c r="I1836" s="68">
        <v>50205</v>
      </c>
      <c r="J1836" s="68" t="s">
        <v>13951</v>
      </c>
      <c r="K1836" s="68" t="s">
        <v>317</v>
      </c>
      <c r="L1836" s="68" t="s">
        <v>5463</v>
      </c>
      <c r="M1836" s="68" t="s">
        <v>5694</v>
      </c>
      <c r="N1836" s="68" t="s">
        <v>5693</v>
      </c>
      <c r="O1836" s="68" t="s">
        <v>14666</v>
      </c>
      <c r="P1836" s="348">
        <v>26568133</v>
      </c>
      <c r="Q1836" s="348">
        <v>83173416</v>
      </c>
      <c r="R1836" s="348" t="s">
        <v>16676</v>
      </c>
      <c r="S1836" s="348">
        <v>61241646</v>
      </c>
      <c r="T1836" s="348" t="s">
        <v>14959</v>
      </c>
      <c r="U1836" s="348">
        <v>26854741</v>
      </c>
      <c r="V1836" s="68"/>
      <c r="W1836" s="68"/>
      <c r="X1836" s="68" t="s">
        <v>5695</v>
      </c>
      <c r="Y1836" s="68"/>
    </row>
    <row r="1837" spans="1:25" x14ac:dyDescent="0.25">
      <c r="A1837" s="68" t="s">
        <v>5697</v>
      </c>
      <c r="B1837" s="68" t="s">
        <v>5696</v>
      </c>
      <c r="C1837" s="68" t="s">
        <v>127</v>
      </c>
      <c r="D1837" s="68" t="s">
        <v>5463</v>
      </c>
      <c r="E1837" s="68" t="s">
        <v>7</v>
      </c>
      <c r="F1837" s="68" t="s">
        <v>316</v>
      </c>
      <c r="G1837" s="68" t="s">
        <v>3</v>
      </c>
      <c r="H1837" s="68" t="s">
        <v>8</v>
      </c>
      <c r="I1837" s="68">
        <v>50207</v>
      </c>
      <c r="J1837" s="68" t="s">
        <v>13967</v>
      </c>
      <c r="K1837" s="68" t="s">
        <v>317</v>
      </c>
      <c r="L1837" s="68" t="s">
        <v>5463</v>
      </c>
      <c r="M1837" s="68" t="s">
        <v>14248</v>
      </c>
      <c r="N1837" s="68" t="s">
        <v>11649</v>
      </c>
      <c r="O1837" s="68" t="s">
        <v>14666</v>
      </c>
      <c r="P1837" s="348">
        <v>87795144</v>
      </c>
      <c r="Q1837" s="348">
        <v>22006598</v>
      </c>
      <c r="R1837" s="348" t="s">
        <v>14263</v>
      </c>
      <c r="S1837" s="348">
        <v>87795144</v>
      </c>
      <c r="T1837" s="348" t="s">
        <v>14959</v>
      </c>
      <c r="U1837" s="348">
        <v>71339818</v>
      </c>
      <c r="V1837" s="68"/>
      <c r="W1837" s="68"/>
      <c r="X1837" s="68" t="s">
        <v>7977</v>
      </c>
      <c r="Y1837" s="68"/>
    </row>
    <row r="1838" spans="1:25" x14ac:dyDescent="0.25">
      <c r="A1838" s="68" t="s">
        <v>5699</v>
      </c>
      <c r="B1838" s="68" t="s">
        <v>5698</v>
      </c>
      <c r="C1838" s="68" t="s">
        <v>1861</v>
      </c>
      <c r="D1838" s="68" t="s">
        <v>5463</v>
      </c>
      <c r="E1838" s="68" t="s">
        <v>7</v>
      </c>
      <c r="F1838" s="68" t="s">
        <v>316</v>
      </c>
      <c r="G1838" s="68" t="s">
        <v>3</v>
      </c>
      <c r="H1838" s="68" t="s">
        <v>6</v>
      </c>
      <c r="I1838" s="68">
        <v>50205</v>
      </c>
      <c r="J1838" s="68" t="s">
        <v>13951</v>
      </c>
      <c r="K1838" s="68" t="s">
        <v>317</v>
      </c>
      <c r="L1838" s="68" t="s">
        <v>5463</v>
      </c>
      <c r="M1838" s="68" t="s">
        <v>5694</v>
      </c>
      <c r="N1838" s="68" t="s">
        <v>1861</v>
      </c>
      <c r="O1838" s="68" t="s">
        <v>14666</v>
      </c>
      <c r="P1838" s="348">
        <v>22066173</v>
      </c>
      <c r="Q1838" s="348" t="s">
        <v>15347</v>
      </c>
      <c r="R1838" s="348" t="s">
        <v>11650</v>
      </c>
      <c r="S1838" s="348">
        <v>22066173</v>
      </c>
      <c r="T1838" s="348" t="s">
        <v>14959</v>
      </c>
      <c r="U1838" s="348">
        <v>26855230</v>
      </c>
      <c r="V1838" s="68"/>
      <c r="W1838" s="68"/>
      <c r="X1838" s="68"/>
      <c r="Y1838" s="68"/>
    </row>
    <row r="1839" spans="1:25" x14ac:dyDescent="0.25">
      <c r="A1839" s="68" t="s">
        <v>5700</v>
      </c>
      <c r="B1839" s="68" t="s">
        <v>3928</v>
      </c>
      <c r="C1839" s="68" t="s">
        <v>5701</v>
      </c>
      <c r="D1839" s="68" t="s">
        <v>281</v>
      </c>
      <c r="E1839" s="68" t="s">
        <v>4</v>
      </c>
      <c r="F1839" s="68" t="s">
        <v>282</v>
      </c>
      <c r="G1839" s="68" t="s">
        <v>12</v>
      </c>
      <c r="H1839" s="68" t="s">
        <v>2</v>
      </c>
      <c r="I1839" s="68">
        <v>41001</v>
      </c>
      <c r="J1839" s="68" t="s">
        <v>13818</v>
      </c>
      <c r="K1839" s="68" t="s">
        <v>283</v>
      </c>
      <c r="L1839" s="68" t="s">
        <v>281</v>
      </c>
      <c r="M1839" s="68" t="s">
        <v>4153</v>
      </c>
      <c r="N1839" s="68" t="s">
        <v>11651</v>
      </c>
      <c r="O1839" s="68" t="s">
        <v>14666</v>
      </c>
      <c r="P1839" s="348">
        <v>44056302</v>
      </c>
      <c r="Q1839" s="348">
        <v>88816393</v>
      </c>
      <c r="R1839" s="348" t="s">
        <v>15980</v>
      </c>
      <c r="S1839" s="348">
        <v>88816393</v>
      </c>
      <c r="T1839" s="348" t="s">
        <v>15373</v>
      </c>
      <c r="U1839" s="348">
        <v>27666283</v>
      </c>
      <c r="V1839" s="68"/>
      <c r="W1839" s="68"/>
      <c r="X1839" s="68" t="s">
        <v>2999</v>
      </c>
      <c r="Y1839" s="68"/>
    </row>
    <row r="1840" spans="1:25" x14ac:dyDescent="0.25">
      <c r="A1840" s="68" t="s">
        <v>5704</v>
      </c>
      <c r="B1840" s="68" t="s">
        <v>5703</v>
      </c>
      <c r="C1840" s="68" t="s">
        <v>5705</v>
      </c>
      <c r="D1840" s="68" t="s">
        <v>5463</v>
      </c>
      <c r="E1840" s="68" t="s">
        <v>7</v>
      </c>
      <c r="F1840" s="68" t="s">
        <v>316</v>
      </c>
      <c r="G1840" s="68" t="s">
        <v>3</v>
      </c>
      <c r="H1840" s="68" t="s">
        <v>7</v>
      </c>
      <c r="I1840" s="68">
        <v>50206</v>
      </c>
      <c r="J1840" s="68" t="s">
        <v>13082</v>
      </c>
      <c r="K1840" s="68" t="s">
        <v>317</v>
      </c>
      <c r="L1840" s="68" t="s">
        <v>5463</v>
      </c>
      <c r="M1840" s="68" t="s">
        <v>5521</v>
      </c>
      <c r="N1840" s="68" t="s">
        <v>5705</v>
      </c>
      <c r="O1840" s="68" t="s">
        <v>14666</v>
      </c>
      <c r="P1840" s="348">
        <v>26568155</v>
      </c>
      <c r="Q1840" s="348">
        <v>88087732</v>
      </c>
      <c r="R1840" s="348" t="s">
        <v>15768</v>
      </c>
      <c r="S1840" s="348">
        <v>83915091</v>
      </c>
      <c r="T1840" s="348" t="s">
        <v>14959</v>
      </c>
      <c r="U1840" s="348">
        <v>26855230</v>
      </c>
      <c r="V1840" s="68"/>
      <c r="W1840" s="68"/>
      <c r="X1840" s="68" t="s">
        <v>5706</v>
      </c>
      <c r="Y1840" s="68"/>
    </row>
    <row r="1841" spans="1:25" x14ac:dyDescent="0.25">
      <c r="A1841" s="68" t="s">
        <v>5708</v>
      </c>
      <c r="B1841" s="68" t="s">
        <v>5707</v>
      </c>
      <c r="C1841" s="68" t="s">
        <v>1982</v>
      </c>
      <c r="D1841" s="68" t="s">
        <v>5463</v>
      </c>
      <c r="E1841" s="68" t="s">
        <v>7</v>
      </c>
      <c r="F1841" s="68" t="s">
        <v>316</v>
      </c>
      <c r="G1841" s="68" t="s">
        <v>3</v>
      </c>
      <c r="H1841" s="68" t="s">
        <v>6</v>
      </c>
      <c r="I1841" s="68">
        <v>50205</v>
      </c>
      <c r="J1841" s="68" t="s">
        <v>13951</v>
      </c>
      <c r="K1841" s="68" t="s">
        <v>317</v>
      </c>
      <c r="L1841" s="68" t="s">
        <v>5463</v>
      </c>
      <c r="M1841" s="68" t="s">
        <v>5694</v>
      </c>
      <c r="N1841" s="68" t="s">
        <v>1982</v>
      </c>
      <c r="O1841" s="68" t="s">
        <v>14666</v>
      </c>
      <c r="P1841" s="348">
        <v>22006176</v>
      </c>
      <c r="Q1841" s="348" t="s">
        <v>15347</v>
      </c>
      <c r="R1841" s="348" t="s">
        <v>16677</v>
      </c>
      <c r="S1841" s="348">
        <v>86336752</v>
      </c>
      <c r="T1841" s="348" t="s">
        <v>14959</v>
      </c>
      <c r="U1841" s="348">
        <v>26855230</v>
      </c>
      <c r="V1841" s="68"/>
      <c r="W1841" s="68"/>
      <c r="X1841" s="68"/>
      <c r="Y1841" s="68"/>
    </row>
    <row r="1842" spans="1:25" x14ac:dyDescent="0.25">
      <c r="A1842" s="68" t="s">
        <v>5710</v>
      </c>
      <c r="B1842" s="68" t="s">
        <v>5709</v>
      </c>
      <c r="C1842" s="68" t="s">
        <v>4796</v>
      </c>
      <c r="D1842" s="68" t="s">
        <v>5463</v>
      </c>
      <c r="E1842" s="68" t="s">
        <v>7</v>
      </c>
      <c r="F1842" s="68" t="s">
        <v>316</v>
      </c>
      <c r="G1842" s="68" t="s">
        <v>3</v>
      </c>
      <c r="H1842" s="68" t="s">
        <v>6</v>
      </c>
      <c r="I1842" s="68">
        <v>50205</v>
      </c>
      <c r="J1842" s="68" t="s">
        <v>13951</v>
      </c>
      <c r="K1842" s="68" t="s">
        <v>317</v>
      </c>
      <c r="L1842" s="68" t="s">
        <v>5463</v>
      </c>
      <c r="M1842" s="68" t="s">
        <v>5694</v>
      </c>
      <c r="N1842" s="68" t="s">
        <v>4796</v>
      </c>
      <c r="O1842" s="68" t="s">
        <v>14666</v>
      </c>
      <c r="P1842" s="348">
        <v>26560455</v>
      </c>
      <c r="Q1842" s="348" t="s">
        <v>15347</v>
      </c>
      <c r="R1842" s="348" t="s">
        <v>15764</v>
      </c>
      <c r="S1842" s="348">
        <v>26560455</v>
      </c>
      <c r="T1842" s="348" t="s">
        <v>14959</v>
      </c>
      <c r="U1842" s="348">
        <v>26855230</v>
      </c>
      <c r="V1842" s="68"/>
      <c r="W1842" s="68"/>
      <c r="X1842" s="68" t="s">
        <v>10776</v>
      </c>
      <c r="Y1842" s="68"/>
    </row>
    <row r="1843" spans="1:25" x14ac:dyDescent="0.25">
      <c r="A1843" s="68" t="s">
        <v>5712</v>
      </c>
      <c r="B1843" s="68" t="s">
        <v>5711</v>
      </c>
      <c r="C1843" s="68" t="s">
        <v>5713</v>
      </c>
      <c r="D1843" s="68" t="s">
        <v>5463</v>
      </c>
      <c r="E1843" s="68" t="s">
        <v>7</v>
      </c>
      <c r="F1843" s="68" t="s">
        <v>316</v>
      </c>
      <c r="G1843" s="68" t="s">
        <v>3</v>
      </c>
      <c r="H1843" s="68" t="s">
        <v>6</v>
      </c>
      <c r="I1843" s="68">
        <v>50205</v>
      </c>
      <c r="J1843" s="68" t="s">
        <v>13951</v>
      </c>
      <c r="K1843" s="68" t="s">
        <v>317</v>
      </c>
      <c r="L1843" s="68" t="s">
        <v>5463</v>
      </c>
      <c r="M1843" s="68" t="s">
        <v>5694</v>
      </c>
      <c r="N1843" s="68" t="s">
        <v>5713</v>
      </c>
      <c r="O1843" s="68" t="s">
        <v>14666</v>
      </c>
      <c r="P1843" s="348">
        <v>22006171</v>
      </c>
      <c r="Q1843" s="348">
        <v>22006171</v>
      </c>
      <c r="R1843" s="348" t="s">
        <v>5714</v>
      </c>
      <c r="S1843" s="348">
        <v>87276842</v>
      </c>
      <c r="T1843" s="348" t="s">
        <v>14959</v>
      </c>
      <c r="U1843" s="348">
        <v>26855230</v>
      </c>
      <c r="V1843" s="68"/>
      <c r="W1843" s="68"/>
      <c r="X1843" s="68" t="s">
        <v>5715</v>
      </c>
      <c r="Y1843" s="68"/>
    </row>
    <row r="1844" spans="1:25" x14ac:dyDescent="0.25">
      <c r="A1844" s="68" t="s">
        <v>5717</v>
      </c>
      <c r="B1844" s="68" t="s">
        <v>5716</v>
      </c>
      <c r="C1844" s="68" t="s">
        <v>5718</v>
      </c>
      <c r="D1844" s="68" t="s">
        <v>5463</v>
      </c>
      <c r="E1844" s="68" t="s">
        <v>7</v>
      </c>
      <c r="F1844" s="68" t="s">
        <v>316</v>
      </c>
      <c r="G1844" s="68" t="s">
        <v>3</v>
      </c>
      <c r="H1844" s="68" t="s">
        <v>6</v>
      </c>
      <c r="I1844" s="68">
        <v>50205</v>
      </c>
      <c r="J1844" s="68" t="s">
        <v>13951</v>
      </c>
      <c r="K1844" s="68" t="s">
        <v>317</v>
      </c>
      <c r="L1844" s="68" t="s">
        <v>5463</v>
      </c>
      <c r="M1844" s="68" t="s">
        <v>5694</v>
      </c>
      <c r="N1844" s="68" t="s">
        <v>5718</v>
      </c>
      <c r="O1844" s="68" t="s">
        <v>14666</v>
      </c>
      <c r="P1844" s="348">
        <v>88177910</v>
      </c>
      <c r="Q1844" s="348" t="s">
        <v>15347</v>
      </c>
      <c r="R1844" s="348" t="s">
        <v>16678</v>
      </c>
      <c r="S1844" s="348">
        <v>88177910</v>
      </c>
      <c r="T1844" s="348" t="s">
        <v>14959</v>
      </c>
      <c r="U1844" s="348">
        <v>26855230</v>
      </c>
      <c r="V1844" s="68"/>
      <c r="W1844" s="68"/>
      <c r="X1844" s="68" t="s">
        <v>5719</v>
      </c>
      <c r="Y1844" s="68"/>
    </row>
    <row r="1845" spans="1:25" x14ac:dyDescent="0.25">
      <c r="A1845" s="68" t="s">
        <v>5721</v>
      </c>
      <c r="B1845" s="68" t="s">
        <v>5720</v>
      </c>
      <c r="C1845" s="68" t="s">
        <v>181</v>
      </c>
      <c r="D1845" s="68" t="s">
        <v>5463</v>
      </c>
      <c r="E1845" s="68" t="s">
        <v>7</v>
      </c>
      <c r="F1845" s="68" t="s">
        <v>316</v>
      </c>
      <c r="G1845" s="68" t="s">
        <v>3</v>
      </c>
      <c r="H1845" s="68" t="s">
        <v>7</v>
      </c>
      <c r="I1845" s="68">
        <v>50206</v>
      </c>
      <c r="J1845" s="68" t="s">
        <v>13082</v>
      </c>
      <c r="K1845" s="68" t="s">
        <v>317</v>
      </c>
      <c r="L1845" s="68" t="s">
        <v>5463</v>
      </c>
      <c r="M1845" s="68" t="s">
        <v>5521</v>
      </c>
      <c r="N1845" s="68" t="s">
        <v>181</v>
      </c>
      <c r="O1845" s="68" t="s">
        <v>14666</v>
      </c>
      <c r="P1845" s="348">
        <v>26820455</v>
      </c>
      <c r="Q1845" s="348">
        <v>88246930</v>
      </c>
      <c r="R1845" s="348" t="s">
        <v>13576</v>
      </c>
      <c r="S1845" s="348">
        <v>87583793</v>
      </c>
      <c r="T1845" s="348" t="s">
        <v>14959</v>
      </c>
      <c r="U1845" s="348">
        <v>26855230</v>
      </c>
      <c r="V1845" s="68"/>
      <c r="W1845" s="68"/>
      <c r="X1845" s="68" t="s">
        <v>5076</v>
      </c>
      <c r="Y1845" s="68"/>
    </row>
    <row r="1846" spans="1:25" x14ac:dyDescent="0.25">
      <c r="A1846" s="68" t="s">
        <v>5724</v>
      </c>
      <c r="B1846" s="68" t="s">
        <v>5723</v>
      </c>
      <c r="C1846" s="68" t="s">
        <v>324</v>
      </c>
      <c r="D1846" s="68" t="s">
        <v>5463</v>
      </c>
      <c r="E1846" s="68" t="s">
        <v>7</v>
      </c>
      <c r="F1846" s="68" t="s">
        <v>316</v>
      </c>
      <c r="G1846" s="68" t="s">
        <v>3</v>
      </c>
      <c r="H1846" s="68" t="s">
        <v>6</v>
      </c>
      <c r="I1846" s="68">
        <v>50205</v>
      </c>
      <c r="J1846" s="68" t="s">
        <v>13951</v>
      </c>
      <c r="K1846" s="68" t="s">
        <v>317</v>
      </c>
      <c r="L1846" s="68" t="s">
        <v>5463</v>
      </c>
      <c r="M1846" s="68" t="s">
        <v>5694</v>
      </c>
      <c r="N1846" s="68" t="s">
        <v>11371</v>
      </c>
      <c r="O1846" s="68" t="s">
        <v>14666</v>
      </c>
      <c r="P1846" s="348">
        <v>86519455</v>
      </c>
      <c r="Q1846" s="348" t="s">
        <v>15347</v>
      </c>
      <c r="R1846" s="348" t="s">
        <v>14252</v>
      </c>
      <c r="S1846" s="348">
        <v>86519455</v>
      </c>
      <c r="T1846" s="348" t="s">
        <v>14959</v>
      </c>
      <c r="U1846" s="348">
        <v>26855230</v>
      </c>
      <c r="V1846" s="68"/>
      <c r="W1846" s="68"/>
      <c r="X1846" s="68"/>
      <c r="Y1846" s="68"/>
    </row>
    <row r="1847" spans="1:25" x14ac:dyDescent="0.25">
      <c r="A1847" s="68" t="s">
        <v>5725</v>
      </c>
      <c r="B1847" s="68" t="s">
        <v>3791</v>
      </c>
      <c r="C1847" s="68" t="s">
        <v>4085</v>
      </c>
      <c r="D1847" s="68" t="s">
        <v>5463</v>
      </c>
      <c r="E1847" s="68" t="s">
        <v>7</v>
      </c>
      <c r="F1847" s="68" t="s">
        <v>316</v>
      </c>
      <c r="G1847" s="68" t="s">
        <v>3</v>
      </c>
      <c r="H1847" s="68" t="s">
        <v>6</v>
      </c>
      <c r="I1847" s="68">
        <v>50205</v>
      </c>
      <c r="J1847" s="68" t="s">
        <v>13951</v>
      </c>
      <c r="K1847" s="68" t="s">
        <v>317</v>
      </c>
      <c r="L1847" s="68" t="s">
        <v>5463</v>
      </c>
      <c r="M1847" s="68" t="s">
        <v>5694</v>
      </c>
      <c r="N1847" s="68" t="s">
        <v>4085</v>
      </c>
      <c r="O1847" s="68" t="s">
        <v>14666</v>
      </c>
      <c r="P1847" s="348">
        <v>62048125</v>
      </c>
      <c r="Q1847" s="348" t="s">
        <v>15347</v>
      </c>
      <c r="R1847" s="348" t="s">
        <v>16679</v>
      </c>
      <c r="S1847" s="348">
        <v>85745921</v>
      </c>
      <c r="T1847" s="348" t="s">
        <v>14959</v>
      </c>
      <c r="U1847" s="348">
        <v>26855230</v>
      </c>
      <c r="V1847" s="68"/>
      <c r="W1847" s="68"/>
      <c r="X1847" s="68" t="s">
        <v>9216</v>
      </c>
      <c r="Y1847" s="68"/>
    </row>
    <row r="1848" spans="1:25" x14ac:dyDescent="0.25">
      <c r="A1848" s="68" t="s">
        <v>5727</v>
      </c>
      <c r="B1848" s="68" t="s">
        <v>5726</v>
      </c>
      <c r="C1848" s="68" t="s">
        <v>1453</v>
      </c>
      <c r="D1848" s="68" t="s">
        <v>5463</v>
      </c>
      <c r="E1848" s="68" t="s">
        <v>7</v>
      </c>
      <c r="F1848" s="68" t="s">
        <v>316</v>
      </c>
      <c r="G1848" s="68" t="s">
        <v>3</v>
      </c>
      <c r="H1848" s="68" t="s">
        <v>7</v>
      </c>
      <c r="I1848" s="68">
        <v>50206</v>
      </c>
      <c r="J1848" s="68" t="s">
        <v>13082</v>
      </c>
      <c r="K1848" s="68" t="s">
        <v>317</v>
      </c>
      <c r="L1848" s="68" t="s">
        <v>5463</v>
      </c>
      <c r="M1848" s="68" t="s">
        <v>5521</v>
      </c>
      <c r="N1848" s="68" t="s">
        <v>1453</v>
      </c>
      <c r="O1848" s="68" t="s">
        <v>14666</v>
      </c>
      <c r="P1848" s="348" t="s">
        <v>15347</v>
      </c>
      <c r="Q1848" s="348" t="s">
        <v>15347</v>
      </c>
      <c r="R1848" s="348" t="s">
        <v>5728</v>
      </c>
      <c r="S1848" s="348">
        <v>86517011</v>
      </c>
      <c r="T1848" s="348" t="s">
        <v>14959</v>
      </c>
      <c r="U1848" s="348">
        <v>26855230</v>
      </c>
      <c r="V1848" s="68"/>
      <c r="W1848" s="68"/>
      <c r="X1848" s="68" t="s">
        <v>10652</v>
      </c>
      <c r="Y1848" s="68"/>
    </row>
    <row r="1849" spans="1:25" x14ac:dyDescent="0.25">
      <c r="A1849" s="68" t="s">
        <v>5730</v>
      </c>
      <c r="B1849" s="68" t="s">
        <v>5729</v>
      </c>
      <c r="C1849" s="68" t="s">
        <v>682</v>
      </c>
      <c r="D1849" s="68" t="s">
        <v>5463</v>
      </c>
      <c r="E1849" s="68" t="s">
        <v>7</v>
      </c>
      <c r="F1849" s="68" t="s">
        <v>316</v>
      </c>
      <c r="G1849" s="68" t="s">
        <v>3</v>
      </c>
      <c r="H1849" s="68" t="s">
        <v>6</v>
      </c>
      <c r="I1849" s="68">
        <v>50205</v>
      </c>
      <c r="J1849" s="68" t="s">
        <v>13951</v>
      </c>
      <c r="K1849" s="68" t="s">
        <v>317</v>
      </c>
      <c r="L1849" s="68" t="s">
        <v>5463</v>
      </c>
      <c r="M1849" s="68" t="s">
        <v>5694</v>
      </c>
      <c r="N1849" s="68" t="s">
        <v>682</v>
      </c>
      <c r="O1849" s="68" t="s">
        <v>14666</v>
      </c>
      <c r="P1849" s="348">
        <v>22006797</v>
      </c>
      <c r="Q1849" s="348">
        <v>26855230</v>
      </c>
      <c r="R1849" s="348" t="s">
        <v>5731</v>
      </c>
      <c r="S1849" s="348">
        <v>83584558</v>
      </c>
      <c r="T1849" s="348" t="s">
        <v>14959</v>
      </c>
      <c r="U1849" s="348">
        <v>26855230</v>
      </c>
      <c r="V1849" s="68"/>
      <c r="W1849" s="68"/>
      <c r="X1849" s="68"/>
      <c r="Y1849" s="68"/>
    </row>
    <row r="1850" spans="1:25" x14ac:dyDescent="0.25">
      <c r="A1850" s="68" t="s">
        <v>5732</v>
      </c>
      <c r="B1850" s="68" t="s">
        <v>968</v>
      </c>
      <c r="C1850" s="68" t="s">
        <v>285</v>
      </c>
      <c r="D1850" s="68" t="s">
        <v>5463</v>
      </c>
      <c r="E1850" s="68" t="s">
        <v>7</v>
      </c>
      <c r="F1850" s="68" t="s">
        <v>316</v>
      </c>
      <c r="G1850" s="68" t="s">
        <v>3</v>
      </c>
      <c r="H1850" s="68" t="s">
        <v>6</v>
      </c>
      <c r="I1850" s="68">
        <v>50205</v>
      </c>
      <c r="J1850" s="68" t="s">
        <v>13951</v>
      </c>
      <c r="K1850" s="68" t="s">
        <v>317</v>
      </c>
      <c r="L1850" s="68" t="s">
        <v>5463</v>
      </c>
      <c r="M1850" s="68" t="s">
        <v>5694</v>
      </c>
      <c r="N1850" s="68" t="s">
        <v>285</v>
      </c>
      <c r="O1850" s="68" t="s">
        <v>14666</v>
      </c>
      <c r="P1850" s="348">
        <v>87876717</v>
      </c>
      <c r="Q1850" s="348" t="s">
        <v>15347</v>
      </c>
      <c r="R1850" s="348" t="s">
        <v>10320</v>
      </c>
      <c r="S1850" s="348">
        <v>87876717</v>
      </c>
      <c r="T1850" s="348" t="s">
        <v>14959</v>
      </c>
      <c r="U1850" s="348">
        <v>26855230</v>
      </c>
      <c r="V1850" s="68"/>
      <c r="W1850" s="68"/>
      <c r="X1850" s="68"/>
      <c r="Y1850" s="68"/>
    </row>
    <row r="1851" spans="1:25" x14ac:dyDescent="0.25">
      <c r="A1851" s="68" t="s">
        <v>5733</v>
      </c>
      <c r="B1851" s="68" t="s">
        <v>5443</v>
      </c>
      <c r="C1851" s="68" t="s">
        <v>5694</v>
      </c>
      <c r="D1851" s="68" t="s">
        <v>5463</v>
      </c>
      <c r="E1851" s="68" t="s">
        <v>7</v>
      </c>
      <c r="F1851" s="68" t="s">
        <v>316</v>
      </c>
      <c r="G1851" s="68" t="s">
        <v>3</v>
      </c>
      <c r="H1851" s="68" t="s">
        <v>6</v>
      </c>
      <c r="I1851" s="68">
        <v>50205</v>
      </c>
      <c r="J1851" s="68" t="s">
        <v>13951</v>
      </c>
      <c r="K1851" s="68" t="s">
        <v>317</v>
      </c>
      <c r="L1851" s="68" t="s">
        <v>5463</v>
      </c>
      <c r="M1851" s="68" t="s">
        <v>5694</v>
      </c>
      <c r="N1851" s="68" t="s">
        <v>5694</v>
      </c>
      <c r="O1851" s="68" t="s">
        <v>14666</v>
      </c>
      <c r="P1851" s="348">
        <v>26560155</v>
      </c>
      <c r="Q1851" s="348">
        <v>70392223</v>
      </c>
      <c r="R1851" s="348" t="s">
        <v>13637</v>
      </c>
      <c r="S1851" s="348">
        <v>22018174</v>
      </c>
      <c r="T1851" s="348" t="s">
        <v>14959</v>
      </c>
      <c r="U1851" s="348">
        <v>26855230</v>
      </c>
      <c r="V1851" s="68"/>
      <c r="W1851" s="68"/>
      <c r="X1851" s="68" t="s">
        <v>4075</v>
      </c>
      <c r="Y1851" s="68"/>
    </row>
    <row r="1852" spans="1:25" x14ac:dyDescent="0.25">
      <c r="A1852" s="68" t="s">
        <v>5735</v>
      </c>
      <c r="B1852" s="68" t="s">
        <v>5734</v>
      </c>
      <c r="C1852" s="68" t="s">
        <v>5736</v>
      </c>
      <c r="D1852" s="68" t="s">
        <v>5463</v>
      </c>
      <c r="E1852" s="68" t="s">
        <v>7</v>
      </c>
      <c r="F1852" s="68" t="s">
        <v>316</v>
      </c>
      <c r="G1852" s="68" t="s">
        <v>3</v>
      </c>
      <c r="H1852" s="68" t="s">
        <v>7</v>
      </c>
      <c r="I1852" s="68">
        <v>50206</v>
      </c>
      <c r="J1852" s="68" t="s">
        <v>13082</v>
      </c>
      <c r="K1852" s="68" t="s">
        <v>317</v>
      </c>
      <c r="L1852" s="68" t="s">
        <v>5463</v>
      </c>
      <c r="M1852" s="68" t="s">
        <v>5521</v>
      </c>
      <c r="N1852" s="68" t="s">
        <v>11652</v>
      </c>
      <c r="O1852" s="68" t="s">
        <v>14666</v>
      </c>
      <c r="P1852" s="348">
        <v>22155261</v>
      </c>
      <c r="Q1852" s="348" t="s">
        <v>15347</v>
      </c>
      <c r="R1852" s="348" t="s">
        <v>14976</v>
      </c>
      <c r="S1852" s="348">
        <v>83320741</v>
      </c>
      <c r="T1852" s="348" t="s">
        <v>14959</v>
      </c>
      <c r="U1852" s="348">
        <v>26855230</v>
      </c>
      <c r="V1852" s="68"/>
      <c r="W1852" s="68"/>
      <c r="X1852" s="68" t="s">
        <v>2313</v>
      </c>
      <c r="Y1852" s="68"/>
    </row>
    <row r="1853" spans="1:25" x14ac:dyDescent="0.25">
      <c r="A1853" s="68" t="s">
        <v>5738</v>
      </c>
      <c r="B1853" s="68" t="s">
        <v>5737</v>
      </c>
      <c r="C1853" s="68" t="s">
        <v>5739</v>
      </c>
      <c r="D1853" s="68" t="s">
        <v>281</v>
      </c>
      <c r="E1853" s="68" t="s">
        <v>5</v>
      </c>
      <c r="F1853" s="68" t="s">
        <v>282</v>
      </c>
      <c r="G1853" s="68" t="s">
        <v>12</v>
      </c>
      <c r="H1853" s="68" t="s">
        <v>2</v>
      </c>
      <c r="I1853" s="68">
        <v>41001</v>
      </c>
      <c r="J1853" s="68" t="s">
        <v>13818</v>
      </c>
      <c r="K1853" s="68" t="s">
        <v>283</v>
      </c>
      <c r="L1853" s="68" t="s">
        <v>281</v>
      </c>
      <c r="M1853" s="68" t="s">
        <v>4153</v>
      </c>
      <c r="N1853" s="68" t="s">
        <v>7454</v>
      </c>
      <c r="O1853" s="68" t="s">
        <v>14666</v>
      </c>
      <c r="P1853" s="348">
        <v>44056294</v>
      </c>
      <c r="Q1853" s="348" t="s">
        <v>15347</v>
      </c>
      <c r="R1853" s="348" t="s">
        <v>10540</v>
      </c>
      <c r="S1853" s="348">
        <v>83853288</v>
      </c>
      <c r="T1853" s="348" t="s">
        <v>15726</v>
      </c>
      <c r="U1853" s="348">
        <v>27640352</v>
      </c>
      <c r="V1853" s="68"/>
      <c r="W1853" s="68"/>
      <c r="X1853" s="68" t="s">
        <v>2279</v>
      </c>
      <c r="Y1853" s="68"/>
    </row>
    <row r="1854" spans="1:25" x14ac:dyDescent="0.25">
      <c r="A1854" s="68" t="s">
        <v>5741</v>
      </c>
      <c r="B1854" s="68" t="s">
        <v>5740</v>
      </c>
      <c r="C1854" s="68" t="s">
        <v>5742</v>
      </c>
      <c r="D1854" s="68" t="s">
        <v>5463</v>
      </c>
      <c r="E1854" s="68" t="s">
        <v>7</v>
      </c>
      <c r="F1854" s="68" t="s">
        <v>316</v>
      </c>
      <c r="G1854" s="68" t="s">
        <v>3</v>
      </c>
      <c r="H1854" s="68" t="s">
        <v>6</v>
      </c>
      <c r="I1854" s="68">
        <v>50205</v>
      </c>
      <c r="J1854" s="68" t="s">
        <v>13951</v>
      </c>
      <c r="K1854" s="68" t="s">
        <v>317</v>
      </c>
      <c r="L1854" s="68" t="s">
        <v>5463</v>
      </c>
      <c r="M1854" s="68" t="s">
        <v>5694</v>
      </c>
      <c r="N1854" s="68" t="s">
        <v>5742</v>
      </c>
      <c r="O1854" s="68" t="s">
        <v>14666</v>
      </c>
      <c r="P1854" s="348">
        <v>22006169</v>
      </c>
      <c r="Q1854" s="348" t="s">
        <v>15347</v>
      </c>
      <c r="R1854" s="348" t="s">
        <v>10547</v>
      </c>
      <c r="S1854" s="348">
        <v>89438800</v>
      </c>
      <c r="T1854" s="348" t="s">
        <v>14959</v>
      </c>
      <c r="U1854" s="348">
        <v>26855230</v>
      </c>
      <c r="V1854" s="68"/>
      <c r="W1854" s="68"/>
      <c r="X1854" s="68"/>
      <c r="Y1854" s="68"/>
    </row>
    <row r="1855" spans="1:25" x14ac:dyDescent="0.25">
      <c r="A1855" s="68" t="s">
        <v>5743</v>
      </c>
      <c r="B1855" s="68" t="s">
        <v>2002</v>
      </c>
      <c r="C1855" s="68" t="s">
        <v>5744</v>
      </c>
      <c r="D1855" s="68" t="s">
        <v>5463</v>
      </c>
      <c r="E1855" s="68" t="s">
        <v>7</v>
      </c>
      <c r="F1855" s="68" t="s">
        <v>316</v>
      </c>
      <c r="G1855" s="68" t="s">
        <v>3</v>
      </c>
      <c r="H1855" s="68" t="s">
        <v>7</v>
      </c>
      <c r="I1855" s="68">
        <v>50206</v>
      </c>
      <c r="J1855" s="68" t="s">
        <v>13082</v>
      </c>
      <c r="K1855" s="68" t="s">
        <v>317</v>
      </c>
      <c r="L1855" s="68" t="s">
        <v>5463</v>
      </c>
      <c r="M1855" s="68" t="s">
        <v>5521</v>
      </c>
      <c r="N1855" s="68" t="s">
        <v>11653</v>
      </c>
      <c r="O1855" s="68" t="s">
        <v>14666</v>
      </c>
      <c r="P1855" s="348">
        <v>88143334</v>
      </c>
      <c r="Q1855" s="348">
        <v>26854741</v>
      </c>
      <c r="R1855" s="348" t="s">
        <v>5745</v>
      </c>
      <c r="S1855" s="348">
        <v>88143334</v>
      </c>
      <c r="T1855" s="348" t="s">
        <v>14959</v>
      </c>
      <c r="U1855" s="348">
        <v>26855230</v>
      </c>
      <c r="V1855" s="68"/>
      <c r="W1855" s="68"/>
      <c r="X1855" s="68"/>
      <c r="Y1855" s="68"/>
    </row>
    <row r="1856" spans="1:25" x14ac:dyDescent="0.25">
      <c r="A1856" s="68" t="s">
        <v>5746</v>
      </c>
      <c r="B1856" s="68" t="s">
        <v>2033</v>
      </c>
      <c r="C1856" s="68" t="s">
        <v>5747</v>
      </c>
      <c r="D1856" s="68" t="s">
        <v>5463</v>
      </c>
      <c r="E1856" s="68" t="s">
        <v>7</v>
      </c>
      <c r="F1856" s="68" t="s">
        <v>316</v>
      </c>
      <c r="G1856" s="68" t="s">
        <v>3</v>
      </c>
      <c r="H1856" s="68" t="s">
        <v>7</v>
      </c>
      <c r="I1856" s="68">
        <v>50206</v>
      </c>
      <c r="J1856" s="68" t="s">
        <v>13082</v>
      </c>
      <c r="K1856" s="68" t="s">
        <v>317</v>
      </c>
      <c r="L1856" s="68" t="s">
        <v>5463</v>
      </c>
      <c r="M1856" s="68" t="s">
        <v>5521</v>
      </c>
      <c r="N1856" s="68" t="s">
        <v>929</v>
      </c>
      <c r="O1856" s="68" t="s">
        <v>14666</v>
      </c>
      <c r="P1856" s="348">
        <v>26820355</v>
      </c>
      <c r="Q1856" s="348">
        <v>26820355</v>
      </c>
      <c r="R1856" s="348" t="s">
        <v>15770</v>
      </c>
      <c r="S1856" s="348">
        <v>87068603</v>
      </c>
      <c r="T1856" s="348" t="s">
        <v>14959</v>
      </c>
      <c r="U1856" s="348">
        <v>71339818</v>
      </c>
      <c r="V1856" s="68"/>
      <c r="W1856" s="68"/>
      <c r="X1856" s="68" t="s">
        <v>5176</v>
      </c>
      <c r="Y1856" s="68"/>
    </row>
    <row r="1857" spans="1:25" x14ac:dyDescent="0.25">
      <c r="A1857" s="68" t="s">
        <v>5748</v>
      </c>
      <c r="B1857" s="68" t="s">
        <v>2379</v>
      </c>
      <c r="C1857" s="68" t="s">
        <v>5749</v>
      </c>
      <c r="D1857" s="68" t="s">
        <v>5463</v>
      </c>
      <c r="E1857" s="68" t="s">
        <v>8</v>
      </c>
      <c r="F1857" s="68" t="s">
        <v>316</v>
      </c>
      <c r="G1857" s="68" t="s">
        <v>11</v>
      </c>
      <c r="H1857" s="68" t="s">
        <v>3</v>
      </c>
      <c r="I1857" s="68">
        <v>50902</v>
      </c>
      <c r="J1857" s="68" t="s">
        <v>12953</v>
      </c>
      <c r="K1857" s="68" t="s">
        <v>317</v>
      </c>
      <c r="L1857" s="68" t="s">
        <v>5691</v>
      </c>
      <c r="M1857" s="68" t="s">
        <v>2654</v>
      </c>
      <c r="N1857" s="68" t="s">
        <v>5749</v>
      </c>
      <c r="O1857" s="68" t="s">
        <v>14666</v>
      </c>
      <c r="P1857" s="348">
        <v>22006117</v>
      </c>
      <c r="Q1857" s="348">
        <v>22006117</v>
      </c>
      <c r="R1857" s="348" t="s">
        <v>6484</v>
      </c>
      <c r="S1857" s="348">
        <v>84180184</v>
      </c>
      <c r="T1857" s="348" t="s">
        <v>15771</v>
      </c>
      <c r="U1857" s="348">
        <v>88495890</v>
      </c>
      <c r="V1857" s="68"/>
      <c r="W1857" s="68"/>
      <c r="X1857" s="68" t="s">
        <v>12140</v>
      </c>
      <c r="Y1857" s="68"/>
    </row>
    <row r="1858" spans="1:25" x14ac:dyDescent="0.25">
      <c r="A1858" s="68" t="s">
        <v>5751</v>
      </c>
      <c r="B1858" s="68" t="s">
        <v>5750</v>
      </c>
      <c r="C1858" s="68" t="s">
        <v>5752</v>
      </c>
      <c r="D1858" s="68" t="s">
        <v>5463</v>
      </c>
      <c r="E1858" s="68" t="s">
        <v>8</v>
      </c>
      <c r="F1858" s="68" t="s">
        <v>316</v>
      </c>
      <c r="G1858" s="68" t="s">
        <v>11</v>
      </c>
      <c r="H1858" s="68" t="s">
        <v>5</v>
      </c>
      <c r="I1858" s="68">
        <v>50904</v>
      </c>
      <c r="J1858" s="68" t="s">
        <v>13058</v>
      </c>
      <c r="K1858" s="68" t="s">
        <v>317</v>
      </c>
      <c r="L1858" s="68" t="s">
        <v>5691</v>
      </c>
      <c r="M1858" s="68" t="s">
        <v>1381</v>
      </c>
      <c r="N1858" s="68" t="s">
        <v>11654</v>
      </c>
      <c r="O1858" s="68" t="s">
        <v>14666</v>
      </c>
      <c r="P1858" s="348">
        <v>26508033</v>
      </c>
      <c r="Q1858" s="348">
        <v>26508033</v>
      </c>
      <c r="R1858" s="348" t="s">
        <v>14966</v>
      </c>
      <c r="S1858" s="348">
        <v>89971650</v>
      </c>
      <c r="T1858" s="348" t="s">
        <v>15771</v>
      </c>
      <c r="U1858" s="348">
        <v>88495890</v>
      </c>
      <c r="V1858" s="68"/>
      <c r="W1858" s="68"/>
      <c r="X1858" s="68" t="s">
        <v>5375</v>
      </c>
      <c r="Y1858" s="68"/>
    </row>
    <row r="1859" spans="1:25" x14ac:dyDescent="0.25">
      <c r="A1859" s="68" t="s">
        <v>5754</v>
      </c>
      <c r="B1859" s="68" t="s">
        <v>5753</v>
      </c>
      <c r="C1859" s="68" t="s">
        <v>5691</v>
      </c>
      <c r="D1859" s="68" t="s">
        <v>5463</v>
      </c>
      <c r="E1859" s="68" t="s">
        <v>8</v>
      </c>
      <c r="F1859" s="68" t="s">
        <v>316</v>
      </c>
      <c r="G1859" s="68" t="s">
        <v>11</v>
      </c>
      <c r="H1859" s="68" t="s">
        <v>5</v>
      </c>
      <c r="I1859" s="68">
        <v>50904</v>
      </c>
      <c r="J1859" s="68" t="s">
        <v>13058</v>
      </c>
      <c r="K1859" s="68" t="s">
        <v>317</v>
      </c>
      <c r="L1859" s="68" t="s">
        <v>5691</v>
      </c>
      <c r="M1859" s="68" t="s">
        <v>1381</v>
      </c>
      <c r="N1859" s="68" t="s">
        <v>1381</v>
      </c>
      <c r="O1859" s="68" t="s">
        <v>14666</v>
      </c>
      <c r="P1859" s="348">
        <v>26575440</v>
      </c>
      <c r="Q1859" s="348">
        <v>26575440</v>
      </c>
      <c r="R1859" s="348" t="s">
        <v>14261</v>
      </c>
      <c r="S1859" s="348">
        <v>83121454</v>
      </c>
      <c r="T1859" s="348" t="s">
        <v>15771</v>
      </c>
      <c r="U1859" s="348">
        <v>88495890</v>
      </c>
      <c r="V1859" s="68"/>
      <c r="W1859" s="68"/>
      <c r="X1859" s="68" t="s">
        <v>3661</v>
      </c>
      <c r="Y1859" s="68"/>
    </row>
    <row r="1860" spans="1:25" x14ac:dyDescent="0.25">
      <c r="A1860" s="68" t="s">
        <v>5755</v>
      </c>
      <c r="B1860" s="68" t="s">
        <v>3665</v>
      </c>
      <c r="C1860" s="68" t="s">
        <v>5756</v>
      </c>
      <c r="D1860" s="68" t="s">
        <v>5463</v>
      </c>
      <c r="E1860" s="68" t="s">
        <v>8</v>
      </c>
      <c r="F1860" s="68" t="s">
        <v>316</v>
      </c>
      <c r="G1860" s="68" t="s">
        <v>11</v>
      </c>
      <c r="H1860" s="68" t="s">
        <v>3</v>
      </c>
      <c r="I1860" s="68">
        <v>50902</v>
      </c>
      <c r="J1860" s="68" t="s">
        <v>12953</v>
      </c>
      <c r="K1860" s="68" t="s">
        <v>317</v>
      </c>
      <c r="L1860" s="68" t="s">
        <v>5691</v>
      </c>
      <c r="M1860" s="68" t="s">
        <v>2654</v>
      </c>
      <c r="N1860" s="68" t="s">
        <v>2654</v>
      </c>
      <c r="O1860" s="68" t="s">
        <v>14666</v>
      </c>
      <c r="P1860" s="348">
        <v>26575434</v>
      </c>
      <c r="Q1860" s="348">
        <v>26575434</v>
      </c>
      <c r="R1860" s="348" t="s">
        <v>11635</v>
      </c>
      <c r="S1860" s="348">
        <v>26575434</v>
      </c>
      <c r="T1860" s="348" t="s">
        <v>15771</v>
      </c>
      <c r="U1860" s="348">
        <v>88495890</v>
      </c>
      <c r="V1860" s="68"/>
      <c r="W1860" s="68"/>
      <c r="X1860" s="68" t="s">
        <v>2321</v>
      </c>
      <c r="Y1860" s="68"/>
    </row>
    <row r="1861" spans="1:25" x14ac:dyDescent="0.25">
      <c r="A1861" s="68" t="s">
        <v>5757</v>
      </c>
      <c r="B1861" s="68" t="s">
        <v>5583</v>
      </c>
      <c r="C1861" s="68" t="s">
        <v>10151</v>
      </c>
      <c r="D1861" s="68" t="s">
        <v>5463</v>
      </c>
      <c r="E1861" s="68" t="s">
        <v>8</v>
      </c>
      <c r="F1861" s="68" t="s">
        <v>316</v>
      </c>
      <c r="G1861" s="68" t="s">
        <v>11</v>
      </c>
      <c r="H1861" s="68" t="s">
        <v>2</v>
      </c>
      <c r="I1861" s="68">
        <v>50901</v>
      </c>
      <c r="J1861" s="68" t="s">
        <v>12919</v>
      </c>
      <c r="K1861" s="68" t="s">
        <v>317</v>
      </c>
      <c r="L1861" s="68" t="s">
        <v>5691</v>
      </c>
      <c r="M1861" s="68" t="s">
        <v>14250</v>
      </c>
      <c r="N1861" s="68" t="s">
        <v>11655</v>
      </c>
      <c r="O1861" s="68" t="s">
        <v>14666</v>
      </c>
      <c r="P1861" s="348">
        <v>83770478</v>
      </c>
      <c r="Q1861" s="348" t="s">
        <v>15347</v>
      </c>
      <c r="R1861" s="348" t="s">
        <v>15215</v>
      </c>
      <c r="S1861" s="348">
        <v>83770478</v>
      </c>
      <c r="T1861" s="348" t="s">
        <v>15771</v>
      </c>
      <c r="U1861" s="348">
        <v>88495890</v>
      </c>
      <c r="V1861" s="68"/>
      <c r="W1861" s="68"/>
      <c r="X1861" s="68" t="s">
        <v>2317</v>
      </c>
      <c r="Y1861" s="68" t="s">
        <v>567</v>
      </c>
    </row>
    <row r="1862" spans="1:25" x14ac:dyDescent="0.25">
      <c r="A1862" s="68" t="s">
        <v>5759</v>
      </c>
      <c r="B1862" s="68" t="s">
        <v>4375</v>
      </c>
      <c r="C1862" s="68" t="s">
        <v>16680</v>
      </c>
      <c r="D1862" s="68" t="s">
        <v>5463</v>
      </c>
      <c r="E1862" s="68" t="s">
        <v>8</v>
      </c>
      <c r="F1862" s="68" t="s">
        <v>316</v>
      </c>
      <c r="G1862" s="68" t="s">
        <v>11</v>
      </c>
      <c r="H1862" s="68" t="s">
        <v>4</v>
      </c>
      <c r="I1862" s="68">
        <v>50903</v>
      </c>
      <c r="J1862" s="68" t="s">
        <v>13007</v>
      </c>
      <c r="K1862" s="68" t="s">
        <v>317</v>
      </c>
      <c r="L1862" s="68" t="s">
        <v>5691</v>
      </c>
      <c r="M1862" s="68" t="s">
        <v>1976</v>
      </c>
      <c r="N1862" s="68" t="s">
        <v>331</v>
      </c>
      <c r="O1862" s="68" t="s">
        <v>14666</v>
      </c>
      <c r="P1862" s="348">
        <v>22006098</v>
      </c>
      <c r="Q1862" s="348">
        <v>87220692</v>
      </c>
      <c r="R1862" s="348" t="s">
        <v>5760</v>
      </c>
      <c r="S1862" s="348">
        <v>87220692</v>
      </c>
      <c r="T1862" s="348" t="s">
        <v>15771</v>
      </c>
      <c r="U1862" s="348">
        <v>88495890</v>
      </c>
      <c r="V1862" s="68"/>
      <c r="W1862" s="68"/>
      <c r="X1862" s="68"/>
      <c r="Y1862" s="68"/>
    </row>
    <row r="1863" spans="1:25" x14ac:dyDescent="0.25">
      <c r="A1863" s="68" t="s">
        <v>5763</v>
      </c>
      <c r="B1863" s="68" t="s">
        <v>5762</v>
      </c>
      <c r="C1863" s="68" t="s">
        <v>478</v>
      </c>
      <c r="D1863" s="68" t="s">
        <v>5463</v>
      </c>
      <c r="E1863" s="68" t="s">
        <v>8</v>
      </c>
      <c r="F1863" s="68" t="s">
        <v>316</v>
      </c>
      <c r="G1863" s="68" t="s">
        <v>11</v>
      </c>
      <c r="H1863" s="68" t="s">
        <v>4</v>
      </c>
      <c r="I1863" s="68">
        <v>50903</v>
      </c>
      <c r="J1863" s="68" t="s">
        <v>13007</v>
      </c>
      <c r="K1863" s="68" t="s">
        <v>317</v>
      </c>
      <c r="L1863" s="68" t="s">
        <v>5691</v>
      </c>
      <c r="M1863" s="68" t="s">
        <v>1976</v>
      </c>
      <c r="N1863" s="68" t="s">
        <v>478</v>
      </c>
      <c r="O1863" s="68" t="s">
        <v>14666</v>
      </c>
      <c r="P1863" s="348">
        <v>22006099</v>
      </c>
      <c r="Q1863" s="348">
        <v>89962064</v>
      </c>
      <c r="R1863" s="348" t="s">
        <v>15772</v>
      </c>
      <c r="S1863" s="348">
        <v>89662064</v>
      </c>
      <c r="T1863" s="348" t="s">
        <v>15771</v>
      </c>
      <c r="U1863" s="348">
        <v>26577049</v>
      </c>
      <c r="V1863" s="68"/>
      <c r="W1863" s="68"/>
      <c r="X1863" s="68" t="s">
        <v>5764</v>
      </c>
      <c r="Y1863" s="68"/>
    </row>
    <row r="1864" spans="1:25" x14ac:dyDescent="0.25">
      <c r="A1864" s="68" t="s">
        <v>5765</v>
      </c>
      <c r="B1864" s="68" t="s">
        <v>585</v>
      </c>
      <c r="C1864" s="68" t="s">
        <v>108</v>
      </c>
      <c r="D1864" s="68" t="s">
        <v>5463</v>
      </c>
      <c r="E1864" s="68" t="s">
        <v>8</v>
      </c>
      <c r="F1864" s="68" t="s">
        <v>316</v>
      </c>
      <c r="G1864" s="68" t="s">
        <v>11</v>
      </c>
      <c r="H1864" s="68" t="s">
        <v>4</v>
      </c>
      <c r="I1864" s="68">
        <v>50903</v>
      </c>
      <c r="J1864" s="68" t="s">
        <v>13007</v>
      </c>
      <c r="K1864" s="68" t="s">
        <v>317</v>
      </c>
      <c r="L1864" s="68" t="s">
        <v>5691</v>
      </c>
      <c r="M1864" s="68" t="s">
        <v>1976</v>
      </c>
      <c r="N1864" s="68" t="s">
        <v>108</v>
      </c>
      <c r="O1864" s="68" t="s">
        <v>14666</v>
      </c>
      <c r="P1864" s="348">
        <v>22006108</v>
      </c>
      <c r="Q1864" s="348" t="s">
        <v>15347</v>
      </c>
      <c r="R1864" s="348" t="s">
        <v>5766</v>
      </c>
      <c r="S1864" s="348">
        <v>83160469</v>
      </c>
      <c r="T1864" s="348" t="s">
        <v>15771</v>
      </c>
      <c r="U1864" s="348">
        <v>88495890</v>
      </c>
      <c r="V1864" s="68"/>
      <c r="W1864" s="68"/>
      <c r="X1864" s="68"/>
      <c r="Y1864" s="68"/>
    </row>
    <row r="1865" spans="1:25" x14ac:dyDescent="0.25">
      <c r="A1865" s="68" t="s">
        <v>5767</v>
      </c>
      <c r="B1865" s="68" t="s">
        <v>622</v>
      </c>
      <c r="C1865" s="68" t="s">
        <v>5768</v>
      </c>
      <c r="D1865" s="68" t="s">
        <v>5463</v>
      </c>
      <c r="E1865" s="68" t="s">
        <v>8</v>
      </c>
      <c r="F1865" s="68" t="s">
        <v>316</v>
      </c>
      <c r="G1865" s="68" t="s">
        <v>11</v>
      </c>
      <c r="H1865" s="68" t="s">
        <v>5</v>
      </c>
      <c r="I1865" s="68">
        <v>50904</v>
      </c>
      <c r="J1865" s="68" t="s">
        <v>13058</v>
      </c>
      <c r="K1865" s="68" t="s">
        <v>317</v>
      </c>
      <c r="L1865" s="68" t="s">
        <v>5691</v>
      </c>
      <c r="M1865" s="68" t="s">
        <v>1381</v>
      </c>
      <c r="N1865" s="68" t="s">
        <v>5768</v>
      </c>
      <c r="O1865" s="68" t="s">
        <v>14666</v>
      </c>
      <c r="P1865" s="348">
        <v>22006120</v>
      </c>
      <c r="Q1865" s="348">
        <v>22006120</v>
      </c>
      <c r="R1865" s="348" t="s">
        <v>15773</v>
      </c>
      <c r="S1865" s="348">
        <v>89884497</v>
      </c>
      <c r="T1865" s="348" t="s">
        <v>15771</v>
      </c>
      <c r="U1865" s="348">
        <v>88495890</v>
      </c>
      <c r="V1865" s="68"/>
      <c r="W1865" s="68"/>
      <c r="X1865" s="68"/>
      <c r="Y1865" s="68"/>
    </row>
    <row r="1866" spans="1:25" x14ac:dyDescent="0.25">
      <c r="A1866" s="68" t="s">
        <v>5769</v>
      </c>
      <c r="B1866" s="68" t="s">
        <v>646</v>
      </c>
      <c r="C1866" s="68" t="s">
        <v>5770</v>
      </c>
      <c r="D1866" s="68" t="s">
        <v>5463</v>
      </c>
      <c r="E1866" s="68" t="s">
        <v>8</v>
      </c>
      <c r="F1866" s="68" t="s">
        <v>316</v>
      </c>
      <c r="G1866" s="68" t="s">
        <v>11</v>
      </c>
      <c r="H1866" s="68" t="s">
        <v>3</v>
      </c>
      <c r="I1866" s="68">
        <v>50902</v>
      </c>
      <c r="J1866" s="68" t="s">
        <v>12953</v>
      </c>
      <c r="K1866" s="68" t="s">
        <v>317</v>
      </c>
      <c r="L1866" s="68" t="s">
        <v>5691</v>
      </c>
      <c r="M1866" s="68" t="s">
        <v>2654</v>
      </c>
      <c r="N1866" s="68" t="s">
        <v>5770</v>
      </c>
      <c r="O1866" s="68" t="s">
        <v>14666</v>
      </c>
      <c r="P1866" s="348">
        <v>87915424</v>
      </c>
      <c r="Q1866" s="348" t="s">
        <v>15347</v>
      </c>
      <c r="R1866" s="348" t="s">
        <v>12728</v>
      </c>
      <c r="S1866" s="348">
        <v>87915424</v>
      </c>
      <c r="T1866" s="348" t="s">
        <v>15771</v>
      </c>
      <c r="U1866" s="348">
        <v>88495890</v>
      </c>
      <c r="V1866" s="68"/>
      <c r="W1866" s="68"/>
      <c r="X1866" s="68"/>
      <c r="Y1866" s="68"/>
    </row>
    <row r="1867" spans="1:25" x14ac:dyDescent="0.25">
      <c r="A1867" s="68" t="s">
        <v>5771</v>
      </c>
      <c r="B1867" s="68" t="s">
        <v>5695</v>
      </c>
      <c r="C1867" s="68" t="s">
        <v>5772</v>
      </c>
      <c r="D1867" s="68" t="s">
        <v>5463</v>
      </c>
      <c r="E1867" s="68" t="s">
        <v>8</v>
      </c>
      <c r="F1867" s="68" t="s">
        <v>316</v>
      </c>
      <c r="G1867" s="68" t="s">
        <v>11</v>
      </c>
      <c r="H1867" s="68" t="s">
        <v>5</v>
      </c>
      <c r="I1867" s="68">
        <v>50904</v>
      </c>
      <c r="J1867" s="68" t="s">
        <v>13058</v>
      </c>
      <c r="K1867" s="68" t="s">
        <v>317</v>
      </c>
      <c r="L1867" s="68" t="s">
        <v>5691</v>
      </c>
      <c r="M1867" s="68" t="s">
        <v>1381</v>
      </c>
      <c r="N1867" s="68" t="s">
        <v>5772</v>
      </c>
      <c r="O1867" s="68" t="s">
        <v>14666</v>
      </c>
      <c r="P1867" s="348">
        <v>22006121</v>
      </c>
      <c r="Q1867" s="348" t="s">
        <v>15347</v>
      </c>
      <c r="R1867" s="348" t="s">
        <v>15774</v>
      </c>
      <c r="S1867" s="348">
        <v>22006121</v>
      </c>
      <c r="T1867" s="348" t="s">
        <v>15771</v>
      </c>
      <c r="U1867" s="348">
        <v>88495890</v>
      </c>
      <c r="V1867" s="68"/>
      <c r="W1867" s="68"/>
      <c r="X1867" s="68" t="s">
        <v>5773</v>
      </c>
      <c r="Y1867" s="68"/>
    </row>
    <row r="1868" spans="1:25" x14ac:dyDescent="0.25">
      <c r="A1868" s="68" t="s">
        <v>5775</v>
      </c>
      <c r="B1868" s="68" t="s">
        <v>5774</v>
      </c>
      <c r="C1868" s="68" t="s">
        <v>1187</v>
      </c>
      <c r="D1868" s="68" t="s">
        <v>5463</v>
      </c>
      <c r="E1868" s="68" t="s">
        <v>8</v>
      </c>
      <c r="F1868" s="68" t="s">
        <v>316</v>
      </c>
      <c r="G1868" s="68" t="s">
        <v>11</v>
      </c>
      <c r="H1868" s="68" t="s">
        <v>4</v>
      </c>
      <c r="I1868" s="68">
        <v>50903</v>
      </c>
      <c r="J1868" s="68" t="s">
        <v>13007</v>
      </c>
      <c r="K1868" s="68" t="s">
        <v>317</v>
      </c>
      <c r="L1868" s="68" t="s">
        <v>5691</v>
      </c>
      <c r="M1868" s="68" t="s">
        <v>1976</v>
      </c>
      <c r="N1868" s="68" t="s">
        <v>1187</v>
      </c>
      <c r="O1868" s="68" t="s">
        <v>14666</v>
      </c>
      <c r="P1868" s="348">
        <v>22006105</v>
      </c>
      <c r="Q1868" s="348">
        <v>83428955</v>
      </c>
      <c r="R1868" s="348" t="s">
        <v>14972</v>
      </c>
      <c r="S1868" s="348">
        <v>83428955</v>
      </c>
      <c r="T1868" s="348" t="s">
        <v>15771</v>
      </c>
      <c r="U1868" s="348">
        <v>88495890</v>
      </c>
      <c r="V1868" s="68"/>
      <c r="W1868" s="68"/>
      <c r="X1868" s="68"/>
      <c r="Y1868" s="68"/>
    </row>
    <row r="1869" spans="1:25" x14ac:dyDescent="0.25">
      <c r="A1869" s="68" t="s">
        <v>5777</v>
      </c>
      <c r="B1869" s="68" t="s">
        <v>667</v>
      </c>
      <c r="C1869" s="68" t="s">
        <v>845</v>
      </c>
      <c r="D1869" s="68" t="s">
        <v>5463</v>
      </c>
      <c r="E1869" s="68" t="s">
        <v>8</v>
      </c>
      <c r="F1869" s="68" t="s">
        <v>316</v>
      </c>
      <c r="G1869" s="68" t="s">
        <v>11</v>
      </c>
      <c r="H1869" s="68" t="s">
        <v>4</v>
      </c>
      <c r="I1869" s="68">
        <v>50903</v>
      </c>
      <c r="J1869" s="68" t="s">
        <v>13007</v>
      </c>
      <c r="K1869" s="68" t="s">
        <v>317</v>
      </c>
      <c r="L1869" s="68" t="s">
        <v>5691</v>
      </c>
      <c r="M1869" s="68" t="s">
        <v>1976</v>
      </c>
      <c r="N1869" s="68" t="s">
        <v>845</v>
      </c>
      <c r="O1869" s="68" t="s">
        <v>14666</v>
      </c>
      <c r="P1869" s="348">
        <v>26563080</v>
      </c>
      <c r="Q1869" s="348" t="s">
        <v>15347</v>
      </c>
      <c r="R1869" s="348" t="s">
        <v>14262</v>
      </c>
      <c r="S1869" s="348">
        <v>86283445</v>
      </c>
      <c r="T1869" s="348" t="s">
        <v>15771</v>
      </c>
      <c r="U1869" s="348">
        <v>88495890</v>
      </c>
      <c r="V1869" s="68"/>
      <c r="W1869" s="68"/>
      <c r="X1869" s="68" t="s">
        <v>5778</v>
      </c>
      <c r="Y1869" s="68"/>
    </row>
    <row r="1870" spans="1:25" x14ac:dyDescent="0.25">
      <c r="A1870" s="68" t="s">
        <v>5779</v>
      </c>
      <c r="B1870" s="68" t="s">
        <v>3188</v>
      </c>
      <c r="C1870" s="68" t="s">
        <v>1639</v>
      </c>
      <c r="D1870" s="68" t="s">
        <v>5463</v>
      </c>
      <c r="E1870" s="68" t="s">
        <v>8</v>
      </c>
      <c r="F1870" s="68" t="s">
        <v>316</v>
      </c>
      <c r="G1870" s="68" t="s">
        <v>11</v>
      </c>
      <c r="H1870" s="68" t="s">
        <v>5</v>
      </c>
      <c r="I1870" s="68">
        <v>50904</v>
      </c>
      <c r="J1870" s="68" t="s">
        <v>13058</v>
      </c>
      <c r="K1870" s="68" t="s">
        <v>317</v>
      </c>
      <c r="L1870" s="68" t="s">
        <v>5691</v>
      </c>
      <c r="M1870" s="68" t="s">
        <v>1381</v>
      </c>
      <c r="N1870" s="68" t="s">
        <v>1639</v>
      </c>
      <c r="O1870" s="68" t="s">
        <v>14666</v>
      </c>
      <c r="P1870" s="348">
        <v>22006100</v>
      </c>
      <c r="Q1870" s="348">
        <v>86635015</v>
      </c>
      <c r="R1870" s="348" t="s">
        <v>10550</v>
      </c>
      <c r="S1870" s="348">
        <v>86635015</v>
      </c>
      <c r="T1870" s="348" t="s">
        <v>15771</v>
      </c>
      <c r="U1870" s="348">
        <v>88495890</v>
      </c>
      <c r="V1870" s="68"/>
      <c r="W1870" s="68"/>
      <c r="X1870" s="68" t="s">
        <v>5780</v>
      </c>
      <c r="Y1870" s="68"/>
    </row>
    <row r="1871" spans="1:25" x14ac:dyDescent="0.25">
      <c r="A1871" s="68" t="s">
        <v>5781</v>
      </c>
      <c r="B1871" s="68" t="s">
        <v>5065</v>
      </c>
      <c r="C1871" s="68" t="s">
        <v>5782</v>
      </c>
      <c r="D1871" s="68" t="s">
        <v>5463</v>
      </c>
      <c r="E1871" s="68" t="s">
        <v>8</v>
      </c>
      <c r="F1871" s="68" t="s">
        <v>316</v>
      </c>
      <c r="G1871" s="68" t="s">
        <v>11</v>
      </c>
      <c r="H1871" s="68" t="s">
        <v>4</v>
      </c>
      <c r="I1871" s="68">
        <v>50903</v>
      </c>
      <c r="J1871" s="68" t="s">
        <v>13007</v>
      </c>
      <c r="K1871" s="68" t="s">
        <v>317</v>
      </c>
      <c r="L1871" s="68" t="s">
        <v>5691</v>
      </c>
      <c r="M1871" s="68" t="s">
        <v>1976</v>
      </c>
      <c r="N1871" s="68" t="s">
        <v>5782</v>
      </c>
      <c r="O1871" s="68" t="s">
        <v>14666</v>
      </c>
      <c r="P1871" s="348">
        <v>22006104</v>
      </c>
      <c r="Q1871" s="348">
        <v>84419120</v>
      </c>
      <c r="R1871" s="348" t="s">
        <v>16681</v>
      </c>
      <c r="S1871" s="348">
        <v>84419120</v>
      </c>
      <c r="T1871" s="348" t="s">
        <v>15771</v>
      </c>
      <c r="U1871" s="348">
        <v>88495890</v>
      </c>
      <c r="V1871" s="68"/>
      <c r="W1871" s="68"/>
      <c r="X1871" s="68" t="s">
        <v>7980</v>
      </c>
      <c r="Y1871" s="68"/>
    </row>
    <row r="1872" spans="1:25" x14ac:dyDescent="0.25">
      <c r="A1872" s="68" t="s">
        <v>5784</v>
      </c>
      <c r="B1872" s="68" t="s">
        <v>5184</v>
      </c>
      <c r="C1872" s="68" t="s">
        <v>1201</v>
      </c>
      <c r="D1872" s="68" t="s">
        <v>5463</v>
      </c>
      <c r="E1872" s="68" t="s">
        <v>8</v>
      </c>
      <c r="F1872" s="68" t="s">
        <v>316</v>
      </c>
      <c r="G1872" s="68" t="s">
        <v>11</v>
      </c>
      <c r="H1872" s="68" t="s">
        <v>2</v>
      </c>
      <c r="I1872" s="68">
        <v>50901</v>
      </c>
      <c r="J1872" s="68" t="s">
        <v>12919</v>
      </c>
      <c r="K1872" s="68" t="s">
        <v>317</v>
      </c>
      <c r="L1872" s="68" t="s">
        <v>5691</v>
      </c>
      <c r="M1872" s="68" t="s">
        <v>14250</v>
      </c>
      <c r="N1872" s="68" t="s">
        <v>1201</v>
      </c>
      <c r="O1872" s="68" t="s">
        <v>14666</v>
      </c>
      <c r="P1872" s="348">
        <v>85003653</v>
      </c>
      <c r="Q1872" s="348">
        <v>85003653</v>
      </c>
      <c r="R1872" s="348" t="s">
        <v>10214</v>
      </c>
      <c r="S1872" s="348">
        <v>85003653</v>
      </c>
      <c r="T1872" s="348" t="s">
        <v>15771</v>
      </c>
      <c r="U1872" s="348">
        <v>88495890</v>
      </c>
      <c r="V1872" s="68"/>
      <c r="W1872" s="68"/>
      <c r="X1872" s="68"/>
      <c r="Y1872" s="68"/>
    </row>
    <row r="1873" spans="1:25" x14ac:dyDescent="0.25">
      <c r="A1873" s="68" t="s">
        <v>5785</v>
      </c>
      <c r="B1873" s="68" t="s">
        <v>5172</v>
      </c>
      <c r="C1873" s="68" t="s">
        <v>5786</v>
      </c>
      <c r="D1873" s="68" t="s">
        <v>5463</v>
      </c>
      <c r="E1873" s="68" t="s">
        <v>10</v>
      </c>
      <c r="F1873" s="68" t="s">
        <v>316</v>
      </c>
      <c r="G1873" s="68" t="s">
        <v>11</v>
      </c>
      <c r="H1873" s="68" t="s">
        <v>6</v>
      </c>
      <c r="I1873" s="68">
        <v>50905</v>
      </c>
      <c r="J1873" s="68" t="s">
        <v>13077</v>
      </c>
      <c r="K1873" s="68" t="s">
        <v>317</v>
      </c>
      <c r="L1873" s="68" t="s">
        <v>5691</v>
      </c>
      <c r="M1873" s="68" t="s">
        <v>3491</v>
      </c>
      <c r="N1873" s="68" t="s">
        <v>3491</v>
      </c>
      <c r="O1873" s="68" t="s">
        <v>14666</v>
      </c>
      <c r="P1873" s="348">
        <v>22009497</v>
      </c>
      <c r="Q1873" s="348" t="s">
        <v>15347</v>
      </c>
      <c r="R1873" s="348" t="s">
        <v>14254</v>
      </c>
      <c r="S1873" s="348">
        <v>86488187</v>
      </c>
      <c r="T1873" s="348" t="s">
        <v>15775</v>
      </c>
      <c r="U1873" s="348">
        <v>26577302</v>
      </c>
      <c r="V1873" s="68"/>
      <c r="W1873" s="68"/>
      <c r="X1873" s="68"/>
      <c r="Y1873" s="68"/>
    </row>
    <row r="1874" spans="1:25" x14ac:dyDescent="0.25">
      <c r="A1874" s="68" t="s">
        <v>5788</v>
      </c>
      <c r="B1874" s="68" t="s">
        <v>5157</v>
      </c>
      <c r="C1874" s="68" t="s">
        <v>5789</v>
      </c>
      <c r="D1874" s="68" t="s">
        <v>5463</v>
      </c>
      <c r="E1874" s="68" t="s">
        <v>10</v>
      </c>
      <c r="F1874" s="68" t="s">
        <v>316</v>
      </c>
      <c r="G1874" s="68" t="s">
        <v>11</v>
      </c>
      <c r="H1874" s="68" t="s">
        <v>7</v>
      </c>
      <c r="I1874" s="68">
        <v>50906</v>
      </c>
      <c r="J1874" s="68" t="s">
        <v>13085</v>
      </c>
      <c r="K1874" s="68" t="s">
        <v>317</v>
      </c>
      <c r="L1874" s="68" t="s">
        <v>5691</v>
      </c>
      <c r="M1874" s="68" t="s">
        <v>5790</v>
      </c>
      <c r="N1874" s="68" t="s">
        <v>5789</v>
      </c>
      <c r="O1874" s="68" t="s">
        <v>14666</v>
      </c>
      <c r="P1874" s="348">
        <v>25610893</v>
      </c>
      <c r="Q1874" s="348">
        <v>25610893</v>
      </c>
      <c r="R1874" s="348" t="s">
        <v>14257</v>
      </c>
      <c r="S1874" s="348">
        <v>87969379</v>
      </c>
      <c r="T1874" s="348" t="s">
        <v>15775</v>
      </c>
      <c r="U1874" s="348">
        <v>83588453</v>
      </c>
      <c r="V1874" s="68"/>
      <c r="W1874" s="68"/>
      <c r="X1874" s="68"/>
      <c r="Y1874" s="68"/>
    </row>
    <row r="1875" spans="1:25" x14ac:dyDescent="0.25">
      <c r="A1875" s="68" t="s">
        <v>5792</v>
      </c>
      <c r="B1875" s="68" t="s">
        <v>5161</v>
      </c>
      <c r="C1875" s="68" t="s">
        <v>101</v>
      </c>
      <c r="D1875" s="68" t="s">
        <v>5463</v>
      </c>
      <c r="E1875" s="68" t="s">
        <v>10</v>
      </c>
      <c r="F1875" s="68" t="s">
        <v>316</v>
      </c>
      <c r="G1875" s="68" t="s">
        <v>11</v>
      </c>
      <c r="H1875" s="68" t="s">
        <v>6</v>
      </c>
      <c r="I1875" s="68">
        <v>50905</v>
      </c>
      <c r="J1875" s="68" t="s">
        <v>13077</v>
      </c>
      <c r="K1875" s="68" t="s">
        <v>317</v>
      </c>
      <c r="L1875" s="68" t="s">
        <v>5691</v>
      </c>
      <c r="M1875" s="68" t="s">
        <v>3491</v>
      </c>
      <c r="N1875" s="68" t="s">
        <v>101</v>
      </c>
      <c r="O1875" s="68" t="s">
        <v>14666</v>
      </c>
      <c r="P1875" s="348">
        <v>22007616</v>
      </c>
      <c r="Q1875" s="348" t="s">
        <v>15347</v>
      </c>
      <c r="R1875" s="348" t="s">
        <v>14963</v>
      </c>
      <c r="S1875" s="348">
        <v>86131215</v>
      </c>
      <c r="T1875" s="348" t="s">
        <v>15775</v>
      </c>
      <c r="U1875" s="348">
        <v>26577302</v>
      </c>
      <c r="V1875" s="68"/>
      <c r="W1875" s="68"/>
      <c r="X1875" s="68" t="s">
        <v>3611</v>
      </c>
      <c r="Y1875" s="68"/>
    </row>
    <row r="1876" spans="1:25" x14ac:dyDescent="0.25">
      <c r="A1876" s="68" t="s">
        <v>10040</v>
      </c>
      <c r="B1876" s="68" t="s">
        <v>10041</v>
      </c>
      <c r="C1876" s="68" t="s">
        <v>677</v>
      </c>
      <c r="D1876" s="68" t="s">
        <v>5463</v>
      </c>
      <c r="E1876" s="68" t="s">
        <v>10</v>
      </c>
      <c r="F1876" s="68" t="s">
        <v>316</v>
      </c>
      <c r="G1876" s="68" t="s">
        <v>11</v>
      </c>
      <c r="H1876" s="68" t="s">
        <v>7</v>
      </c>
      <c r="I1876" s="68">
        <v>50906</v>
      </c>
      <c r="J1876" s="68" t="s">
        <v>13085</v>
      </c>
      <c r="K1876" s="68" t="s">
        <v>317</v>
      </c>
      <c r="L1876" s="68" t="s">
        <v>5691</v>
      </c>
      <c r="M1876" s="68" t="s">
        <v>5790</v>
      </c>
      <c r="N1876" s="68" t="s">
        <v>677</v>
      </c>
      <c r="O1876" s="68" t="s">
        <v>14666</v>
      </c>
      <c r="P1876" s="348">
        <v>22006149</v>
      </c>
      <c r="Q1876" s="348" t="s">
        <v>15347</v>
      </c>
      <c r="R1876" s="348" t="s">
        <v>14278</v>
      </c>
      <c r="S1876" s="348">
        <v>86244257</v>
      </c>
      <c r="T1876" s="348" t="s">
        <v>15775</v>
      </c>
      <c r="U1876" s="348">
        <v>26577302</v>
      </c>
      <c r="V1876" s="68"/>
      <c r="W1876" s="68"/>
      <c r="X1876" s="68"/>
      <c r="Y1876" s="68"/>
    </row>
    <row r="1877" spans="1:25" x14ac:dyDescent="0.25">
      <c r="A1877" s="68" t="s">
        <v>5795</v>
      </c>
      <c r="B1877" s="68" t="s">
        <v>5794</v>
      </c>
      <c r="C1877" s="68" t="s">
        <v>5790</v>
      </c>
      <c r="D1877" s="68" t="s">
        <v>5463</v>
      </c>
      <c r="E1877" s="68" t="s">
        <v>10</v>
      </c>
      <c r="F1877" s="68" t="s">
        <v>316</v>
      </c>
      <c r="G1877" s="68" t="s">
        <v>11</v>
      </c>
      <c r="H1877" s="68" t="s">
        <v>7</v>
      </c>
      <c r="I1877" s="68">
        <v>50906</v>
      </c>
      <c r="J1877" s="68" t="s">
        <v>13085</v>
      </c>
      <c r="K1877" s="68" t="s">
        <v>317</v>
      </c>
      <c r="L1877" s="68" t="s">
        <v>5691</v>
      </c>
      <c r="M1877" s="68" t="s">
        <v>5790</v>
      </c>
      <c r="N1877" s="68" t="s">
        <v>5790</v>
      </c>
      <c r="O1877" s="68" t="s">
        <v>14666</v>
      </c>
      <c r="P1877" s="348">
        <v>22006144</v>
      </c>
      <c r="Q1877" s="348" t="s">
        <v>15347</v>
      </c>
      <c r="R1877" s="348" t="s">
        <v>10208</v>
      </c>
      <c r="S1877" s="348">
        <v>84155527</v>
      </c>
      <c r="T1877" s="348" t="s">
        <v>15775</v>
      </c>
      <c r="U1877" s="348">
        <v>26577302</v>
      </c>
      <c r="V1877" s="68"/>
      <c r="W1877" s="68"/>
      <c r="X1877" s="68"/>
      <c r="Y1877" s="68"/>
    </row>
    <row r="1878" spans="1:25" x14ac:dyDescent="0.25">
      <c r="A1878" s="68" t="s">
        <v>5796</v>
      </c>
      <c r="B1878" s="68" t="s">
        <v>2892</v>
      </c>
      <c r="C1878" s="68" t="s">
        <v>4747</v>
      </c>
      <c r="D1878" s="68" t="s">
        <v>5463</v>
      </c>
      <c r="E1878" s="68" t="s">
        <v>10</v>
      </c>
      <c r="F1878" s="68" t="s">
        <v>316</v>
      </c>
      <c r="G1878" s="68" t="s">
        <v>11</v>
      </c>
      <c r="H1878" s="68" t="s">
        <v>7</v>
      </c>
      <c r="I1878" s="68">
        <v>50906</v>
      </c>
      <c r="J1878" s="68" t="s">
        <v>13085</v>
      </c>
      <c r="K1878" s="68" t="s">
        <v>317</v>
      </c>
      <c r="L1878" s="68" t="s">
        <v>5691</v>
      </c>
      <c r="M1878" s="68" t="s">
        <v>5790</v>
      </c>
      <c r="N1878" s="68" t="s">
        <v>4747</v>
      </c>
      <c r="O1878" s="68" t="s">
        <v>14666</v>
      </c>
      <c r="P1878" s="348">
        <v>22007619</v>
      </c>
      <c r="Q1878" s="348">
        <v>22009594</v>
      </c>
      <c r="R1878" s="348" t="s">
        <v>16682</v>
      </c>
      <c r="S1878" s="348">
        <v>22007619</v>
      </c>
      <c r="T1878" s="348" t="s">
        <v>15775</v>
      </c>
      <c r="U1878" s="348">
        <v>26577302</v>
      </c>
      <c r="V1878" s="68"/>
      <c r="W1878" s="68"/>
      <c r="X1878" s="68" t="s">
        <v>5797</v>
      </c>
      <c r="Y1878" s="68"/>
    </row>
    <row r="1879" spans="1:25" x14ac:dyDescent="0.25">
      <c r="A1879" s="68" t="s">
        <v>5799</v>
      </c>
      <c r="B1879" s="68" t="s">
        <v>5798</v>
      </c>
      <c r="C1879" s="68" t="s">
        <v>5800</v>
      </c>
      <c r="D1879" s="68" t="s">
        <v>5463</v>
      </c>
      <c r="E1879" s="68" t="s">
        <v>10</v>
      </c>
      <c r="F1879" s="68" t="s">
        <v>316</v>
      </c>
      <c r="G1879" s="68" t="s">
        <v>11</v>
      </c>
      <c r="H1879" s="68" t="s">
        <v>7</v>
      </c>
      <c r="I1879" s="68">
        <v>50906</v>
      </c>
      <c r="J1879" s="68" t="s">
        <v>13085</v>
      </c>
      <c r="K1879" s="68" t="s">
        <v>317</v>
      </c>
      <c r="L1879" s="68" t="s">
        <v>5691</v>
      </c>
      <c r="M1879" s="68" t="s">
        <v>5790</v>
      </c>
      <c r="N1879" s="68" t="s">
        <v>5800</v>
      </c>
      <c r="O1879" s="68" t="s">
        <v>14666</v>
      </c>
      <c r="P1879" s="348">
        <v>87312660</v>
      </c>
      <c r="Q1879" s="348">
        <v>22007614</v>
      </c>
      <c r="R1879" s="348" t="s">
        <v>13225</v>
      </c>
      <c r="S1879" s="348">
        <v>87312660</v>
      </c>
      <c r="T1879" s="348" t="s">
        <v>15775</v>
      </c>
      <c r="U1879" s="348">
        <v>26577302</v>
      </c>
      <c r="V1879" s="68"/>
      <c r="W1879" s="68"/>
      <c r="X1879" s="68"/>
      <c r="Y1879" s="68"/>
    </row>
    <row r="1880" spans="1:25" x14ac:dyDescent="0.25">
      <c r="A1880" s="68" t="s">
        <v>5802</v>
      </c>
      <c r="B1880" s="68" t="s">
        <v>5801</v>
      </c>
      <c r="C1880" s="68" t="s">
        <v>5803</v>
      </c>
      <c r="D1880" s="68" t="s">
        <v>5463</v>
      </c>
      <c r="E1880" s="68" t="s">
        <v>10</v>
      </c>
      <c r="F1880" s="68" t="s">
        <v>316</v>
      </c>
      <c r="G1880" s="68" t="s">
        <v>11</v>
      </c>
      <c r="H1880" s="68" t="s">
        <v>7</v>
      </c>
      <c r="I1880" s="68">
        <v>50906</v>
      </c>
      <c r="J1880" s="68" t="s">
        <v>13085</v>
      </c>
      <c r="K1880" s="68" t="s">
        <v>317</v>
      </c>
      <c r="L1880" s="68" t="s">
        <v>5691</v>
      </c>
      <c r="M1880" s="68" t="s">
        <v>5790</v>
      </c>
      <c r="N1880" s="68" t="s">
        <v>5803</v>
      </c>
      <c r="O1880" s="68" t="s">
        <v>14666</v>
      </c>
      <c r="P1880" s="348">
        <v>86508183</v>
      </c>
      <c r="Q1880" s="348" t="s">
        <v>15347</v>
      </c>
      <c r="R1880" s="348" t="s">
        <v>5804</v>
      </c>
      <c r="S1880" s="348">
        <v>86508183</v>
      </c>
      <c r="T1880" s="348" t="s">
        <v>15775</v>
      </c>
      <c r="U1880" s="348">
        <v>26577302</v>
      </c>
      <c r="V1880" s="68"/>
      <c r="W1880" s="68"/>
      <c r="X1880" s="68"/>
      <c r="Y1880" s="68"/>
    </row>
    <row r="1881" spans="1:25" x14ac:dyDescent="0.25">
      <c r="A1881" s="68" t="s">
        <v>5806</v>
      </c>
      <c r="B1881" s="68" t="s">
        <v>5805</v>
      </c>
      <c r="C1881" s="68" t="s">
        <v>5807</v>
      </c>
      <c r="D1881" s="68" t="s">
        <v>5463</v>
      </c>
      <c r="E1881" s="68" t="s">
        <v>10</v>
      </c>
      <c r="F1881" s="68" t="s">
        <v>316</v>
      </c>
      <c r="G1881" s="68" t="s">
        <v>11</v>
      </c>
      <c r="H1881" s="68" t="s">
        <v>7</v>
      </c>
      <c r="I1881" s="68">
        <v>50906</v>
      </c>
      <c r="J1881" s="68" t="s">
        <v>13085</v>
      </c>
      <c r="K1881" s="68" t="s">
        <v>317</v>
      </c>
      <c r="L1881" s="68" t="s">
        <v>5691</v>
      </c>
      <c r="M1881" s="68" t="s">
        <v>5790</v>
      </c>
      <c r="N1881" s="68" t="s">
        <v>2431</v>
      </c>
      <c r="O1881" s="68" t="s">
        <v>14666</v>
      </c>
      <c r="P1881" s="348">
        <v>28006147</v>
      </c>
      <c r="Q1881" s="348" t="s">
        <v>15347</v>
      </c>
      <c r="R1881" s="348" t="s">
        <v>14965</v>
      </c>
      <c r="S1881" s="348">
        <v>60461706</v>
      </c>
      <c r="T1881" s="348" t="s">
        <v>15775</v>
      </c>
      <c r="U1881" s="348">
        <v>26577302</v>
      </c>
      <c r="V1881" s="68"/>
      <c r="W1881" s="68"/>
      <c r="X1881" s="68" t="s">
        <v>5808</v>
      </c>
      <c r="Y1881" s="68"/>
    </row>
    <row r="1882" spans="1:25" x14ac:dyDescent="0.25">
      <c r="A1882" s="68" t="s">
        <v>5810</v>
      </c>
      <c r="B1882" s="68" t="s">
        <v>5809</v>
      </c>
      <c r="C1882" s="68" t="s">
        <v>5811</v>
      </c>
      <c r="D1882" s="68" t="s">
        <v>5463</v>
      </c>
      <c r="E1882" s="68" t="s">
        <v>10</v>
      </c>
      <c r="F1882" s="68" t="s">
        <v>316</v>
      </c>
      <c r="G1882" s="68" t="s">
        <v>11</v>
      </c>
      <c r="H1882" s="68" t="s">
        <v>7</v>
      </c>
      <c r="I1882" s="68">
        <v>50906</v>
      </c>
      <c r="J1882" s="68" t="s">
        <v>13085</v>
      </c>
      <c r="K1882" s="68" t="s">
        <v>317</v>
      </c>
      <c r="L1882" s="68" t="s">
        <v>5691</v>
      </c>
      <c r="M1882" s="68" t="s">
        <v>5790</v>
      </c>
      <c r="N1882" s="68" t="s">
        <v>5412</v>
      </c>
      <c r="O1882" s="68" t="s">
        <v>14666</v>
      </c>
      <c r="P1882" s="348">
        <v>22007609</v>
      </c>
      <c r="Q1882" s="348" t="s">
        <v>15347</v>
      </c>
      <c r="R1882" s="348" t="s">
        <v>16683</v>
      </c>
      <c r="S1882" s="348">
        <v>60233109</v>
      </c>
      <c r="T1882" s="348" t="s">
        <v>15775</v>
      </c>
      <c r="U1882" s="348">
        <v>83588453</v>
      </c>
      <c r="V1882" s="68"/>
      <c r="W1882" s="68"/>
      <c r="X1882" s="68"/>
      <c r="Y1882" s="68"/>
    </row>
    <row r="1883" spans="1:25" x14ac:dyDescent="0.25">
      <c r="A1883" s="68" t="s">
        <v>5813</v>
      </c>
      <c r="B1883" s="68" t="s">
        <v>5812</v>
      </c>
      <c r="C1883" s="68" t="s">
        <v>5814</v>
      </c>
      <c r="D1883" s="68" t="s">
        <v>5463</v>
      </c>
      <c r="E1883" s="68" t="s">
        <v>10</v>
      </c>
      <c r="F1883" s="68" t="s">
        <v>316</v>
      </c>
      <c r="G1883" s="68" t="s">
        <v>11</v>
      </c>
      <c r="H1883" s="68" t="s">
        <v>7</v>
      </c>
      <c r="I1883" s="68">
        <v>50906</v>
      </c>
      <c r="J1883" s="68" t="s">
        <v>13085</v>
      </c>
      <c r="K1883" s="68" t="s">
        <v>317</v>
      </c>
      <c r="L1883" s="68" t="s">
        <v>5691</v>
      </c>
      <c r="M1883" s="68" t="s">
        <v>5790</v>
      </c>
      <c r="N1883" s="68" t="s">
        <v>5814</v>
      </c>
      <c r="O1883" s="68" t="s">
        <v>14666</v>
      </c>
      <c r="P1883" s="348">
        <v>22019233</v>
      </c>
      <c r="Q1883" s="348">
        <v>86332092</v>
      </c>
      <c r="R1883" s="348" t="s">
        <v>16684</v>
      </c>
      <c r="S1883" s="348">
        <v>87795400</v>
      </c>
      <c r="T1883" s="348" t="s">
        <v>15775</v>
      </c>
      <c r="U1883" s="348">
        <v>26577302</v>
      </c>
      <c r="V1883" s="68"/>
      <c r="W1883" s="68"/>
      <c r="X1883" s="68" t="s">
        <v>12141</v>
      </c>
      <c r="Y1883" s="68"/>
    </row>
    <row r="1884" spans="1:25" x14ac:dyDescent="0.25">
      <c r="A1884" s="68" t="s">
        <v>5816</v>
      </c>
      <c r="B1884" s="68" t="s">
        <v>5815</v>
      </c>
      <c r="C1884" s="68" t="s">
        <v>1079</v>
      </c>
      <c r="D1884" s="68" t="s">
        <v>5463</v>
      </c>
      <c r="E1884" s="68" t="s">
        <v>10</v>
      </c>
      <c r="F1884" s="68" t="s">
        <v>316</v>
      </c>
      <c r="G1884" s="68" t="s">
        <v>11</v>
      </c>
      <c r="H1884" s="68" t="s">
        <v>6</v>
      </c>
      <c r="I1884" s="68">
        <v>50905</v>
      </c>
      <c r="J1884" s="68" t="s">
        <v>13077</v>
      </c>
      <c r="K1884" s="68" t="s">
        <v>317</v>
      </c>
      <c r="L1884" s="68" t="s">
        <v>5691</v>
      </c>
      <c r="M1884" s="68" t="s">
        <v>3491</v>
      </c>
      <c r="N1884" s="68" t="s">
        <v>1079</v>
      </c>
      <c r="O1884" s="68" t="s">
        <v>14666</v>
      </c>
      <c r="P1884" s="348">
        <v>22006122</v>
      </c>
      <c r="Q1884" s="348" t="s">
        <v>15347</v>
      </c>
      <c r="R1884" s="348" t="s">
        <v>5817</v>
      </c>
      <c r="S1884" s="348">
        <v>88559448</v>
      </c>
      <c r="T1884" s="348" t="s">
        <v>15775</v>
      </c>
      <c r="U1884" s="348">
        <v>26577302</v>
      </c>
      <c r="V1884" s="68"/>
      <c r="W1884" s="68"/>
      <c r="X1884" s="68" t="s">
        <v>9768</v>
      </c>
      <c r="Y1884" s="68"/>
    </row>
    <row r="1885" spans="1:25" x14ac:dyDescent="0.25">
      <c r="A1885" s="68" t="s">
        <v>5819</v>
      </c>
      <c r="B1885" s="68" t="s">
        <v>5818</v>
      </c>
      <c r="C1885" s="68" t="s">
        <v>5820</v>
      </c>
      <c r="D1885" s="68" t="s">
        <v>5463</v>
      </c>
      <c r="E1885" s="68" t="s">
        <v>10</v>
      </c>
      <c r="F1885" s="68" t="s">
        <v>195</v>
      </c>
      <c r="G1885" s="68" t="s">
        <v>2</v>
      </c>
      <c r="H1885" s="68" t="s">
        <v>5</v>
      </c>
      <c r="I1885" s="68">
        <v>60104</v>
      </c>
      <c r="J1885" s="68" t="s">
        <v>13021</v>
      </c>
      <c r="K1885" s="68" t="s">
        <v>196</v>
      </c>
      <c r="L1885" s="68" t="s">
        <v>196</v>
      </c>
      <c r="M1885" s="68" t="s">
        <v>5821</v>
      </c>
      <c r="N1885" s="68" t="s">
        <v>5820</v>
      </c>
      <c r="O1885" s="68" t="s">
        <v>14666</v>
      </c>
      <c r="P1885" s="348">
        <v>83574836</v>
      </c>
      <c r="Q1885" s="348">
        <v>22007615</v>
      </c>
      <c r="R1885" s="348" t="s">
        <v>13558</v>
      </c>
      <c r="S1885" s="348">
        <v>86600474</v>
      </c>
      <c r="T1885" s="348" t="s">
        <v>15775</v>
      </c>
      <c r="U1885" s="348">
        <v>26577302</v>
      </c>
      <c r="V1885" s="68"/>
      <c r="W1885" s="68"/>
      <c r="X1885" s="68"/>
      <c r="Y1885" s="68"/>
    </row>
    <row r="1886" spans="1:25" x14ac:dyDescent="0.25">
      <c r="A1886" s="68" t="s">
        <v>5823</v>
      </c>
      <c r="B1886" s="68" t="s">
        <v>5822</v>
      </c>
      <c r="C1886" s="68" t="s">
        <v>2103</v>
      </c>
      <c r="D1886" s="68" t="s">
        <v>5463</v>
      </c>
      <c r="E1886" s="68" t="s">
        <v>10</v>
      </c>
      <c r="F1886" s="68" t="s">
        <v>316</v>
      </c>
      <c r="G1886" s="68" t="s">
        <v>11</v>
      </c>
      <c r="H1886" s="68" t="s">
        <v>7</v>
      </c>
      <c r="I1886" s="68">
        <v>50906</v>
      </c>
      <c r="J1886" s="68" t="s">
        <v>13085</v>
      </c>
      <c r="K1886" s="68" t="s">
        <v>317</v>
      </c>
      <c r="L1886" s="68" t="s">
        <v>5691</v>
      </c>
      <c r="M1886" s="68" t="s">
        <v>5790</v>
      </c>
      <c r="N1886" s="68" t="s">
        <v>2103</v>
      </c>
      <c r="O1886" s="68" t="s">
        <v>14666</v>
      </c>
      <c r="P1886" s="348">
        <v>22007605</v>
      </c>
      <c r="Q1886" s="348" t="s">
        <v>15347</v>
      </c>
      <c r="R1886" s="348" t="s">
        <v>10210</v>
      </c>
      <c r="S1886" s="348">
        <v>22007605</v>
      </c>
      <c r="T1886" s="348" t="s">
        <v>15775</v>
      </c>
      <c r="U1886" s="348">
        <v>26577302</v>
      </c>
      <c r="V1886" s="68"/>
      <c r="W1886" s="68"/>
      <c r="X1886" s="68"/>
      <c r="Y1886" s="68"/>
    </row>
    <row r="1887" spans="1:25" x14ac:dyDescent="0.25">
      <c r="A1887" s="68" t="s">
        <v>5826</v>
      </c>
      <c r="B1887" s="68" t="s">
        <v>5825</v>
      </c>
      <c r="C1887" s="68" t="s">
        <v>285</v>
      </c>
      <c r="D1887" s="68" t="s">
        <v>5463</v>
      </c>
      <c r="E1887" s="68" t="s">
        <v>10</v>
      </c>
      <c r="F1887" s="68" t="s">
        <v>316</v>
      </c>
      <c r="G1887" s="68" t="s">
        <v>11</v>
      </c>
      <c r="H1887" s="68" t="s">
        <v>7</v>
      </c>
      <c r="I1887" s="68">
        <v>50906</v>
      </c>
      <c r="J1887" s="68" t="s">
        <v>13085</v>
      </c>
      <c r="K1887" s="68" t="s">
        <v>317</v>
      </c>
      <c r="L1887" s="68" t="s">
        <v>5691</v>
      </c>
      <c r="M1887" s="68" t="s">
        <v>5790</v>
      </c>
      <c r="N1887" s="68" t="s">
        <v>285</v>
      </c>
      <c r="O1887" s="68" t="s">
        <v>14666</v>
      </c>
      <c r="P1887" s="348">
        <v>22006148</v>
      </c>
      <c r="Q1887" s="348" t="s">
        <v>15347</v>
      </c>
      <c r="R1887" s="348" t="s">
        <v>15776</v>
      </c>
      <c r="S1887" s="348">
        <v>88639746</v>
      </c>
      <c r="T1887" s="348" t="s">
        <v>15775</v>
      </c>
      <c r="U1887" s="348">
        <v>26577302</v>
      </c>
      <c r="V1887" s="68"/>
      <c r="W1887" s="68"/>
      <c r="X1887" s="68" t="s">
        <v>5827</v>
      </c>
      <c r="Y1887" s="68"/>
    </row>
    <row r="1888" spans="1:25" x14ac:dyDescent="0.25">
      <c r="A1888" s="68" t="s">
        <v>5830</v>
      </c>
      <c r="B1888" s="68" t="s">
        <v>5829</v>
      </c>
      <c r="C1888" s="68" t="s">
        <v>5831</v>
      </c>
      <c r="D1888" s="68" t="s">
        <v>5463</v>
      </c>
      <c r="E1888" s="68" t="s">
        <v>10</v>
      </c>
      <c r="F1888" s="68" t="s">
        <v>316</v>
      </c>
      <c r="G1888" s="68" t="s">
        <v>11</v>
      </c>
      <c r="H1888" s="68" t="s">
        <v>7</v>
      </c>
      <c r="I1888" s="68">
        <v>50906</v>
      </c>
      <c r="J1888" s="68" t="s">
        <v>13085</v>
      </c>
      <c r="K1888" s="68" t="s">
        <v>317</v>
      </c>
      <c r="L1888" s="68" t="s">
        <v>5691</v>
      </c>
      <c r="M1888" s="68" t="s">
        <v>5790</v>
      </c>
      <c r="N1888" s="68" t="s">
        <v>5831</v>
      </c>
      <c r="O1888" s="68" t="s">
        <v>14666</v>
      </c>
      <c r="P1888" s="348">
        <v>22006159</v>
      </c>
      <c r="Q1888" s="348" t="s">
        <v>15347</v>
      </c>
      <c r="R1888" s="348" t="s">
        <v>14259</v>
      </c>
      <c r="S1888" s="348">
        <v>88121270</v>
      </c>
      <c r="T1888" s="348" t="s">
        <v>15775</v>
      </c>
      <c r="U1888" s="348">
        <v>26577302</v>
      </c>
      <c r="V1888" s="68"/>
      <c r="W1888" s="68"/>
      <c r="X1888" s="68"/>
      <c r="Y1888" s="68"/>
    </row>
    <row r="1889" spans="1:25" x14ac:dyDescent="0.25">
      <c r="A1889" s="68" t="s">
        <v>5834</v>
      </c>
      <c r="B1889" s="68" t="s">
        <v>5833</v>
      </c>
      <c r="C1889" s="68" t="s">
        <v>3608</v>
      </c>
      <c r="D1889" s="68" t="s">
        <v>5463</v>
      </c>
      <c r="E1889" s="68" t="s">
        <v>10</v>
      </c>
      <c r="F1889" s="68" t="s">
        <v>316</v>
      </c>
      <c r="G1889" s="68" t="s">
        <v>11</v>
      </c>
      <c r="H1889" s="68" t="s">
        <v>6</v>
      </c>
      <c r="I1889" s="68">
        <v>50905</v>
      </c>
      <c r="J1889" s="68" t="s">
        <v>13077</v>
      </c>
      <c r="K1889" s="68" t="s">
        <v>317</v>
      </c>
      <c r="L1889" s="68" t="s">
        <v>5691</v>
      </c>
      <c r="M1889" s="68" t="s">
        <v>3491</v>
      </c>
      <c r="N1889" s="68" t="s">
        <v>3608</v>
      </c>
      <c r="O1889" s="68" t="s">
        <v>14666</v>
      </c>
      <c r="P1889" s="348">
        <v>22007622</v>
      </c>
      <c r="Q1889" s="348">
        <v>63891074</v>
      </c>
      <c r="R1889" s="348" t="s">
        <v>14968</v>
      </c>
      <c r="S1889" s="348">
        <v>22007622</v>
      </c>
      <c r="T1889" s="348" t="s">
        <v>15775</v>
      </c>
      <c r="U1889" s="348">
        <v>26577302</v>
      </c>
      <c r="V1889" s="68"/>
      <c r="W1889" s="68"/>
      <c r="X1889" s="68" t="s">
        <v>9688</v>
      </c>
      <c r="Y1889" s="68"/>
    </row>
    <row r="1890" spans="1:25" x14ac:dyDescent="0.25">
      <c r="A1890" s="68" t="s">
        <v>5836</v>
      </c>
      <c r="B1890" s="68" t="s">
        <v>5835</v>
      </c>
      <c r="C1890" s="68" t="s">
        <v>15777</v>
      </c>
      <c r="D1890" s="68" t="s">
        <v>5463</v>
      </c>
      <c r="E1890" s="68" t="s">
        <v>10</v>
      </c>
      <c r="F1890" s="68" t="s">
        <v>316</v>
      </c>
      <c r="G1890" s="68" t="s">
        <v>11</v>
      </c>
      <c r="H1890" s="68" t="s">
        <v>7</v>
      </c>
      <c r="I1890" s="68">
        <v>50906</v>
      </c>
      <c r="J1890" s="68" t="s">
        <v>13085</v>
      </c>
      <c r="K1890" s="68" t="s">
        <v>317</v>
      </c>
      <c r="L1890" s="68" t="s">
        <v>5691</v>
      </c>
      <c r="M1890" s="68" t="s">
        <v>5790</v>
      </c>
      <c r="N1890" s="68" t="s">
        <v>15777</v>
      </c>
      <c r="O1890" s="68" t="s">
        <v>14666</v>
      </c>
      <c r="P1890" s="348">
        <v>22006150</v>
      </c>
      <c r="Q1890" s="348">
        <v>22006150</v>
      </c>
      <c r="R1890" s="348" t="s">
        <v>14970</v>
      </c>
      <c r="S1890" s="348">
        <v>22006150</v>
      </c>
      <c r="T1890" s="348" t="s">
        <v>15775</v>
      </c>
      <c r="U1890" s="348">
        <v>26577302</v>
      </c>
      <c r="V1890" s="68"/>
      <c r="W1890" s="68"/>
      <c r="X1890" s="68" t="s">
        <v>3539</v>
      </c>
      <c r="Y1890" s="68"/>
    </row>
    <row r="1891" spans="1:25" x14ac:dyDescent="0.25">
      <c r="A1891" s="68" t="s">
        <v>5837</v>
      </c>
      <c r="B1891" s="68" t="s">
        <v>5464</v>
      </c>
      <c r="C1891" s="68" t="s">
        <v>186</v>
      </c>
      <c r="D1891" s="68" t="s">
        <v>5463</v>
      </c>
      <c r="E1891" s="68" t="s">
        <v>10</v>
      </c>
      <c r="F1891" s="68" t="s">
        <v>316</v>
      </c>
      <c r="G1891" s="68" t="s">
        <v>11</v>
      </c>
      <c r="H1891" s="68" t="s">
        <v>6</v>
      </c>
      <c r="I1891" s="68">
        <v>50905</v>
      </c>
      <c r="J1891" s="68" t="s">
        <v>13077</v>
      </c>
      <c r="K1891" s="68" t="s">
        <v>317</v>
      </c>
      <c r="L1891" s="68" t="s">
        <v>5691</v>
      </c>
      <c r="M1891" s="68" t="s">
        <v>3491</v>
      </c>
      <c r="N1891" s="68" t="s">
        <v>186</v>
      </c>
      <c r="O1891" s="68" t="s">
        <v>14666</v>
      </c>
      <c r="P1891" s="348">
        <v>22007628</v>
      </c>
      <c r="Q1891" s="348" t="s">
        <v>15347</v>
      </c>
      <c r="R1891" s="348" t="s">
        <v>16685</v>
      </c>
      <c r="S1891" s="348">
        <v>83594508</v>
      </c>
      <c r="T1891" s="348" t="s">
        <v>15775</v>
      </c>
      <c r="U1891" s="348">
        <v>26577302</v>
      </c>
      <c r="V1891" s="68"/>
      <c r="W1891" s="68"/>
      <c r="X1891" s="68"/>
      <c r="Y1891" s="68"/>
    </row>
    <row r="1892" spans="1:25" x14ac:dyDescent="0.25">
      <c r="A1892" s="68" t="s">
        <v>5838</v>
      </c>
      <c r="B1892" s="69" t="s">
        <v>3482</v>
      </c>
      <c r="C1892" s="68" t="s">
        <v>233</v>
      </c>
      <c r="D1892" s="68" t="s">
        <v>5463</v>
      </c>
      <c r="E1892" s="68" t="s">
        <v>10</v>
      </c>
      <c r="F1892" s="68" t="s">
        <v>316</v>
      </c>
      <c r="G1892" s="68" t="s">
        <v>11</v>
      </c>
      <c r="H1892" s="68" t="s">
        <v>7</v>
      </c>
      <c r="I1892" s="68">
        <v>50906</v>
      </c>
      <c r="J1892" s="68" t="s">
        <v>13085</v>
      </c>
      <c r="K1892" s="68" t="s">
        <v>317</v>
      </c>
      <c r="L1892" s="68" t="s">
        <v>5691</v>
      </c>
      <c r="M1892" s="68" t="s">
        <v>5790</v>
      </c>
      <c r="N1892" s="68" t="s">
        <v>11657</v>
      </c>
      <c r="O1892" s="68" t="s">
        <v>14666</v>
      </c>
      <c r="P1892" s="348">
        <v>26551049</v>
      </c>
      <c r="Q1892" s="348">
        <v>22006151</v>
      </c>
      <c r="R1892" s="348" t="s">
        <v>13563</v>
      </c>
      <c r="S1892" s="348">
        <v>22006151</v>
      </c>
      <c r="T1892" s="348" t="s">
        <v>15775</v>
      </c>
      <c r="U1892" s="348">
        <v>26577302</v>
      </c>
      <c r="V1892" s="68"/>
      <c r="W1892" s="68"/>
      <c r="X1892" s="68"/>
      <c r="Y1892" s="68"/>
    </row>
    <row r="1893" spans="1:25" x14ac:dyDescent="0.25">
      <c r="A1893" s="68" t="s">
        <v>5839</v>
      </c>
      <c r="B1893" s="68" t="s">
        <v>5477</v>
      </c>
      <c r="C1893" s="68" t="s">
        <v>5840</v>
      </c>
      <c r="D1893" s="68" t="s">
        <v>5463</v>
      </c>
      <c r="E1893" s="68" t="s">
        <v>10</v>
      </c>
      <c r="F1893" s="68" t="s">
        <v>316</v>
      </c>
      <c r="G1893" s="68" t="s">
        <v>11</v>
      </c>
      <c r="H1893" s="68" t="s">
        <v>6</v>
      </c>
      <c r="I1893" s="68">
        <v>50905</v>
      </c>
      <c r="J1893" s="68" t="s">
        <v>13077</v>
      </c>
      <c r="K1893" s="68" t="s">
        <v>317</v>
      </c>
      <c r="L1893" s="68" t="s">
        <v>5691</v>
      </c>
      <c r="M1893" s="68" t="s">
        <v>3491</v>
      </c>
      <c r="N1893" s="68" t="s">
        <v>1357</v>
      </c>
      <c r="O1893" s="68" t="s">
        <v>14666</v>
      </c>
      <c r="P1893" s="348">
        <v>22007629</v>
      </c>
      <c r="Q1893" s="348" t="s">
        <v>15347</v>
      </c>
      <c r="R1893" s="348" t="s">
        <v>5841</v>
      </c>
      <c r="S1893" s="348">
        <v>83892415</v>
      </c>
      <c r="T1893" s="348" t="s">
        <v>15775</v>
      </c>
      <c r="U1893" s="348">
        <v>26577302</v>
      </c>
      <c r="V1893" s="68"/>
      <c r="W1893" s="68"/>
      <c r="X1893" s="68"/>
      <c r="Y1893" s="68"/>
    </row>
    <row r="1894" spans="1:25" x14ac:dyDescent="0.25">
      <c r="A1894" s="68" t="s">
        <v>5843</v>
      </c>
      <c r="B1894" s="68" t="s">
        <v>5842</v>
      </c>
      <c r="C1894" s="68" t="s">
        <v>129</v>
      </c>
      <c r="D1894" s="68" t="s">
        <v>5463</v>
      </c>
      <c r="E1894" s="68" t="s">
        <v>10</v>
      </c>
      <c r="F1894" s="68" t="s">
        <v>316</v>
      </c>
      <c r="G1894" s="68" t="s">
        <v>11</v>
      </c>
      <c r="H1894" s="68" t="s">
        <v>7</v>
      </c>
      <c r="I1894" s="68">
        <v>50906</v>
      </c>
      <c r="J1894" s="68" t="s">
        <v>13085</v>
      </c>
      <c r="K1894" s="68" t="s">
        <v>317</v>
      </c>
      <c r="L1894" s="68" t="s">
        <v>5691</v>
      </c>
      <c r="M1894" s="68" t="s">
        <v>5790</v>
      </c>
      <c r="N1894" s="68" t="s">
        <v>129</v>
      </c>
      <c r="O1894" s="68" t="s">
        <v>14666</v>
      </c>
      <c r="P1894" s="348" t="s">
        <v>15347</v>
      </c>
      <c r="Q1894" s="348" t="s">
        <v>15347</v>
      </c>
      <c r="R1894" s="348" t="s">
        <v>15778</v>
      </c>
      <c r="S1894" s="348">
        <v>87796977</v>
      </c>
      <c r="T1894" s="348" t="s">
        <v>15775</v>
      </c>
      <c r="U1894" s="348">
        <v>26577302</v>
      </c>
      <c r="V1894" s="68"/>
      <c r="W1894" s="68"/>
      <c r="X1894" s="68"/>
      <c r="Y1894" s="68"/>
    </row>
    <row r="1895" spans="1:25" x14ac:dyDescent="0.25">
      <c r="A1895" s="68" t="s">
        <v>5844</v>
      </c>
      <c r="B1895" s="68" t="s">
        <v>5595</v>
      </c>
      <c r="C1895" s="68" t="s">
        <v>5845</v>
      </c>
      <c r="D1895" s="68" t="s">
        <v>5463</v>
      </c>
      <c r="E1895" s="68" t="s">
        <v>10</v>
      </c>
      <c r="F1895" s="68" t="s">
        <v>316</v>
      </c>
      <c r="G1895" s="68" t="s">
        <v>11</v>
      </c>
      <c r="H1895" s="68" t="s">
        <v>7</v>
      </c>
      <c r="I1895" s="68">
        <v>50906</v>
      </c>
      <c r="J1895" s="68" t="s">
        <v>13085</v>
      </c>
      <c r="K1895" s="68" t="s">
        <v>317</v>
      </c>
      <c r="L1895" s="68" t="s">
        <v>5691</v>
      </c>
      <c r="M1895" s="68" t="s">
        <v>5790</v>
      </c>
      <c r="N1895" s="68" t="s">
        <v>5845</v>
      </c>
      <c r="O1895" s="68" t="s">
        <v>14666</v>
      </c>
      <c r="P1895" s="348">
        <v>22007599</v>
      </c>
      <c r="Q1895" s="348">
        <v>62480258</v>
      </c>
      <c r="R1895" s="348" t="s">
        <v>14971</v>
      </c>
      <c r="S1895" s="348">
        <v>88202091</v>
      </c>
      <c r="T1895" s="348" t="s">
        <v>15775</v>
      </c>
      <c r="U1895" s="348">
        <v>83588453</v>
      </c>
      <c r="V1895" s="68"/>
      <c r="W1895" s="68"/>
      <c r="X1895" s="68"/>
      <c r="Y1895" s="68"/>
    </row>
    <row r="1896" spans="1:25" x14ac:dyDescent="0.25">
      <c r="A1896" s="68" t="s">
        <v>5846</v>
      </c>
      <c r="B1896" s="68" t="s">
        <v>5418</v>
      </c>
      <c r="C1896" s="68" t="s">
        <v>10325</v>
      </c>
      <c r="D1896" s="68" t="s">
        <v>315</v>
      </c>
      <c r="E1896" s="68" t="s">
        <v>2</v>
      </c>
      <c r="F1896" s="68" t="s">
        <v>316</v>
      </c>
      <c r="G1896" s="68" t="s">
        <v>4</v>
      </c>
      <c r="H1896" s="68" t="s">
        <v>2</v>
      </c>
      <c r="I1896" s="68">
        <v>50301</v>
      </c>
      <c r="J1896" s="68" t="s">
        <v>12896</v>
      </c>
      <c r="K1896" s="68" t="s">
        <v>317</v>
      </c>
      <c r="L1896" s="68" t="s">
        <v>315</v>
      </c>
      <c r="M1896" s="68" t="s">
        <v>315</v>
      </c>
      <c r="N1896" s="68" t="s">
        <v>10325</v>
      </c>
      <c r="O1896" s="68" t="s">
        <v>14666</v>
      </c>
      <c r="P1896" s="348">
        <v>26805307</v>
      </c>
      <c r="Q1896" s="348" t="s">
        <v>15347</v>
      </c>
      <c r="R1896" s="348" t="s">
        <v>14979</v>
      </c>
      <c r="S1896" s="348">
        <v>83205577</v>
      </c>
      <c r="T1896" s="348" t="s">
        <v>15779</v>
      </c>
      <c r="U1896" s="348">
        <v>71068358</v>
      </c>
      <c r="V1896" s="68"/>
      <c r="W1896" s="68"/>
      <c r="X1896" s="68" t="s">
        <v>5847</v>
      </c>
      <c r="Y1896" s="68"/>
    </row>
    <row r="1897" spans="1:25" x14ac:dyDescent="0.25">
      <c r="A1897" s="68" t="s">
        <v>5848</v>
      </c>
      <c r="B1897" s="68" t="s">
        <v>5452</v>
      </c>
      <c r="C1897" s="68" t="s">
        <v>10326</v>
      </c>
      <c r="D1897" s="68" t="s">
        <v>315</v>
      </c>
      <c r="E1897" s="68" t="s">
        <v>2</v>
      </c>
      <c r="F1897" s="68" t="s">
        <v>316</v>
      </c>
      <c r="G1897" s="68" t="s">
        <v>4</v>
      </c>
      <c r="H1897" s="68" t="s">
        <v>2</v>
      </c>
      <c r="I1897" s="68">
        <v>50301</v>
      </c>
      <c r="J1897" s="68" t="s">
        <v>12896</v>
      </c>
      <c r="K1897" s="68" t="s">
        <v>317</v>
      </c>
      <c r="L1897" s="68" t="s">
        <v>315</v>
      </c>
      <c r="M1897" s="68" t="s">
        <v>315</v>
      </c>
      <c r="N1897" s="68" t="s">
        <v>11658</v>
      </c>
      <c r="O1897" s="68" t="s">
        <v>14666</v>
      </c>
      <c r="P1897" s="348">
        <v>26802985</v>
      </c>
      <c r="Q1897" s="348">
        <v>26802985</v>
      </c>
      <c r="R1897" s="348" t="s">
        <v>10321</v>
      </c>
      <c r="S1897" s="348">
        <v>88027496</v>
      </c>
      <c r="T1897" s="348" t="s">
        <v>15779</v>
      </c>
      <c r="U1897" s="348">
        <v>26801666</v>
      </c>
      <c r="V1897" s="68"/>
      <c r="W1897" s="68"/>
      <c r="X1897" s="68" t="s">
        <v>4895</v>
      </c>
      <c r="Y1897" s="68"/>
    </row>
    <row r="1898" spans="1:25" x14ac:dyDescent="0.25">
      <c r="A1898" s="68" t="s">
        <v>5849</v>
      </c>
      <c r="B1898" s="68" t="s">
        <v>4362</v>
      </c>
      <c r="C1898" s="68" t="s">
        <v>5850</v>
      </c>
      <c r="D1898" s="68" t="s">
        <v>315</v>
      </c>
      <c r="E1898" s="68" t="s">
        <v>8</v>
      </c>
      <c r="F1898" s="68" t="s">
        <v>316</v>
      </c>
      <c r="G1898" s="68" t="s">
        <v>4</v>
      </c>
      <c r="H1898" s="68" t="s">
        <v>2</v>
      </c>
      <c r="I1898" s="68">
        <v>50301</v>
      </c>
      <c r="J1898" s="68" t="s">
        <v>12896</v>
      </c>
      <c r="K1898" s="68" t="s">
        <v>317</v>
      </c>
      <c r="L1898" s="68" t="s">
        <v>315</v>
      </c>
      <c r="M1898" s="68" t="s">
        <v>315</v>
      </c>
      <c r="N1898" s="68" t="s">
        <v>11659</v>
      </c>
      <c r="O1898" s="68" t="s">
        <v>14666</v>
      </c>
      <c r="P1898" s="348">
        <v>26802596</v>
      </c>
      <c r="Q1898" s="348">
        <v>88354114</v>
      </c>
      <c r="R1898" s="348" t="s">
        <v>13226</v>
      </c>
      <c r="S1898" s="348">
        <v>88354114</v>
      </c>
      <c r="T1898" s="348" t="s">
        <v>15780</v>
      </c>
      <c r="U1898" s="348">
        <v>85975452</v>
      </c>
      <c r="V1898" s="68"/>
      <c r="W1898" s="68"/>
      <c r="X1898" s="68" t="s">
        <v>2147</v>
      </c>
      <c r="Y1898" s="68"/>
    </row>
    <row r="1899" spans="1:25" x14ac:dyDescent="0.25">
      <c r="A1899" s="68" t="s">
        <v>5852</v>
      </c>
      <c r="B1899" s="68" t="s">
        <v>5851</v>
      </c>
      <c r="C1899" s="68" t="s">
        <v>899</v>
      </c>
      <c r="D1899" s="68" t="s">
        <v>315</v>
      </c>
      <c r="E1899" s="68" t="s">
        <v>8</v>
      </c>
      <c r="F1899" s="68" t="s">
        <v>316</v>
      </c>
      <c r="G1899" s="68" t="s">
        <v>4</v>
      </c>
      <c r="H1899" s="68" t="s">
        <v>8</v>
      </c>
      <c r="I1899" s="68">
        <v>50307</v>
      </c>
      <c r="J1899" s="68" t="s">
        <v>13969</v>
      </c>
      <c r="K1899" s="68" t="s">
        <v>317</v>
      </c>
      <c r="L1899" s="68" t="s">
        <v>315</v>
      </c>
      <c r="M1899" s="68" t="s">
        <v>5853</v>
      </c>
      <c r="N1899" s="68" t="s">
        <v>899</v>
      </c>
      <c r="O1899" s="68" t="s">
        <v>14666</v>
      </c>
      <c r="P1899" s="348">
        <v>26811685</v>
      </c>
      <c r="Q1899" s="348" t="s">
        <v>15347</v>
      </c>
      <c r="R1899" s="348" t="s">
        <v>16686</v>
      </c>
      <c r="S1899" s="348" t="s">
        <v>15347</v>
      </c>
      <c r="T1899" s="348" t="s">
        <v>15780</v>
      </c>
      <c r="U1899" s="348">
        <v>85975452</v>
      </c>
      <c r="V1899" s="68"/>
      <c r="W1899" s="68"/>
      <c r="X1899" s="68" t="s">
        <v>4160</v>
      </c>
      <c r="Y1899" s="68"/>
    </row>
    <row r="1900" spans="1:25" x14ac:dyDescent="0.25">
      <c r="A1900" s="68" t="s">
        <v>5854</v>
      </c>
      <c r="B1900" s="68" t="s">
        <v>5326</v>
      </c>
      <c r="C1900" s="68" t="s">
        <v>929</v>
      </c>
      <c r="D1900" s="68" t="s">
        <v>315</v>
      </c>
      <c r="E1900" s="68" t="s">
        <v>2</v>
      </c>
      <c r="F1900" s="68" t="s">
        <v>316</v>
      </c>
      <c r="G1900" s="68" t="s">
        <v>3</v>
      </c>
      <c r="H1900" s="68" t="s">
        <v>2</v>
      </c>
      <c r="I1900" s="68">
        <v>50201</v>
      </c>
      <c r="J1900" s="68" t="s">
        <v>12893</v>
      </c>
      <c r="K1900" s="68" t="s">
        <v>317</v>
      </c>
      <c r="L1900" s="68" t="s">
        <v>5463</v>
      </c>
      <c r="M1900" s="68" t="s">
        <v>5463</v>
      </c>
      <c r="N1900" s="68" t="s">
        <v>929</v>
      </c>
      <c r="O1900" s="68" t="s">
        <v>14666</v>
      </c>
      <c r="P1900" s="348">
        <v>84517124</v>
      </c>
      <c r="Q1900" s="348" t="s">
        <v>15347</v>
      </c>
      <c r="R1900" s="348" t="s">
        <v>10333</v>
      </c>
      <c r="S1900" s="348">
        <v>84517124</v>
      </c>
      <c r="T1900" s="348" t="s">
        <v>15779</v>
      </c>
      <c r="U1900" s="348">
        <v>26801666</v>
      </c>
      <c r="V1900" s="68"/>
      <c r="W1900" s="68"/>
      <c r="X1900" s="68" t="s">
        <v>7460</v>
      </c>
      <c r="Y1900" s="68"/>
    </row>
    <row r="1901" spans="1:25" x14ac:dyDescent="0.25">
      <c r="A1901" s="68" t="s">
        <v>5855</v>
      </c>
      <c r="B1901" s="68" t="s">
        <v>5284</v>
      </c>
      <c r="C1901" s="68" t="s">
        <v>5856</v>
      </c>
      <c r="D1901" s="68" t="s">
        <v>315</v>
      </c>
      <c r="E1901" s="68" t="s">
        <v>2</v>
      </c>
      <c r="F1901" s="68" t="s">
        <v>316</v>
      </c>
      <c r="G1901" s="68" t="s">
        <v>4</v>
      </c>
      <c r="H1901" s="68" t="s">
        <v>2</v>
      </c>
      <c r="I1901" s="68">
        <v>50301</v>
      </c>
      <c r="J1901" s="68" t="s">
        <v>12896</v>
      </c>
      <c r="K1901" s="68" t="s">
        <v>317</v>
      </c>
      <c r="L1901" s="68" t="s">
        <v>315</v>
      </c>
      <c r="M1901" s="68" t="s">
        <v>315</v>
      </c>
      <c r="N1901" s="68" t="s">
        <v>4910</v>
      </c>
      <c r="O1901" s="68" t="s">
        <v>14666</v>
      </c>
      <c r="P1901" s="348">
        <v>26801400</v>
      </c>
      <c r="Q1901" s="348">
        <v>26801400</v>
      </c>
      <c r="R1901" s="348" t="s">
        <v>10425</v>
      </c>
      <c r="S1901" s="348">
        <v>26801400</v>
      </c>
      <c r="T1901" s="348" t="s">
        <v>15779</v>
      </c>
      <c r="U1901" s="348">
        <v>21004099</v>
      </c>
      <c r="V1901" s="68"/>
      <c r="W1901" s="68"/>
      <c r="X1901" s="68" t="s">
        <v>4892</v>
      </c>
      <c r="Y1901" s="68"/>
    </row>
    <row r="1902" spans="1:25" x14ac:dyDescent="0.25">
      <c r="A1902" s="68" t="s">
        <v>5857</v>
      </c>
      <c r="B1902" s="68" t="s">
        <v>5282</v>
      </c>
      <c r="C1902" s="68" t="s">
        <v>233</v>
      </c>
      <c r="D1902" s="68" t="s">
        <v>315</v>
      </c>
      <c r="E1902" s="68" t="s">
        <v>2</v>
      </c>
      <c r="F1902" s="68" t="s">
        <v>316</v>
      </c>
      <c r="G1902" s="68" t="s">
        <v>4</v>
      </c>
      <c r="H1902" s="68" t="s">
        <v>2</v>
      </c>
      <c r="I1902" s="68">
        <v>50301</v>
      </c>
      <c r="J1902" s="68" t="s">
        <v>12896</v>
      </c>
      <c r="K1902" s="68" t="s">
        <v>317</v>
      </c>
      <c r="L1902" s="68" t="s">
        <v>315</v>
      </c>
      <c r="M1902" s="68" t="s">
        <v>315</v>
      </c>
      <c r="N1902" s="68" t="s">
        <v>233</v>
      </c>
      <c r="O1902" s="68" t="s">
        <v>14666</v>
      </c>
      <c r="P1902" s="348">
        <v>26818156</v>
      </c>
      <c r="Q1902" s="348">
        <v>26818156</v>
      </c>
      <c r="R1902" s="348" t="s">
        <v>10340</v>
      </c>
      <c r="S1902" s="348">
        <v>88664116</v>
      </c>
      <c r="T1902" s="348" t="s">
        <v>15779</v>
      </c>
      <c r="U1902" s="348">
        <v>21004099</v>
      </c>
      <c r="V1902" s="68"/>
      <c r="W1902" s="68"/>
      <c r="X1902" s="68" t="s">
        <v>4897</v>
      </c>
      <c r="Y1902" s="68"/>
    </row>
    <row r="1903" spans="1:25" x14ac:dyDescent="0.25">
      <c r="A1903" s="68" t="s">
        <v>5858</v>
      </c>
      <c r="B1903" s="68" t="s">
        <v>4001</v>
      </c>
      <c r="C1903" s="68" t="s">
        <v>5859</v>
      </c>
      <c r="D1903" s="68" t="s">
        <v>315</v>
      </c>
      <c r="E1903" s="68" t="s">
        <v>8</v>
      </c>
      <c r="F1903" s="68" t="s">
        <v>316</v>
      </c>
      <c r="G1903" s="68" t="s">
        <v>4</v>
      </c>
      <c r="H1903" s="68" t="s">
        <v>8</v>
      </c>
      <c r="I1903" s="68">
        <v>50307</v>
      </c>
      <c r="J1903" s="68" t="s">
        <v>13969</v>
      </c>
      <c r="K1903" s="68" t="s">
        <v>317</v>
      </c>
      <c r="L1903" s="68" t="s">
        <v>315</v>
      </c>
      <c r="M1903" s="68" t="s">
        <v>5853</v>
      </c>
      <c r="N1903" s="68" t="s">
        <v>5859</v>
      </c>
      <c r="O1903" s="68" t="s">
        <v>14666</v>
      </c>
      <c r="P1903" s="348">
        <v>26811436</v>
      </c>
      <c r="Q1903" s="348">
        <v>26811436</v>
      </c>
      <c r="R1903" s="348" t="s">
        <v>13571</v>
      </c>
      <c r="S1903" s="348">
        <v>71041810</v>
      </c>
      <c r="T1903" s="348" t="s">
        <v>15780</v>
      </c>
      <c r="U1903" s="348">
        <v>85975452</v>
      </c>
      <c r="V1903" s="68"/>
      <c r="W1903" s="68"/>
      <c r="X1903" s="68" t="s">
        <v>12142</v>
      </c>
      <c r="Y1903" s="68"/>
    </row>
    <row r="1904" spans="1:25" x14ac:dyDescent="0.25">
      <c r="A1904" s="68" t="s">
        <v>5861</v>
      </c>
      <c r="B1904" s="68" t="s">
        <v>5860</v>
      </c>
      <c r="C1904" s="68" t="s">
        <v>4411</v>
      </c>
      <c r="D1904" s="68" t="s">
        <v>315</v>
      </c>
      <c r="E1904" s="68" t="s">
        <v>2</v>
      </c>
      <c r="F1904" s="68" t="s">
        <v>316</v>
      </c>
      <c r="G1904" s="68" t="s">
        <v>4</v>
      </c>
      <c r="H1904" s="68" t="s">
        <v>2</v>
      </c>
      <c r="I1904" s="68">
        <v>50301</v>
      </c>
      <c r="J1904" s="68" t="s">
        <v>12896</v>
      </c>
      <c r="K1904" s="68" t="s">
        <v>317</v>
      </c>
      <c r="L1904" s="68" t="s">
        <v>315</v>
      </c>
      <c r="M1904" s="68" t="s">
        <v>315</v>
      </c>
      <c r="N1904" s="68" t="s">
        <v>4411</v>
      </c>
      <c r="O1904" s="68" t="s">
        <v>14666</v>
      </c>
      <c r="P1904" s="348">
        <v>26804790</v>
      </c>
      <c r="Q1904" s="348">
        <v>26804790</v>
      </c>
      <c r="R1904" s="348" t="s">
        <v>5862</v>
      </c>
      <c r="S1904" s="348">
        <v>26804790</v>
      </c>
      <c r="T1904" s="348" t="s">
        <v>15779</v>
      </c>
      <c r="U1904" s="348">
        <v>21004099</v>
      </c>
      <c r="V1904" s="68"/>
      <c r="W1904" s="68"/>
      <c r="X1904" s="68" t="s">
        <v>4900</v>
      </c>
      <c r="Y1904" s="68"/>
    </row>
    <row r="1905" spans="1:25" x14ac:dyDescent="0.25">
      <c r="A1905" s="68" t="s">
        <v>5863</v>
      </c>
      <c r="B1905" s="68" t="s">
        <v>4074</v>
      </c>
      <c r="C1905" s="68" t="s">
        <v>10343</v>
      </c>
      <c r="D1905" s="68" t="s">
        <v>315</v>
      </c>
      <c r="E1905" s="68" t="s">
        <v>2</v>
      </c>
      <c r="F1905" s="68" t="s">
        <v>316</v>
      </c>
      <c r="G1905" s="68" t="s">
        <v>4</v>
      </c>
      <c r="H1905" s="68" t="s">
        <v>2</v>
      </c>
      <c r="I1905" s="68">
        <v>50301</v>
      </c>
      <c r="J1905" s="68" t="s">
        <v>12896</v>
      </c>
      <c r="K1905" s="68" t="s">
        <v>317</v>
      </c>
      <c r="L1905" s="68" t="s">
        <v>315</v>
      </c>
      <c r="M1905" s="68" t="s">
        <v>315</v>
      </c>
      <c r="N1905" s="68" t="s">
        <v>10343</v>
      </c>
      <c r="O1905" s="68" t="s">
        <v>14666</v>
      </c>
      <c r="P1905" s="348">
        <v>26803307</v>
      </c>
      <c r="Q1905" s="348">
        <v>40806236</v>
      </c>
      <c r="R1905" s="348" t="s">
        <v>13572</v>
      </c>
      <c r="S1905" s="348">
        <v>88102049</v>
      </c>
      <c r="T1905" s="348" t="s">
        <v>15779</v>
      </c>
      <c r="U1905" s="348">
        <v>71068358</v>
      </c>
      <c r="V1905" s="68"/>
      <c r="W1905" s="68"/>
      <c r="X1905" s="68" t="s">
        <v>5864</v>
      </c>
      <c r="Y1905" s="68"/>
    </row>
    <row r="1906" spans="1:25" x14ac:dyDescent="0.25">
      <c r="A1906" s="68" t="s">
        <v>5866</v>
      </c>
      <c r="B1906" s="68" t="s">
        <v>5865</v>
      </c>
      <c r="C1906" s="68" t="s">
        <v>845</v>
      </c>
      <c r="D1906" s="68" t="s">
        <v>315</v>
      </c>
      <c r="E1906" s="68" t="s">
        <v>2</v>
      </c>
      <c r="F1906" s="68" t="s">
        <v>316</v>
      </c>
      <c r="G1906" s="68" t="s">
        <v>4</v>
      </c>
      <c r="H1906" s="68" t="s">
        <v>2</v>
      </c>
      <c r="I1906" s="68">
        <v>50301</v>
      </c>
      <c r="J1906" s="68" t="s">
        <v>12896</v>
      </c>
      <c r="K1906" s="68" t="s">
        <v>317</v>
      </c>
      <c r="L1906" s="68" t="s">
        <v>315</v>
      </c>
      <c r="M1906" s="68" t="s">
        <v>315</v>
      </c>
      <c r="N1906" s="68" t="s">
        <v>845</v>
      </c>
      <c r="O1906" s="68" t="s">
        <v>14666</v>
      </c>
      <c r="P1906" s="348">
        <v>21019725</v>
      </c>
      <c r="Q1906" s="348">
        <v>21019725</v>
      </c>
      <c r="R1906" s="348" t="s">
        <v>13227</v>
      </c>
      <c r="S1906" s="348">
        <v>88021609</v>
      </c>
      <c r="T1906" s="348" t="s">
        <v>15779</v>
      </c>
      <c r="U1906" s="348">
        <v>21004099</v>
      </c>
      <c r="V1906" s="68"/>
      <c r="W1906" s="68"/>
      <c r="X1906" s="68" t="s">
        <v>5867</v>
      </c>
      <c r="Y1906" s="68"/>
    </row>
    <row r="1907" spans="1:25" x14ac:dyDescent="0.25">
      <c r="A1907" s="68" t="s">
        <v>5869</v>
      </c>
      <c r="B1907" s="68" t="s">
        <v>5868</v>
      </c>
      <c r="C1907" s="68" t="s">
        <v>10335</v>
      </c>
      <c r="D1907" s="68" t="s">
        <v>315</v>
      </c>
      <c r="E1907" s="68" t="s">
        <v>2</v>
      </c>
      <c r="F1907" s="68" t="s">
        <v>316</v>
      </c>
      <c r="G1907" s="68" t="s">
        <v>4</v>
      </c>
      <c r="H1907" s="68" t="s">
        <v>2</v>
      </c>
      <c r="I1907" s="68">
        <v>50301</v>
      </c>
      <c r="J1907" s="68" t="s">
        <v>12896</v>
      </c>
      <c r="K1907" s="68" t="s">
        <v>317</v>
      </c>
      <c r="L1907" s="68" t="s">
        <v>315</v>
      </c>
      <c r="M1907" s="68" t="s">
        <v>315</v>
      </c>
      <c r="N1907" s="68" t="s">
        <v>11660</v>
      </c>
      <c r="O1907" s="68" t="s">
        <v>14666</v>
      </c>
      <c r="P1907" s="348">
        <v>26806519</v>
      </c>
      <c r="Q1907" s="348">
        <v>26806519</v>
      </c>
      <c r="R1907" s="348" t="s">
        <v>15781</v>
      </c>
      <c r="S1907" s="348">
        <v>26806519</v>
      </c>
      <c r="T1907" s="348" t="s">
        <v>15779</v>
      </c>
      <c r="U1907" s="348">
        <v>26801666</v>
      </c>
      <c r="V1907" s="68"/>
      <c r="W1907" s="68"/>
      <c r="X1907" s="68" t="s">
        <v>2330</v>
      </c>
      <c r="Y1907" s="68"/>
    </row>
    <row r="1908" spans="1:25" x14ac:dyDescent="0.25">
      <c r="A1908" s="68" t="s">
        <v>5872</v>
      </c>
      <c r="B1908" s="68" t="s">
        <v>5871</v>
      </c>
      <c r="C1908" s="68" t="s">
        <v>10328</v>
      </c>
      <c r="D1908" s="68" t="s">
        <v>315</v>
      </c>
      <c r="E1908" s="68" t="s">
        <v>8</v>
      </c>
      <c r="F1908" s="68" t="s">
        <v>316</v>
      </c>
      <c r="G1908" s="68" t="s">
        <v>4</v>
      </c>
      <c r="H1908" s="68" t="s">
        <v>2</v>
      </c>
      <c r="I1908" s="68">
        <v>50301</v>
      </c>
      <c r="J1908" s="68" t="s">
        <v>12896</v>
      </c>
      <c r="K1908" s="68" t="s">
        <v>317</v>
      </c>
      <c r="L1908" s="68" t="s">
        <v>315</v>
      </c>
      <c r="M1908" s="68" t="s">
        <v>315</v>
      </c>
      <c r="N1908" s="68" t="s">
        <v>2646</v>
      </c>
      <c r="O1908" s="68" t="s">
        <v>14666</v>
      </c>
      <c r="P1908" s="348">
        <v>26805170</v>
      </c>
      <c r="Q1908" s="348">
        <v>26805170</v>
      </c>
      <c r="R1908" s="348" t="s">
        <v>13556</v>
      </c>
      <c r="S1908" s="348">
        <v>70077747</v>
      </c>
      <c r="T1908" s="348" t="s">
        <v>15780</v>
      </c>
      <c r="U1908" s="348">
        <v>85975452</v>
      </c>
      <c r="V1908" s="68"/>
      <c r="W1908" s="68"/>
      <c r="X1908" s="68" t="s">
        <v>2724</v>
      </c>
      <c r="Y1908" s="68"/>
    </row>
    <row r="1909" spans="1:25" x14ac:dyDescent="0.25">
      <c r="A1909" s="68" t="s">
        <v>5874</v>
      </c>
      <c r="B1909" s="68" t="s">
        <v>5873</v>
      </c>
      <c r="C1909" s="68" t="s">
        <v>5853</v>
      </c>
      <c r="D1909" s="68" t="s">
        <v>315</v>
      </c>
      <c r="E1909" s="68" t="s">
        <v>8</v>
      </c>
      <c r="F1909" s="68" t="s">
        <v>316</v>
      </c>
      <c r="G1909" s="68" t="s">
        <v>4</v>
      </c>
      <c r="H1909" s="68" t="s">
        <v>8</v>
      </c>
      <c r="I1909" s="68">
        <v>50307</v>
      </c>
      <c r="J1909" s="68" t="s">
        <v>13969</v>
      </c>
      <c r="K1909" s="68" t="s">
        <v>317</v>
      </c>
      <c r="L1909" s="68" t="s">
        <v>315</v>
      </c>
      <c r="M1909" s="68" t="s">
        <v>5853</v>
      </c>
      <c r="N1909" s="68" t="s">
        <v>5853</v>
      </c>
      <c r="O1909" s="68" t="s">
        <v>14666</v>
      </c>
      <c r="P1909" s="348">
        <v>84775115</v>
      </c>
      <c r="Q1909" s="348">
        <v>84775115</v>
      </c>
      <c r="R1909" s="348" t="s">
        <v>13567</v>
      </c>
      <c r="S1909" s="348">
        <v>83232914</v>
      </c>
      <c r="T1909" s="348" t="s">
        <v>15780</v>
      </c>
      <c r="U1909" s="348">
        <v>85975452</v>
      </c>
      <c r="V1909" s="68"/>
      <c r="W1909" s="68"/>
      <c r="X1909" s="68" t="s">
        <v>5875</v>
      </c>
      <c r="Y1909" s="68"/>
    </row>
    <row r="1910" spans="1:25" x14ac:dyDescent="0.25">
      <c r="A1910" s="68" t="s">
        <v>5876</v>
      </c>
      <c r="B1910" s="68" t="s">
        <v>1508</v>
      </c>
      <c r="C1910" s="68" t="s">
        <v>10330</v>
      </c>
      <c r="D1910" s="68" t="s">
        <v>315</v>
      </c>
      <c r="E1910" s="68" t="s">
        <v>8</v>
      </c>
      <c r="F1910" s="68" t="s">
        <v>316</v>
      </c>
      <c r="G1910" s="68" t="s">
        <v>4</v>
      </c>
      <c r="H1910" s="68" t="s">
        <v>8</v>
      </c>
      <c r="I1910" s="68">
        <v>50307</v>
      </c>
      <c r="J1910" s="68" t="s">
        <v>13969</v>
      </c>
      <c r="K1910" s="68" t="s">
        <v>317</v>
      </c>
      <c r="L1910" s="68" t="s">
        <v>315</v>
      </c>
      <c r="M1910" s="68" t="s">
        <v>5853</v>
      </c>
      <c r="N1910" s="68" t="s">
        <v>4922</v>
      </c>
      <c r="O1910" s="68" t="s">
        <v>14666</v>
      </c>
      <c r="P1910" s="348">
        <v>40801763</v>
      </c>
      <c r="Q1910" s="348">
        <v>89980135</v>
      </c>
      <c r="R1910" s="348" t="s">
        <v>13228</v>
      </c>
      <c r="S1910" s="348">
        <v>40801763</v>
      </c>
      <c r="T1910" s="348" t="s">
        <v>15780</v>
      </c>
      <c r="U1910" s="348">
        <v>26801211</v>
      </c>
      <c r="V1910" s="68"/>
      <c r="W1910" s="68"/>
      <c r="X1910" s="68" t="s">
        <v>2327</v>
      </c>
      <c r="Y1910" s="68"/>
    </row>
    <row r="1911" spans="1:25" x14ac:dyDescent="0.25">
      <c r="A1911" s="68" t="s">
        <v>5878</v>
      </c>
      <c r="B1911" s="68" t="s">
        <v>5877</v>
      </c>
      <c r="C1911" s="68" t="s">
        <v>10342</v>
      </c>
      <c r="D1911" s="68" t="s">
        <v>315</v>
      </c>
      <c r="E1911" s="68" t="s">
        <v>2</v>
      </c>
      <c r="F1911" s="68" t="s">
        <v>316</v>
      </c>
      <c r="G1911" s="68" t="s">
        <v>4</v>
      </c>
      <c r="H1911" s="68" t="s">
        <v>2</v>
      </c>
      <c r="I1911" s="68">
        <v>50301</v>
      </c>
      <c r="J1911" s="68" t="s">
        <v>12896</v>
      </c>
      <c r="K1911" s="68" t="s">
        <v>317</v>
      </c>
      <c r="L1911" s="68" t="s">
        <v>315</v>
      </c>
      <c r="M1911" s="68" t="s">
        <v>315</v>
      </c>
      <c r="N1911" s="68" t="s">
        <v>3255</v>
      </c>
      <c r="O1911" s="68" t="s">
        <v>14666</v>
      </c>
      <c r="P1911" s="348">
        <v>26800025</v>
      </c>
      <c r="Q1911" s="348">
        <v>26800025</v>
      </c>
      <c r="R1911" s="348" t="s">
        <v>15782</v>
      </c>
      <c r="S1911" s="348">
        <v>88454870</v>
      </c>
      <c r="T1911" s="348" t="s">
        <v>15779</v>
      </c>
      <c r="U1911" s="348">
        <v>21004099</v>
      </c>
      <c r="V1911" s="68"/>
      <c r="W1911" s="68"/>
      <c r="X1911" s="68"/>
      <c r="Y1911" s="68" t="s">
        <v>549</v>
      </c>
    </row>
    <row r="1912" spans="1:25" x14ac:dyDescent="0.25">
      <c r="A1912" s="68" t="s">
        <v>5879</v>
      </c>
      <c r="B1912" s="68" t="s">
        <v>1900</v>
      </c>
      <c r="C1912" s="68" t="s">
        <v>5880</v>
      </c>
      <c r="D1912" s="68" t="s">
        <v>315</v>
      </c>
      <c r="E1912" s="68" t="s">
        <v>3</v>
      </c>
      <c r="F1912" s="68" t="s">
        <v>316</v>
      </c>
      <c r="G1912" s="68" t="s">
        <v>4</v>
      </c>
      <c r="H1912" s="68" t="s">
        <v>4</v>
      </c>
      <c r="I1912" s="68">
        <v>50303</v>
      </c>
      <c r="J1912" s="68" t="s">
        <v>12976</v>
      </c>
      <c r="K1912" s="68" t="s">
        <v>317</v>
      </c>
      <c r="L1912" s="68" t="s">
        <v>315</v>
      </c>
      <c r="M1912" s="68" t="s">
        <v>14267</v>
      </c>
      <c r="N1912" s="68" t="s">
        <v>2086</v>
      </c>
      <c r="O1912" s="68" t="s">
        <v>14666</v>
      </c>
      <c r="P1912" s="348">
        <v>85170053</v>
      </c>
      <c r="Q1912" s="348" t="s">
        <v>15347</v>
      </c>
      <c r="R1912" s="348" t="s">
        <v>10327</v>
      </c>
      <c r="S1912" s="348">
        <v>85170053</v>
      </c>
      <c r="T1912" s="348" t="s">
        <v>16687</v>
      </c>
      <c r="U1912" s="348">
        <v>83769266</v>
      </c>
      <c r="V1912" s="68"/>
      <c r="W1912" s="68"/>
      <c r="X1912" s="68" t="s">
        <v>9190</v>
      </c>
      <c r="Y1912" s="68"/>
    </row>
    <row r="1913" spans="1:25" x14ac:dyDescent="0.25">
      <c r="A1913" s="68" t="s">
        <v>5881</v>
      </c>
      <c r="B1913" s="68" t="s">
        <v>1989</v>
      </c>
      <c r="C1913" s="68" t="s">
        <v>5606</v>
      </c>
      <c r="D1913" s="68" t="s">
        <v>315</v>
      </c>
      <c r="E1913" s="68" t="s">
        <v>3</v>
      </c>
      <c r="F1913" s="68" t="s">
        <v>316</v>
      </c>
      <c r="G1913" s="68" t="s">
        <v>4</v>
      </c>
      <c r="H1913" s="68" t="s">
        <v>4</v>
      </c>
      <c r="I1913" s="68">
        <v>50303</v>
      </c>
      <c r="J1913" s="68" t="s">
        <v>12976</v>
      </c>
      <c r="K1913" s="68" t="s">
        <v>317</v>
      </c>
      <c r="L1913" s="68" t="s">
        <v>315</v>
      </c>
      <c r="M1913" s="68" t="s">
        <v>14267</v>
      </c>
      <c r="N1913" s="68" t="s">
        <v>5606</v>
      </c>
      <c r="O1913" s="68" t="s">
        <v>14666</v>
      </c>
      <c r="P1913" s="348">
        <v>22006475</v>
      </c>
      <c r="Q1913" s="348">
        <v>88619964</v>
      </c>
      <c r="R1913" s="348" t="s">
        <v>14980</v>
      </c>
      <c r="S1913" s="348">
        <v>88619964</v>
      </c>
      <c r="T1913" s="348" t="s">
        <v>16687</v>
      </c>
      <c r="U1913" s="348">
        <v>83769266</v>
      </c>
      <c r="V1913" s="68"/>
      <c r="W1913" s="68"/>
      <c r="X1913" s="68" t="s">
        <v>12143</v>
      </c>
      <c r="Y1913" s="68"/>
    </row>
    <row r="1914" spans="1:25" x14ac:dyDescent="0.25">
      <c r="A1914" s="68" t="s">
        <v>5882</v>
      </c>
      <c r="B1914" s="68" t="s">
        <v>2063</v>
      </c>
      <c r="C1914" s="68" t="s">
        <v>3863</v>
      </c>
      <c r="D1914" s="68" t="s">
        <v>315</v>
      </c>
      <c r="E1914" s="68" t="s">
        <v>3</v>
      </c>
      <c r="F1914" s="68" t="s">
        <v>316</v>
      </c>
      <c r="G1914" s="68" t="s">
        <v>4</v>
      </c>
      <c r="H1914" s="68" t="s">
        <v>4</v>
      </c>
      <c r="I1914" s="68">
        <v>50303</v>
      </c>
      <c r="J1914" s="68" t="s">
        <v>12976</v>
      </c>
      <c r="K1914" s="68" t="s">
        <v>317</v>
      </c>
      <c r="L1914" s="68" t="s">
        <v>315</v>
      </c>
      <c r="M1914" s="68" t="s">
        <v>14267</v>
      </c>
      <c r="N1914" s="68" t="s">
        <v>3863</v>
      </c>
      <c r="O1914" s="68" t="s">
        <v>14666</v>
      </c>
      <c r="P1914" s="348">
        <v>26587269</v>
      </c>
      <c r="Q1914" s="348">
        <v>26587269</v>
      </c>
      <c r="R1914" s="348" t="s">
        <v>13297</v>
      </c>
      <c r="S1914" s="348">
        <v>83145438</v>
      </c>
      <c r="T1914" s="348" t="s">
        <v>15792</v>
      </c>
      <c r="U1914" s="348">
        <v>83769266</v>
      </c>
      <c r="V1914" s="68"/>
      <c r="W1914" s="68"/>
      <c r="X1914" s="68" t="s">
        <v>5824</v>
      </c>
      <c r="Y1914" s="68"/>
    </row>
    <row r="1915" spans="1:25" x14ac:dyDescent="0.25">
      <c r="A1915" s="68" t="s">
        <v>5884</v>
      </c>
      <c r="B1915" s="68" t="s">
        <v>5883</v>
      </c>
      <c r="C1915" s="68" t="s">
        <v>10047</v>
      </c>
      <c r="D1915" s="68" t="s">
        <v>315</v>
      </c>
      <c r="E1915" s="68" t="s">
        <v>3</v>
      </c>
      <c r="F1915" s="68" t="s">
        <v>316</v>
      </c>
      <c r="G1915" s="68" t="s">
        <v>4</v>
      </c>
      <c r="H1915" s="68" t="s">
        <v>4</v>
      </c>
      <c r="I1915" s="68">
        <v>50303</v>
      </c>
      <c r="J1915" s="68" t="s">
        <v>12976</v>
      </c>
      <c r="K1915" s="68" t="s">
        <v>317</v>
      </c>
      <c r="L1915" s="68" t="s">
        <v>315</v>
      </c>
      <c r="M1915" s="68" t="s">
        <v>14267</v>
      </c>
      <c r="N1915" s="68" t="s">
        <v>10047</v>
      </c>
      <c r="O1915" s="68" t="s">
        <v>14666</v>
      </c>
      <c r="P1915" s="348">
        <v>72528022</v>
      </c>
      <c r="Q1915" s="348" t="s">
        <v>15347</v>
      </c>
      <c r="R1915" s="348" t="s">
        <v>5885</v>
      </c>
      <c r="S1915" s="348">
        <v>72528022</v>
      </c>
      <c r="T1915" s="348" t="s">
        <v>15792</v>
      </c>
      <c r="U1915" s="348">
        <v>26800655</v>
      </c>
      <c r="V1915" s="68"/>
      <c r="W1915" s="68"/>
      <c r="X1915" s="68"/>
      <c r="Y1915" s="68"/>
    </row>
    <row r="1916" spans="1:25" x14ac:dyDescent="0.25">
      <c r="A1916" s="68" t="s">
        <v>5886</v>
      </c>
      <c r="B1916" s="68" t="s">
        <v>2428</v>
      </c>
      <c r="C1916" s="68" t="s">
        <v>1453</v>
      </c>
      <c r="D1916" s="68" t="s">
        <v>315</v>
      </c>
      <c r="E1916" s="68" t="s">
        <v>3</v>
      </c>
      <c r="F1916" s="68" t="s">
        <v>316</v>
      </c>
      <c r="G1916" s="68" t="s">
        <v>4</v>
      </c>
      <c r="H1916" s="68" t="s">
        <v>4</v>
      </c>
      <c r="I1916" s="68">
        <v>50303</v>
      </c>
      <c r="J1916" s="68" t="s">
        <v>12976</v>
      </c>
      <c r="K1916" s="68" t="s">
        <v>317</v>
      </c>
      <c r="L1916" s="68" t="s">
        <v>315</v>
      </c>
      <c r="M1916" s="68" t="s">
        <v>14267</v>
      </c>
      <c r="N1916" s="68" t="s">
        <v>1453</v>
      </c>
      <c r="O1916" s="68" t="s">
        <v>14666</v>
      </c>
      <c r="P1916" s="348">
        <v>26580831</v>
      </c>
      <c r="Q1916" s="348" t="s">
        <v>15347</v>
      </c>
      <c r="R1916" s="348" t="s">
        <v>16688</v>
      </c>
      <c r="S1916" s="348">
        <v>85088989</v>
      </c>
      <c r="T1916" s="348" t="s">
        <v>15792</v>
      </c>
      <c r="U1916" s="348">
        <v>83769266</v>
      </c>
      <c r="V1916" s="68"/>
      <c r="W1916" s="68"/>
      <c r="X1916" s="68" t="s">
        <v>5832</v>
      </c>
      <c r="Y1916" s="68"/>
    </row>
    <row r="1917" spans="1:25" x14ac:dyDescent="0.25">
      <c r="A1917" s="68" t="s">
        <v>5888</v>
      </c>
      <c r="B1917" s="68" t="s">
        <v>5887</v>
      </c>
      <c r="C1917" s="68" t="s">
        <v>8392</v>
      </c>
      <c r="D1917" s="68" t="s">
        <v>315</v>
      </c>
      <c r="E1917" s="68" t="s">
        <v>3</v>
      </c>
      <c r="F1917" s="68" t="s">
        <v>316</v>
      </c>
      <c r="G1917" s="68" t="s">
        <v>4</v>
      </c>
      <c r="H1917" s="68" t="s">
        <v>4</v>
      </c>
      <c r="I1917" s="68">
        <v>50303</v>
      </c>
      <c r="J1917" s="68" t="s">
        <v>12976</v>
      </c>
      <c r="K1917" s="68" t="s">
        <v>317</v>
      </c>
      <c r="L1917" s="68" t="s">
        <v>315</v>
      </c>
      <c r="M1917" s="68" t="s">
        <v>14267</v>
      </c>
      <c r="N1917" s="68" t="s">
        <v>8392</v>
      </c>
      <c r="O1917" s="68" t="s">
        <v>14666</v>
      </c>
      <c r="P1917" s="348">
        <v>86470964</v>
      </c>
      <c r="Q1917" s="348" t="s">
        <v>15347</v>
      </c>
      <c r="R1917" s="348" t="s">
        <v>15783</v>
      </c>
      <c r="S1917" s="348">
        <v>86470964</v>
      </c>
      <c r="T1917" s="348" t="s">
        <v>15792</v>
      </c>
      <c r="U1917" s="348">
        <v>83769266</v>
      </c>
      <c r="V1917" s="68"/>
      <c r="W1917" s="68"/>
      <c r="X1917" s="68"/>
      <c r="Y1917" s="68"/>
    </row>
    <row r="1918" spans="1:25" x14ac:dyDescent="0.25">
      <c r="A1918" s="68" t="s">
        <v>5890</v>
      </c>
      <c r="B1918" s="68" t="s">
        <v>5889</v>
      </c>
      <c r="C1918" s="68" t="s">
        <v>5891</v>
      </c>
      <c r="D1918" s="68" t="s">
        <v>315</v>
      </c>
      <c r="E1918" s="68" t="s">
        <v>3</v>
      </c>
      <c r="F1918" s="68" t="s">
        <v>316</v>
      </c>
      <c r="G1918" s="68" t="s">
        <v>4</v>
      </c>
      <c r="H1918" s="68" t="s">
        <v>4</v>
      </c>
      <c r="I1918" s="68">
        <v>50303</v>
      </c>
      <c r="J1918" s="68" t="s">
        <v>12976</v>
      </c>
      <c r="K1918" s="68" t="s">
        <v>317</v>
      </c>
      <c r="L1918" s="68" t="s">
        <v>315</v>
      </c>
      <c r="M1918" s="68" t="s">
        <v>14267</v>
      </c>
      <c r="N1918" s="68" t="s">
        <v>5891</v>
      </c>
      <c r="O1918" s="68" t="s">
        <v>14666</v>
      </c>
      <c r="P1918" s="348">
        <v>26580935</v>
      </c>
      <c r="Q1918" s="348">
        <v>26580835</v>
      </c>
      <c r="R1918" s="348" t="s">
        <v>16689</v>
      </c>
      <c r="S1918" s="348">
        <v>88368315</v>
      </c>
      <c r="T1918" s="348" t="s">
        <v>16687</v>
      </c>
      <c r="U1918" s="348">
        <v>83769266</v>
      </c>
      <c r="V1918" s="68"/>
      <c r="W1918" s="68"/>
      <c r="X1918" s="68" t="s">
        <v>2338</v>
      </c>
      <c r="Y1918" s="68"/>
    </row>
    <row r="1919" spans="1:25" x14ac:dyDescent="0.25">
      <c r="A1919" s="68" t="s">
        <v>5893</v>
      </c>
      <c r="B1919" s="68" t="s">
        <v>5892</v>
      </c>
      <c r="C1919" s="68" t="s">
        <v>5894</v>
      </c>
      <c r="D1919" s="68" t="s">
        <v>315</v>
      </c>
      <c r="E1919" s="68" t="s">
        <v>3</v>
      </c>
      <c r="F1919" s="68" t="s">
        <v>316</v>
      </c>
      <c r="G1919" s="68" t="s">
        <v>4</v>
      </c>
      <c r="H1919" s="68" t="s">
        <v>4</v>
      </c>
      <c r="I1919" s="68">
        <v>50303</v>
      </c>
      <c r="J1919" s="68" t="s">
        <v>12976</v>
      </c>
      <c r="K1919" s="68" t="s">
        <v>317</v>
      </c>
      <c r="L1919" s="68" t="s">
        <v>315</v>
      </c>
      <c r="M1919" s="68" t="s">
        <v>14267</v>
      </c>
      <c r="N1919" s="68" t="s">
        <v>5894</v>
      </c>
      <c r="O1919" s="68" t="s">
        <v>14666</v>
      </c>
      <c r="P1919" s="348">
        <v>88153349</v>
      </c>
      <c r="Q1919" s="348" t="s">
        <v>15347</v>
      </c>
      <c r="R1919" s="348" t="s">
        <v>13229</v>
      </c>
      <c r="S1919" s="348">
        <v>88153349</v>
      </c>
      <c r="T1919" s="348" t="s">
        <v>15792</v>
      </c>
      <c r="U1919" s="348">
        <v>83769266</v>
      </c>
      <c r="V1919" s="68"/>
      <c r="W1919" s="68"/>
      <c r="X1919" s="68" t="s">
        <v>5895</v>
      </c>
      <c r="Y1919" s="68"/>
    </row>
    <row r="1920" spans="1:25" x14ac:dyDescent="0.25">
      <c r="A1920" s="68" t="s">
        <v>5897</v>
      </c>
      <c r="B1920" s="68" t="s">
        <v>5896</v>
      </c>
      <c r="C1920" s="68" t="s">
        <v>10017</v>
      </c>
      <c r="D1920" s="68" t="s">
        <v>281</v>
      </c>
      <c r="E1920" s="68" t="s">
        <v>6</v>
      </c>
      <c r="F1920" s="68" t="s">
        <v>282</v>
      </c>
      <c r="G1920" s="68" t="s">
        <v>12</v>
      </c>
      <c r="H1920" s="68" t="s">
        <v>2</v>
      </c>
      <c r="I1920" s="68">
        <v>41001</v>
      </c>
      <c r="J1920" s="68" t="s">
        <v>13818</v>
      </c>
      <c r="K1920" s="68" t="s">
        <v>283</v>
      </c>
      <c r="L1920" s="68" t="s">
        <v>281</v>
      </c>
      <c r="M1920" s="68" t="s">
        <v>4153</v>
      </c>
      <c r="N1920" s="68" t="s">
        <v>10017</v>
      </c>
      <c r="O1920" s="68" t="s">
        <v>14666</v>
      </c>
      <c r="P1920" s="348">
        <v>44056261</v>
      </c>
      <c r="Q1920" s="348" t="s">
        <v>15347</v>
      </c>
      <c r="R1920" s="348" t="s">
        <v>12466</v>
      </c>
      <c r="S1920" s="348">
        <v>85892427</v>
      </c>
      <c r="T1920" s="348" t="s">
        <v>10205</v>
      </c>
      <c r="U1920" s="348">
        <v>27665823</v>
      </c>
      <c r="V1920" s="68"/>
      <c r="W1920" s="68"/>
      <c r="X1920" s="68" t="s">
        <v>3140</v>
      </c>
      <c r="Y1920" s="68"/>
    </row>
    <row r="1921" spans="1:25" x14ac:dyDescent="0.25">
      <c r="A1921" s="68" t="s">
        <v>5899</v>
      </c>
      <c r="B1921" s="68" t="s">
        <v>5898</v>
      </c>
      <c r="C1921" s="68" t="s">
        <v>5900</v>
      </c>
      <c r="D1921" s="68" t="s">
        <v>315</v>
      </c>
      <c r="E1921" s="68" t="s">
        <v>3</v>
      </c>
      <c r="F1921" s="68" t="s">
        <v>316</v>
      </c>
      <c r="G1921" s="68" t="s">
        <v>4</v>
      </c>
      <c r="H1921" s="68" t="s">
        <v>4</v>
      </c>
      <c r="I1921" s="68">
        <v>50303</v>
      </c>
      <c r="J1921" s="68" t="s">
        <v>12976</v>
      </c>
      <c r="K1921" s="68" t="s">
        <v>317</v>
      </c>
      <c r="L1921" s="68" t="s">
        <v>315</v>
      </c>
      <c r="M1921" s="68" t="s">
        <v>14267</v>
      </c>
      <c r="N1921" s="68" t="s">
        <v>5900</v>
      </c>
      <c r="O1921" s="68" t="s">
        <v>14666</v>
      </c>
      <c r="P1921" s="348">
        <v>22154625</v>
      </c>
      <c r="Q1921" s="348" t="s">
        <v>15347</v>
      </c>
      <c r="R1921" s="348" t="s">
        <v>5901</v>
      </c>
      <c r="S1921" s="348">
        <v>88489098</v>
      </c>
      <c r="T1921" s="348" t="s">
        <v>15792</v>
      </c>
      <c r="U1921" s="348">
        <v>83769266</v>
      </c>
      <c r="V1921" s="68"/>
      <c r="W1921" s="68"/>
      <c r="X1921" s="68" t="s">
        <v>12144</v>
      </c>
      <c r="Y1921" s="68"/>
    </row>
    <row r="1922" spans="1:25" x14ac:dyDescent="0.25">
      <c r="A1922" s="68" t="s">
        <v>5902</v>
      </c>
      <c r="B1922" s="68" t="s">
        <v>5274</v>
      </c>
      <c r="C1922" s="68" t="s">
        <v>6459</v>
      </c>
      <c r="D1922" s="68" t="s">
        <v>315</v>
      </c>
      <c r="E1922" s="68" t="s">
        <v>3</v>
      </c>
      <c r="F1922" s="68" t="s">
        <v>316</v>
      </c>
      <c r="G1922" s="68" t="s">
        <v>4</v>
      </c>
      <c r="H1922" s="68" t="s">
        <v>4</v>
      </c>
      <c r="I1922" s="68">
        <v>50303</v>
      </c>
      <c r="J1922" s="68" t="s">
        <v>12976</v>
      </c>
      <c r="K1922" s="68" t="s">
        <v>317</v>
      </c>
      <c r="L1922" s="68" t="s">
        <v>315</v>
      </c>
      <c r="M1922" s="68" t="s">
        <v>14267</v>
      </c>
      <c r="N1922" s="68" t="s">
        <v>6459</v>
      </c>
      <c r="O1922" s="68" t="s">
        <v>14666</v>
      </c>
      <c r="P1922" s="348">
        <v>62841675</v>
      </c>
      <c r="Q1922" s="348">
        <v>62841675</v>
      </c>
      <c r="R1922" s="348" t="s">
        <v>16690</v>
      </c>
      <c r="S1922" s="348">
        <v>62841675</v>
      </c>
      <c r="T1922" s="348" t="s">
        <v>15792</v>
      </c>
      <c r="U1922" s="348">
        <v>83769266</v>
      </c>
      <c r="V1922" s="68"/>
      <c r="W1922" s="68"/>
      <c r="X1922" s="68" t="s">
        <v>9003</v>
      </c>
      <c r="Y1922" s="68"/>
    </row>
    <row r="1923" spans="1:25" x14ac:dyDescent="0.25">
      <c r="A1923" s="68" t="s">
        <v>5904</v>
      </c>
      <c r="B1923" s="68" t="s">
        <v>5903</v>
      </c>
      <c r="C1923" s="68" t="s">
        <v>5905</v>
      </c>
      <c r="D1923" s="68" t="s">
        <v>1737</v>
      </c>
      <c r="E1923" s="68" t="s">
        <v>4</v>
      </c>
      <c r="F1923" s="68" t="s">
        <v>195</v>
      </c>
      <c r="G1923" s="68" t="s">
        <v>11</v>
      </c>
      <c r="H1923" s="68" t="s">
        <v>2</v>
      </c>
      <c r="I1923" s="68">
        <v>60901</v>
      </c>
      <c r="J1923" s="68" t="s">
        <v>12920</v>
      </c>
      <c r="K1923" s="68" t="s">
        <v>196</v>
      </c>
      <c r="L1923" s="68" t="s">
        <v>722</v>
      </c>
      <c r="M1923" s="68" t="s">
        <v>722</v>
      </c>
      <c r="N1923" s="68" t="s">
        <v>5905</v>
      </c>
      <c r="O1923" s="68" t="s">
        <v>14666</v>
      </c>
      <c r="P1923" s="348">
        <v>27799985</v>
      </c>
      <c r="Q1923" s="348" t="s">
        <v>15347</v>
      </c>
      <c r="R1923" s="348" t="s">
        <v>12767</v>
      </c>
      <c r="S1923" s="348">
        <v>83132084</v>
      </c>
      <c r="T1923" s="348" t="s">
        <v>15784</v>
      </c>
      <c r="U1923" s="348">
        <v>27798158</v>
      </c>
      <c r="V1923" s="68"/>
      <c r="W1923" s="68"/>
      <c r="X1923" s="68" t="s">
        <v>2293</v>
      </c>
      <c r="Y1923" s="68"/>
    </row>
    <row r="1924" spans="1:25" x14ac:dyDescent="0.25">
      <c r="A1924" s="68" t="s">
        <v>5907</v>
      </c>
      <c r="B1924" s="68" t="s">
        <v>5906</v>
      </c>
      <c r="C1924" s="68" t="s">
        <v>682</v>
      </c>
      <c r="D1924" s="68" t="s">
        <v>315</v>
      </c>
      <c r="E1924" s="68" t="s">
        <v>3</v>
      </c>
      <c r="F1924" s="68" t="s">
        <v>316</v>
      </c>
      <c r="G1924" s="68" t="s">
        <v>4</v>
      </c>
      <c r="H1924" s="68" t="s">
        <v>4</v>
      </c>
      <c r="I1924" s="68">
        <v>50303</v>
      </c>
      <c r="J1924" s="68" t="s">
        <v>12976</v>
      </c>
      <c r="K1924" s="68" t="s">
        <v>317</v>
      </c>
      <c r="L1924" s="68" t="s">
        <v>315</v>
      </c>
      <c r="M1924" s="68" t="s">
        <v>14267</v>
      </c>
      <c r="N1924" s="68" t="s">
        <v>682</v>
      </c>
      <c r="O1924" s="68" t="s">
        <v>14666</v>
      </c>
      <c r="P1924" s="348">
        <v>26580951</v>
      </c>
      <c r="Q1924" s="348">
        <v>84816062</v>
      </c>
      <c r="R1924" s="348" t="s">
        <v>16691</v>
      </c>
      <c r="S1924" s="348">
        <v>85564518</v>
      </c>
      <c r="T1924" s="348" t="s">
        <v>15792</v>
      </c>
      <c r="U1924" s="348">
        <v>83769266</v>
      </c>
      <c r="V1924" s="68"/>
      <c r="W1924" s="68"/>
      <c r="X1924" s="68" t="s">
        <v>5908</v>
      </c>
      <c r="Y1924" s="68"/>
    </row>
    <row r="1925" spans="1:25" x14ac:dyDescent="0.25">
      <c r="A1925" s="68" t="s">
        <v>5910</v>
      </c>
      <c r="B1925" s="68" t="s">
        <v>5909</v>
      </c>
      <c r="C1925" s="68" t="s">
        <v>5911</v>
      </c>
      <c r="D1925" s="68" t="s">
        <v>315</v>
      </c>
      <c r="E1925" s="68" t="s">
        <v>3</v>
      </c>
      <c r="F1925" s="68" t="s">
        <v>316</v>
      </c>
      <c r="G1925" s="68" t="s">
        <v>4</v>
      </c>
      <c r="H1925" s="68" t="s">
        <v>11</v>
      </c>
      <c r="I1925" s="68">
        <v>50309</v>
      </c>
      <c r="J1925" s="68" t="s">
        <v>13088</v>
      </c>
      <c r="K1925" s="68" t="s">
        <v>317</v>
      </c>
      <c r="L1925" s="68" t="s">
        <v>315</v>
      </c>
      <c r="M1925" s="68" t="s">
        <v>5912</v>
      </c>
      <c r="N1925" s="68" t="s">
        <v>2619</v>
      </c>
      <c r="O1925" s="68" t="s">
        <v>14666</v>
      </c>
      <c r="P1925" s="348">
        <v>26529106</v>
      </c>
      <c r="Q1925" s="348" t="s">
        <v>15347</v>
      </c>
      <c r="R1925" s="348" t="s">
        <v>15785</v>
      </c>
      <c r="S1925" s="348">
        <v>88548104</v>
      </c>
      <c r="T1925" s="348" t="s">
        <v>15792</v>
      </c>
      <c r="U1925" s="348">
        <v>83769266</v>
      </c>
      <c r="V1925" s="68"/>
      <c r="W1925" s="68"/>
      <c r="X1925" s="68" t="s">
        <v>12477</v>
      </c>
      <c r="Y1925" s="68"/>
    </row>
    <row r="1926" spans="1:25" x14ac:dyDescent="0.25">
      <c r="A1926" s="68" t="s">
        <v>5913</v>
      </c>
      <c r="B1926" s="68" t="s">
        <v>4662</v>
      </c>
      <c r="C1926" s="68" t="s">
        <v>5914</v>
      </c>
      <c r="D1926" s="68" t="s">
        <v>196</v>
      </c>
      <c r="E1926" s="68" t="s">
        <v>6</v>
      </c>
      <c r="F1926" s="68" t="s">
        <v>195</v>
      </c>
      <c r="G1926" s="68" t="s">
        <v>2</v>
      </c>
      <c r="H1926" s="68" t="s">
        <v>277</v>
      </c>
      <c r="I1926" s="68">
        <v>60115</v>
      </c>
      <c r="J1926" s="68" t="s">
        <v>13096</v>
      </c>
      <c r="K1926" s="68" t="s">
        <v>196</v>
      </c>
      <c r="L1926" s="68" t="s">
        <v>196</v>
      </c>
      <c r="M1926" s="68" t="s">
        <v>1747</v>
      </c>
      <c r="N1926" s="68" t="s">
        <v>5914</v>
      </c>
      <c r="O1926" s="68" t="s">
        <v>14666</v>
      </c>
      <c r="P1926" s="348">
        <v>26638422</v>
      </c>
      <c r="Q1926" s="348" t="s">
        <v>15347</v>
      </c>
      <c r="R1926" s="348" t="s">
        <v>13582</v>
      </c>
      <c r="S1926" s="348">
        <v>26638422</v>
      </c>
      <c r="T1926" s="348" t="s">
        <v>15786</v>
      </c>
      <c r="U1926" s="348">
        <v>26611133</v>
      </c>
      <c r="V1926" s="68"/>
      <c r="W1926" s="68"/>
      <c r="X1926" s="68" t="s">
        <v>3286</v>
      </c>
      <c r="Y1926" s="68"/>
    </row>
    <row r="1927" spans="1:25" x14ac:dyDescent="0.25">
      <c r="A1927" s="68" t="s">
        <v>5915</v>
      </c>
      <c r="B1927" s="68" t="s">
        <v>1845</v>
      </c>
      <c r="C1927" s="68" t="s">
        <v>5916</v>
      </c>
      <c r="D1927" s="68" t="s">
        <v>315</v>
      </c>
      <c r="E1927" s="68" t="s">
        <v>4</v>
      </c>
      <c r="F1927" s="68" t="s">
        <v>316</v>
      </c>
      <c r="G1927" s="68" t="s">
        <v>4</v>
      </c>
      <c r="H1927" s="68" t="s">
        <v>10</v>
      </c>
      <c r="I1927" s="68">
        <v>50308</v>
      </c>
      <c r="J1927" s="68" t="s">
        <v>13087</v>
      </c>
      <c r="K1927" s="68" t="s">
        <v>317</v>
      </c>
      <c r="L1927" s="68" t="s">
        <v>315</v>
      </c>
      <c r="M1927" s="68" t="s">
        <v>14269</v>
      </c>
      <c r="N1927" s="68" t="s">
        <v>5916</v>
      </c>
      <c r="O1927" s="68" t="s">
        <v>14666</v>
      </c>
      <c r="P1927" s="348">
        <v>26544531</v>
      </c>
      <c r="Q1927" s="348">
        <v>26544531</v>
      </c>
      <c r="R1927" s="348" t="s">
        <v>12478</v>
      </c>
      <c r="S1927" s="348">
        <v>86532929</v>
      </c>
      <c r="T1927" s="348" t="s">
        <v>15787</v>
      </c>
      <c r="U1927" s="348">
        <v>88891839</v>
      </c>
      <c r="V1927" s="68"/>
      <c r="W1927" s="68"/>
      <c r="X1927" s="68" t="s">
        <v>5087</v>
      </c>
      <c r="Y1927" s="68"/>
    </row>
    <row r="1928" spans="1:25" x14ac:dyDescent="0.25">
      <c r="A1928" s="68" t="s">
        <v>5917</v>
      </c>
      <c r="B1928" s="68" t="s">
        <v>1681</v>
      </c>
      <c r="C1928" s="68" t="s">
        <v>5643</v>
      </c>
      <c r="D1928" s="68" t="s">
        <v>315</v>
      </c>
      <c r="E1928" s="68" t="s">
        <v>4</v>
      </c>
      <c r="F1928" s="68" t="s">
        <v>316</v>
      </c>
      <c r="G1928" s="68" t="s">
        <v>4</v>
      </c>
      <c r="H1928" s="68" t="s">
        <v>5</v>
      </c>
      <c r="I1928" s="68">
        <v>50304</v>
      </c>
      <c r="J1928" s="68" t="s">
        <v>13031</v>
      </c>
      <c r="K1928" s="68" t="s">
        <v>317</v>
      </c>
      <c r="L1928" s="68" t="s">
        <v>315</v>
      </c>
      <c r="M1928" s="68" t="s">
        <v>5918</v>
      </c>
      <c r="N1928" s="68" t="s">
        <v>5643</v>
      </c>
      <c r="O1928" s="68" t="s">
        <v>14666</v>
      </c>
      <c r="P1928" s="348">
        <v>26538453</v>
      </c>
      <c r="Q1928" s="348">
        <v>26538453</v>
      </c>
      <c r="R1928" s="348" t="s">
        <v>10243</v>
      </c>
      <c r="S1928" s="348">
        <v>26538453</v>
      </c>
      <c r="T1928" s="348" t="s">
        <v>15787</v>
      </c>
      <c r="U1928" s="348">
        <v>26750475</v>
      </c>
      <c r="V1928" s="68"/>
      <c r="W1928" s="68"/>
      <c r="X1928" s="68" t="s">
        <v>4349</v>
      </c>
      <c r="Y1928" s="68"/>
    </row>
    <row r="1929" spans="1:25" x14ac:dyDescent="0.25">
      <c r="A1929" s="68" t="s">
        <v>5920</v>
      </c>
      <c r="B1929" s="68" t="s">
        <v>5919</v>
      </c>
      <c r="C1929" s="68" t="s">
        <v>5921</v>
      </c>
      <c r="D1929" s="68" t="s">
        <v>315</v>
      </c>
      <c r="E1929" s="68" t="s">
        <v>4</v>
      </c>
      <c r="F1929" s="68" t="s">
        <v>316</v>
      </c>
      <c r="G1929" s="68" t="s">
        <v>4</v>
      </c>
      <c r="H1929" s="68" t="s">
        <v>5</v>
      </c>
      <c r="I1929" s="68">
        <v>50304</v>
      </c>
      <c r="J1929" s="68" t="s">
        <v>13031</v>
      </c>
      <c r="K1929" s="68" t="s">
        <v>317</v>
      </c>
      <c r="L1929" s="68" t="s">
        <v>315</v>
      </c>
      <c r="M1929" s="68" t="s">
        <v>5918</v>
      </c>
      <c r="N1929" s="68" t="s">
        <v>5921</v>
      </c>
      <c r="O1929" s="68" t="s">
        <v>14666</v>
      </c>
      <c r="P1929" s="348">
        <v>40824613</v>
      </c>
      <c r="Q1929" s="348" t="s">
        <v>15347</v>
      </c>
      <c r="R1929" s="348" t="s">
        <v>12480</v>
      </c>
      <c r="S1929" s="348">
        <v>88458990</v>
      </c>
      <c r="T1929" s="348" t="s">
        <v>15787</v>
      </c>
      <c r="U1929" s="348">
        <v>26750475</v>
      </c>
      <c r="V1929" s="68"/>
      <c r="W1929" s="68"/>
      <c r="X1929" s="68" t="s">
        <v>1997</v>
      </c>
      <c r="Y1929" s="68"/>
    </row>
    <row r="1930" spans="1:25" x14ac:dyDescent="0.25">
      <c r="A1930" s="68" t="s">
        <v>5922</v>
      </c>
      <c r="B1930" s="68" t="s">
        <v>2288</v>
      </c>
      <c r="C1930" s="68" t="s">
        <v>1542</v>
      </c>
      <c r="D1930" s="68" t="s">
        <v>315</v>
      </c>
      <c r="E1930" s="68" t="s">
        <v>4</v>
      </c>
      <c r="F1930" s="68" t="s">
        <v>316</v>
      </c>
      <c r="G1930" s="68" t="s">
        <v>4</v>
      </c>
      <c r="H1930" s="68" t="s">
        <v>11</v>
      </c>
      <c r="I1930" s="68">
        <v>50309</v>
      </c>
      <c r="J1930" s="68" t="s">
        <v>13088</v>
      </c>
      <c r="K1930" s="68" t="s">
        <v>317</v>
      </c>
      <c r="L1930" s="68" t="s">
        <v>315</v>
      </c>
      <c r="M1930" s="68" t="s">
        <v>5912</v>
      </c>
      <c r="N1930" s="68" t="s">
        <v>1542</v>
      </c>
      <c r="O1930" s="68" t="s">
        <v>14666</v>
      </c>
      <c r="P1930" s="348">
        <v>26529149</v>
      </c>
      <c r="Q1930" s="348">
        <v>26529149</v>
      </c>
      <c r="R1930" s="348" t="s">
        <v>5923</v>
      </c>
      <c r="S1930" s="348">
        <v>84705601</v>
      </c>
      <c r="T1930" s="348" t="s">
        <v>15787</v>
      </c>
      <c r="U1930" s="348">
        <v>26750475</v>
      </c>
      <c r="V1930" s="68"/>
      <c r="W1930" s="68"/>
      <c r="X1930" s="68" t="s">
        <v>2022</v>
      </c>
      <c r="Y1930" s="68"/>
    </row>
    <row r="1931" spans="1:25" x14ac:dyDescent="0.25">
      <c r="A1931" s="68" t="s">
        <v>5924</v>
      </c>
      <c r="B1931" s="68" t="s">
        <v>2284</v>
      </c>
      <c r="C1931" s="68" t="s">
        <v>5925</v>
      </c>
      <c r="D1931" s="68" t="s">
        <v>315</v>
      </c>
      <c r="E1931" s="68" t="s">
        <v>4</v>
      </c>
      <c r="F1931" s="68" t="s">
        <v>316</v>
      </c>
      <c r="G1931" s="68" t="s">
        <v>4</v>
      </c>
      <c r="H1931" s="68" t="s">
        <v>5</v>
      </c>
      <c r="I1931" s="68">
        <v>50304</v>
      </c>
      <c r="J1931" s="68" t="s">
        <v>13031</v>
      </c>
      <c r="K1931" s="68" t="s">
        <v>317</v>
      </c>
      <c r="L1931" s="68" t="s">
        <v>315</v>
      </c>
      <c r="M1931" s="68" t="s">
        <v>5918</v>
      </c>
      <c r="N1931" s="68" t="s">
        <v>5918</v>
      </c>
      <c r="O1931" s="68" t="s">
        <v>14666</v>
      </c>
      <c r="P1931" s="348">
        <v>26751024</v>
      </c>
      <c r="Q1931" s="348">
        <v>26751024</v>
      </c>
      <c r="R1931" s="348" t="s">
        <v>16692</v>
      </c>
      <c r="S1931" s="348">
        <v>88072669</v>
      </c>
      <c r="T1931" s="348" t="s">
        <v>15787</v>
      </c>
      <c r="U1931" s="348">
        <v>26750475</v>
      </c>
      <c r="V1931" s="68"/>
      <c r="W1931" s="68"/>
      <c r="X1931" s="68" t="s">
        <v>5111</v>
      </c>
      <c r="Y1931" s="68"/>
    </row>
    <row r="1932" spans="1:25" x14ac:dyDescent="0.25">
      <c r="A1932" s="68" t="s">
        <v>5926</v>
      </c>
      <c r="B1932" s="68" t="s">
        <v>2199</v>
      </c>
      <c r="C1932" s="68" t="s">
        <v>5927</v>
      </c>
      <c r="D1932" s="68" t="s">
        <v>315</v>
      </c>
      <c r="E1932" s="68" t="s">
        <v>4</v>
      </c>
      <c r="F1932" s="68" t="s">
        <v>316</v>
      </c>
      <c r="G1932" s="68" t="s">
        <v>4</v>
      </c>
      <c r="H1932" s="68" t="s">
        <v>11</v>
      </c>
      <c r="I1932" s="68">
        <v>50309</v>
      </c>
      <c r="J1932" s="68" t="s">
        <v>13088</v>
      </c>
      <c r="K1932" s="68" t="s">
        <v>317</v>
      </c>
      <c r="L1932" s="68" t="s">
        <v>315</v>
      </c>
      <c r="M1932" s="68" t="s">
        <v>5912</v>
      </c>
      <c r="N1932" s="68" t="s">
        <v>5927</v>
      </c>
      <c r="O1932" s="68" t="s">
        <v>14666</v>
      </c>
      <c r="P1932" s="348">
        <v>26529228</v>
      </c>
      <c r="Q1932" s="348">
        <v>26529228</v>
      </c>
      <c r="R1932" s="348" t="s">
        <v>13230</v>
      </c>
      <c r="S1932" s="348">
        <v>26529228</v>
      </c>
      <c r="T1932" s="348" t="s">
        <v>15787</v>
      </c>
      <c r="U1932" s="348">
        <v>26750475</v>
      </c>
      <c r="V1932" s="68"/>
      <c r="W1932" s="68"/>
      <c r="X1932" s="68" t="s">
        <v>4353</v>
      </c>
      <c r="Y1932" s="68"/>
    </row>
    <row r="1933" spans="1:25" x14ac:dyDescent="0.25">
      <c r="A1933" s="68" t="s">
        <v>5928</v>
      </c>
      <c r="B1933" s="68" t="s">
        <v>2213</v>
      </c>
      <c r="C1933" s="68" t="s">
        <v>5929</v>
      </c>
      <c r="D1933" s="68" t="s">
        <v>315</v>
      </c>
      <c r="E1933" s="68" t="s">
        <v>4</v>
      </c>
      <c r="F1933" s="68" t="s">
        <v>316</v>
      </c>
      <c r="G1933" s="68" t="s">
        <v>6</v>
      </c>
      <c r="H1933" s="68" t="s">
        <v>5</v>
      </c>
      <c r="I1933" s="68">
        <v>50504</v>
      </c>
      <c r="J1933" s="68" t="s">
        <v>13936</v>
      </c>
      <c r="K1933" s="68" t="s">
        <v>317</v>
      </c>
      <c r="L1933" s="68" t="s">
        <v>14266</v>
      </c>
      <c r="M1933" s="68" t="s">
        <v>4944</v>
      </c>
      <c r="N1933" s="68" t="s">
        <v>5929</v>
      </c>
      <c r="O1933" s="68" t="s">
        <v>14666</v>
      </c>
      <c r="P1933" s="348">
        <v>22006764</v>
      </c>
      <c r="Q1933" s="348">
        <v>22006764</v>
      </c>
      <c r="R1933" s="348" t="s">
        <v>10192</v>
      </c>
      <c r="S1933" s="348">
        <v>61345522</v>
      </c>
      <c r="T1933" s="348" t="s">
        <v>15787</v>
      </c>
      <c r="U1933" s="348">
        <v>26750475</v>
      </c>
      <c r="V1933" s="68"/>
      <c r="W1933" s="68"/>
      <c r="X1933" s="68" t="s">
        <v>5082</v>
      </c>
      <c r="Y1933" s="68"/>
    </row>
    <row r="1934" spans="1:25" x14ac:dyDescent="0.25">
      <c r="A1934" s="68" t="s">
        <v>5930</v>
      </c>
      <c r="B1934" s="68" t="s">
        <v>2162</v>
      </c>
      <c r="C1934" s="68" t="s">
        <v>5931</v>
      </c>
      <c r="D1934" s="68" t="s">
        <v>315</v>
      </c>
      <c r="E1934" s="68" t="s">
        <v>4</v>
      </c>
      <c r="F1934" s="68" t="s">
        <v>316</v>
      </c>
      <c r="G1934" s="68" t="s">
        <v>4</v>
      </c>
      <c r="H1934" s="68" t="s">
        <v>5</v>
      </c>
      <c r="I1934" s="68">
        <v>50304</v>
      </c>
      <c r="J1934" s="68" t="s">
        <v>13031</v>
      </c>
      <c r="K1934" s="68" t="s">
        <v>317</v>
      </c>
      <c r="L1934" s="68" t="s">
        <v>315</v>
      </c>
      <c r="M1934" s="68" t="s">
        <v>5918</v>
      </c>
      <c r="N1934" s="68" t="s">
        <v>5931</v>
      </c>
      <c r="O1934" s="68" t="s">
        <v>14666</v>
      </c>
      <c r="P1934" s="348">
        <v>26545075</v>
      </c>
      <c r="Q1934" s="348">
        <v>26544075</v>
      </c>
      <c r="R1934" s="348" t="s">
        <v>13231</v>
      </c>
      <c r="S1934" s="348">
        <v>83099318</v>
      </c>
      <c r="T1934" s="348" t="s">
        <v>15787</v>
      </c>
      <c r="U1934" s="348">
        <v>26750475</v>
      </c>
      <c r="V1934" s="68"/>
      <c r="W1934" s="68"/>
      <c r="X1934" s="68" t="s">
        <v>5548</v>
      </c>
      <c r="Y1934" s="68"/>
    </row>
    <row r="1935" spans="1:25" x14ac:dyDescent="0.25">
      <c r="A1935" s="68" t="s">
        <v>5932</v>
      </c>
      <c r="B1935" s="68" t="s">
        <v>1955</v>
      </c>
      <c r="C1935" s="68" t="s">
        <v>361</v>
      </c>
      <c r="D1935" s="68" t="s">
        <v>315</v>
      </c>
      <c r="E1935" s="68" t="s">
        <v>4</v>
      </c>
      <c r="F1935" s="68" t="s">
        <v>316</v>
      </c>
      <c r="G1935" s="68" t="s">
        <v>4</v>
      </c>
      <c r="H1935" s="68" t="s">
        <v>4</v>
      </c>
      <c r="I1935" s="68">
        <v>50303</v>
      </c>
      <c r="J1935" s="68" t="s">
        <v>12976</v>
      </c>
      <c r="K1935" s="68" t="s">
        <v>317</v>
      </c>
      <c r="L1935" s="68" t="s">
        <v>315</v>
      </c>
      <c r="M1935" s="68" t="s">
        <v>14267</v>
      </c>
      <c r="N1935" s="68" t="s">
        <v>361</v>
      </c>
      <c r="O1935" s="68" t="s">
        <v>14666</v>
      </c>
      <c r="P1935" s="348">
        <v>22150047</v>
      </c>
      <c r="Q1935" s="348">
        <v>85734682</v>
      </c>
      <c r="R1935" s="348" t="s">
        <v>14985</v>
      </c>
      <c r="S1935" s="348">
        <v>85734682</v>
      </c>
      <c r="T1935" s="348" t="s">
        <v>15787</v>
      </c>
      <c r="U1935" s="348">
        <v>88891839</v>
      </c>
      <c r="V1935" s="68"/>
      <c r="W1935" s="68"/>
      <c r="X1935" s="68" t="s">
        <v>2906</v>
      </c>
      <c r="Y1935" s="68"/>
    </row>
    <row r="1936" spans="1:25" x14ac:dyDescent="0.25">
      <c r="A1936" s="68" t="s">
        <v>5933</v>
      </c>
      <c r="B1936" s="68" t="s">
        <v>1894</v>
      </c>
      <c r="C1936" s="68" t="s">
        <v>3965</v>
      </c>
      <c r="D1936" s="68" t="s">
        <v>315</v>
      </c>
      <c r="E1936" s="68" t="s">
        <v>4</v>
      </c>
      <c r="F1936" s="68" t="s">
        <v>316</v>
      </c>
      <c r="G1936" s="68" t="s">
        <v>4</v>
      </c>
      <c r="H1936" s="68" t="s">
        <v>11</v>
      </c>
      <c r="I1936" s="68">
        <v>50309</v>
      </c>
      <c r="J1936" s="68" t="s">
        <v>13088</v>
      </c>
      <c r="K1936" s="68" t="s">
        <v>317</v>
      </c>
      <c r="L1936" s="68" t="s">
        <v>315</v>
      </c>
      <c r="M1936" s="68" t="s">
        <v>5912</v>
      </c>
      <c r="N1936" s="68" t="s">
        <v>3965</v>
      </c>
      <c r="O1936" s="68" t="s">
        <v>14666</v>
      </c>
      <c r="P1936" s="348">
        <v>26534332</v>
      </c>
      <c r="Q1936" s="348" t="s">
        <v>15347</v>
      </c>
      <c r="R1936" s="348" t="s">
        <v>10294</v>
      </c>
      <c r="S1936" s="348">
        <v>84429538</v>
      </c>
      <c r="T1936" s="348" t="s">
        <v>15787</v>
      </c>
      <c r="U1936" s="348">
        <v>26750475</v>
      </c>
      <c r="V1936" s="68"/>
      <c r="W1936" s="68"/>
      <c r="X1936" s="68" t="s">
        <v>5934</v>
      </c>
      <c r="Y1936" s="68"/>
    </row>
    <row r="1937" spans="1:25" x14ac:dyDescent="0.25">
      <c r="A1937" s="68" t="s">
        <v>5936</v>
      </c>
      <c r="B1937" s="68" t="s">
        <v>5935</v>
      </c>
      <c r="C1937" s="68" t="s">
        <v>5937</v>
      </c>
      <c r="D1937" s="68" t="s">
        <v>315</v>
      </c>
      <c r="E1937" s="68" t="s">
        <v>4</v>
      </c>
      <c r="F1937" s="68" t="s">
        <v>316</v>
      </c>
      <c r="G1937" s="68" t="s">
        <v>4</v>
      </c>
      <c r="H1937" s="68" t="s">
        <v>10</v>
      </c>
      <c r="I1937" s="68">
        <v>50308</v>
      </c>
      <c r="J1937" s="68" t="s">
        <v>13087</v>
      </c>
      <c r="K1937" s="68" t="s">
        <v>317</v>
      </c>
      <c r="L1937" s="68" t="s">
        <v>315</v>
      </c>
      <c r="M1937" s="68" t="s">
        <v>14269</v>
      </c>
      <c r="N1937" s="68" t="s">
        <v>5937</v>
      </c>
      <c r="O1937" s="68" t="s">
        <v>14666</v>
      </c>
      <c r="P1937" s="348">
        <v>26538238</v>
      </c>
      <c r="Q1937" s="348">
        <v>26538238</v>
      </c>
      <c r="R1937" s="348" t="s">
        <v>13232</v>
      </c>
      <c r="S1937" s="348">
        <v>86489376</v>
      </c>
      <c r="T1937" s="348" t="s">
        <v>15787</v>
      </c>
      <c r="U1937" s="348">
        <v>26750475</v>
      </c>
      <c r="V1937" s="68"/>
      <c r="W1937" s="68"/>
      <c r="X1937" s="68" t="s">
        <v>5103</v>
      </c>
      <c r="Y1937" s="68"/>
    </row>
    <row r="1938" spans="1:25" x14ac:dyDescent="0.25">
      <c r="A1938" s="68" t="s">
        <v>5938</v>
      </c>
      <c r="B1938" s="68" t="s">
        <v>2134</v>
      </c>
      <c r="C1938" s="68" t="s">
        <v>5939</v>
      </c>
      <c r="D1938" s="68" t="s">
        <v>315</v>
      </c>
      <c r="E1938" s="68" t="s">
        <v>4</v>
      </c>
      <c r="F1938" s="68" t="s">
        <v>316</v>
      </c>
      <c r="G1938" s="68" t="s">
        <v>4</v>
      </c>
      <c r="H1938" s="68" t="s">
        <v>6</v>
      </c>
      <c r="I1938" s="68">
        <v>50305</v>
      </c>
      <c r="J1938" s="68" t="s">
        <v>13071</v>
      </c>
      <c r="K1938" s="68" t="s">
        <v>317</v>
      </c>
      <c r="L1938" s="68" t="s">
        <v>315</v>
      </c>
      <c r="M1938" s="68" t="s">
        <v>5939</v>
      </c>
      <c r="N1938" s="68" t="s">
        <v>5939</v>
      </c>
      <c r="O1938" s="68" t="s">
        <v>14666</v>
      </c>
      <c r="P1938" s="348">
        <v>26750080</v>
      </c>
      <c r="Q1938" s="348">
        <v>26750080</v>
      </c>
      <c r="R1938" s="348" t="s">
        <v>15986</v>
      </c>
      <c r="S1938" s="348">
        <v>84789004</v>
      </c>
      <c r="T1938" s="348" t="s">
        <v>15787</v>
      </c>
      <c r="U1938" s="348">
        <v>88891839</v>
      </c>
      <c r="V1938" s="68"/>
      <c r="W1938" s="68"/>
      <c r="X1938" s="68" t="s">
        <v>2340</v>
      </c>
      <c r="Y1938" s="68"/>
    </row>
    <row r="1939" spans="1:25" x14ac:dyDescent="0.25">
      <c r="A1939" s="68" t="s">
        <v>5941</v>
      </c>
      <c r="B1939" s="68" t="s">
        <v>5940</v>
      </c>
      <c r="C1939" s="68" t="s">
        <v>329</v>
      </c>
      <c r="D1939" s="68" t="s">
        <v>315</v>
      </c>
      <c r="E1939" s="68" t="s">
        <v>4</v>
      </c>
      <c r="F1939" s="68" t="s">
        <v>316</v>
      </c>
      <c r="G1939" s="68" t="s">
        <v>4</v>
      </c>
      <c r="H1939" s="68" t="s">
        <v>5</v>
      </c>
      <c r="I1939" s="68">
        <v>50304</v>
      </c>
      <c r="J1939" s="68" t="s">
        <v>13031</v>
      </c>
      <c r="K1939" s="68" t="s">
        <v>317</v>
      </c>
      <c r="L1939" s="68" t="s">
        <v>315</v>
      </c>
      <c r="M1939" s="68" t="s">
        <v>5918</v>
      </c>
      <c r="N1939" s="68" t="s">
        <v>329</v>
      </c>
      <c r="O1939" s="68" t="s">
        <v>14666</v>
      </c>
      <c r="P1939" s="348">
        <v>26536479</v>
      </c>
      <c r="Q1939" s="348">
        <v>26536479</v>
      </c>
      <c r="R1939" s="348" t="s">
        <v>14983</v>
      </c>
      <c r="S1939" s="348">
        <v>26536479</v>
      </c>
      <c r="T1939" s="348" t="s">
        <v>15787</v>
      </c>
      <c r="U1939" s="348">
        <v>88891839</v>
      </c>
      <c r="V1939" s="68"/>
      <c r="W1939" s="68"/>
      <c r="X1939" s="68" t="s">
        <v>770</v>
      </c>
      <c r="Y1939" s="68"/>
    </row>
    <row r="1940" spans="1:25" x14ac:dyDescent="0.25">
      <c r="A1940" s="68" t="s">
        <v>5942</v>
      </c>
      <c r="B1940" s="68" t="s">
        <v>2184</v>
      </c>
      <c r="C1940" s="68" t="s">
        <v>5943</v>
      </c>
      <c r="D1940" s="68" t="s">
        <v>315</v>
      </c>
      <c r="E1940" s="68" t="s">
        <v>4</v>
      </c>
      <c r="F1940" s="68" t="s">
        <v>316</v>
      </c>
      <c r="G1940" s="68" t="s">
        <v>4</v>
      </c>
      <c r="H1940" s="68" t="s">
        <v>11</v>
      </c>
      <c r="I1940" s="68">
        <v>50309</v>
      </c>
      <c r="J1940" s="68" t="s">
        <v>13088</v>
      </c>
      <c r="K1940" s="68" t="s">
        <v>317</v>
      </c>
      <c r="L1940" s="68" t="s">
        <v>315</v>
      </c>
      <c r="M1940" s="68" t="s">
        <v>5912</v>
      </c>
      <c r="N1940" s="68" t="s">
        <v>2658</v>
      </c>
      <c r="O1940" s="68" t="s">
        <v>14666</v>
      </c>
      <c r="P1940" s="348">
        <v>26538775</v>
      </c>
      <c r="Q1940" s="348">
        <v>26538775</v>
      </c>
      <c r="R1940" s="348" t="s">
        <v>14986</v>
      </c>
      <c r="S1940" s="348">
        <v>70651962</v>
      </c>
      <c r="T1940" s="348" t="s">
        <v>15787</v>
      </c>
      <c r="U1940" s="348">
        <v>26750475</v>
      </c>
      <c r="V1940" s="68"/>
      <c r="W1940" s="68"/>
      <c r="X1940" s="68" t="s">
        <v>5113</v>
      </c>
      <c r="Y1940" s="68"/>
    </row>
    <row r="1941" spans="1:25" x14ac:dyDescent="0.25">
      <c r="A1941" s="68" t="s">
        <v>5944</v>
      </c>
      <c r="B1941" s="68" t="s">
        <v>2146</v>
      </c>
      <c r="C1941" s="68" t="s">
        <v>10339</v>
      </c>
      <c r="D1941" s="68" t="s">
        <v>315</v>
      </c>
      <c r="E1941" s="68" t="s">
        <v>4</v>
      </c>
      <c r="F1941" s="68" t="s">
        <v>316</v>
      </c>
      <c r="G1941" s="68" t="s">
        <v>4</v>
      </c>
      <c r="H1941" s="68" t="s">
        <v>11</v>
      </c>
      <c r="I1941" s="68">
        <v>50309</v>
      </c>
      <c r="J1941" s="68" t="s">
        <v>13088</v>
      </c>
      <c r="K1941" s="68" t="s">
        <v>317</v>
      </c>
      <c r="L1941" s="68" t="s">
        <v>315</v>
      </c>
      <c r="M1941" s="68" t="s">
        <v>5912</v>
      </c>
      <c r="N1941" s="68" t="s">
        <v>10339</v>
      </c>
      <c r="O1941" s="68" t="s">
        <v>14666</v>
      </c>
      <c r="P1941" s="348">
        <v>26534181</v>
      </c>
      <c r="Q1941" s="348">
        <v>26534181</v>
      </c>
      <c r="R1941" s="348" t="s">
        <v>15788</v>
      </c>
      <c r="S1941" s="348">
        <v>85714395</v>
      </c>
      <c r="T1941" s="348" t="s">
        <v>15787</v>
      </c>
      <c r="U1941" s="348">
        <v>26750475</v>
      </c>
      <c r="V1941" s="68"/>
      <c r="W1941" s="68"/>
      <c r="X1941" s="68" t="s">
        <v>10817</v>
      </c>
      <c r="Y1941" s="68"/>
    </row>
    <row r="1942" spans="1:25" x14ac:dyDescent="0.25">
      <c r="A1942" s="68" t="s">
        <v>5945</v>
      </c>
      <c r="B1942" s="68" t="s">
        <v>2150</v>
      </c>
      <c r="C1942" s="68" t="s">
        <v>5946</v>
      </c>
      <c r="D1942" s="68" t="s">
        <v>315</v>
      </c>
      <c r="E1942" s="68" t="s">
        <v>4</v>
      </c>
      <c r="F1942" s="68" t="s">
        <v>316</v>
      </c>
      <c r="G1942" s="68" t="s">
        <v>4</v>
      </c>
      <c r="H1942" s="68" t="s">
        <v>6</v>
      </c>
      <c r="I1942" s="68">
        <v>50305</v>
      </c>
      <c r="J1942" s="68" t="s">
        <v>13071</v>
      </c>
      <c r="K1942" s="68" t="s">
        <v>317</v>
      </c>
      <c r="L1942" s="68" t="s">
        <v>315</v>
      </c>
      <c r="M1942" s="68" t="s">
        <v>5939</v>
      </c>
      <c r="N1942" s="68" t="s">
        <v>5946</v>
      </c>
      <c r="O1942" s="68" t="s">
        <v>14666</v>
      </c>
      <c r="P1942" s="348">
        <v>87238622</v>
      </c>
      <c r="Q1942" s="348">
        <v>87238622</v>
      </c>
      <c r="R1942" s="348" t="s">
        <v>15789</v>
      </c>
      <c r="S1942" s="348">
        <v>87238622</v>
      </c>
      <c r="T1942" s="348" t="s">
        <v>15787</v>
      </c>
      <c r="U1942" s="348">
        <v>26750475</v>
      </c>
      <c r="V1942" s="68"/>
      <c r="W1942" s="68"/>
      <c r="X1942" s="68" t="s">
        <v>5106</v>
      </c>
      <c r="Y1942" s="68"/>
    </row>
    <row r="1943" spans="1:25" x14ac:dyDescent="0.25">
      <c r="A1943" s="68" t="s">
        <v>5948</v>
      </c>
      <c r="B1943" s="68" t="s">
        <v>2742</v>
      </c>
      <c r="C1943" s="68" t="s">
        <v>5949</v>
      </c>
      <c r="D1943" s="68" t="s">
        <v>315</v>
      </c>
      <c r="E1943" s="68" t="s">
        <v>5</v>
      </c>
      <c r="F1943" s="68" t="s">
        <v>316</v>
      </c>
      <c r="G1943" s="68" t="s">
        <v>4</v>
      </c>
      <c r="H1943" s="68" t="s">
        <v>7</v>
      </c>
      <c r="I1943" s="68">
        <v>50306</v>
      </c>
      <c r="J1943" s="68" t="s">
        <v>15328</v>
      </c>
      <c r="K1943" s="68" t="s">
        <v>317</v>
      </c>
      <c r="L1943" s="68" t="s">
        <v>315</v>
      </c>
      <c r="M1943" s="68" t="s">
        <v>5320</v>
      </c>
      <c r="N1943" s="68" t="s">
        <v>5949</v>
      </c>
      <c r="O1943" s="68" t="s">
        <v>14666</v>
      </c>
      <c r="P1943" s="348">
        <v>26828126</v>
      </c>
      <c r="Q1943" s="348" t="s">
        <v>15347</v>
      </c>
      <c r="R1943" s="348" t="s">
        <v>15790</v>
      </c>
      <c r="S1943" s="348">
        <v>60371145</v>
      </c>
      <c r="T1943" s="348" t="s">
        <v>15791</v>
      </c>
      <c r="U1943" s="348">
        <v>26800655</v>
      </c>
      <c r="V1943" s="68"/>
      <c r="W1943" s="68"/>
      <c r="X1943" s="68" t="s">
        <v>5950</v>
      </c>
      <c r="Y1943" s="68"/>
    </row>
    <row r="1944" spans="1:25" x14ac:dyDescent="0.25">
      <c r="A1944" s="68" t="s">
        <v>5951</v>
      </c>
      <c r="B1944" s="68" t="s">
        <v>2209</v>
      </c>
      <c r="C1944" s="68" t="s">
        <v>5952</v>
      </c>
      <c r="D1944" s="68" t="s">
        <v>315</v>
      </c>
      <c r="E1944" s="68" t="s">
        <v>5</v>
      </c>
      <c r="F1944" s="68" t="s">
        <v>316</v>
      </c>
      <c r="G1944" s="68" t="s">
        <v>4</v>
      </c>
      <c r="H1944" s="68" t="s">
        <v>7</v>
      </c>
      <c r="I1944" s="68">
        <v>50306</v>
      </c>
      <c r="J1944" s="68" t="s">
        <v>15328</v>
      </c>
      <c r="K1944" s="68" t="s">
        <v>317</v>
      </c>
      <c r="L1944" s="68" t="s">
        <v>315</v>
      </c>
      <c r="M1944" s="68" t="s">
        <v>5320</v>
      </c>
      <c r="N1944" s="68" t="s">
        <v>5952</v>
      </c>
      <c r="O1944" s="68" t="s">
        <v>14666</v>
      </c>
      <c r="P1944" s="348">
        <v>25379652</v>
      </c>
      <c r="Q1944" s="348" t="s">
        <v>15347</v>
      </c>
      <c r="R1944" s="348" t="s">
        <v>10337</v>
      </c>
      <c r="S1944" s="348">
        <v>61332804</v>
      </c>
      <c r="T1944" s="348" t="s">
        <v>15791</v>
      </c>
      <c r="U1944" s="348">
        <v>26809036</v>
      </c>
      <c r="V1944" s="68"/>
      <c r="W1944" s="68"/>
      <c r="X1944" s="68" t="s">
        <v>4005</v>
      </c>
      <c r="Y1944" s="68"/>
    </row>
    <row r="1945" spans="1:25" x14ac:dyDescent="0.25">
      <c r="A1945" s="68" t="s">
        <v>5954</v>
      </c>
      <c r="B1945" s="68" t="s">
        <v>5953</v>
      </c>
      <c r="C1945" s="68" t="s">
        <v>5955</v>
      </c>
      <c r="D1945" s="68" t="s">
        <v>315</v>
      </c>
      <c r="E1945" s="68" t="s">
        <v>5</v>
      </c>
      <c r="F1945" s="68" t="s">
        <v>316</v>
      </c>
      <c r="G1945" s="68" t="s">
        <v>4</v>
      </c>
      <c r="H1945" s="68" t="s">
        <v>7</v>
      </c>
      <c r="I1945" s="68">
        <v>50306</v>
      </c>
      <c r="J1945" s="68" t="s">
        <v>15328</v>
      </c>
      <c r="K1945" s="68" t="s">
        <v>317</v>
      </c>
      <c r="L1945" s="68" t="s">
        <v>315</v>
      </c>
      <c r="M1945" s="68" t="s">
        <v>5320</v>
      </c>
      <c r="N1945" s="68" t="s">
        <v>5955</v>
      </c>
      <c r="O1945" s="68" t="s">
        <v>14666</v>
      </c>
      <c r="P1945" s="348">
        <v>86135622</v>
      </c>
      <c r="Q1945" s="348">
        <v>86135622</v>
      </c>
      <c r="R1945" s="348" t="s">
        <v>14977</v>
      </c>
      <c r="S1945" s="348">
        <v>86135622</v>
      </c>
      <c r="T1945" s="348" t="s">
        <v>15791</v>
      </c>
      <c r="U1945" s="348" t="s">
        <v>16693</v>
      </c>
      <c r="V1945" s="68"/>
      <c r="W1945" s="68"/>
      <c r="X1945" s="68"/>
      <c r="Y1945" s="68"/>
    </row>
    <row r="1946" spans="1:25" x14ac:dyDescent="0.25">
      <c r="A1946" s="68" t="s">
        <v>5957</v>
      </c>
      <c r="B1946" s="68" t="s">
        <v>5956</v>
      </c>
      <c r="C1946" s="68" t="s">
        <v>2116</v>
      </c>
      <c r="D1946" s="68" t="s">
        <v>315</v>
      </c>
      <c r="E1946" s="68" t="s">
        <v>5</v>
      </c>
      <c r="F1946" s="68" t="s">
        <v>316</v>
      </c>
      <c r="G1946" s="68" t="s">
        <v>4</v>
      </c>
      <c r="H1946" s="68" t="s">
        <v>7</v>
      </c>
      <c r="I1946" s="68">
        <v>50306</v>
      </c>
      <c r="J1946" s="68" t="s">
        <v>15328</v>
      </c>
      <c r="K1946" s="68" t="s">
        <v>317</v>
      </c>
      <c r="L1946" s="68" t="s">
        <v>315</v>
      </c>
      <c r="M1946" s="68" t="s">
        <v>5320</v>
      </c>
      <c r="N1946" s="68" t="s">
        <v>2116</v>
      </c>
      <c r="O1946" s="68" t="s">
        <v>14666</v>
      </c>
      <c r="P1946" s="348">
        <v>62723557</v>
      </c>
      <c r="Q1946" s="348" t="s">
        <v>15347</v>
      </c>
      <c r="R1946" s="348" t="s">
        <v>14982</v>
      </c>
      <c r="S1946" s="348">
        <v>62723557</v>
      </c>
      <c r="T1946" s="348" t="s">
        <v>15791</v>
      </c>
      <c r="U1946" s="348">
        <v>26800655</v>
      </c>
      <c r="V1946" s="68"/>
      <c r="W1946" s="68"/>
      <c r="X1946" s="68" t="s">
        <v>9251</v>
      </c>
      <c r="Y1946" s="68"/>
    </row>
    <row r="1947" spans="1:25" x14ac:dyDescent="0.25">
      <c r="A1947" s="68" t="s">
        <v>5960</v>
      </c>
      <c r="B1947" s="68" t="s">
        <v>2901</v>
      </c>
      <c r="C1947" s="68" t="s">
        <v>2329</v>
      </c>
      <c r="D1947" s="68" t="s">
        <v>315</v>
      </c>
      <c r="E1947" s="68" t="s">
        <v>5</v>
      </c>
      <c r="F1947" s="68" t="s">
        <v>316</v>
      </c>
      <c r="G1947" s="68" t="s">
        <v>4</v>
      </c>
      <c r="H1947" s="68" t="s">
        <v>7</v>
      </c>
      <c r="I1947" s="68">
        <v>50306</v>
      </c>
      <c r="J1947" s="68" t="s">
        <v>15328</v>
      </c>
      <c r="K1947" s="68" t="s">
        <v>317</v>
      </c>
      <c r="L1947" s="68" t="s">
        <v>315</v>
      </c>
      <c r="M1947" s="68" t="s">
        <v>5320</v>
      </c>
      <c r="N1947" s="68" t="s">
        <v>2329</v>
      </c>
      <c r="O1947" s="68" t="s">
        <v>14666</v>
      </c>
      <c r="P1947" s="348">
        <v>60147678</v>
      </c>
      <c r="Q1947" s="348" t="s">
        <v>15347</v>
      </c>
      <c r="R1947" s="348" t="s">
        <v>14984</v>
      </c>
      <c r="S1947" s="348">
        <v>60147678</v>
      </c>
      <c r="T1947" s="348" t="s">
        <v>15791</v>
      </c>
      <c r="U1947" s="348">
        <v>88152173</v>
      </c>
      <c r="V1947" s="68"/>
      <c r="W1947" s="68"/>
      <c r="X1947" s="68"/>
      <c r="Y1947" s="68"/>
    </row>
    <row r="1948" spans="1:25" x14ac:dyDescent="0.25">
      <c r="A1948" s="68" t="s">
        <v>5961</v>
      </c>
      <c r="B1948" s="68" t="s">
        <v>1842</v>
      </c>
      <c r="C1948" s="68" t="s">
        <v>2000</v>
      </c>
      <c r="D1948" s="68" t="s">
        <v>315</v>
      </c>
      <c r="E1948" s="68" t="s">
        <v>5</v>
      </c>
      <c r="F1948" s="68" t="s">
        <v>316</v>
      </c>
      <c r="G1948" s="68" t="s">
        <v>4</v>
      </c>
      <c r="H1948" s="68" t="s">
        <v>7</v>
      </c>
      <c r="I1948" s="68">
        <v>50306</v>
      </c>
      <c r="J1948" s="68" t="s">
        <v>15328</v>
      </c>
      <c r="K1948" s="68" t="s">
        <v>317</v>
      </c>
      <c r="L1948" s="68" t="s">
        <v>315</v>
      </c>
      <c r="M1948" s="68" t="s">
        <v>5320</v>
      </c>
      <c r="N1948" s="68" t="s">
        <v>2000</v>
      </c>
      <c r="O1948" s="68" t="s">
        <v>14666</v>
      </c>
      <c r="P1948" s="348">
        <v>83295184</v>
      </c>
      <c r="Q1948" s="348" t="s">
        <v>15347</v>
      </c>
      <c r="R1948" s="348" t="s">
        <v>10332</v>
      </c>
      <c r="S1948" s="348">
        <v>83295184</v>
      </c>
      <c r="T1948" s="348" t="s">
        <v>15791</v>
      </c>
      <c r="U1948" s="348">
        <v>26800655</v>
      </c>
      <c r="V1948" s="68"/>
      <c r="W1948" s="68"/>
      <c r="X1948" s="68"/>
      <c r="Y1948" s="68"/>
    </row>
    <row r="1949" spans="1:25" x14ac:dyDescent="0.25">
      <c r="A1949" s="68" t="s">
        <v>5962</v>
      </c>
      <c r="B1949" s="68" t="s">
        <v>3635</v>
      </c>
      <c r="C1949" s="68" t="s">
        <v>323</v>
      </c>
      <c r="D1949" s="68" t="s">
        <v>315</v>
      </c>
      <c r="E1949" s="68" t="s">
        <v>5</v>
      </c>
      <c r="F1949" s="68" t="s">
        <v>316</v>
      </c>
      <c r="G1949" s="68" t="s">
        <v>4</v>
      </c>
      <c r="H1949" s="68" t="s">
        <v>7</v>
      </c>
      <c r="I1949" s="68">
        <v>50306</v>
      </c>
      <c r="J1949" s="68" t="s">
        <v>15328</v>
      </c>
      <c r="K1949" s="68" t="s">
        <v>317</v>
      </c>
      <c r="L1949" s="68" t="s">
        <v>315</v>
      </c>
      <c r="M1949" s="68" t="s">
        <v>5320</v>
      </c>
      <c r="N1949" s="68" t="s">
        <v>323</v>
      </c>
      <c r="O1949" s="68" t="s">
        <v>14666</v>
      </c>
      <c r="P1949" s="348" t="s">
        <v>15347</v>
      </c>
      <c r="Q1949" s="348" t="s">
        <v>15347</v>
      </c>
      <c r="R1949" s="348" t="s">
        <v>12479</v>
      </c>
      <c r="S1949" s="348">
        <v>87662879</v>
      </c>
      <c r="T1949" s="348" t="s">
        <v>15791</v>
      </c>
      <c r="U1949" s="348">
        <v>88152173</v>
      </c>
      <c r="V1949" s="68"/>
      <c r="W1949" s="68"/>
      <c r="X1949" s="68"/>
      <c r="Y1949" s="68"/>
    </row>
    <row r="1950" spans="1:25" x14ac:dyDescent="0.25">
      <c r="A1950" s="68" t="s">
        <v>5963</v>
      </c>
      <c r="B1950" s="68" t="s">
        <v>3587</v>
      </c>
      <c r="C1950" s="68" t="s">
        <v>2351</v>
      </c>
      <c r="D1950" s="68" t="s">
        <v>315</v>
      </c>
      <c r="E1950" s="68" t="s">
        <v>5</v>
      </c>
      <c r="F1950" s="68" t="s">
        <v>316</v>
      </c>
      <c r="G1950" s="68" t="s">
        <v>4</v>
      </c>
      <c r="H1950" s="68" t="s">
        <v>7</v>
      </c>
      <c r="I1950" s="68">
        <v>50306</v>
      </c>
      <c r="J1950" s="68" t="s">
        <v>15328</v>
      </c>
      <c r="K1950" s="68" t="s">
        <v>317</v>
      </c>
      <c r="L1950" s="68" t="s">
        <v>315</v>
      </c>
      <c r="M1950" s="68" t="s">
        <v>5320</v>
      </c>
      <c r="N1950" s="68" t="s">
        <v>2351</v>
      </c>
      <c r="O1950" s="68" t="s">
        <v>14666</v>
      </c>
      <c r="P1950" s="348">
        <v>83727909</v>
      </c>
      <c r="Q1950" s="348" t="s">
        <v>15347</v>
      </c>
      <c r="R1950" s="348" t="s">
        <v>16694</v>
      </c>
      <c r="S1950" s="348">
        <v>85394005</v>
      </c>
      <c r="T1950" s="348" t="s">
        <v>15791</v>
      </c>
      <c r="U1950" s="348">
        <v>26800690</v>
      </c>
      <c r="V1950" s="68"/>
      <c r="W1950" s="68"/>
      <c r="X1950" s="68"/>
      <c r="Y1950" s="68"/>
    </row>
    <row r="1951" spans="1:25" x14ac:dyDescent="0.25">
      <c r="A1951" s="68" t="s">
        <v>5964</v>
      </c>
      <c r="B1951" s="68" t="s">
        <v>3653</v>
      </c>
      <c r="C1951" s="68" t="s">
        <v>5965</v>
      </c>
      <c r="D1951" s="68" t="s">
        <v>315</v>
      </c>
      <c r="E1951" s="68" t="s">
        <v>5</v>
      </c>
      <c r="F1951" s="68" t="s">
        <v>316</v>
      </c>
      <c r="G1951" s="68" t="s">
        <v>4</v>
      </c>
      <c r="H1951" s="68" t="s">
        <v>7</v>
      </c>
      <c r="I1951" s="68">
        <v>50306</v>
      </c>
      <c r="J1951" s="68" t="s">
        <v>15328</v>
      </c>
      <c r="K1951" s="68" t="s">
        <v>317</v>
      </c>
      <c r="L1951" s="68" t="s">
        <v>315</v>
      </c>
      <c r="M1951" s="68" t="s">
        <v>5320</v>
      </c>
      <c r="N1951" s="68" t="s">
        <v>5965</v>
      </c>
      <c r="O1951" s="68" t="s">
        <v>14666</v>
      </c>
      <c r="P1951" s="348">
        <v>86537720</v>
      </c>
      <c r="Q1951" s="348" t="s">
        <v>15347</v>
      </c>
      <c r="R1951" s="348" t="s">
        <v>10331</v>
      </c>
      <c r="S1951" s="348">
        <v>86537720</v>
      </c>
      <c r="T1951" s="348" t="s">
        <v>15791</v>
      </c>
      <c r="U1951" s="348">
        <v>26809036</v>
      </c>
      <c r="V1951" s="68"/>
      <c r="W1951" s="68"/>
      <c r="X1951" s="68"/>
      <c r="Y1951" s="68"/>
    </row>
    <row r="1952" spans="1:25" x14ac:dyDescent="0.25">
      <c r="A1952" s="68" t="s">
        <v>5967</v>
      </c>
      <c r="B1952" s="68" t="s">
        <v>3707</v>
      </c>
      <c r="C1952" s="68" t="s">
        <v>5968</v>
      </c>
      <c r="D1952" s="68" t="s">
        <v>315</v>
      </c>
      <c r="E1952" s="68" t="s">
        <v>5</v>
      </c>
      <c r="F1952" s="68" t="s">
        <v>316</v>
      </c>
      <c r="G1952" s="68" t="s">
        <v>4</v>
      </c>
      <c r="H1952" s="68" t="s">
        <v>7</v>
      </c>
      <c r="I1952" s="68">
        <v>50306</v>
      </c>
      <c r="J1952" s="68" t="s">
        <v>15328</v>
      </c>
      <c r="K1952" s="68" t="s">
        <v>317</v>
      </c>
      <c r="L1952" s="68" t="s">
        <v>315</v>
      </c>
      <c r="M1952" s="68" t="s">
        <v>5320</v>
      </c>
      <c r="N1952" s="68" t="s">
        <v>5968</v>
      </c>
      <c r="O1952" s="68" t="s">
        <v>14666</v>
      </c>
      <c r="P1952" s="348">
        <v>83140890</v>
      </c>
      <c r="Q1952" s="348" t="s">
        <v>15347</v>
      </c>
      <c r="R1952" s="348" t="s">
        <v>5969</v>
      </c>
      <c r="S1952" s="348">
        <v>83140890</v>
      </c>
      <c r="T1952" s="348" t="s">
        <v>15791</v>
      </c>
      <c r="U1952" s="348">
        <v>26809036</v>
      </c>
      <c r="V1952" s="68"/>
      <c r="W1952" s="68"/>
      <c r="X1952" s="68"/>
      <c r="Y1952" s="68"/>
    </row>
    <row r="1953" spans="1:25" x14ac:dyDescent="0.25">
      <c r="A1953" s="68" t="s">
        <v>5970</v>
      </c>
      <c r="B1953" s="68" t="s">
        <v>3684</v>
      </c>
      <c r="C1953" s="68" t="s">
        <v>3206</v>
      </c>
      <c r="D1953" s="68" t="s">
        <v>315</v>
      </c>
      <c r="E1953" s="68" t="s">
        <v>5</v>
      </c>
      <c r="F1953" s="68" t="s">
        <v>316</v>
      </c>
      <c r="G1953" s="68" t="s">
        <v>4</v>
      </c>
      <c r="H1953" s="68" t="s">
        <v>7</v>
      </c>
      <c r="I1953" s="68">
        <v>50306</v>
      </c>
      <c r="J1953" s="68" t="s">
        <v>15328</v>
      </c>
      <c r="K1953" s="68" t="s">
        <v>317</v>
      </c>
      <c r="L1953" s="68" t="s">
        <v>315</v>
      </c>
      <c r="M1953" s="68" t="s">
        <v>5320</v>
      </c>
      <c r="N1953" s="68" t="s">
        <v>3206</v>
      </c>
      <c r="O1953" s="68" t="s">
        <v>14666</v>
      </c>
      <c r="P1953" s="348">
        <v>26825037</v>
      </c>
      <c r="Q1953" s="348" t="s">
        <v>15347</v>
      </c>
      <c r="R1953" s="348" t="s">
        <v>11661</v>
      </c>
      <c r="S1953" s="348">
        <v>65785736</v>
      </c>
      <c r="T1953" s="348" t="s">
        <v>15791</v>
      </c>
      <c r="U1953" s="348">
        <v>26809034</v>
      </c>
      <c r="V1953" s="68"/>
      <c r="W1953" s="68"/>
      <c r="X1953" s="68" t="s">
        <v>5971</v>
      </c>
      <c r="Y1953" s="68"/>
    </row>
    <row r="1954" spans="1:25" x14ac:dyDescent="0.25">
      <c r="A1954" s="68" t="s">
        <v>5972</v>
      </c>
      <c r="B1954" s="68" t="s">
        <v>3464</v>
      </c>
      <c r="C1954" s="68" t="s">
        <v>4144</v>
      </c>
      <c r="D1954" s="68" t="s">
        <v>315</v>
      </c>
      <c r="E1954" s="68" t="s">
        <v>5</v>
      </c>
      <c r="F1954" s="68" t="s">
        <v>316</v>
      </c>
      <c r="G1954" s="68" t="s">
        <v>4</v>
      </c>
      <c r="H1954" s="68" t="s">
        <v>4</v>
      </c>
      <c r="I1954" s="68">
        <v>50303</v>
      </c>
      <c r="J1954" s="68" t="s">
        <v>12976</v>
      </c>
      <c r="K1954" s="68" t="s">
        <v>317</v>
      </c>
      <c r="L1954" s="68" t="s">
        <v>315</v>
      </c>
      <c r="M1954" s="68" t="s">
        <v>14267</v>
      </c>
      <c r="N1954" s="68" t="s">
        <v>4144</v>
      </c>
      <c r="O1954" s="68" t="s">
        <v>14666</v>
      </c>
      <c r="P1954" s="348">
        <v>22006367</v>
      </c>
      <c r="Q1954" s="348">
        <v>22006367</v>
      </c>
      <c r="R1954" s="348" t="s">
        <v>16695</v>
      </c>
      <c r="S1954" s="348">
        <v>22006367</v>
      </c>
      <c r="T1954" s="348" t="s">
        <v>15791</v>
      </c>
      <c r="U1954" s="348">
        <v>26800655</v>
      </c>
      <c r="V1954" s="68"/>
      <c r="W1954" s="68"/>
      <c r="X1954" s="68" t="s">
        <v>5973</v>
      </c>
      <c r="Y1954" s="68"/>
    </row>
    <row r="1955" spans="1:25" x14ac:dyDescent="0.25">
      <c r="A1955" s="68" t="s">
        <v>5974</v>
      </c>
      <c r="B1955" s="68" t="s">
        <v>3786</v>
      </c>
      <c r="C1955" s="68" t="s">
        <v>929</v>
      </c>
      <c r="D1955" s="68" t="s">
        <v>5975</v>
      </c>
      <c r="E1955" s="68" t="s">
        <v>4</v>
      </c>
      <c r="F1955" s="68" t="s">
        <v>195</v>
      </c>
      <c r="G1955" s="68" t="s">
        <v>2</v>
      </c>
      <c r="H1955" s="68" t="s">
        <v>5</v>
      </c>
      <c r="I1955" s="68">
        <v>60104</v>
      </c>
      <c r="J1955" s="68" t="s">
        <v>13021</v>
      </c>
      <c r="K1955" s="68" t="s">
        <v>196</v>
      </c>
      <c r="L1955" s="68" t="s">
        <v>196</v>
      </c>
      <c r="M1955" s="68" t="s">
        <v>5821</v>
      </c>
      <c r="N1955" s="68" t="s">
        <v>929</v>
      </c>
      <c r="O1955" s="68" t="s">
        <v>14666</v>
      </c>
      <c r="P1955" s="348">
        <v>26500757</v>
      </c>
      <c r="Q1955" s="348" t="s">
        <v>15347</v>
      </c>
      <c r="R1955" s="348" t="s">
        <v>15025</v>
      </c>
      <c r="S1955" s="348">
        <v>85337111</v>
      </c>
      <c r="T1955" s="348" t="s">
        <v>15845</v>
      </c>
      <c r="U1955" s="348">
        <v>26502008</v>
      </c>
      <c r="V1955" s="68"/>
      <c r="W1955" s="68"/>
      <c r="X1955" s="68" t="s">
        <v>10954</v>
      </c>
      <c r="Y1955" s="68"/>
    </row>
    <row r="1956" spans="1:25" x14ac:dyDescent="0.25">
      <c r="A1956" s="68" t="s">
        <v>5976</v>
      </c>
      <c r="B1956" s="68" t="s">
        <v>3835</v>
      </c>
      <c r="C1956" s="68" t="s">
        <v>5977</v>
      </c>
      <c r="D1956" s="68" t="s">
        <v>315</v>
      </c>
      <c r="E1956" s="68" t="s">
        <v>7</v>
      </c>
      <c r="F1956" s="68" t="s">
        <v>316</v>
      </c>
      <c r="G1956" s="68" t="s">
        <v>6</v>
      </c>
      <c r="H1956" s="68" t="s">
        <v>4</v>
      </c>
      <c r="I1956" s="68">
        <v>50503</v>
      </c>
      <c r="J1956" s="68" t="s">
        <v>12990</v>
      </c>
      <c r="K1956" s="68" t="s">
        <v>317</v>
      </c>
      <c r="L1956" s="68" t="s">
        <v>14266</v>
      </c>
      <c r="M1956" s="68" t="s">
        <v>5978</v>
      </c>
      <c r="N1956" s="68" t="s">
        <v>5977</v>
      </c>
      <c r="O1956" s="68" t="s">
        <v>14666</v>
      </c>
      <c r="P1956" s="348">
        <v>26970238</v>
      </c>
      <c r="Q1956" s="348">
        <v>26970238</v>
      </c>
      <c r="R1956" s="348" t="s">
        <v>13564</v>
      </c>
      <c r="S1956" s="348">
        <v>88144457</v>
      </c>
      <c r="T1956" s="348" t="s">
        <v>9939</v>
      </c>
      <c r="U1956" s="348">
        <v>26678291</v>
      </c>
      <c r="V1956" s="68"/>
      <c r="W1956" s="68"/>
      <c r="X1956" s="68" t="s">
        <v>12145</v>
      </c>
      <c r="Y1956" s="68"/>
    </row>
    <row r="1957" spans="1:25" x14ac:dyDescent="0.25">
      <c r="A1957" s="68" t="s">
        <v>5979</v>
      </c>
      <c r="B1957" s="68" t="s">
        <v>4009</v>
      </c>
      <c r="C1957" s="68" t="s">
        <v>5980</v>
      </c>
      <c r="D1957" s="68" t="s">
        <v>315</v>
      </c>
      <c r="E1957" s="68" t="s">
        <v>8</v>
      </c>
      <c r="F1957" s="68" t="s">
        <v>316</v>
      </c>
      <c r="G1957" s="68" t="s">
        <v>4</v>
      </c>
      <c r="H1957" s="68" t="s">
        <v>3</v>
      </c>
      <c r="I1957" s="68">
        <v>50302</v>
      </c>
      <c r="J1957" s="68" t="s">
        <v>13852</v>
      </c>
      <c r="K1957" s="68" t="s">
        <v>317</v>
      </c>
      <c r="L1957" s="68" t="s">
        <v>315</v>
      </c>
      <c r="M1957" s="68" t="s">
        <v>5980</v>
      </c>
      <c r="N1957" s="68" t="s">
        <v>5980</v>
      </c>
      <c r="O1957" s="68" t="s">
        <v>14666</v>
      </c>
      <c r="P1957" s="348">
        <v>26518135</v>
      </c>
      <c r="Q1957" s="348">
        <v>26518135</v>
      </c>
      <c r="R1957" s="348" t="s">
        <v>14268</v>
      </c>
      <c r="S1957" s="348">
        <v>63033050</v>
      </c>
      <c r="T1957" s="348" t="s">
        <v>15780</v>
      </c>
      <c r="U1957" s="348">
        <v>86975452</v>
      </c>
      <c r="V1957" s="68"/>
      <c r="W1957" s="68"/>
      <c r="X1957" s="68" t="s">
        <v>12146</v>
      </c>
      <c r="Y1957" s="68"/>
    </row>
    <row r="1958" spans="1:25" x14ac:dyDescent="0.25">
      <c r="A1958" s="68" t="s">
        <v>5981</v>
      </c>
      <c r="B1958" s="68" t="s">
        <v>3997</v>
      </c>
      <c r="C1958" s="68" t="s">
        <v>5982</v>
      </c>
      <c r="D1958" s="68" t="s">
        <v>315</v>
      </c>
      <c r="E1958" s="68" t="s">
        <v>6</v>
      </c>
      <c r="F1958" s="68" t="s">
        <v>316</v>
      </c>
      <c r="G1958" s="68" t="s">
        <v>6</v>
      </c>
      <c r="H1958" s="68" t="s">
        <v>2</v>
      </c>
      <c r="I1958" s="68">
        <v>50501</v>
      </c>
      <c r="J1958" s="68" t="s">
        <v>12906</v>
      </c>
      <c r="K1958" s="68" t="s">
        <v>317</v>
      </c>
      <c r="L1958" s="68" t="s">
        <v>14266</v>
      </c>
      <c r="M1958" s="68" t="s">
        <v>2466</v>
      </c>
      <c r="N1958" s="68" t="s">
        <v>5982</v>
      </c>
      <c r="O1958" s="68" t="s">
        <v>14666</v>
      </c>
      <c r="P1958" s="348">
        <v>22006794</v>
      </c>
      <c r="Q1958" s="348">
        <v>22006794</v>
      </c>
      <c r="R1958" s="348" t="s">
        <v>8600</v>
      </c>
      <c r="S1958" s="348">
        <v>84784585</v>
      </c>
      <c r="T1958" s="348" t="s">
        <v>16291</v>
      </c>
      <c r="U1958" s="348">
        <v>26886207</v>
      </c>
      <c r="V1958" s="68"/>
      <c r="W1958" s="68"/>
      <c r="X1958" s="68" t="s">
        <v>5115</v>
      </c>
      <c r="Y1958" s="68"/>
    </row>
    <row r="1959" spans="1:25" x14ac:dyDescent="0.25">
      <c r="A1959" s="68" t="s">
        <v>5984</v>
      </c>
      <c r="B1959" s="68" t="s">
        <v>5983</v>
      </c>
      <c r="C1959" s="68" t="s">
        <v>10338</v>
      </c>
      <c r="D1959" s="68" t="s">
        <v>315</v>
      </c>
      <c r="E1959" s="68" t="s">
        <v>7</v>
      </c>
      <c r="F1959" s="68" t="s">
        <v>316</v>
      </c>
      <c r="G1959" s="68" t="s">
        <v>6</v>
      </c>
      <c r="H1959" s="68" t="s">
        <v>4</v>
      </c>
      <c r="I1959" s="68">
        <v>50503</v>
      </c>
      <c r="J1959" s="68" t="s">
        <v>12990</v>
      </c>
      <c r="K1959" s="68" t="s">
        <v>317</v>
      </c>
      <c r="L1959" s="68" t="s">
        <v>14266</v>
      </c>
      <c r="M1959" s="68" t="s">
        <v>5978</v>
      </c>
      <c r="N1959" s="68" t="s">
        <v>871</v>
      </c>
      <c r="O1959" s="68" t="s">
        <v>14666</v>
      </c>
      <c r="P1959" s="348">
        <v>26970987</v>
      </c>
      <c r="Q1959" s="348">
        <v>26970987</v>
      </c>
      <c r="R1959" s="348" t="s">
        <v>5333</v>
      </c>
      <c r="S1959" s="348">
        <v>57094316</v>
      </c>
      <c r="T1959" s="348" t="s">
        <v>9939</v>
      </c>
      <c r="U1959" s="348">
        <v>83909628</v>
      </c>
      <c r="V1959" s="68"/>
      <c r="W1959" s="68"/>
      <c r="X1959" s="68" t="s">
        <v>1273</v>
      </c>
      <c r="Y1959" s="68"/>
    </row>
    <row r="1960" spans="1:25" x14ac:dyDescent="0.25">
      <c r="A1960" s="68" t="s">
        <v>5985</v>
      </c>
      <c r="B1960" s="68" t="s">
        <v>4086</v>
      </c>
      <c r="C1960" s="68" t="s">
        <v>2424</v>
      </c>
      <c r="D1960" s="68" t="s">
        <v>315</v>
      </c>
      <c r="E1960" s="68" t="s">
        <v>7</v>
      </c>
      <c r="F1960" s="68" t="s">
        <v>316</v>
      </c>
      <c r="G1960" s="68" t="s">
        <v>6</v>
      </c>
      <c r="H1960" s="68" t="s">
        <v>3</v>
      </c>
      <c r="I1960" s="68">
        <v>50502</v>
      </c>
      <c r="J1960" s="68" t="s">
        <v>12939</v>
      </c>
      <c r="K1960" s="68" t="s">
        <v>317</v>
      </c>
      <c r="L1960" s="68" t="s">
        <v>14266</v>
      </c>
      <c r="M1960" s="68" t="s">
        <v>2424</v>
      </c>
      <c r="N1960" s="68" t="s">
        <v>2424</v>
      </c>
      <c r="O1960" s="68" t="s">
        <v>14666</v>
      </c>
      <c r="P1960" s="348">
        <v>26678269</v>
      </c>
      <c r="Q1960" s="348">
        <v>26678269</v>
      </c>
      <c r="R1960" s="348" t="s">
        <v>13568</v>
      </c>
      <c r="S1960" s="348">
        <v>88684142</v>
      </c>
      <c r="T1960" s="348" t="s">
        <v>9939</v>
      </c>
      <c r="U1960" s="348">
        <v>83909628</v>
      </c>
      <c r="V1960" s="68"/>
      <c r="W1960" s="68"/>
      <c r="X1960" s="68" t="s">
        <v>1466</v>
      </c>
      <c r="Y1960" s="68"/>
    </row>
    <row r="1961" spans="1:25" x14ac:dyDescent="0.25">
      <c r="A1961" s="68" t="s">
        <v>5986</v>
      </c>
      <c r="B1961" s="68" t="s">
        <v>4079</v>
      </c>
      <c r="C1961" s="68" t="s">
        <v>104</v>
      </c>
      <c r="D1961" s="68" t="s">
        <v>315</v>
      </c>
      <c r="E1961" s="68" t="s">
        <v>6</v>
      </c>
      <c r="F1961" s="68" t="s">
        <v>316</v>
      </c>
      <c r="G1961" s="68" t="s">
        <v>6</v>
      </c>
      <c r="H1961" s="68" t="s">
        <v>5</v>
      </c>
      <c r="I1961" s="68">
        <v>50504</v>
      </c>
      <c r="J1961" s="68" t="s">
        <v>13936</v>
      </c>
      <c r="K1961" s="68" t="s">
        <v>317</v>
      </c>
      <c r="L1961" s="68" t="s">
        <v>14266</v>
      </c>
      <c r="M1961" s="68" t="s">
        <v>4944</v>
      </c>
      <c r="N1961" s="68" t="s">
        <v>450</v>
      </c>
      <c r="O1961" s="68" t="s">
        <v>14666</v>
      </c>
      <c r="P1961" s="348">
        <v>26511256</v>
      </c>
      <c r="Q1961" s="348">
        <v>26511256</v>
      </c>
      <c r="R1961" s="348" t="s">
        <v>13233</v>
      </c>
      <c r="S1961" s="348">
        <v>26511256</v>
      </c>
      <c r="T1961" s="348" t="s">
        <v>16291</v>
      </c>
      <c r="U1961" s="348">
        <v>26886206</v>
      </c>
      <c r="V1961" s="68"/>
      <c r="W1961" s="68"/>
      <c r="X1961" s="68" t="s">
        <v>1636</v>
      </c>
      <c r="Y1961" s="68"/>
    </row>
    <row r="1962" spans="1:25" x14ac:dyDescent="0.25">
      <c r="A1962" s="68" t="s">
        <v>5987</v>
      </c>
      <c r="B1962" s="68" t="s">
        <v>4164</v>
      </c>
      <c r="C1962" s="68" t="s">
        <v>2855</v>
      </c>
      <c r="D1962" s="68" t="s">
        <v>315</v>
      </c>
      <c r="E1962" s="68" t="s">
        <v>7</v>
      </c>
      <c r="F1962" s="68" t="s">
        <v>316</v>
      </c>
      <c r="G1962" s="68" t="s">
        <v>6</v>
      </c>
      <c r="H1962" s="68" t="s">
        <v>4</v>
      </c>
      <c r="I1962" s="68">
        <v>50503</v>
      </c>
      <c r="J1962" s="68" t="s">
        <v>12990</v>
      </c>
      <c r="K1962" s="68" t="s">
        <v>317</v>
      </c>
      <c r="L1962" s="68" t="s">
        <v>14266</v>
      </c>
      <c r="M1962" s="68" t="s">
        <v>5978</v>
      </c>
      <c r="N1962" s="68" t="s">
        <v>2855</v>
      </c>
      <c r="O1962" s="68" t="s">
        <v>14666</v>
      </c>
      <c r="P1962" s="348">
        <v>26971226</v>
      </c>
      <c r="Q1962" s="348">
        <v>26971226</v>
      </c>
      <c r="R1962" s="348" t="s">
        <v>9938</v>
      </c>
      <c r="S1962" s="348">
        <v>84270507</v>
      </c>
      <c r="T1962" s="348" t="s">
        <v>9939</v>
      </c>
      <c r="U1962" s="348">
        <v>83909628</v>
      </c>
      <c r="V1962" s="68"/>
      <c r="W1962" s="68"/>
      <c r="X1962" s="68" t="s">
        <v>5988</v>
      </c>
      <c r="Y1962" s="68"/>
    </row>
    <row r="1963" spans="1:25" x14ac:dyDescent="0.25">
      <c r="A1963" s="68" t="s">
        <v>5989</v>
      </c>
      <c r="B1963" s="68" t="s">
        <v>4176</v>
      </c>
      <c r="C1963" s="68" t="s">
        <v>5990</v>
      </c>
      <c r="D1963" s="68" t="s">
        <v>315</v>
      </c>
      <c r="E1963" s="68" t="s">
        <v>6</v>
      </c>
      <c r="F1963" s="68" t="s">
        <v>316</v>
      </c>
      <c r="G1963" s="68" t="s">
        <v>6</v>
      </c>
      <c r="H1963" s="68" t="s">
        <v>5</v>
      </c>
      <c r="I1963" s="68">
        <v>50504</v>
      </c>
      <c r="J1963" s="68" t="s">
        <v>13936</v>
      </c>
      <c r="K1963" s="68" t="s">
        <v>317</v>
      </c>
      <c r="L1963" s="68" t="s">
        <v>14266</v>
      </c>
      <c r="M1963" s="68" t="s">
        <v>4944</v>
      </c>
      <c r="N1963" s="68" t="s">
        <v>5990</v>
      </c>
      <c r="O1963" s="68" t="s">
        <v>14666</v>
      </c>
      <c r="P1963" s="348">
        <v>45001516</v>
      </c>
      <c r="Q1963" s="348">
        <v>22006776</v>
      </c>
      <c r="R1963" s="348" t="s">
        <v>14987</v>
      </c>
      <c r="S1963" s="348">
        <v>85456601</v>
      </c>
      <c r="T1963" s="348" t="s">
        <v>16291</v>
      </c>
      <c r="U1963" s="348">
        <v>88359553</v>
      </c>
      <c r="V1963" s="68"/>
      <c r="W1963" s="68"/>
      <c r="X1963" s="68" t="s">
        <v>5991</v>
      </c>
      <c r="Y1963" s="68"/>
    </row>
    <row r="1964" spans="1:25" x14ac:dyDescent="0.25">
      <c r="A1964" s="68" t="s">
        <v>5992</v>
      </c>
      <c r="B1964" s="68" t="s">
        <v>5247</v>
      </c>
      <c r="C1964" s="68" t="s">
        <v>5993</v>
      </c>
      <c r="D1964" s="68" t="s">
        <v>315</v>
      </c>
      <c r="E1964" s="68" t="s">
        <v>7</v>
      </c>
      <c r="F1964" s="68" t="s">
        <v>316</v>
      </c>
      <c r="G1964" s="68" t="s">
        <v>6</v>
      </c>
      <c r="H1964" s="68" t="s">
        <v>3</v>
      </c>
      <c r="I1964" s="68">
        <v>50502</v>
      </c>
      <c r="J1964" s="68" t="s">
        <v>12939</v>
      </c>
      <c r="K1964" s="68" t="s">
        <v>317</v>
      </c>
      <c r="L1964" s="68" t="s">
        <v>14266</v>
      </c>
      <c r="M1964" s="68" t="s">
        <v>2424</v>
      </c>
      <c r="N1964" s="68" t="s">
        <v>5993</v>
      </c>
      <c r="O1964" s="68" t="s">
        <v>14666</v>
      </c>
      <c r="P1964" s="348">
        <v>26678230</v>
      </c>
      <c r="Q1964" s="348">
        <v>26678230</v>
      </c>
      <c r="R1964" s="348" t="s">
        <v>12732</v>
      </c>
      <c r="S1964" s="348">
        <v>26678230</v>
      </c>
      <c r="T1964" s="348" t="s">
        <v>9939</v>
      </c>
      <c r="U1964" s="348">
        <v>26678291</v>
      </c>
      <c r="V1964" s="68"/>
      <c r="W1964" s="68"/>
      <c r="X1964" s="68" t="s">
        <v>12147</v>
      </c>
      <c r="Y1964" s="68"/>
    </row>
    <row r="1965" spans="1:25" x14ac:dyDescent="0.25">
      <c r="A1965" s="68" t="s">
        <v>5994</v>
      </c>
      <c r="B1965" s="68" t="s">
        <v>3333</v>
      </c>
      <c r="C1965" s="68" t="s">
        <v>5995</v>
      </c>
      <c r="D1965" s="68" t="s">
        <v>315</v>
      </c>
      <c r="E1965" s="68" t="s">
        <v>6</v>
      </c>
      <c r="F1965" s="68" t="s">
        <v>316</v>
      </c>
      <c r="G1965" s="68" t="s">
        <v>6</v>
      </c>
      <c r="H1965" s="68" t="s">
        <v>2</v>
      </c>
      <c r="I1965" s="68">
        <v>50501</v>
      </c>
      <c r="J1965" s="68" t="s">
        <v>12906</v>
      </c>
      <c r="K1965" s="68" t="s">
        <v>317</v>
      </c>
      <c r="L1965" s="68" t="s">
        <v>14266</v>
      </c>
      <c r="M1965" s="68" t="s">
        <v>2466</v>
      </c>
      <c r="N1965" s="68" t="s">
        <v>5995</v>
      </c>
      <c r="O1965" s="68" t="s">
        <v>14666</v>
      </c>
      <c r="P1965" s="348">
        <v>26887343</v>
      </c>
      <c r="Q1965" s="348">
        <v>26887343</v>
      </c>
      <c r="R1965" s="348" t="s">
        <v>13569</v>
      </c>
      <c r="S1965" s="348">
        <v>62250935</v>
      </c>
      <c r="T1965" s="348" t="s">
        <v>16291</v>
      </c>
      <c r="U1965" s="348">
        <v>26886206</v>
      </c>
      <c r="V1965" s="68"/>
      <c r="W1965" s="68"/>
      <c r="X1965" s="68" t="s">
        <v>9192</v>
      </c>
      <c r="Y1965" s="68"/>
    </row>
    <row r="1966" spans="1:25" x14ac:dyDescent="0.25">
      <c r="A1966" s="68" t="s">
        <v>5996</v>
      </c>
      <c r="B1966" s="68" t="s">
        <v>3598</v>
      </c>
      <c r="C1966" s="68" t="s">
        <v>10334</v>
      </c>
      <c r="D1966" s="68" t="s">
        <v>315</v>
      </c>
      <c r="E1966" s="68" t="s">
        <v>6</v>
      </c>
      <c r="F1966" s="68" t="s">
        <v>316</v>
      </c>
      <c r="G1966" s="68" t="s">
        <v>6</v>
      </c>
      <c r="H1966" s="68" t="s">
        <v>5</v>
      </c>
      <c r="I1966" s="68">
        <v>50504</v>
      </c>
      <c r="J1966" s="68" t="s">
        <v>13936</v>
      </c>
      <c r="K1966" s="68" t="s">
        <v>317</v>
      </c>
      <c r="L1966" s="68" t="s">
        <v>14266</v>
      </c>
      <c r="M1966" s="68" t="s">
        <v>4944</v>
      </c>
      <c r="N1966" s="68" t="s">
        <v>10334</v>
      </c>
      <c r="O1966" s="68" t="s">
        <v>14666</v>
      </c>
      <c r="P1966" s="348">
        <v>26886208</v>
      </c>
      <c r="Q1966" s="348">
        <v>26886208</v>
      </c>
      <c r="R1966" s="348" t="s">
        <v>14272</v>
      </c>
      <c r="S1966" s="348">
        <v>83797822</v>
      </c>
      <c r="T1966" s="348" t="s">
        <v>16291</v>
      </c>
      <c r="U1966" s="348">
        <v>26886208</v>
      </c>
      <c r="V1966" s="68"/>
      <c r="W1966" s="68"/>
      <c r="X1966" s="68" t="s">
        <v>2901</v>
      </c>
      <c r="Y1966" s="68"/>
    </row>
    <row r="1967" spans="1:25" x14ac:dyDescent="0.25">
      <c r="A1967" s="68" t="s">
        <v>5997</v>
      </c>
      <c r="B1967" s="68" t="s">
        <v>3600</v>
      </c>
      <c r="C1967" s="68" t="s">
        <v>2654</v>
      </c>
      <c r="D1967" s="68" t="s">
        <v>315</v>
      </c>
      <c r="E1967" s="68" t="s">
        <v>7</v>
      </c>
      <c r="F1967" s="68" t="s">
        <v>316</v>
      </c>
      <c r="G1967" s="68" t="s">
        <v>6</v>
      </c>
      <c r="H1967" s="68" t="s">
        <v>4</v>
      </c>
      <c r="I1967" s="68">
        <v>50503</v>
      </c>
      <c r="J1967" s="68" t="s">
        <v>12990</v>
      </c>
      <c r="K1967" s="68" t="s">
        <v>317</v>
      </c>
      <c r="L1967" s="68" t="s">
        <v>14266</v>
      </c>
      <c r="M1967" s="68" t="s">
        <v>5978</v>
      </c>
      <c r="N1967" s="68" t="s">
        <v>2654</v>
      </c>
      <c r="O1967" s="68" t="s">
        <v>14666</v>
      </c>
      <c r="P1967" s="348">
        <v>26970114</v>
      </c>
      <c r="Q1967" s="348">
        <v>26970114</v>
      </c>
      <c r="R1967" s="348" t="s">
        <v>10539</v>
      </c>
      <c r="S1967" s="348">
        <v>64784068</v>
      </c>
      <c r="T1967" s="348" t="s">
        <v>9939</v>
      </c>
      <c r="U1967" s="348">
        <v>83909628</v>
      </c>
      <c r="V1967" s="68"/>
      <c r="W1967" s="68"/>
      <c r="X1967" s="68" t="s">
        <v>5998</v>
      </c>
      <c r="Y1967" s="68"/>
    </row>
    <row r="1968" spans="1:25" x14ac:dyDescent="0.25">
      <c r="A1968" s="68" t="s">
        <v>5999</v>
      </c>
      <c r="B1968" s="68" t="s">
        <v>3382</v>
      </c>
      <c r="C1968" s="68" t="s">
        <v>10324</v>
      </c>
      <c r="D1968" s="68" t="s">
        <v>315</v>
      </c>
      <c r="E1968" s="68" t="s">
        <v>7</v>
      </c>
      <c r="F1968" s="68" t="s">
        <v>316</v>
      </c>
      <c r="G1968" s="68" t="s">
        <v>6</v>
      </c>
      <c r="H1968" s="68" t="s">
        <v>3</v>
      </c>
      <c r="I1968" s="68">
        <v>50502</v>
      </c>
      <c r="J1968" s="68" t="s">
        <v>12939</v>
      </c>
      <c r="K1968" s="68" t="s">
        <v>317</v>
      </c>
      <c r="L1968" s="68" t="s">
        <v>14266</v>
      </c>
      <c r="M1968" s="68" t="s">
        <v>2424</v>
      </c>
      <c r="N1968" s="68" t="s">
        <v>11663</v>
      </c>
      <c r="O1968" s="68" t="s">
        <v>14666</v>
      </c>
      <c r="P1968" s="348">
        <v>26670254</v>
      </c>
      <c r="Q1968" s="348">
        <v>26670254</v>
      </c>
      <c r="R1968" s="348" t="s">
        <v>16696</v>
      </c>
      <c r="S1968" s="348">
        <v>63470188</v>
      </c>
      <c r="T1968" s="348" t="s">
        <v>9939</v>
      </c>
      <c r="U1968" s="348">
        <v>83909628</v>
      </c>
      <c r="V1968" s="68"/>
      <c r="W1968" s="68"/>
      <c r="X1968" s="68" t="s">
        <v>2345</v>
      </c>
      <c r="Y1968" s="68"/>
    </row>
    <row r="1969" spans="1:25" x14ac:dyDescent="0.25">
      <c r="A1969" s="68" t="s">
        <v>6001</v>
      </c>
      <c r="B1969" s="68" t="s">
        <v>6000</v>
      </c>
      <c r="C1969" s="68" t="s">
        <v>4944</v>
      </c>
      <c r="D1969" s="68" t="s">
        <v>315</v>
      </c>
      <c r="E1969" s="68" t="s">
        <v>6</v>
      </c>
      <c r="F1969" s="68" t="s">
        <v>316</v>
      </c>
      <c r="G1969" s="68" t="s">
        <v>6</v>
      </c>
      <c r="H1969" s="68" t="s">
        <v>5</v>
      </c>
      <c r="I1969" s="68">
        <v>50504</v>
      </c>
      <c r="J1969" s="68" t="s">
        <v>13936</v>
      </c>
      <c r="K1969" s="68" t="s">
        <v>317</v>
      </c>
      <c r="L1969" s="68" t="s">
        <v>14266</v>
      </c>
      <c r="M1969" s="68" t="s">
        <v>4944</v>
      </c>
      <c r="N1969" s="68" t="s">
        <v>4944</v>
      </c>
      <c r="O1969" s="68" t="s">
        <v>14666</v>
      </c>
      <c r="P1969" s="348">
        <v>26511232</v>
      </c>
      <c r="Q1969" s="348">
        <v>26511232</v>
      </c>
      <c r="R1969" s="348" t="s">
        <v>10045</v>
      </c>
      <c r="S1969" s="348">
        <v>60406003</v>
      </c>
      <c r="T1969" s="348" t="s">
        <v>16291</v>
      </c>
      <c r="U1969" s="348">
        <v>88359553</v>
      </c>
      <c r="V1969" s="68"/>
      <c r="W1969" s="68"/>
      <c r="X1969" s="68" t="s">
        <v>1643</v>
      </c>
      <c r="Y1969" s="68" t="s">
        <v>838</v>
      </c>
    </row>
    <row r="1970" spans="1:25" x14ac:dyDescent="0.25">
      <c r="A1970" s="68" t="s">
        <v>6002</v>
      </c>
      <c r="B1970" s="68" t="s">
        <v>3413</v>
      </c>
      <c r="C1970" s="68" t="s">
        <v>10329</v>
      </c>
      <c r="D1970" s="68" t="s">
        <v>315</v>
      </c>
      <c r="E1970" s="68" t="s">
        <v>8</v>
      </c>
      <c r="F1970" s="68" t="s">
        <v>316</v>
      </c>
      <c r="G1970" s="68" t="s">
        <v>4</v>
      </c>
      <c r="H1970" s="68" t="s">
        <v>3</v>
      </c>
      <c r="I1970" s="68">
        <v>50302</v>
      </c>
      <c r="J1970" s="68" t="s">
        <v>13852</v>
      </c>
      <c r="K1970" s="68" t="s">
        <v>317</v>
      </c>
      <c r="L1970" s="68" t="s">
        <v>315</v>
      </c>
      <c r="M1970" s="68" t="s">
        <v>5980</v>
      </c>
      <c r="N1970" s="68" t="s">
        <v>11664</v>
      </c>
      <c r="O1970" s="68" t="s">
        <v>14666</v>
      </c>
      <c r="P1970" s="348">
        <v>26518145</v>
      </c>
      <c r="Q1970" s="348" t="s">
        <v>15347</v>
      </c>
      <c r="R1970" s="348" t="s">
        <v>13669</v>
      </c>
      <c r="S1970" s="348">
        <v>83482242</v>
      </c>
      <c r="T1970" s="348" t="s">
        <v>15780</v>
      </c>
      <c r="U1970" s="348">
        <v>85975452</v>
      </c>
      <c r="V1970" s="68"/>
      <c r="W1970" s="68"/>
      <c r="X1970" s="68" t="s">
        <v>4010</v>
      </c>
      <c r="Y1970" s="68"/>
    </row>
    <row r="1971" spans="1:25" x14ac:dyDescent="0.25">
      <c r="A1971" s="68" t="s">
        <v>6004</v>
      </c>
      <c r="B1971" s="68" t="s">
        <v>6003</v>
      </c>
      <c r="C1971" s="68" t="s">
        <v>2576</v>
      </c>
      <c r="D1971" s="68" t="s">
        <v>315</v>
      </c>
      <c r="E1971" s="68" t="s">
        <v>7</v>
      </c>
      <c r="F1971" s="68" t="s">
        <v>316</v>
      </c>
      <c r="G1971" s="68" t="s">
        <v>6</v>
      </c>
      <c r="H1971" s="68" t="s">
        <v>4</v>
      </c>
      <c r="I1971" s="68">
        <v>50503</v>
      </c>
      <c r="J1971" s="68" t="s">
        <v>12990</v>
      </c>
      <c r="K1971" s="68" t="s">
        <v>317</v>
      </c>
      <c r="L1971" s="68" t="s">
        <v>14266</v>
      </c>
      <c r="M1971" s="68" t="s">
        <v>5978</v>
      </c>
      <c r="N1971" s="68" t="s">
        <v>11665</v>
      </c>
      <c r="O1971" s="68" t="s">
        <v>14666</v>
      </c>
      <c r="P1971" s="348">
        <v>26700491</v>
      </c>
      <c r="Q1971" s="348">
        <v>26700491</v>
      </c>
      <c r="R1971" s="348" t="s">
        <v>14988</v>
      </c>
      <c r="S1971" s="348">
        <v>26700491</v>
      </c>
      <c r="T1971" s="348" t="s">
        <v>9939</v>
      </c>
      <c r="U1971" s="348">
        <v>26678291</v>
      </c>
      <c r="V1971" s="68" t="s">
        <v>15261</v>
      </c>
      <c r="W1971" s="68"/>
      <c r="X1971" s="68" t="s">
        <v>1631</v>
      </c>
      <c r="Y1971" s="68"/>
    </row>
    <row r="1972" spans="1:25" x14ac:dyDescent="0.25">
      <c r="A1972" s="68" t="s">
        <v>6005</v>
      </c>
      <c r="B1972" s="68" t="s">
        <v>3519</v>
      </c>
      <c r="C1972" s="68" t="s">
        <v>10341</v>
      </c>
      <c r="D1972" s="68" t="s">
        <v>315</v>
      </c>
      <c r="E1972" s="68" t="s">
        <v>7</v>
      </c>
      <c r="F1972" s="68" t="s">
        <v>316</v>
      </c>
      <c r="G1972" s="68" t="s">
        <v>6</v>
      </c>
      <c r="H1972" s="68" t="s">
        <v>4</v>
      </c>
      <c r="I1972" s="68">
        <v>50503</v>
      </c>
      <c r="J1972" s="68" t="s">
        <v>12990</v>
      </c>
      <c r="K1972" s="68" t="s">
        <v>317</v>
      </c>
      <c r="L1972" s="68" t="s">
        <v>14266</v>
      </c>
      <c r="M1972" s="68" t="s">
        <v>5978</v>
      </c>
      <c r="N1972" s="68" t="s">
        <v>5978</v>
      </c>
      <c r="O1972" s="68" t="s">
        <v>14666</v>
      </c>
      <c r="P1972" s="348">
        <v>21011473</v>
      </c>
      <c r="Q1972" s="348">
        <v>21012077</v>
      </c>
      <c r="R1972" s="348" t="s">
        <v>14275</v>
      </c>
      <c r="S1972" s="348">
        <v>83010977</v>
      </c>
      <c r="T1972" s="348" t="s">
        <v>9939</v>
      </c>
      <c r="U1972" s="348">
        <v>26970017</v>
      </c>
      <c r="V1972" s="68" t="s">
        <v>15261</v>
      </c>
      <c r="W1972" s="68"/>
      <c r="X1972" s="68" t="s">
        <v>1662</v>
      </c>
      <c r="Y1972" s="68" t="s">
        <v>4269</v>
      </c>
    </row>
    <row r="1973" spans="1:25" x14ac:dyDescent="0.25">
      <c r="A1973" s="68" t="s">
        <v>6006</v>
      </c>
      <c r="B1973" s="68" t="s">
        <v>3567</v>
      </c>
      <c r="C1973" s="68" t="s">
        <v>1982</v>
      </c>
      <c r="D1973" s="68" t="s">
        <v>315</v>
      </c>
      <c r="E1973" s="68" t="s">
        <v>6</v>
      </c>
      <c r="F1973" s="68" t="s">
        <v>316</v>
      </c>
      <c r="G1973" s="68" t="s">
        <v>6</v>
      </c>
      <c r="H1973" s="68" t="s">
        <v>5</v>
      </c>
      <c r="I1973" s="68">
        <v>50504</v>
      </c>
      <c r="J1973" s="68" t="s">
        <v>13936</v>
      </c>
      <c r="K1973" s="68" t="s">
        <v>317</v>
      </c>
      <c r="L1973" s="68" t="s">
        <v>14266</v>
      </c>
      <c r="M1973" s="68" t="s">
        <v>4944</v>
      </c>
      <c r="N1973" s="68" t="s">
        <v>1982</v>
      </c>
      <c r="O1973" s="68" t="s">
        <v>14666</v>
      </c>
      <c r="P1973" s="348">
        <v>26511000</v>
      </c>
      <c r="Q1973" s="348">
        <v>26511000</v>
      </c>
      <c r="R1973" s="348" t="s">
        <v>10048</v>
      </c>
      <c r="S1973" s="348">
        <v>83287290</v>
      </c>
      <c r="T1973" s="348" t="s">
        <v>16291</v>
      </c>
      <c r="U1973" s="348">
        <v>88359553</v>
      </c>
      <c r="V1973" s="68"/>
      <c r="W1973" s="68"/>
      <c r="X1973" s="68" t="s">
        <v>6007</v>
      </c>
      <c r="Y1973" s="68"/>
    </row>
    <row r="1974" spans="1:25" x14ac:dyDescent="0.25">
      <c r="A1974" s="68" t="s">
        <v>6008</v>
      </c>
      <c r="B1974" s="68" t="s">
        <v>3513</v>
      </c>
      <c r="C1974" s="68" t="s">
        <v>2466</v>
      </c>
      <c r="D1974" s="68" t="s">
        <v>315</v>
      </c>
      <c r="E1974" s="68" t="s">
        <v>6</v>
      </c>
      <c r="F1974" s="68" t="s">
        <v>316</v>
      </c>
      <c r="G1974" s="68" t="s">
        <v>6</v>
      </c>
      <c r="H1974" s="68" t="s">
        <v>2</v>
      </c>
      <c r="I1974" s="68">
        <v>50501</v>
      </c>
      <c r="J1974" s="68" t="s">
        <v>12906</v>
      </c>
      <c r="K1974" s="68" t="s">
        <v>317</v>
      </c>
      <c r="L1974" s="68" t="s">
        <v>14266</v>
      </c>
      <c r="M1974" s="68" t="s">
        <v>2466</v>
      </c>
      <c r="N1974" s="68" t="s">
        <v>2466</v>
      </c>
      <c r="O1974" s="68" t="s">
        <v>14666</v>
      </c>
      <c r="P1974" s="348">
        <v>26888243</v>
      </c>
      <c r="Q1974" s="348">
        <v>26888243</v>
      </c>
      <c r="R1974" s="348" t="s">
        <v>10046</v>
      </c>
      <c r="S1974" s="348">
        <v>87058536</v>
      </c>
      <c r="T1974" s="348" t="s">
        <v>16291</v>
      </c>
      <c r="U1974" s="348">
        <v>88359553</v>
      </c>
      <c r="V1974" s="68" t="s">
        <v>15261</v>
      </c>
      <c r="W1974" s="68"/>
      <c r="X1974" s="68"/>
      <c r="Y1974" s="68" t="s">
        <v>1467</v>
      </c>
    </row>
    <row r="1975" spans="1:25" x14ac:dyDescent="0.25">
      <c r="A1975" s="68" t="s">
        <v>6009</v>
      </c>
      <c r="B1975" s="68" t="s">
        <v>4259</v>
      </c>
      <c r="C1975" s="68" t="s">
        <v>6010</v>
      </c>
      <c r="D1975" s="68" t="s">
        <v>315</v>
      </c>
      <c r="E1975" s="68" t="s">
        <v>6</v>
      </c>
      <c r="F1975" s="68" t="s">
        <v>316</v>
      </c>
      <c r="G1975" s="68" t="s">
        <v>6</v>
      </c>
      <c r="H1975" s="68" t="s">
        <v>5</v>
      </c>
      <c r="I1975" s="68">
        <v>50504</v>
      </c>
      <c r="J1975" s="68" t="s">
        <v>13936</v>
      </c>
      <c r="K1975" s="68" t="s">
        <v>317</v>
      </c>
      <c r="L1975" s="68" t="s">
        <v>14266</v>
      </c>
      <c r="M1975" s="68" t="s">
        <v>4944</v>
      </c>
      <c r="N1975" s="68" t="s">
        <v>6010</v>
      </c>
      <c r="O1975" s="68" t="s">
        <v>14666</v>
      </c>
      <c r="P1975" s="348">
        <v>45002676</v>
      </c>
      <c r="Q1975" s="348" t="s">
        <v>15347</v>
      </c>
      <c r="R1975" s="348" t="s">
        <v>16697</v>
      </c>
      <c r="S1975" s="348">
        <v>64192559</v>
      </c>
      <c r="T1975" s="348" t="s">
        <v>16291</v>
      </c>
      <c r="U1975" s="348">
        <v>26886206</v>
      </c>
      <c r="V1975" s="68"/>
      <c r="W1975" s="68"/>
      <c r="X1975" s="68" t="s">
        <v>6011</v>
      </c>
      <c r="Y1975" s="68"/>
    </row>
    <row r="1976" spans="1:25" x14ac:dyDescent="0.25">
      <c r="A1976" s="68" t="s">
        <v>6012</v>
      </c>
      <c r="B1976" s="68" t="s">
        <v>2832</v>
      </c>
      <c r="C1976" s="68" t="s">
        <v>6013</v>
      </c>
      <c r="D1976" s="68" t="s">
        <v>315</v>
      </c>
      <c r="E1976" s="68" t="s">
        <v>6</v>
      </c>
      <c r="F1976" s="68" t="s">
        <v>316</v>
      </c>
      <c r="G1976" s="68" t="s">
        <v>6</v>
      </c>
      <c r="H1976" s="68" t="s">
        <v>2</v>
      </c>
      <c r="I1976" s="68">
        <v>50501</v>
      </c>
      <c r="J1976" s="68" t="s">
        <v>12906</v>
      </c>
      <c r="K1976" s="68" t="s">
        <v>317</v>
      </c>
      <c r="L1976" s="68" t="s">
        <v>14266</v>
      </c>
      <c r="M1976" s="68" t="s">
        <v>2466</v>
      </c>
      <c r="N1976" s="68" t="s">
        <v>6013</v>
      </c>
      <c r="O1976" s="68" t="s">
        <v>14666</v>
      </c>
      <c r="P1976" s="348">
        <v>26886050</v>
      </c>
      <c r="Q1976" s="348">
        <v>26886050</v>
      </c>
      <c r="R1976" s="348" t="s">
        <v>10428</v>
      </c>
      <c r="S1976" s="348">
        <v>86407456</v>
      </c>
      <c r="T1976" s="348" t="s">
        <v>16291</v>
      </c>
      <c r="U1976" s="348">
        <v>26886207</v>
      </c>
      <c r="V1976" s="68"/>
      <c r="W1976" s="68"/>
      <c r="X1976" s="68" t="s">
        <v>12148</v>
      </c>
      <c r="Y1976" s="68"/>
    </row>
    <row r="1977" spans="1:25" x14ac:dyDescent="0.25">
      <c r="A1977" s="68" t="s">
        <v>6014</v>
      </c>
      <c r="B1977" s="68" t="s">
        <v>2884</v>
      </c>
      <c r="C1977" s="68" t="s">
        <v>10336</v>
      </c>
      <c r="D1977" s="68" t="s">
        <v>315</v>
      </c>
      <c r="E1977" s="68" t="s">
        <v>7</v>
      </c>
      <c r="F1977" s="68" t="s">
        <v>316</v>
      </c>
      <c r="G1977" s="68" t="s">
        <v>6</v>
      </c>
      <c r="H1977" s="68" t="s">
        <v>4</v>
      </c>
      <c r="I1977" s="68">
        <v>50503</v>
      </c>
      <c r="J1977" s="68" t="s">
        <v>12990</v>
      </c>
      <c r="K1977" s="68" t="s">
        <v>317</v>
      </c>
      <c r="L1977" s="68" t="s">
        <v>14266</v>
      </c>
      <c r="M1977" s="68" t="s">
        <v>5978</v>
      </c>
      <c r="N1977" s="68" t="s">
        <v>10336</v>
      </c>
      <c r="O1977" s="68" t="s">
        <v>14666</v>
      </c>
      <c r="P1977" s="348">
        <v>26971168</v>
      </c>
      <c r="Q1977" s="348">
        <v>26970233</v>
      </c>
      <c r="R1977" s="348" t="s">
        <v>13570</v>
      </c>
      <c r="S1977" s="348">
        <v>88449500</v>
      </c>
      <c r="T1977" s="348" t="s">
        <v>9939</v>
      </c>
      <c r="U1977" s="348">
        <v>83909628</v>
      </c>
      <c r="V1977" s="68"/>
      <c r="W1977" s="68"/>
      <c r="X1977" s="68" t="s">
        <v>15265</v>
      </c>
      <c r="Y1977" s="68"/>
    </row>
    <row r="1978" spans="1:25" x14ac:dyDescent="0.25">
      <c r="A1978" s="68" t="s">
        <v>6016</v>
      </c>
      <c r="B1978" s="68" t="s">
        <v>2810</v>
      </c>
      <c r="C1978" s="68" t="s">
        <v>6017</v>
      </c>
      <c r="D1978" s="68" t="s">
        <v>315</v>
      </c>
      <c r="E1978" s="68" t="s">
        <v>6</v>
      </c>
      <c r="F1978" s="68" t="s">
        <v>316</v>
      </c>
      <c r="G1978" s="68" t="s">
        <v>6</v>
      </c>
      <c r="H1978" s="68" t="s">
        <v>5</v>
      </c>
      <c r="I1978" s="68">
        <v>50504</v>
      </c>
      <c r="J1978" s="68" t="s">
        <v>13936</v>
      </c>
      <c r="K1978" s="68" t="s">
        <v>317</v>
      </c>
      <c r="L1978" s="68" t="s">
        <v>14266</v>
      </c>
      <c r="M1978" s="68" t="s">
        <v>4944</v>
      </c>
      <c r="N1978" s="68" t="s">
        <v>6017</v>
      </c>
      <c r="O1978" s="68" t="s">
        <v>14666</v>
      </c>
      <c r="P1978" s="348">
        <v>26511898</v>
      </c>
      <c r="Q1978" s="348">
        <v>26511898</v>
      </c>
      <c r="R1978" s="348" t="s">
        <v>16698</v>
      </c>
      <c r="S1978" s="348">
        <v>22096799</v>
      </c>
      <c r="T1978" s="348" t="s">
        <v>16291</v>
      </c>
      <c r="U1978" s="348">
        <v>26886207</v>
      </c>
      <c r="V1978" s="68"/>
      <c r="W1978" s="68"/>
      <c r="X1978" s="68" t="s">
        <v>6018</v>
      </c>
      <c r="Y1978" s="68"/>
    </row>
    <row r="1979" spans="1:25" x14ac:dyDescent="0.25">
      <c r="A1979" s="68" t="s">
        <v>6019</v>
      </c>
      <c r="B1979" s="68" t="s">
        <v>2765</v>
      </c>
      <c r="C1979" s="68" t="s">
        <v>6020</v>
      </c>
      <c r="D1979" s="68" t="s">
        <v>315</v>
      </c>
      <c r="E1979" s="68" t="s">
        <v>7</v>
      </c>
      <c r="F1979" s="68" t="s">
        <v>316</v>
      </c>
      <c r="G1979" s="68" t="s">
        <v>6</v>
      </c>
      <c r="H1979" s="68" t="s">
        <v>4</v>
      </c>
      <c r="I1979" s="68">
        <v>50503</v>
      </c>
      <c r="J1979" s="68" t="s">
        <v>12990</v>
      </c>
      <c r="K1979" s="68" t="s">
        <v>317</v>
      </c>
      <c r="L1979" s="68" t="s">
        <v>14266</v>
      </c>
      <c r="M1979" s="68" t="s">
        <v>5978</v>
      </c>
      <c r="N1979" s="68" t="s">
        <v>11667</v>
      </c>
      <c r="O1979" s="68" t="s">
        <v>14666</v>
      </c>
      <c r="P1979" s="348">
        <v>26721112</v>
      </c>
      <c r="Q1979" s="348">
        <v>26721112</v>
      </c>
      <c r="R1979" s="348" t="s">
        <v>14546</v>
      </c>
      <c r="S1979" s="348">
        <v>87511850</v>
      </c>
      <c r="T1979" s="348" t="s">
        <v>9939</v>
      </c>
      <c r="U1979" s="348">
        <v>83909628</v>
      </c>
      <c r="V1979" s="68"/>
      <c r="W1979" s="68"/>
      <c r="X1979" s="68" t="s">
        <v>6021</v>
      </c>
      <c r="Y1979" s="68"/>
    </row>
    <row r="1980" spans="1:25" x14ac:dyDescent="0.25">
      <c r="A1980" s="68" t="s">
        <v>6022</v>
      </c>
      <c r="B1980" s="68" t="s">
        <v>2768</v>
      </c>
      <c r="C1980" s="68" t="s">
        <v>401</v>
      </c>
      <c r="D1980" s="68" t="s">
        <v>11160</v>
      </c>
      <c r="E1980" s="68" t="s">
        <v>5</v>
      </c>
      <c r="F1980" s="68" t="s">
        <v>49</v>
      </c>
      <c r="G1980" s="68" t="s">
        <v>17</v>
      </c>
      <c r="H1980" s="68" t="s">
        <v>10</v>
      </c>
      <c r="I1980" s="68">
        <v>21308</v>
      </c>
      <c r="J1980" s="68" t="s">
        <v>13037</v>
      </c>
      <c r="K1980" s="68" t="s">
        <v>126</v>
      </c>
      <c r="L1980" s="68" t="s">
        <v>271</v>
      </c>
      <c r="M1980" s="68" t="s">
        <v>6023</v>
      </c>
      <c r="N1980" s="68" t="s">
        <v>6023</v>
      </c>
      <c r="O1980" s="68" t="s">
        <v>14666</v>
      </c>
      <c r="P1980" s="348">
        <v>24700209</v>
      </c>
      <c r="Q1980" s="348">
        <v>88155153</v>
      </c>
      <c r="R1980" s="348" t="s">
        <v>12531</v>
      </c>
      <c r="S1980" s="348">
        <v>24700209</v>
      </c>
      <c r="T1980" s="348" t="s">
        <v>10065</v>
      </c>
      <c r="U1980" s="348">
        <v>21006045</v>
      </c>
      <c r="V1980" s="68"/>
      <c r="W1980" s="68"/>
      <c r="X1980" s="68" t="s">
        <v>3995</v>
      </c>
      <c r="Y1980" s="68"/>
    </row>
    <row r="1981" spans="1:25" x14ac:dyDescent="0.25">
      <c r="A1981" s="68" t="s">
        <v>6025</v>
      </c>
      <c r="B1981" s="68" t="s">
        <v>6024</v>
      </c>
      <c r="C1981" s="68" t="s">
        <v>4057</v>
      </c>
      <c r="D1981" s="68" t="s">
        <v>11160</v>
      </c>
      <c r="E1981" s="68" t="s">
        <v>2</v>
      </c>
      <c r="F1981" s="68" t="s">
        <v>49</v>
      </c>
      <c r="G1981" s="68" t="s">
        <v>17</v>
      </c>
      <c r="H1981" s="68" t="s">
        <v>8</v>
      </c>
      <c r="I1981" s="68">
        <v>21307</v>
      </c>
      <c r="J1981" s="68" t="s">
        <v>13036</v>
      </c>
      <c r="K1981" s="68" t="s">
        <v>126</v>
      </c>
      <c r="L1981" s="68" t="s">
        <v>271</v>
      </c>
      <c r="M1981" s="68" t="s">
        <v>14431</v>
      </c>
      <c r="N1981" s="68" t="s">
        <v>218</v>
      </c>
      <c r="O1981" s="68" t="s">
        <v>14666</v>
      </c>
      <c r="P1981" s="348" t="s">
        <v>15347</v>
      </c>
      <c r="Q1981" s="348" t="s">
        <v>15347</v>
      </c>
      <c r="R1981" s="348" t="s">
        <v>12774</v>
      </c>
      <c r="S1981" s="348">
        <v>85530644</v>
      </c>
      <c r="T1981" s="348" t="s">
        <v>15793</v>
      </c>
      <c r="U1981" s="348">
        <v>24700533</v>
      </c>
      <c r="V1981" s="68"/>
      <c r="W1981" s="68"/>
      <c r="X1981" s="68" t="s">
        <v>3411</v>
      </c>
      <c r="Y1981" s="68"/>
    </row>
    <row r="1982" spans="1:25" x14ac:dyDescent="0.25">
      <c r="A1982" s="68" t="s">
        <v>6026</v>
      </c>
      <c r="B1982" s="68" t="s">
        <v>4686</v>
      </c>
      <c r="C1982" s="68" t="s">
        <v>4305</v>
      </c>
      <c r="D1982" s="68" t="s">
        <v>11160</v>
      </c>
      <c r="E1982" s="68" t="s">
        <v>5</v>
      </c>
      <c r="F1982" s="68" t="s">
        <v>49</v>
      </c>
      <c r="G1982" s="68" t="s">
        <v>17</v>
      </c>
      <c r="H1982" s="68" t="s">
        <v>2</v>
      </c>
      <c r="I1982" s="68">
        <v>21301</v>
      </c>
      <c r="J1982" s="68" t="s">
        <v>13028</v>
      </c>
      <c r="K1982" s="68" t="s">
        <v>126</v>
      </c>
      <c r="L1982" s="68" t="s">
        <v>271</v>
      </c>
      <c r="M1982" s="68" t="s">
        <v>271</v>
      </c>
      <c r="N1982" s="68" t="s">
        <v>4305</v>
      </c>
      <c r="O1982" s="68" t="s">
        <v>14666</v>
      </c>
      <c r="P1982" s="348">
        <v>24701221</v>
      </c>
      <c r="Q1982" s="348">
        <v>24701221</v>
      </c>
      <c r="R1982" s="348" t="s">
        <v>13234</v>
      </c>
      <c r="S1982" s="348">
        <v>72896323</v>
      </c>
      <c r="T1982" s="348" t="s">
        <v>10065</v>
      </c>
      <c r="U1982" s="348">
        <v>21006045</v>
      </c>
      <c r="V1982" s="68"/>
      <c r="W1982" s="68"/>
      <c r="X1982" s="68" t="s">
        <v>4465</v>
      </c>
      <c r="Y1982" s="68"/>
    </row>
    <row r="1983" spans="1:25" x14ac:dyDescent="0.25">
      <c r="A1983" s="68" t="s">
        <v>6027</v>
      </c>
      <c r="B1983" s="68" t="s">
        <v>4800</v>
      </c>
      <c r="C1983" s="68" t="s">
        <v>6028</v>
      </c>
      <c r="D1983" s="68" t="s">
        <v>11160</v>
      </c>
      <c r="E1983" s="68" t="s">
        <v>2</v>
      </c>
      <c r="F1983" s="68" t="s">
        <v>49</v>
      </c>
      <c r="G1983" s="68" t="s">
        <v>17</v>
      </c>
      <c r="H1983" s="68" t="s">
        <v>8</v>
      </c>
      <c r="I1983" s="68">
        <v>21307</v>
      </c>
      <c r="J1983" s="68" t="s">
        <v>13036</v>
      </c>
      <c r="K1983" s="68" t="s">
        <v>126</v>
      </c>
      <c r="L1983" s="68" t="s">
        <v>271</v>
      </c>
      <c r="M1983" s="68" t="s">
        <v>14431</v>
      </c>
      <c r="N1983" s="68" t="s">
        <v>2000</v>
      </c>
      <c r="O1983" s="68" t="s">
        <v>14666</v>
      </c>
      <c r="P1983" s="348">
        <v>44056313</v>
      </c>
      <c r="Q1983" s="348" t="s">
        <v>15347</v>
      </c>
      <c r="R1983" s="348" t="s">
        <v>15185</v>
      </c>
      <c r="S1983" s="348">
        <v>72550176</v>
      </c>
      <c r="T1983" s="348" t="s">
        <v>15793</v>
      </c>
      <c r="U1983" s="348">
        <v>24700533</v>
      </c>
      <c r="V1983" s="68"/>
      <c r="W1983" s="68"/>
      <c r="X1983" s="68" t="s">
        <v>4863</v>
      </c>
      <c r="Y1983" s="68"/>
    </row>
    <row r="1984" spans="1:25" x14ac:dyDescent="0.25">
      <c r="A1984" s="68" t="s">
        <v>6030</v>
      </c>
      <c r="B1984" s="68" t="s">
        <v>6029</v>
      </c>
      <c r="C1984" s="68" t="s">
        <v>644</v>
      </c>
      <c r="D1984" s="68" t="s">
        <v>11160</v>
      </c>
      <c r="E1984" s="68" t="s">
        <v>5</v>
      </c>
      <c r="F1984" s="68" t="s">
        <v>49</v>
      </c>
      <c r="G1984" s="68" t="s">
        <v>17</v>
      </c>
      <c r="H1984" s="68" t="s">
        <v>10</v>
      </c>
      <c r="I1984" s="68">
        <v>21308</v>
      </c>
      <c r="J1984" s="68" t="s">
        <v>13037</v>
      </c>
      <c r="K1984" s="68" t="s">
        <v>126</v>
      </c>
      <c r="L1984" s="68" t="s">
        <v>271</v>
      </c>
      <c r="M1984" s="68" t="s">
        <v>6023</v>
      </c>
      <c r="N1984" s="68" t="s">
        <v>644</v>
      </c>
      <c r="O1984" s="68" t="s">
        <v>14666</v>
      </c>
      <c r="P1984" s="348">
        <v>72316819</v>
      </c>
      <c r="Q1984" s="348">
        <v>72895798</v>
      </c>
      <c r="R1984" s="348" t="s">
        <v>10236</v>
      </c>
      <c r="S1984" s="348">
        <v>72316819</v>
      </c>
      <c r="T1984" s="348" t="s">
        <v>10065</v>
      </c>
      <c r="U1984" s="348">
        <v>21006045</v>
      </c>
      <c r="V1984" s="68"/>
      <c r="W1984" s="68"/>
      <c r="X1984" s="68" t="s">
        <v>3604</v>
      </c>
      <c r="Y1984" s="68"/>
    </row>
    <row r="1985" spans="1:25" x14ac:dyDescent="0.25">
      <c r="A1985" s="68" t="s">
        <v>6031</v>
      </c>
      <c r="B1985" s="68" t="s">
        <v>4824</v>
      </c>
      <c r="C1985" s="68" t="s">
        <v>1861</v>
      </c>
      <c r="D1985" s="68" t="s">
        <v>11160</v>
      </c>
      <c r="E1985" s="68" t="s">
        <v>5</v>
      </c>
      <c r="F1985" s="68" t="s">
        <v>49</v>
      </c>
      <c r="G1985" s="68" t="s">
        <v>17</v>
      </c>
      <c r="H1985" s="68" t="s">
        <v>10</v>
      </c>
      <c r="I1985" s="68">
        <v>21308</v>
      </c>
      <c r="J1985" s="68" t="s">
        <v>13037</v>
      </c>
      <c r="K1985" s="68" t="s">
        <v>126</v>
      </c>
      <c r="L1985" s="68" t="s">
        <v>271</v>
      </c>
      <c r="M1985" s="68" t="s">
        <v>6023</v>
      </c>
      <c r="N1985" s="68" t="s">
        <v>1861</v>
      </c>
      <c r="O1985" s="68" t="s">
        <v>14666</v>
      </c>
      <c r="P1985" s="348">
        <v>72961657</v>
      </c>
      <c r="Q1985" s="348" t="s">
        <v>15347</v>
      </c>
      <c r="R1985" s="348" t="s">
        <v>16699</v>
      </c>
      <c r="S1985" s="348">
        <v>83214622</v>
      </c>
      <c r="T1985" s="348" t="s">
        <v>10065</v>
      </c>
      <c r="U1985" s="348">
        <v>21006045</v>
      </c>
      <c r="V1985" s="68"/>
      <c r="W1985" s="68"/>
      <c r="X1985" s="68" t="s">
        <v>12149</v>
      </c>
      <c r="Y1985" s="68"/>
    </row>
    <row r="1986" spans="1:25" x14ac:dyDescent="0.25">
      <c r="A1986" s="68" t="s">
        <v>6032</v>
      </c>
      <c r="B1986" s="68" t="s">
        <v>3363</v>
      </c>
      <c r="C1986" s="68" t="s">
        <v>6033</v>
      </c>
      <c r="D1986" s="68" t="s">
        <v>11160</v>
      </c>
      <c r="E1986" s="68" t="s">
        <v>2</v>
      </c>
      <c r="F1986" s="68" t="s">
        <v>49</v>
      </c>
      <c r="G1986" s="68" t="s">
        <v>17</v>
      </c>
      <c r="H1986" s="68" t="s">
        <v>2</v>
      </c>
      <c r="I1986" s="68">
        <v>21301</v>
      </c>
      <c r="J1986" s="68" t="s">
        <v>13028</v>
      </c>
      <c r="K1986" s="68" t="s">
        <v>126</v>
      </c>
      <c r="L1986" s="68" t="s">
        <v>271</v>
      </c>
      <c r="M1986" s="68" t="s">
        <v>271</v>
      </c>
      <c r="N1986" s="68" t="s">
        <v>6033</v>
      </c>
      <c r="O1986" s="68" t="s">
        <v>14666</v>
      </c>
      <c r="P1986" s="348">
        <v>72967707</v>
      </c>
      <c r="Q1986" s="348">
        <v>72967707</v>
      </c>
      <c r="R1986" s="348" t="s">
        <v>12527</v>
      </c>
      <c r="S1986" s="348">
        <v>88386816</v>
      </c>
      <c r="T1986" s="348" t="s">
        <v>15793</v>
      </c>
      <c r="U1986" s="348">
        <v>24700533</v>
      </c>
      <c r="V1986" s="68"/>
      <c r="W1986" s="68"/>
      <c r="X1986" s="68" t="s">
        <v>4803</v>
      </c>
      <c r="Y1986" s="68"/>
    </row>
    <row r="1987" spans="1:25" x14ac:dyDescent="0.25">
      <c r="A1987" s="68" t="s">
        <v>6034</v>
      </c>
      <c r="B1987" s="68" t="s">
        <v>3348</v>
      </c>
      <c r="C1987" s="68" t="s">
        <v>331</v>
      </c>
      <c r="D1987" s="68" t="s">
        <v>11160</v>
      </c>
      <c r="E1987" s="68" t="s">
        <v>2</v>
      </c>
      <c r="F1987" s="68" t="s">
        <v>49</v>
      </c>
      <c r="G1987" s="68" t="s">
        <v>17</v>
      </c>
      <c r="H1987" s="68" t="s">
        <v>8</v>
      </c>
      <c r="I1987" s="68">
        <v>21307</v>
      </c>
      <c r="J1987" s="68" t="s">
        <v>13036</v>
      </c>
      <c r="K1987" s="68" t="s">
        <v>126</v>
      </c>
      <c r="L1987" s="68" t="s">
        <v>271</v>
      </c>
      <c r="M1987" s="68" t="s">
        <v>14431</v>
      </c>
      <c r="N1987" s="68" t="s">
        <v>331</v>
      </c>
      <c r="O1987" s="68" t="s">
        <v>14666</v>
      </c>
      <c r="P1987" s="348">
        <v>44056323</v>
      </c>
      <c r="Q1987" s="348">
        <v>24700533</v>
      </c>
      <c r="R1987" s="348" t="s">
        <v>16700</v>
      </c>
      <c r="S1987" s="348">
        <v>87553746</v>
      </c>
      <c r="T1987" s="348" t="s">
        <v>15793</v>
      </c>
      <c r="U1987" s="348">
        <v>24700533</v>
      </c>
      <c r="V1987" s="68"/>
      <c r="W1987" s="68"/>
      <c r="X1987" s="68" t="s">
        <v>6035</v>
      </c>
      <c r="Y1987" s="68"/>
    </row>
    <row r="1988" spans="1:25" x14ac:dyDescent="0.25">
      <c r="A1988" s="68" t="s">
        <v>6037</v>
      </c>
      <c r="B1988" s="68" t="s">
        <v>6036</v>
      </c>
      <c r="C1988" s="68" t="s">
        <v>6038</v>
      </c>
      <c r="D1988" s="68" t="s">
        <v>11160</v>
      </c>
      <c r="E1988" s="68" t="s">
        <v>5</v>
      </c>
      <c r="F1988" s="68" t="s">
        <v>49</v>
      </c>
      <c r="G1988" s="68" t="s">
        <v>17</v>
      </c>
      <c r="H1988" s="68" t="s">
        <v>10</v>
      </c>
      <c r="I1988" s="68">
        <v>21308</v>
      </c>
      <c r="J1988" s="68" t="s">
        <v>13037</v>
      </c>
      <c r="K1988" s="68" t="s">
        <v>126</v>
      </c>
      <c r="L1988" s="68" t="s">
        <v>271</v>
      </c>
      <c r="M1988" s="68" t="s">
        <v>6023</v>
      </c>
      <c r="N1988" s="68" t="s">
        <v>6038</v>
      </c>
      <c r="O1988" s="68" t="s">
        <v>14666</v>
      </c>
      <c r="P1988" s="348">
        <v>24701217</v>
      </c>
      <c r="Q1988" s="348">
        <v>83309850</v>
      </c>
      <c r="R1988" s="348" t="s">
        <v>15734</v>
      </c>
      <c r="S1988" s="348">
        <v>61655231</v>
      </c>
      <c r="T1988" s="348" t="s">
        <v>10065</v>
      </c>
      <c r="U1988" s="348">
        <v>21006045</v>
      </c>
      <c r="V1988" s="68"/>
      <c r="W1988" s="68"/>
      <c r="X1988" s="68" t="s">
        <v>6039</v>
      </c>
      <c r="Y1988" s="68"/>
    </row>
    <row r="1989" spans="1:25" x14ac:dyDescent="0.25">
      <c r="A1989" s="68" t="s">
        <v>6041</v>
      </c>
      <c r="B1989" s="68" t="s">
        <v>6040</v>
      </c>
      <c r="C1989" s="68" t="s">
        <v>6042</v>
      </c>
      <c r="D1989" s="68" t="s">
        <v>11160</v>
      </c>
      <c r="E1989" s="68" t="s">
        <v>3</v>
      </c>
      <c r="F1989" s="68" t="s">
        <v>49</v>
      </c>
      <c r="G1989" s="68" t="s">
        <v>17</v>
      </c>
      <c r="H1989" s="68" t="s">
        <v>10</v>
      </c>
      <c r="I1989" s="68">
        <v>21308</v>
      </c>
      <c r="J1989" s="68" t="s">
        <v>13037</v>
      </c>
      <c r="K1989" s="68" t="s">
        <v>126</v>
      </c>
      <c r="L1989" s="68" t="s">
        <v>271</v>
      </c>
      <c r="M1989" s="68" t="s">
        <v>6023</v>
      </c>
      <c r="N1989" s="68" t="s">
        <v>6042</v>
      </c>
      <c r="O1989" s="68" t="s">
        <v>14666</v>
      </c>
      <c r="P1989" s="348">
        <v>85378881</v>
      </c>
      <c r="Q1989" s="348" t="s">
        <v>15347</v>
      </c>
      <c r="R1989" s="348" t="s">
        <v>14435</v>
      </c>
      <c r="S1989" s="348">
        <v>85378881</v>
      </c>
      <c r="T1989" s="348" t="s">
        <v>15732</v>
      </c>
      <c r="U1989" s="348">
        <v>87657026</v>
      </c>
      <c r="V1989" s="68"/>
      <c r="W1989" s="68"/>
      <c r="X1989" s="68" t="s">
        <v>6043</v>
      </c>
      <c r="Y1989" s="68"/>
    </row>
    <row r="1990" spans="1:25" x14ac:dyDescent="0.25">
      <c r="A1990" s="68" t="s">
        <v>6044</v>
      </c>
      <c r="B1990" s="68" t="s">
        <v>1235</v>
      </c>
      <c r="C1990" s="68" t="s">
        <v>6045</v>
      </c>
      <c r="D1990" s="68" t="s">
        <v>11160</v>
      </c>
      <c r="E1990" s="68" t="s">
        <v>2</v>
      </c>
      <c r="F1990" s="68" t="s">
        <v>49</v>
      </c>
      <c r="G1990" s="68" t="s">
        <v>17</v>
      </c>
      <c r="H1990" s="68" t="s">
        <v>2</v>
      </c>
      <c r="I1990" s="68">
        <v>21301</v>
      </c>
      <c r="J1990" s="68" t="s">
        <v>13028</v>
      </c>
      <c r="K1990" s="68" t="s">
        <v>126</v>
      </c>
      <c r="L1990" s="68" t="s">
        <v>271</v>
      </c>
      <c r="M1990" s="68" t="s">
        <v>271</v>
      </c>
      <c r="N1990" s="68" t="s">
        <v>271</v>
      </c>
      <c r="O1990" s="68" t="s">
        <v>14666</v>
      </c>
      <c r="P1990" s="348">
        <v>24700113</v>
      </c>
      <c r="Q1990" s="348" t="s">
        <v>15347</v>
      </c>
      <c r="R1990" s="348" t="s">
        <v>16701</v>
      </c>
      <c r="S1990" s="348">
        <v>86596745</v>
      </c>
      <c r="T1990" s="348" t="s">
        <v>15793</v>
      </c>
      <c r="U1990" s="348">
        <v>24700533</v>
      </c>
      <c r="V1990" s="68"/>
      <c r="W1990" s="68"/>
      <c r="X1990" s="68" t="s">
        <v>1666</v>
      </c>
      <c r="Y1990" s="68" t="s">
        <v>571</v>
      </c>
    </row>
    <row r="1991" spans="1:25" x14ac:dyDescent="0.25">
      <c r="A1991" s="68" t="s">
        <v>6047</v>
      </c>
      <c r="B1991" s="68" t="s">
        <v>6046</v>
      </c>
      <c r="C1991" s="68" t="s">
        <v>6048</v>
      </c>
      <c r="D1991" s="68" t="s">
        <v>11160</v>
      </c>
      <c r="E1991" s="68" t="s">
        <v>2</v>
      </c>
      <c r="F1991" s="68" t="s">
        <v>49</v>
      </c>
      <c r="G1991" s="68" t="s">
        <v>17</v>
      </c>
      <c r="H1991" s="68" t="s">
        <v>8</v>
      </c>
      <c r="I1991" s="68">
        <v>21307</v>
      </c>
      <c r="J1991" s="68" t="s">
        <v>13036</v>
      </c>
      <c r="K1991" s="68" t="s">
        <v>126</v>
      </c>
      <c r="L1991" s="68" t="s">
        <v>271</v>
      </c>
      <c r="M1991" s="68" t="s">
        <v>14431</v>
      </c>
      <c r="N1991" s="68" t="s">
        <v>6048</v>
      </c>
      <c r="O1991" s="68" t="s">
        <v>14666</v>
      </c>
      <c r="P1991" s="348">
        <v>24702320</v>
      </c>
      <c r="Q1991" s="348" t="s">
        <v>15347</v>
      </c>
      <c r="R1991" s="348" t="s">
        <v>13663</v>
      </c>
      <c r="S1991" s="348">
        <v>85375451</v>
      </c>
      <c r="T1991" s="348" t="s">
        <v>15793</v>
      </c>
      <c r="U1991" s="348">
        <v>24700533</v>
      </c>
      <c r="V1991" s="68"/>
      <c r="W1991" s="68"/>
      <c r="X1991" s="68" t="s">
        <v>6049</v>
      </c>
      <c r="Y1991" s="68"/>
    </row>
    <row r="1992" spans="1:25" x14ac:dyDescent="0.25">
      <c r="A1992" s="68" t="s">
        <v>6051</v>
      </c>
      <c r="B1992" s="68" t="s">
        <v>6050</v>
      </c>
      <c r="C1992" s="68" t="s">
        <v>11224</v>
      </c>
      <c r="D1992" s="68" t="s">
        <v>11160</v>
      </c>
      <c r="E1992" s="68" t="s">
        <v>2</v>
      </c>
      <c r="F1992" s="68" t="s">
        <v>49</v>
      </c>
      <c r="G1992" s="68" t="s">
        <v>17</v>
      </c>
      <c r="H1992" s="68" t="s">
        <v>8</v>
      </c>
      <c r="I1992" s="68">
        <v>21307</v>
      </c>
      <c r="J1992" s="68" t="s">
        <v>13036</v>
      </c>
      <c r="K1992" s="68" t="s">
        <v>126</v>
      </c>
      <c r="L1992" s="68" t="s">
        <v>271</v>
      </c>
      <c r="M1992" s="68" t="s">
        <v>14431</v>
      </c>
      <c r="N1992" s="68" t="s">
        <v>352</v>
      </c>
      <c r="O1992" s="68" t="s">
        <v>14666</v>
      </c>
      <c r="P1992" s="348">
        <v>24700352</v>
      </c>
      <c r="Q1992" s="348">
        <v>24701078</v>
      </c>
      <c r="R1992" s="348" t="s">
        <v>16702</v>
      </c>
      <c r="S1992" s="348">
        <v>88221834</v>
      </c>
      <c r="T1992" s="348" t="s">
        <v>15793</v>
      </c>
      <c r="U1992" s="348">
        <v>24700533</v>
      </c>
      <c r="V1992" s="68"/>
      <c r="W1992" s="68"/>
      <c r="X1992" s="68" t="s">
        <v>4814</v>
      </c>
      <c r="Y1992" s="68"/>
    </row>
    <row r="1993" spans="1:25" x14ac:dyDescent="0.25">
      <c r="A1993" s="68" t="s">
        <v>6052</v>
      </c>
      <c r="B1993" s="68" t="s">
        <v>4692</v>
      </c>
      <c r="C1993" s="68" t="s">
        <v>929</v>
      </c>
      <c r="D1993" s="68" t="s">
        <v>11160</v>
      </c>
      <c r="E1993" s="68" t="s">
        <v>2</v>
      </c>
      <c r="F1993" s="68" t="s">
        <v>49</v>
      </c>
      <c r="G1993" s="68" t="s">
        <v>17</v>
      </c>
      <c r="H1993" s="68" t="s">
        <v>8</v>
      </c>
      <c r="I1993" s="68">
        <v>21307</v>
      </c>
      <c r="J1993" s="68" t="s">
        <v>13036</v>
      </c>
      <c r="K1993" s="68" t="s">
        <v>126</v>
      </c>
      <c r="L1993" s="68" t="s">
        <v>271</v>
      </c>
      <c r="M1993" s="68" t="s">
        <v>14431</v>
      </c>
      <c r="N1993" s="68" t="s">
        <v>11668</v>
      </c>
      <c r="O1993" s="68" t="s">
        <v>14666</v>
      </c>
      <c r="P1993" s="348">
        <v>44056276</v>
      </c>
      <c r="Q1993" s="348" t="s">
        <v>15347</v>
      </c>
      <c r="R1993" s="348" t="s">
        <v>15186</v>
      </c>
      <c r="S1993" s="348">
        <v>44056276</v>
      </c>
      <c r="T1993" s="348" t="s">
        <v>15793</v>
      </c>
      <c r="U1993" s="348">
        <v>24700533</v>
      </c>
      <c r="V1993" s="68"/>
      <c r="W1993" s="68"/>
      <c r="X1993" s="68" t="s">
        <v>9149</v>
      </c>
      <c r="Y1993" s="68"/>
    </row>
    <row r="1994" spans="1:25" x14ac:dyDescent="0.25">
      <c r="A1994" s="68" t="s">
        <v>6053</v>
      </c>
      <c r="B1994" s="68" t="s">
        <v>4659</v>
      </c>
      <c r="C1994" s="68" t="s">
        <v>5530</v>
      </c>
      <c r="D1994" s="68" t="s">
        <v>11160</v>
      </c>
      <c r="E1994" s="68" t="s">
        <v>5</v>
      </c>
      <c r="F1994" s="68" t="s">
        <v>49</v>
      </c>
      <c r="G1994" s="68" t="s">
        <v>17</v>
      </c>
      <c r="H1994" s="68" t="s">
        <v>10</v>
      </c>
      <c r="I1994" s="68">
        <v>21308</v>
      </c>
      <c r="J1994" s="68" t="s">
        <v>13037</v>
      </c>
      <c r="K1994" s="68" t="s">
        <v>126</v>
      </c>
      <c r="L1994" s="68" t="s">
        <v>271</v>
      </c>
      <c r="M1994" s="68" t="s">
        <v>6023</v>
      </c>
      <c r="N1994" s="68" t="s">
        <v>1970</v>
      </c>
      <c r="O1994" s="68" t="s">
        <v>14666</v>
      </c>
      <c r="P1994" s="348">
        <v>72961714</v>
      </c>
      <c r="Q1994" s="348">
        <v>72961714</v>
      </c>
      <c r="R1994" s="348" t="s">
        <v>16703</v>
      </c>
      <c r="S1994" s="348">
        <v>88038475</v>
      </c>
      <c r="T1994" s="348" t="s">
        <v>10065</v>
      </c>
      <c r="U1994" s="348">
        <v>21006045</v>
      </c>
      <c r="V1994" s="68"/>
      <c r="W1994" s="68"/>
      <c r="X1994" s="68" t="s">
        <v>8886</v>
      </c>
      <c r="Y1994" s="68"/>
    </row>
    <row r="1995" spans="1:25" x14ac:dyDescent="0.25">
      <c r="A1995" s="68" t="s">
        <v>6054</v>
      </c>
      <c r="B1995" s="68" t="s">
        <v>3418</v>
      </c>
      <c r="C1995" s="68" t="s">
        <v>14436</v>
      </c>
      <c r="D1995" s="68" t="s">
        <v>11160</v>
      </c>
      <c r="E1995" s="68" t="s">
        <v>2</v>
      </c>
      <c r="F1995" s="68" t="s">
        <v>49</v>
      </c>
      <c r="G1995" s="68" t="s">
        <v>17</v>
      </c>
      <c r="H1995" s="68" t="s">
        <v>2</v>
      </c>
      <c r="I1995" s="68">
        <v>21301</v>
      </c>
      <c r="J1995" s="68" t="s">
        <v>13028</v>
      </c>
      <c r="K1995" s="68" t="s">
        <v>126</v>
      </c>
      <c r="L1995" s="68" t="s">
        <v>271</v>
      </c>
      <c r="M1995" s="68" t="s">
        <v>271</v>
      </c>
      <c r="N1995" s="68" t="s">
        <v>478</v>
      </c>
      <c r="O1995" s="68" t="s">
        <v>14666</v>
      </c>
      <c r="P1995" s="348">
        <v>83757322</v>
      </c>
      <c r="Q1995" s="348" t="s">
        <v>15347</v>
      </c>
      <c r="R1995" s="348" t="s">
        <v>12528</v>
      </c>
      <c r="S1995" s="348">
        <v>83757322</v>
      </c>
      <c r="T1995" s="348" t="s">
        <v>15793</v>
      </c>
      <c r="U1995" s="348">
        <v>24700533</v>
      </c>
      <c r="V1995" s="68"/>
      <c r="W1995" s="68"/>
      <c r="X1995" s="68" t="s">
        <v>12150</v>
      </c>
      <c r="Y1995" s="68"/>
    </row>
    <row r="1996" spans="1:25" x14ac:dyDescent="0.25">
      <c r="A1996" s="68" t="s">
        <v>6055</v>
      </c>
      <c r="B1996" s="68" t="s">
        <v>3406</v>
      </c>
      <c r="C1996" s="68" t="s">
        <v>2329</v>
      </c>
      <c r="D1996" s="68" t="s">
        <v>11160</v>
      </c>
      <c r="E1996" s="68" t="s">
        <v>5</v>
      </c>
      <c r="F1996" s="68" t="s">
        <v>49</v>
      </c>
      <c r="G1996" s="68" t="s">
        <v>17</v>
      </c>
      <c r="H1996" s="68" t="s">
        <v>10</v>
      </c>
      <c r="I1996" s="68">
        <v>21308</v>
      </c>
      <c r="J1996" s="68" t="s">
        <v>13037</v>
      </c>
      <c r="K1996" s="68" t="s">
        <v>126</v>
      </c>
      <c r="L1996" s="68" t="s">
        <v>271</v>
      </c>
      <c r="M1996" s="68" t="s">
        <v>6023</v>
      </c>
      <c r="N1996" s="68" t="s">
        <v>2329</v>
      </c>
      <c r="O1996" s="68" t="s">
        <v>14666</v>
      </c>
      <c r="P1996" s="348">
        <v>24701219</v>
      </c>
      <c r="Q1996" s="348">
        <v>44056213</v>
      </c>
      <c r="R1996" s="348" t="s">
        <v>15183</v>
      </c>
      <c r="S1996" s="348">
        <v>44056213</v>
      </c>
      <c r="T1996" s="348" t="s">
        <v>10065</v>
      </c>
      <c r="U1996" s="348">
        <v>21006045</v>
      </c>
      <c r="V1996" s="68"/>
      <c r="W1996" s="68"/>
      <c r="X1996" s="68" t="s">
        <v>6056</v>
      </c>
      <c r="Y1996" s="68"/>
    </row>
    <row r="1997" spans="1:25" x14ac:dyDescent="0.25">
      <c r="A1997" s="68" t="s">
        <v>6057</v>
      </c>
      <c r="B1997" s="68" t="s">
        <v>2447</v>
      </c>
      <c r="C1997" s="68" t="s">
        <v>6058</v>
      </c>
      <c r="D1997" s="68" t="s">
        <v>11160</v>
      </c>
      <c r="E1997" s="68" t="s">
        <v>2</v>
      </c>
      <c r="F1997" s="68" t="s">
        <v>49</v>
      </c>
      <c r="G1997" s="68" t="s">
        <v>17</v>
      </c>
      <c r="H1997" s="68" t="s">
        <v>10</v>
      </c>
      <c r="I1997" s="68">
        <v>21308</v>
      </c>
      <c r="J1997" s="68" t="s">
        <v>13037</v>
      </c>
      <c r="K1997" s="68" t="s">
        <v>126</v>
      </c>
      <c r="L1997" s="68" t="s">
        <v>271</v>
      </c>
      <c r="M1997" s="68" t="s">
        <v>6023</v>
      </c>
      <c r="N1997" s="68" t="s">
        <v>6058</v>
      </c>
      <c r="O1997" s="68" t="s">
        <v>14666</v>
      </c>
      <c r="P1997" s="348">
        <v>72969489</v>
      </c>
      <c r="Q1997" s="348">
        <v>24700533</v>
      </c>
      <c r="R1997" s="348" t="s">
        <v>15187</v>
      </c>
      <c r="S1997" s="348">
        <v>88436270</v>
      </c>
      <c r="T1997" s="348" t="s">
        <v>15793</v>
      </c>
      <c r="U1997" s="348">
        <v>24700533</v>
      </c>
      <c r="V1997" s="68" t="s">
        <v>15261</v>
      </c>
      <c r="W1997" s="68"/>
      <c r="X1997" s="68" t="s">
        <v>6059</v>
      </c>
      <c r="Y1997" s="68"/>
    </row>
    <row r="1998" spans="1:25" x14ac:dyDescent="0.25">
      <c r="A1998" s="68" t="s">
        <v>6060</v>
      </c>
      <c r="B1998" s="68" t="s">
        <v>3133</v>
      </c>
      <c r="C1998" s="68" t="s">
        <v>3608</v>
      </c>
      <c r="D1998" s="68" t="s">
        <v>11160</v>
      </c>
      <c r="E1998" s="68" t="s">
        <v>2</v>
      </c>
      <c r="F1998" s="68" t="s">
        <v>49</v>
      </c>
      <c r="G1998" s="68" t="s">
        <v>17</v>
      </c>
      <c r="H1998" s="68" t="s">
        <v>8</v>
      </c>
      <c r="I1998" s="68">
        <v>21307</v>
      </c>
      <c r="J1998" s="68" t="s">
        <v>13036</v>
      </c>
      <c r="K1998" s="68" t="s">
        <v>126</v>
      </c>
      <c r="L1998" s="68" t="s">
        <v>271</v>
      </c>
      <c r="M1998" s="68" t="s">
        <v>14431</v>
      </c>
      <c r="N1998" s="68" t="s">
        <v>3608</v>
      </c>
      <c r="O1998" s="68" t="s">
        <v>14666</v>
      </c>
      <c r="P1998" s="348">
        <v>24708020</v>
      </c>
      <c r="Q1998" s="348">
        <v>70129064</v>
      </c>
      <c r="R1998" s="348" t="s">
        <v>9957</v>
      </c>
      <c r="S1998" s="348">
        <v>89191671</v>
      </c>
      <c r="T1998" s="348" t="s">
        <v>15793</v>
      </c>
      <c r="U1998" s="348">
        <v>24700533</v>
      </c>
      <c r="V1998" s="68"/>
      <c r="W1998" s="68"/>
      <c r="X1998" s="68" t="s">
        <v>8872</v>
      </c>
      <c r="Y1998" s="68"/>
    </row>
    <row r="1999" spans="1:25" x14ac:dyDescent="0.25">
      <c r="A1999" s="68" t="s">
        <v>6061</v>
      </c>
      <c r="B1999" s="68" t="s">
        <v>5783</v>
      </c>
      <c r="C1999" s="68" t="s">
        <v>3793</v>
      </c>
      <c r="D1999" s="68" t="s">
        <v>11160</v>
      </c>
      <c r="E1999" s="68" t="s">
        <v>2</v>
      </c>
      <c r="F1999" s="68" t="s">
        <v>49</v>
      </c>
      <c r="G1999" s="68" t="s">
        <v>17</v>
      </c>
      <c r="H1999" s="68" t="s">
        <v>2</v>
      </c>
      <c r="I1999" s="68">
        <v>21301</v>
      </c>
      <c r="J1999" s="68" t="s">
        <v>13028</v>
      </c>
      <c r="K1999" s="68" t="s">
        <v>126</v>
      </c>
      <c r="L1999" s="68" t="s">
        <v>271</v>
      </c>
      <c r="M1999" s="68" t="s">
        <v>271</v>
      </c>
      <c r="N1999" s="68" t="s">
        <v>3793</v>
      </c>
      <c r="O1999" s="68" t="s">
        <v>14666</v>
      </c>
      <c r="P1999" s="348">
        <v>24702404</v>
      </c>
      <c r="Q1999" s="348">
        <v>24700533</v>
      </c>
      <c r="R1999" s="348" t="s">
        <v>6062</v>
      </c>
      <c r="S1999" s="348">
        <v>24702402</v>
      </c>
      <c r="T1999" s="348" t="s">
        <v>15793</v>
      </c>
      <c r="U1999" s="348">
        <v>24700533</v>
      </c>
      <c r="V1999" s="68"/>
      <c r="W1999" s="68"/>
      <c r="X1999" s="68" t="s">
        <v>4449</v>
      </c>
      <c r="Y1999" s="68"/>
    </row>
    <row r="2000" spans="1:25" x14ac:dyDescent="0.25">
      <c r="A2000" s="68" t="s">
        <v>6063</v>
      </c>
      <c r="B2000" s="68" t="s">
        <v>3616</v>
      </c>
      <c r="C2000" s="68" t="s">
        <v>1966</v>
      </c>
      <c r="D2000" s="68" t="s">
        <v>11160</v>
      </c>
      <c r="E2000" s="68" t="s">
        <v>2</v>
      </c>
      <c r="F2000" s="68" t="s">
        <v>49</v>
      </c>
      <c r="G2000" s="68" t="s">
        <v>17</v>
      </c>
      <c r="H2000" s="68" t="s">
        <v>2</v>
      </c>
      <c r="I2000" s="68">
        <v>21301</v>
      </c>
      <c r="J2000" s="68" t="s">
        <v>13028</v>
      </c>
      <c r="K2000" s="68" t="s">
        <v>126</v>
      </c>
      <c r="L2000" s="68" t="s">
        <v>271</v>
      </c>
      <c r="M2000" s="68" t="s">
        <v>271</v>
      </c>
      <c r="N2000" s="68" t="s">
        <v>1966</v>
      </c>
      <c r="O2000" s="68" t="s">
        <v>14666</v>
      </c>
      <c r="P2000" s="348">
        <v>86123229</v>
      </c>
      <c r="Q2000" s="348" t="s">
        <v>15347</v>
      </c>
      <c r="R2000" s="348" t="s">
        <v>6064</v>
      </c>
      <c r="S2000" s="348">
        <v>86123229</v>
      </c>
      <c r="T2000" s="348" t="s">
        <v>15793</v>
      </c>
      <c r="U2000" s="348">
        <v>24700533</v>
      </c>
      <c r="V2000" s="68"/>
      <c r="W2000" s="68"/>
      <c r="X2000" s="68" t="s">
        <v>5381</v>
      </c>
      <c r="Y2000" s="68"/>
    </row>
    <row r="2001" spans="1:25" x14ac:dyDescent="0.25">
      <c r="A2001" s="68" t="s">
        <v>6065</v>
      </c>
      <c r="B2001" s="68" t="s">
        <v>3787</v>
      </c>
      <c r="C2001" s="68" t="s">
        <v>6066</v>
      </c>
      <c r="D2001" s="68" t="s">
        <v>11160</v>
      </c>
      <c r="E2001" s="68" t="s">
        <v>8</v>
      </c>
      <c r="F2001" s="68" t="s">
        <v>49</v>
      </c>
      <c r="G2001" s="68" t="s">
        <v>17</v>
      </c>
      <c r="H2001" s="68" t="s">
        <v>4</v>
      </c>
      <c r="I2001" s="68">
        <v>21303</v>
      </c>
      <c r="J2001" s="68" t="s">
        <v>15316</v>
      </c>
      <c r="K2001" s="68" t="s">
        <v>126</v>
      </c>
      <c r="L2001" s="68" t="s">
        <v>271</v>
      </c>
      <c r="M2001" s="68" t="s">
        <v>14664</v>
      </c>
      <c r="N2001" s="68" t="s">
        <v>6066</v>
      </c>
      <c r="O2001" s="68" t="s">
        <v>14666</v>
      </c>
      <c r="P2001" s="348">
        <v>87087454</v>
      </c>
      <c r="Q2001" s="348" t="s">
        <v>15347</v>
      </c>
      <c r="R2001" s="348" t="s">
        <v>6067</v>
      </c>
      <c r="S2001" s="348">
        <v>87087454</v>
      </c>
      <c r="T2001" s="348" t="s">
        <v>15372</v>
      </c>
      <c r="U2001" s="348">
        <v>86332081</v>
      </c>
      <c r="V2001" s="68"/>
      <c r="W2001" s="68"/>
      <c r="X2001" s="68" t="s">
        <v>1032</v>
      </c>
      <c r="Y2001" s="68"/>
    </row>
    <row r="2002" spans="1:25" x14ac:dyDescent="0.25">
      <c r="A2002" s="68" t="s">
        <v>6068</v>
      </c>
      <c r="B2002" s="68" t="s">
        <v>5590</v>
      </c>
      <c r="C2002" s="68" t="s">
        <v>4029</v>
      </c>
      <c r="D2002" s="68" t="s">
        <v>11160</v>
      </c>
      <c r="E2002" s="68" t="s">
        <v>4</v>
      </c>
      <c r="F2002" s="68" t="s">
        <v>49</v>
      </c>
      <c r="G2002" s="68" t="s">
        <v>17</v>
      </c>
      <c r="H2002" s="68" t="s">
        <v>4</v>
      </c>
      <c r="I2002" s="68">
        <v>21303</v>
      </c>
      <c r="J2002" s="68" t="s">
        <v>15316</v>
      </c>
      <c r="K2002" s="68" t="s">
        <v>126</v>
      </c>
      <c r="L2002" s="68" t="s">
        <v>271</v>
      </c>
      <c r="M2002" s="68" t="s">
        <v>14664</v>
      </c>
      <c r="N2002" s="68" t="s">
        <v>4029</v>
      </c>
      <c r="O2002" s="68" t="s">
        <v>14666</v>
      </c>
      <c r="P2002" s="348">
        <v>24701583</v>
      </c>
      <c r="Q2002" s="348" t="s">
        <v>15347</v>
      </c>
      <c r="R2002" s="348" t="s">
        <v>6069</v>
      </c>
      <c r="S2002" s="348">
        <v>24701583</v>
      </c>
      <c r="T2002" s="348" t="s">
        <v>15374</v>
      </c>
      <c r="U2002" s="348">
        <v>24701583</v>
      </c>
      <c r="V2002" s="68"/>
      <c r="W2002" s="68"/>
      <c r="X2002" s="68" t="s">
        <v>7695</v>
      </c>
      <c r="Y2002" s="68"/>
    </row>
    <row r="2003" spans="1:25" x14ac:dyDescent="0.25">
      <c r="A2003" s="68" t="s">
        <v>6070</v>
      </c>
      <c r="B2003" s="68" t="s">
        <v>1092</v>
      </c>
      <c r="C2003" s="68" t="s">
        <v>2109</v>
      </c>
      <c r="D2003" s="68" t="s">
        <v>11160</v>
      </c>
      <c r="E2003" s="68" t="s">
        <v>4</v>
      </c>
      <c r="F2003" s="68" t="s">
        <v>49</v>
      </c>
      <c r="G2003" s="68" t="s">
        <v>17</v>
      </c>
      <c r="H2003" s="68" t="s">
        <v>4</v>
      </c>
      <c r="I2003" s="68">
        <v>21303</v>
      </c>
      <c r="J2003" s="68" t="s">
        <v>15316</v>
      </c>
      <c r="K2003" s="68" t="s">
        <v>126</v>
      </c>
      <c r="L2003" s="68" t="s">
        <v>271</v>
      </c>
      <c r="M2003" s="68" t="s">
        <v>14664</v>
      </c>
      <c r="N2003" s="68" t="s">
        <v>2109</v>
      </c>
      <c r="O2003" s="68" t="s">
        <v>14666</v>
      </c>
      <c r="P2003" s="348">
        <v>24702089</v>
      </c>
      <c r="Q2003" s="348">
        <v>24702089</v>
      </c>
      <c r="R2003" s="348" t="s">
        <v>12780</v>
      </c>
      <c r="S2003" s="348">
        <v>84692437</v>
      </c>
      <c r="T2003" s="348" t="s">
        <v>15374</v>
      </c>
      <c r="U2003" s="348">
        <v>83237385</v>
      </c>
      <c r="V2003" s="68" t="s">
        <v>15261</v>
      </c>
      <c r="W2003" s="68"/>
      <c r="X2003" s="68" t="s">
        <v>3945</v>
      </c>
      <c r="Y2003" s="68"/>
    </row>
    <row r="2004" spans="1:25" x14ac:dyDescent="0.25">
      <c r="A2004" s="68" t="s">
        <v>6071</v>
      </c>
      <c r="B2004" s="68" t="s">
        <v>3777</v>
      </c>
      <c r="C2004" s="68" t="s">
        <v>6072</v>
      </c>
      <c r="D2004" s="68" t="s">
        <v>11160</v>
      </c>
      <c r="E2004" s="68" t="s">
        <v>4</v>
      </c>
      <c r="F2004" s="68" t="s">
        <v>49</v>
      </c>
      <c r="G2004" s="68" t="s">
        <v>17</v>
      </c>
      <c r="H2004" s="68" t="s">
        <v>4</v>
      </c>
      <c r="I2004" s="68">
        <v>21303</v>
      </c>
      <c r="J2004" s="68" t="s">
        <v>15316</v>
      </c>
      <c r="K2004" s="68" t="s">
        <v>126</v>
      </c>
      <c r="L2004" s="68" t="s">
        <v>271</v>
      </c>
      <c r="M2004" s="68" t="s">
        <v>14664</v>
      </c>
      <c r="N2004" s="68" t="s">
        <v>11669</v>
      </c>
      <c r="O2004" s="68" t="s">
        <v>14666</v>
      </c>
      <c r="P2004" s="348">
        <v>22005382</v>
      </c>
      <c r="Q2004" s="348" t="s">
        <v>15347</v>
      </c>
      <c r="R2004" s="348" t="s">
        <v>286</v>
      </c>
      <c r="S2004" s="348">
        <v>88670904</v>
      </c>
      <c r="T2004" s="348" t="s">
        <v>15374</v>
      </c>
      <c r="U2004" s="348">
        <v>83237385</v>
      </c>
      <c r="V2004" s="68" t="s">
        <v>15261</v>
      </c>
      <c r="W2004" s="68"/>
      <c r="X2004" s="68" t="s">
        <v>3685</v>
      </c>
      <c r="Y2004" s="68"/>
    </row>
    <row r="2005" spans="1:25" x14ac:dyDescent="0.25">
      <c r="A2005" s="68" t="s">
        <v>6073</v>
      </c>
      <c r="B2005" s="68" t="s">
        <v>1166</v>
      </c>
      <c r="C2005" s="68" t="s">
        <v>1547</v>
      </c>
      <c r="D2005" s="68" t="s">
        <v>11160</v>
      </c>
      <c r="E2005" s="68" t="s">
        <v>8</v>
      </c>
      <c r="F2005" s="68" t="s">
        <v>49</v>
      </c>
      <c r="G2005" s="68" t="s">
        <v>17</v>
      </c>
      <c r="H2005" s="68" t="s">
        <v>4</v>
      </c>
      <c r="I2005" s="68">
        <v>21303</v>
      </c>
      <c r="J2005" s="68" t="s">
        <v>15316</v>
      </c>
      <c r="K2005" s="68" t="s">
        <v>126</v>
      </c>
      <c r="L2005" s="68" t="s">
        <v>271</v>
      </c>
      <c r="M2005" s="68" t="s">
        <v>14664</v>
      </c>
      <c r="N2005" s="68" t="s">
        <v>1547</v>
      </c>
      <c r="O2005" s="68" t="s">
        <v>14666</v>
      </c>
      <c r="P2005" s="348">
        <v>72962554</v>
      </c>
      <c r="Q2005" s="348">
        <v>24702822</v>
      </c>
      <c r="R2005" s="348" t="s">
        <v>16704</v>
      </c>
      <c r="S2005" s="348">
        <v>85098822</v>
      </c>
      <c r="T2005" s="348" t="s">
        <v>15372</v>
      </c>
      <c r="U2005" s="348">
        <v>24700067</v>
      </c>
      <c r="V2005" s="68"/>
      <c r="W2005" s="68"/>
      <c r="X2005" s="68" t="s">
        <v>5393</v>
      </c>
      <c r="Y2005" s="68"/>
    </row>
    <row r="2006" spans="1:25" x14ac:dyDescent="0.25">
      <c r="A2006" s="68" t="s">
        <v>6074</v>
      </c>
      <c r="B2006" s="68" t="s">
        <v>212</v>
      </c>
      <c r="C2006" s="68" t="s">
        <v>1453</v>
      </c>
      <c r="D2006" s="68" t="s">
        <v>11160</v>
      </c>
      <c r="E2006" s="68" t="s">
        <v>2</v>
      </c>
      <c r="F2006" s="68" t="s">
        <v>49</v>
      </c>
      <c r="G2006" s="68" t="s">
        <v>17</v>
      </c>
      <c r="H2006" s="68" t="s">
        <v>6</v>
      </c>
      <c r="I2006" s="68">
        <v>21305</v>
      </c>
      <c r="J2006" s="68" t="s">
        <v>13034</v>
      </c>
      <c r="K2006" s="68" t="s">
        <v>126</v>
      </c>
      <c r="L2006" s="68" t="s">
        <v>271</v>
      </c>
      <c r="M2006" s="68" t="s">
        <v>1454</v>
      </c>
      <c r="N2006" s="68" t="s">
        <v>1454</v>
      </c>
      <c r="O2006" s="68" t="s">
        <v>14666</v>
      </c>
      <c r="P2006" s="348">
        <v>24702980</v>
      </c>
      <c r="Q2006" s="348" t="s">
        <v>15347</v>
      </c>
      <c r="R2006" s="348" t="s">
        <v>13664</v>
      </c>
      <c r="S2006" s="348">
        <v>24702980</v>
      </c>
      <c r="T2006" s="348" t="s">
        <v>15793</v>
      </c>
      <c r="U2006" s="348">
        <v>24700533</v>
      </c>
      <c r="V2006" s="68"/>
      <c r="W2006" s="68"/>
      <c r="X2006" s="68" t="s">
        <v>4434</v>
      </c>
      <c r="Y2006" s="68"/>
    </row>
    <row r="2007" spans="1:25" x14ac:dyDescent="0.25">
      <c r="A2007" s="68" t="s">
        <v>6075</v>
      </c>
      <c r="B2007" s="68" t="s">
        <v>3724</v>
      </c>
      <c r="C2007" s="68" t="s">
        <v>6076</v>
      </c>
      <c r="D2007" s="68" t="s">
        <v>11160</v>
      </c>
      <c r="E2007" s="68" t="s">
        <v>4</v>
      </c>
      <c r="F2007" s="68" t="s">
        <v>49</v>
      </c>
      <c r="G2007" s="68" t="s">
        <v>17</v>
      </c>
      <c r="H2007" s="68" t="s">
        <v>4</v>
      </c>
      <c r="I2007" s="68">
        <v>21303</v>
      </c>
      <c r="J2007" s="68" t="s">
        <v>15316</v>
      </c>
      <c r="K2007" s="68" t="s">
        <v>126</v>
      </c>
      <c r="L2007" s="68" t="s">
        <v>271</v>
      </c>
      <c r="M2007" s="68" t="s">
        <v>14664</v>
      </c>
      <c r="N2007" s="68" t="s">
        <v>6076</v>
      </c>
      <c r="O2007" s="68" t="s">
        <v>14666</v>
      </c>
      <c r="P2007" s="348">
        <v>88582827</v>
      </c>
      <c r="Q2007" s="348" t="s">
        <v>15347</v>
      </c>
      <c r="R2007" s="348" t="s">
        <v>14438</v>
      </c>
      <c r="S2007" s="348">
        <v>88582827</v>
      </c>
      <c r="T2007" s="348" t="s">
        <v>15374</v>
      </c>
      <c r="U2007" s="348">
        <v>83237385</v>
      </c>
      <c r="V2007" s="68"/>
      <c r="W2007" s="68"/>
      <c r="X2007" s="68" t="s">
        <v>7210</v>
      </c>
      <c r="Y2007" s="68"/>
    </row>
    <row r="2008" spans="1:25" x14ac:dyDescent="0.25">
      <c r="A2008" s="68" t="s">
        <v>6078</v>
      </c>
      <c r="B2008" s="68" t="s">
        <v>1202</v>
      </c>
      <c r="C2008" s="68" t="s">
        <v>3259</v>
      </c>
      <c r="D2008" s="68" t="s">
        <v>11160</v>
      </c>
      <c r="E2008" s="68" t="s">
        <v>4</v>
      </c>
      <c r="F2008" s="68" t="s">
        <v>49</v>
      </c>
      <c r="G2008" s="68" t="s">
        <v>17</v>
      </c>
      <c r="H2008" s="68" t="s">
        <v>2</v>
      </c>
      <c r="I2008" s="68">
        <v>21301</v>
      </c>
      <c r="J2008" s="68" t="s">
        <v>13028</v>
      </c>
      <c r="K2008" s="68" t="s">
        <v>126</v>
      </c>
      <c r="L2008" s="68" t="s">
        <v>271</v>
      </c>
      <c r="M2008" s="68" t="s">
        <v>271</v>
      </c>
      <c r="N2008" s="68" t="s">
        <v>11670</v>
      </c>
      <c r="O2008" s="68" t="s">
        <v>14666</v>
      </c>
      <c r="P2008" s="348">
        <v>87872988</v>
      </c>
      <c r="Q2008" s="348" t="s">
        <v>15347</v>
      </c>
      <c r="R2008" s="348" t="s">
        <v>6077</v>
      </c>
      <c r="S2008" s="348">
        <v>87872988</v>
      </c>
      <c r="T2008" s="348" t="s">
        <v>15374</v>
      </c>
      <c r="U2008" s="348">
        <v>83237385</v>
      </c>
      <c r="V2008" s="68"/>
      <c r="W2008" s="68"/>
      <c r="X2008" s="68" t="s">
        <v>4437</v>
      </c>
      <c r="Y2008" s="68"/>
    </row>
    <row r="2009" spans="1:25" x14ac:dyDescent="0.25">
      <c r="A2009" s="68" t="s">
        <v>6079</v>
      </c>
      <c r="B2009" s="68" t="s">
        <v>4041</v>
      </c>
      <c r="C2009" s="68" t="s">
        <v>323</v>
      </c>
      <c r="D2009" s="68" t="s">
        <v>11160</v>
      </c>
      <c r="E2009" s="68" t="s">
        <v>4</v>
      </c>
      <c r="F2009" s="68" t="s">
        <v>49</v>
      </c>
      <c r="G2009" s="68" t="s">
        <v>17</v>
      </c>
      <c r="H2009" s="68" t="s">
        <v>4</v>
      </c>
      <c r="I2009" s="68">
        <v>21303</v>
      </c>
      <c r="J2009" s="68" t="s">
        <v>15316</v>
      </c>
      <c r="K2009" s="68" t="s">
        <v>126</v>
      </c>
      <c r="L2009" s="68" t="s">
        <v>271</v>
      </c>
      <c r="M2009" s="68" t="s">
        <v>14664</v>
      </c>
      <c r="N2009" s="68" t="s">
        <v>323</v>
      </c>
      <c r="O2009" s="68" t="s">
        <v>14666</v>
      </c>
      <c r="P2009" s="348">
        <v>72695273</v>
      </c>
      <c r="Q2009" s="348">
        <v>24703027</v>
      </c>
      <c r="R2009" s="348" t="s">
        <v>15794</v>
      </c>
      <c r="S2009" s="348">
        <v>87801203</v>
      </c>
      <c r="T2009" s="348" t="s">
        <v>15374</v>
      </c>
      <c r="U2009" s="348">
        <v>24701583</v>
      </c>
      <c r="V2009" s="68"/>
      <c r="W2009" s="68"/>
      <c r="X2009" s="68" t="s">
        <v>12151</v>
      </c>
      <c r="Y2009" s="68"/>
    </row>
    <row r="2010" spans="1:25" x14ac:dyDescent="0.25">
      <c r="A2010" s="68" t="s">
        <v>6080</v>
      </c>
      <c r="B2010" s="68" t="s">
        <v>1396</v>
      </c>
      <c r="C2010" s="68" t="s">
        <v>6081</v>
      </c>
      <c r="D2010" s="68" t="s">
        <v>11160</v>
      </c>
      <c r="E2010" s="68" t="s">
        <v>2</v>
      </c>
      <c r="F2010" s="68" t="s">
        <v>49</v>
      </c>
      <c r="G2010" s="68" t="s">
        <v>17</v>
      </c>
      <c r="H2010" s="68" t="s">
        <v>6</v>
      </c>
      <c r="I2010" s="68">
        <v>21305</v>
      </c>
      <c r="J2010" s="68" t="s">
        <v>13034</v>
      </c>
      <c r="K2010" s="68" t="s">
        <v>126</v>
      </c>
      <c r="L2010" s="68" t="s">
        <v>271</v>
      </c>
      <c r="M2010" s="68" t="s">
        <v>1454</v>
      </c>
      <c r="N2010" s="68" t="s">
        <v>6081</v>
      </c>
      <c r="O2010" s="68" t="s">
        <v>14666</v>
      </c>
      <c r="P2010" s="348">
        <v>60277286</v>
      </c>
      <c r="Q2010" s="348" t="s">
        <v>15347</v>
      </c>
      <c r="R2010" s="348" t="s">
        <v>13238</v>
      </c>
      <c r="S2010" s="348">
        <v>60277286</v>
      </c>
      <c r="T2010" s="348" t="s">
        <v>15793</v>
      </c>
      <c r="U2010" s="348">
        <v>88134791</v>
      </c>
      <c r="V2010" s="68"/>
      <c r="W2010" s="68"/>
      <c r="X2010" s="68" t="s">
        <v>4446</v>
      </c>
      <c r="Y2010" s="68"/>
    </row>
    <row r="2011" spans="1:25" x14ac:dyDescent="0.25">
      <c r="A2011" s="68" t="s">
        <v>6082</v>
      </c>
      <c r="B2011" s="68" t="s">
        <v>1362</v>
      </c>
      <c r="C2011" s="68" t="s">
        <v>6083</v>
      </c>
      <c r="D2011" s="68" t="s">
        <v>11160</v>
      </c>
      <c r="E2011" s="68" t="s">
        <v>4</v>
      </c>
      <c r="F2011" s="68" t="s">
        <v>49</v>
      </c>
      <c r="G2011" s="68" t="s">
        <v>17</v>
      </c>
      <c r="H2011" s="68" t="s">
        <v>4</v>
      </c>
      <c r="I2011" s="68">
        <v>21303</v>
      </c>
      <c r="J2011" s="68" t="s">
        <v>15316</v>
      </c>
      <c r="K2011" s="68" t="s">
        <v>126</v>
      </c>
      <c r="L2011" s="68" t="s">
        <v>271</v>
      </c>
      <c r="M2011" s="68" t="s">
        <v>14664</v>
      </c>
      <c r="N2011" s="68" t="s">
        <v>6083</v>
      </c>
      <c r="O2011" s="68" t="s">
        <v>14666</v>
      </c>
      <c r="P2011" s="348">
        <v>84402312</v>
      </c>
      <c r="Q2011" s="348">
        <v>24701583</v>
      </c>
      <c r="R2011" s="348" t="s">
        <v>6084</v>
      </c>
      <c r="S2011" s="348">
        <v>86178228</v>
      </c>
      <c r="T2011" s="348" t="s">
        <v>15374</v>
      </c>
      <c r="U2011" s="348">
        <v>83237385</v>
      </c>
      <c r="V2011" s="68"/>
      <c r="W2011" s="68"/>
      <c r="X2011" s="68" t="s">
        <v>8880</v>
      </c>
      <c r="Y2011" s="68"/>
    </row>
    <row r="2012" spans="1:25" x14ac:dyDescent="0.25">
      <c r="A2012" s="68" t="s">
        <v>6085</v>
      </c>
      <c r="B2012" s="68" t="s">
        <v>3741</v>
      </c>
      <c r="C2012" s="68" t="s">
        <v>6086</v>
      </c>
      <c r="D2012" s="68" t="s">
        <v>11160</v>
      </c>
      <c r="E2012" s="68" t="s">
        <v>4</v>
      </c>
      <c r="F2012" s="68" t="s">
        <v>49</v>
      </c>
      <c r="G2012" s="68" t="s">
        <v>17</v>
      </c>
      <c r="H2012" s="68" t="s">
        <v>4</v>
      </c>
      <c r="I2012" s="68">
        <v>21303</v>
      </c>
      <c r="J2012" s="68" t="s">
        <v>15316</v>
      </c>
      <c r="K2012" s="68" t="s">
        <v>126</v>
      </c>
      <c r="L2012" s="68" t="s">
        <v>271</v>
      </c>
      <c r="M2012" s="68" t="s">
        <v>14664</v>
      </c>
      <c r="N2012" s="68" t="s">
        <v>11671</v>
      </c>
      <c r="O2012" s="68" t="s">
        <v>14666</v>
      </c>
      <c r="P2012" s="348">
        <v>24702034</v>
      </c>
      <c r="Q2012" s="348" t="s">
        <v>15347</v>
      </c>
      <c r="R2012" s="348" t="s">
        <v>13236</v>
      </c>
      <c r="S2012" s="348">
        <v>83362465</v>
      </c>
      <c r="T2012" s="348" t="s">
        <v>15374</v>
      </c>
      <c r="U2012" s="348">
        <v>24701583</v>
      </c>
      <c r="V2012" s="68" t="s">
        <v>15261</v>
      </c>
      <c r="W2012" s="68"/>
      <c r="X2012" s="68" t="s">
        <v>4026</v>
      </c>
      <c r="Y2012" s="68"/>
    </row>
    <row r="2013" spans="1:25" x14ac:dyDescent="0.25">
      <c r="A2013" s="68" t="s">
        <v>6087</v>
      </c>
      <c r="B2013" s="68" t="s">
        <v>2594</v>
      </c>
      <c r="C2013" s="68" t="s">
        <v>976</v>
      </c>
      <c r="D2013" s="68" t="s">
        <v>11160</v>
      </c>
      <c r="E2013" s="68" t="s">
        <v>8</v>
      </c>
      <c r="F2013" s="68" t="s">
        <v>49</v>
      </c>
      <c r="G2013" s="68" t="s">
        <v>17</v>
      </c>
      <c r="H2013" s="68" t="s">
        <v>4</v>
      </c>
      <c r="I2013" s="68">
        <v>21303</v>
      </c>
      <c r="J2013" s="68" t="s">
        <v>15316</v>
      </c>
      <c r="K2013" s="68" t="s">
        <v>126</v>
      </c>
      <c r="L2013" s="68" t="s">
        <v>271</v>
      </c>
      <c r="M2013" s="68" t="s">
        <v>14664</v>
      </c>
      <c r="N2013" s="68" t="s">
        <v>976</v>
      </c>
      <c r="O2013" s="68" t="s">
        <v>14666</v>
      </c>
      <c r="P2013" s="348">
        <v>44057992</v>
      </c>
      <c r="Q2013" s="348">
        <v>71787341</v>
      </c>
      <c r="R2013" s="348" t="s">
        <v>14432</v>
      </c>
      <c r="S2013" s="348">
        <v>71787341</v>
      </c>
      <c r="T2013" s="348" t="s">
        <v>15372</v>
      </c>
      <c r="U2013" s="348">
        <v>86332081</v>
      </c>
      <c r="V2013" s="68"/>
      <c r="W2013" s="68"/>
      <c r="X2013" s="68" t="s">
        <v>10918</v>
      </c>
      <c r="Y2013" s="68"/>
    </row>
    <row r="2014" spans="1:25" x14ac:dyDescent="0.25">
      <c r="A2014" s="68" t="s">
        <v>6088</v>
      </c>
      <c r="B2014" s="68" t="s">
        <v>2383</v>
      </c>
      <c r="C2014" s="68" t="s">
        <v>3405</v>
      </c>
      <c r="D2014" s="68" t="s">
        <v>11160</v>
      </c>
      <c r="E2014" s="68" t="s">
        <v>4</v>
      </c>
      <c r="F2014" s="68" t="s">
        <v>49</v>
      </c>
      <c r="G2014" s="68" t="s">
        <v>17</v>
      </c>
      <c r="H2014" s="68" t="s">
        <v>6</v>
      </c>
      <c r="I2014" s="68">
        <v>21305</v>
      </c>
      <c r="J2014" s="68" t="s">
        <v>13034</v>
      </c>
      <c r="K2014" s="68" t="s">
        <v>126</v>
      </c>
      <c r="L2014" s="68" t="s">
        <v>271</v>
      </c>
      <c r="M2014" s="68" t="s">
        <v>1454</v>
      </c>
      <c r="N2014" s="68" t="s">
        <v>3405</v>
      </c>
      <c r="O2014" s="68" t="s">
        <v>14666</v>
      </c>
      <c r="P2014" s="348">
        <v>24706729</v>
      </c>
      <c r="Q2014" s="348">
        <v>24706729</v>
      </c>
      <c r="R2014" s="348" t="s">
        <v>12780</v>
      </c>
      <c r="S2014" s="348">
        <v>84692437</v>
      </c>
      <c r="T2014" s="348" t="s">
        <v>15374</v>
      </c>
      <c r="U2014" s="348">
        <v>83237385</v>
      </c>
      <c r="V2014" s="68"/>
      <c r="W2014" s="68"/>
      <c r="X2014" s="68" t="s">
        <v>3951</v>
      </c>
      <c r="Y2014" s="68"/>
    </row>
    <row r="2015" spans="1:25" x14ac:dyDescent="0.25">
      <c r="A2015" s="68" t="s">
        <v>6090</v>
      </c>
      <c r="B2015" s="68" t="s">
        <v>6089</v>
      </c>
      <c r="C2015" s="68" t="s">
        <v>540</v>
      </c>
      <c r="D2015" s="68" t="s">
        <v>11160</v>
      </c>
      <c r="E2015" s="68" t="s">
        <v>8</v>
      </c>
      <c r="F2015" s="68" t="s">
        <v>49</v>
      </c>
      <c r="G2015" s="68" t="s">
        <v>17</v>
      </c>
      <c r="H2015" s="68" t="s">
        <v>4</v>
      </c>
      <c r="I2015" s="68">
        <v>21303</v>
      </c>
      <c r="J2015" s="68" t="s">
        <v>15316</v>
      </c>
      <c r="K2015" s="68" t="s">
        <v>126</v>
      </c>
      <c r="L2015" s="68" t="s">
        <v>271</v>
      </c>
      <c r="M2015" s="68" t="s">
        <v>14664</v>
      </c>
      <c r="N2015" s="68" t="s">
        <v>540</v>
      </c>
      <c r="O2015" s="68" t="s">
        <v>14666</v>
      </c>
      <c r="P2015" s="348">
        <v>24700576</v>
      </c>
      <c r="Q2015" s="348">
        <v>24700576</v>
      </c>
      <c r="R2015" s="348" t="s">
        <v>14434</v>
      </c>
      <c r="S2015" s="348">
        <v>88067959</v>
      </c>
      <c r="T2015" s="348" t="s">
        <v>15372</v>
      </c>
      <c r="U2015" s="348">
        <v>86332081</v>
      </c>
      <c r="V2015" s="68" t="s">
        <v>15261</v>
      </c>
      <c r="W2015" s="68"/>
      <c r="X2015" s="68" t="s">
        <v>4080</v>
      </c>
      <c r="Y2015" s="68"/>
    </row>
    <row r="2016" spans="1:25" x14ac:dyDescent="0.25">
      <c r="A2016" s="68" t="s">
        <v>6092</v>
      </c>
      <c r="B2016" s="68" t="s">
        <v>6091</v>
      </c>
      <c r="C2016" s="68" t="s">
        <v>6093</v>
      </c>
      <c r="D2016" s="68" t="s">
        <v>11160</v>
      </c>
      <c r="E2016" s="68" t="s">
        <v>4</v>
      </c>
      <c r="F2016" s="68" t="s">
        <v>49</v>
      </c>
      <c r="G2016" s="68" t="s">
        <v>17</v>
      </c>
      <c r="H2016" s="68" t="s">
        <v>4</v>
      </c>
      <c r="I2016" s="68">
        <v>21303</v>
      </c>
      <c r="J2016" s="68" t="s">
        <v>15316</v>
      </c>
      <c r="K2016" s="68" t="s">
        <v>126</v>
      </c>
      <c r="L2016" s="68" t="s">
        <v>271</v>
      </c>
      <c r="M2016" s="68" t="s">
        <v>14664</v>
      </c>
      <c r="N2016" s="68" t="s">
        <v>11672</v>
      </c>
      <c r="O2016" s="68" t="s">
        <v>14666</v>
      </c>
      <c r="P2016" s="348">
        <v>24701583</v>
      </c>
      <c r="Q2016" s="348">
        <v>24701583</v>
      </c>
      <c r="R2016" s="348" t="s">
        <v>6094</v>
      </c>
      <c r="S2016" s="348">
        <v>44064351</v>
      </c>
      <c r="T2016" s="348" t="s">
        <v>15374</v>
      </c>
      <c r="U2016" s="348">
        <v>24701583</v>
      </c>
      <c r="V2016" s="68"/>
      <c r="W2016" s="68"/>
      <c r="X2016" s="68" t="s">
        <v>8882</v>
      </c>
      <c r="Y2016" s="68"/>
    </row>
    <row r="2017" spans="1:25" x14ac:dyDescent="0.25">
      <c r="A2017" s="68" t="s">
        <v>6096</v>
      </c>
      <c r="B2017" s="68" t="s">
        <v>6095</v>
      </c>
      <c r="C2017" s="68" t="s">
        <v>10158</v>
      </c>
      <c r="D2017" s="68" t="s">
        <v>11160</v>
      </c>
      <c r="E2017" s="68" t="s">
        <v>2</v>
      </c>
      <c r="F2017" s="68" t="s">
        <v>49</v>
      </c>
      <c r="G2017" s="68" t="s">
        <v>17</v>
      </c>
      <c r="H2017" s="68" t="s">
        <v>6</v>
      </c>
      <c r="I2017" s="68">
        <v>21305</v>
      </c>
      <c r="J2017" s="68" t="s">
        <v>13034</v>
      </c>
      <c r="K2017" s="68" t="s">
        <v>126</v>
      </c>
      <c r="L2017" s="68" t="s">
        <v>271</v>
      </c>
      <c r="M2017" s="68" t="s">
        <v>1454</v>
      </c>
      <c r="N2017" s="68" t="s">
        <v>11673</v>
      </c>
      <c r="O2017" s="68" t="s">
        <v>14666</v>
      </c>
      <c r="P2017" s="348">
        <v>24700533</v>
      </c>
      <c r="Q2017" s="348">
        <v>24700533</v>
      </c>
      <c r="R2017" s="348" t="s">
        <v>6097</v>
      </c>
      <c r="S2017" s="348">
        <v>89541464</v>
      </c>
      <c r="T2017" s="348" t="s">
        <v>15793</v>
      </c>
      <c r="U2017" s="348">
        <v>24700533</v>
      </c>
      <c r="V2017" s="68"/>
      <c r="W2017" s="68"/>
      <c r="X2017" s="68" t="s">
        <v>3609</v>
      </c>
      <c r="Y2017" s="68"/>
    </row>
    <row r="2018" spans="1:25" x14ac:dyDescent="0.25">
      <c r="A2018" s="68" t="s">
        <v>6098</v>
      </c>
      <c r="B2018" s="68" t="s">
        <v>4087</v>
      </c>
      <c r="C2018" s="68" t="s">
        <v>47</v>
      </c>
      <c r="D2018" s="68" t="s">
        <v>11160</v>
      </c>
      <c r="E2018" s="68" t="s">
        <v>4</v>
      </c>
      <c r="F2018" s="68" t="s">
        <v>49</v>
      </c>
      <c r="G2018" s="68" t="s">
        <v>17</v>
      </c>
      <c r="H2018" s="68" t="s">
        <v>4</v>
      </c>
      <c r="I2018" s="68">
        <v>21303</v>
      </c>
      <c r="J2018" s="68" t="s">
        <v>15316</v>
      </c>
      <c r="K2018" s="68" t="s">
        <v>126</v>
      </c>
      <c r="L2018" s="68" t="s">
        <v>271</v>
      </c>
      <c r="M2018" s="68" t="s">
        <v>14664</v>
      </c>
      <c r="N2018" s="68" t="s">
        <v>47</v>
      </c>
      <c r="O2018" s="68" t="s">
        <v>14666</v>
      </c>
      <c r="P2018" s="348">
        <v>24703292</v>
      </c>
      <c r="Q2018" s="348">
        <v>24703292</v>
      </c>
      <c r="R2018" s="348" t="s">
        <v>12776</v>
      </c>
      <c r="S2018" s="348">
        <v>24703292</v>
      </c>
      <c r="T2018" s="348" t="s">
        <v>15374</v>
      </c>
      <c r="U2018" s="348">
        <v>24701583</v>
      </c>
      <c r="V2018" s="68" t="s">
        <v>15261</v>
      </c>
      <c r="W2018" s="68"/>
      <c r="X2018" s="68" t="s">
        <v>3606</v>
      </c>
      <c r="Y2018" s="68"/>
    </row>
    <row r="2019" spans="1:25" x14ac:dyDescent="0.25">
      <c r="A2019" s="68" t="s">
        <v>6099</v>
      </c>
      <c r="B2019" s="68" t="s">
        <v>4406</v>
      </c>
      <c r="C2019" s="68" t="s">
        <v>6100</v>
      </c>
      <c r="D2019" s="68" t="s">
        <v>11160</v>
      </c>
      <c r="E2019" s="68" t="s">
        <v>8</v>
      </c>
      <c r="F2019" s="68" t="s">
        <v>49</v>
      </c>
      <c r="G2019" s="68" t="s">
        <v>17</v>
      </c>
      <c r="H2019" s="68" t="s">
        <v>4</v>
      </c>
      <c r="I2019" s="68">
        <v>21303</v>
      </c>
      <c r="J2019" s="68" t="s">
        <v>15316</v>
      </c>
      <c r="K2019" s="68" t="s">
        <v>126</v>
      </c>
      <c r="L2019" s="68" t="s">
        <v>271</v>
      </c>
      <c r="M2019" s="68" t="s">
        <v>14664</v>
      </c>
      <c r="N2019" s="68" t="s">
        <v>11674</v>
      </c>
      <c r="O2019" s="68" t="s">
        <v>14666</v>
      </c>
      <c r="P2019" s="348">
        <v>22005444</v>
      </c>
      <c r="Q2019" s="348">
        <v>24702822</v>
      </c>
      <c r="R2019" s="348" t="s">
        <v>12530</v>
      </c>
      <c r="S2019" s="348">
        <v>88386984</v>
      </c>
      <c r="T2019" s="348" t="s">
        <v>15372</v>
      </c>
      <c r="U2019" s="348">
        <v>86332081</v>
      </c>
      <c r="V2019" s="68" t="s">
        <v>15261</v>
      </c>
      <c r="W2019" s="68"/>
      <c r="X2019" s="68" t="s">
        <v>8527</v>
      </c>
      <c r="Y2019" s="68"/>
    </row>
    <row r="2020" spans="1:25" x14ac:dyDescent="0.25">
      <c r="A2020" s="68" t="s">
        <v>6101</v>
      </c>
      <c r="B2020" s="68" t="s">
        <v>4421</v>
      </c>
      <c r="C2020" s="68" t="s">
        <v>15795</v>
      </c>
      <c r="D2020" s="68" t="s">
        <v>11160</v>
      </c>
      <c r="E2020" s="68" t="s">
        <v>4</v>
      </c>
      <c r="F2020" s="68" t="s">
        <v>49</v>
      </c>
      <c r="G2020" s="68" t="s">
        <v>17</v>
      </c>
      <c r="H2020" s="68" t="s">
        <v>4</v>
      </c>
      <c r="I2020" s="68">
        <v>21303</v>
      </c>
      <c r="J2020" s="68" t="s">
        <v>15316</v>
      </c>
      <c r="K2020" s="68" t="s">
        <v>126</v>
      </c>
      <c r="L2020" s="68" t="s">
        <v>271</v>
      </c>
      <c r="M2020" s="68" t="s">
        <v>14664</v>
      </c>
      <c r="N2020" s="68" t="s">
        <v>4653</v>
      </c>
      <c r="O2020" s="68" t="s">
        <v>14666</v>
      </c>
      <c r="P2020" s="348">
        <v>44050940</v>
      </c>
      <c r="Q2020" s="348" t="s">
        <v>15347</v>
      </c>
      <c r="R2020" s="348" t="s">
        <v>13237</v>
      </c>
      <c r="S2020" s="348">
        <v>62970610</v>
      </c>
      <c r="T2020" s="348" t="s">
        <v>15374</v>
      </c>
      <c r="U2020" s="348">
        <v>83237385</v>
      </c>
      <c r="V2020" s="68"/>
      <c r="W2020" s="68"/>
      <c r="X2020" s="68" t="s">
        <v>5074</v>
      </c>
      <c r="Y2020" s="68"/>
    </row>
    <row r="2021" spans="1:25" x14ac:dyDescent="0.25">
      <c r="A2021" s="68" t="s">
        <v>6102</v>
      </c>
      <c r="B2021" s="68" t="s">
        <v>4440</v>
      </c>
      <c r="C2021" s="68" t="s">
        <v>4721</v>
      </c>
      <c r="D2021" s="68" t="s">
        <v>11160</v>
      </c>
      <c r="E2021" s="68" t="s">
        <v>2</v>
      </c>
      <c r="F2021" s="68" t="s">
        <v>49</v>
      </c>
      <c r="G2021" s="68" t="s">
        <v>17</v>
      </c>
      <c r="H2021" s="68" t="s">
        <v>6</v>
      </c>
      <c r="I2021" s="68">
        <v>21305</v>
      </c>
      <c r="J2021" s="68" t="s">
        <v>13034</v>
      </c>
      <c r="K2021" s="68" t="s">
        <v>126</v>
      </c>
      <c r="L2021" s="68" t="s">
        <v>271</v>
      </c>
      <c r="M2021" s="68" t="s">
        <v>1454</v>
      </c>
      <c r="N2021" s="68" t="s">
        <v>4721</v>
      </c>
      <c r="O2021" s="68" t="s">
        <v>14666</v>
      </c>
      <c r="P2021" s="348">
        <v>24700533</v>
      </c>
      <c r="Q2021" s="348" t="s">
        <v>15347</v>
      </c>
      <c r="R2021" s="348" t="s">
        <v>16705</v>
      </c>
      <c r="S2021" s="348">
        <v>88240047</v>
      </c>
      <c r="T2021" s="348" t="s">
        <v>15793</v>
      </c>
      <c r="U2021" s="348">
        <v>24700533</v>
      </c>
      <c r="V2021" s="68"/>
      <c r="W2021" s="68"/>
      <c r="X2021" s="68" t="s">
        <v>4444</v>
      </c>
      <c r="Y2021" s="68"/>
    </row>
    <row r="2022" spans="1:25" x14ac:dyDescent="0.25">
      <c r="A2022" s="68" t="s">
        <v>6104</v>
      </c>
      <c r="B2022" s="68" t="s">
        <v>6103</v>
      </c>
      <c r="C2022" s="68" t="s">
        <v>127</v>
      </c>
      <c r="D2022" s="68" t="s">
        <v>11160</v>
      </c>
      <c r="E2022" s="68" t="s">
        <v>4</v>
      </c>
      <c r="F2022" s="68" t="s">
        <v>49</v>
      </c>
      <c r="G2022" s="68" t="s">
        <v>17</v>
      </c>
      <c r="H2022" s="68" t="s">
        <v>4</v>
      </c>
      <c r="I2022" s="68">
        <v>21303</v>
      </c>
      <c r="J2022" s="68" t="s">
        <v>15316</v>
      </c>
      <c r="K2022" s="68" t="s">
        <v>126</v>
      </c>
      <c r="L2022" s="68" t="s">
        <v>271</v>
      </c>
      <c r="M2022" s="68" t="s">
        <v>14664</v>
      </c>
      <c r="N2022" s="68" t="s">
        <v>127</v>
      </c>
      <c r="O2022" s="68" t="s">
        <v>14666</v>
      </c>
      <c r="P2022" s="348">
        <v>44056279</v>
      </c>
      <c r="Q2022" s="348" t="s">
        <v>15347</v>
      </c>
      <c r="R2022" s="348" t="s">
        <v>13667</v>
      </c>
      <c r="S2022" s="348">
        <v>84817733</v>
      </c>
      <c r="T2022" s="348" t="s">
        <v>15374</v>
      </c>
      <c r="U2022" s="348">
        <v>83237385</v>
      </c>
      <c r="V2022" s="68"/>
      <c r="W2022" s="68"/>
      <c r="X2022" s="68" t="s">
        <v>992</v>
      </c>
      <c r="Y2022" s="68"/>
    </row>
    <row r="2023" spans="1:25" x14ac:dyDescent="0.25">
      <c r="A2023" s="68" t="s">
        <v>6106</v>
      </c>
      <c r="B2023" s="68" t="s">
        <v>6105</v>
      </c>
      <c r="C2023" s="68" t="s">
        <v>1357</v>
      </c>
      <c r="D2023" s="68" t="s">
        <v>11160</v>
      </c>
      <c r="E2023" s="68" t="s">
        <v>8</v>
      </c>
      <c r="F2023" s="68" t="s">
        <v>49</v>
      </c>
      <c r="G2023" s="68" t="s">
        <v>17</v>
      </c>
      <c r="H2023" s="68" t="s">
        <v>4</v>
      </c>
      <c r="I2023" s="68">
        <v>21303</v>
      </c>
      <c r="J2023" s="68" t="s">
        <v>15316</v>
      </c>
      <c r="K2023" s="68" t="s">
        <v>126</v>
      </c>
      <c r="L2023" s="68" t="s">
        <v>271</v>
      </c>
      <c r="M2023" s="68" t="s">
        <v>14664</v>
      </c>
      <c r="N2023" s="68" t="s">
        <v>1357</v>
      </c>
      <c r="O2023" s="68" t="s">
        <v>14666</v>
      </c>
      <c r="P2023" s="348">
        <v>89689567</v>
      </c>
      <c r="Q2023" s="348" t="s">
        <v>15347</v>
      </c>
      <c r="R2023" s="348" t="s">
        <v>16706</v>
      </c>
      <c r="S2023" s="348">
        <v>89689567</v>
      </c>
      <c r="T2023" s="348" t="s">
        <v>15372</v>
      </c>
      <c r="U2023" s="348">
        <v>86332081</v>
      </c>
      <c r="V2023" s="68"/>
      <c r="W2023" s="68"/>
      <c r="X2023" s="68" t="s">
        <v>15267</v>
      </c>
      <c r="Y2023" s="68"/>
    </row>
    <row r="2024" spans="1:25" x14ac:dyDescent="0.25">
      <c r="A2024" s="68" t="s">
        <v>6107</v>
      </c>
      <c r="B2024" s="68" t="s">
        <v>4884</v>
      </c>
      <c r="C2024" s="68" t="s">
        <v>6108</v>
      </c>
      <c r="D2024" s="68" t="s">
        <v>11160</v>
      </c>
      <c r="E2024" s="68" t="s">
        <v>10</v>
      </c>
      <c r="F2024" s="68" t="s">
        <v>49</v>
      </c>
      <c r="G2024" s="68" t="s">
        <v>17</v>
      </c>
      <c r="H2024" s="68" t="s">
        <v>2</v>
      </c>
      <c r="I2024" s="68">
        <v>21301</v>
      </c>
      <c r="J2024" s="68" t="s">
        <v>13028</v>
      </c>
      <c r="K2024" s="68" t="s">
        <v>126</v>
      </c>
      <c r="L2024" s="68" t="s">
        <v>271</v>
      </c>
      <c r="M2024" s="68" t="s">
        <v>271</v>
      </c>
      <c r="N2024" s="68" t="s">
        <v>6108</v>
      </c>
      <c r="O2024" s="68" t="s">
        <v>14666</v>
      </c>
      <c r="P2024" s="348">
        <v>88130115</v>
      </c>
      <c r="Q2024" s="348">
        <v>88130115</v>
      </c>
      <c r="R2024" s="348" t="s">
        <v>11513</v>
      </c>
      <c r="S2024" s="348">
        <v>88130115</v>
      </c>
      <c r="T2024" s="348" t="s">
        <v>15625</v>
      </c>
      <c r="U2024" s="348">
        <v>87067098</v>
      </c>
      <c r="V2024" s="68"/>
      <c r="W2024" s="68"/>
      <c r="X2024" s="68" t="s">
        <v>3949</v>
      </c>
      <c r="Y2024" s="68"/>
    </row>
    <row r="2025" spans="1:25" x14ac:dyDescent="0.25">
      <c r="A2025" s="68" t="s">
        <v>6110</v>
      </c>
      <c r="B2025" s="68" t="s">
        <v>6109</v>
      </c>
      <c r="C2025" s="68" t="s">
        <v>6111</v>
      </c>
      <c r="D2025" s="68" t="s">
        <v>11160</v>
      </c>
      <c r="E2025" s="68" t="s">
        <v>5</v>
      </c>
      <c r="F2025" s="68" t="s">
        <v>49</v>
      </c>
      <c r="G2025" s="68" t="s">
        <v>17</v>
      </c>
      <c r="H2025" s="68" t="s">
        <v>5</v>
      </c>
      <c r="I2025" s="68">
        <v>21304</v>
      </c>
      <c r="J2025" s="68" t="s">
        <v>13032</v>
      </c>
      <c r="K2025" s="68" t="s">
        <v>126</v>
      </c>
      <c r="L2025" s="68" t="s">
        <v>271</v>
      </c>
      <c r="M2025" s="68" t="s">
        <v>5352</v>
      </c>
      <c r="N2025" s="68" t="s">
        <v>6111</v>
      </c>
      <c r="O2025" s="68" t="s">
        <v>14666</v>
      </c>
      <c r="P2025" s="348">
        <v>70143232</v>
      </c>
      <c r="Q2025" s="348" t="s">
        <v>15347</v>
      </c>
      <c r="R2025" s="348" t="s">
        <v>15796</v>
      </c>
      <c r="S2025" s="348">
        <v>70143232</v>
      </c>
      <c r="T2025" s="348" t="s">
        <v>10065</v>
      </c>
      <c r="U2025" s="348">
        <v>21006045</v>
      </c>
      <c r="V2025" s="68"/>
      <c r="W2025" s="68"/>
      <c r="X2025" s="68" t="s">
        <v>6112</v>
      </c>
      <c r="Y2025" s="68"/>
    </row>
    <row r="2026" spans="1:25" x14ac:dyDescent="0.25">
      <c r="A2026" s="68" t="s">
        <v>6114</v>
      </c>
      <c r="B2026" s="68" t="s">
        <v>6113</v>
      </c>
      <c r="C2026" s="68" t="s">
        <v>6115</v>
      </c>
      <c r="D2026" s="68" t="s">
        <v>11160</v>
      </c>
      <c r="E2026" s="68" t="s">
        <v>5</v>
      </c>
      <c r="F2026" s="68" t="s">
        <v>49</v>
      </c>
      <c r="G2026" s="68" t="s">
        <v>17</v>
      </c>
      <c r="H2026" s="68" t="s">
        <v>10</v>
      </c>
      <c r="I2026" s="68">
        <v>21308</v>
      </c>
      <c r="J2026" s="68" t="s">
        <v>13037</v>
      </c>
      <c r="K2026" s="68" t="s">
        <v>126</v>
      </c>
      <c r="L2026" s="68" t="s">
        <v>271</v>
      </c>
      <c r="M2026" s="68" t="s">
        <v>6023</v>
      </c>
      <c r="N2026" s="68" t="s">
        <v>6115</v>
      </c>
      <c r="O2026" s="68" t="s">
        <v>14666</v>
      </c>
      <c r="P2026" s="348">
        <v>84685715</v>
      </c>
      <c r="Q2026" s="348">
        <v>44056209</v>
      </c>
      <c r="R2026" s="348" t="s">
        <v>16707</v>
      </c>
      <c r="S2026" s="348">
        <v>84685715</v>
      </c>
      <c r="T2026" s="348" t="s">
        <v>10065</v>
      </c>
      <c r="U2026" s="348">
        <v>21006045</v>
      </c>
      <c r="V2026" s="68"/>
      <c r="W2026" s="68"/>
      <c r="X2026" s="68" t="s">
        <v>6116</v>
      </c>
      <c r="Y2026" s="68"/>
    </row>
    <row r="2027" spans="1:25" x14ac:dyDescent="0.25">
      <c r="A2027" s="68" t="s">
        <v>6118</v>
      </c>
      <c r="B2027" s="68" t="s">
        <v>6117</v>
      </c>
      <c r="C2027" s="68" t="s">
        <v>6119</v>
      </c>
      <c r="D2027" s="68" t="s">
        <v>11160</v>
      </c>
      <c r="E2027" s="68" t="s">
        <v>10</v>
      </c>
      <c r="F2027" s="68" t="s">
        <v>49</v>
      </c>
      <c r="G2027" s="68" t="s">
        <v>17</v>
      </c>
      <c r="H2027" s="68" t="s">
        <v>8</v>
      </c>
      <c r="I2027" s="68">
        <v>21307</v>
      </c>
      <c r="J2027" s="68" t="s">
        <v>13036</v>
      </c>
      <c r="K2027" s="68" t="s">
        <v>126</v>
      </c>
      <c r="L2027" s="68" t="s">
        <v>271</v>
      </c>
      <c r="M2027" s="68" t="s">
        <v>14431</v>
      </c>
      <c r="N2027" s="68" t="s">
        <v>6119</v>
      </c>
      <c r="O2027" s="68" t="s">
        <v>14666</v>
      </c>
      <c r="P2027" s="348">
        <v>44056305</v>
      </c>
      <c r="Q2027" s="348" t="s">
        <v>15347</v>
      </c>
      <c r="R2027" s="348" t="s">
        <v>15190</v>
      </c>
      <c r="S2027" s="348">
        <v>86862455</v>
      </c>
      <c r="T2027" s="348" t="s">
        <v>15625</v>
      </c>
      <c r="U2027" s="348">
        <v>87067098</v>
      </c>
      <c r="V2027" s="68"/>
      <c r="W2027" s="68"/>
      <c r="X2027" s="68" t="s">
        <v>9163</v>
      </c>
      <c r="Y2027" s="68"/>
    </row>
    <row r="2028" spans="1:25" x14ac:dyDescent="0.25">
      <c r="A2028" s="68" t="s">
        <v>6120</v>
      </c>
      <c r="B2028" s="68" t="s">
        <v>5864</v>
      </c>
      <c r="C2028" s="68" t="s">
        <v>6121</v>
      </c>
      <c r="D2028" s="68" t="s">
        <v>11160</v>
      </c>
      <c r="E2028" s="68" t="s">
        <v>5</v>
      </c>
      <c r="F2028" s="68" t="s">
        <v>316</v>
      </c>
      <c r="G2028" s="68" t="s">
        <v>5</v>
      </c>
      <c r="H2028" s="68" t="s">
        <v>5</v>
      </c>
      <c r="I2028" s="68">
        <v>50404</v>
      </c>
      <c r="J2028" s="68" t="s">
        <v>13935</v>
      </c>
      <c r="K2028" s="68" t="s">
        <v>317</v>
      </c>
      <c r="L2028" s="68" t="s">
        <v>14234</v>
      </c>
      <c r="M2028" s="68" t="s">
        <v>6121</v>
      </c>
      <c r="N2028" s="68" t="s">
        <v>6121</v>
      </c>
      <c r="O2028" s="68" t="s">
        <v>14666</v>
      </c>
      <c r="P2028" s="348">
        <v>24668841</v>
      </c>
      <c r="Q2028" s="348">
        <v>22006807</v>
      </c>
      <c r="R2028" s="348" t="s">
        <v>15213</v>
      </c>
      <c r="S2028" s="348">
        <v>83309850</v>
      </c>
      <c r="T2028" s="348" t="s">
        <v>10065</v>
      </c>
      <c r="U2028" s="348">
        <v>21006045</v>
      </c>
      <c r="V2028" s="68"/>
      <c r="W2028" s="68"/>
      <c r="X2028" s="68" t="s">
        <v>3998</v>
      </c>
      <c r="Y2028" s="68"/>
    </row>
    <row r="2029" spans="1:25" x14ac:dyDescent="0.25">
      <c r="A2029" s="68" t="s">
        <v>6122</v>
      </c>
      <c r="B2029" s="68" t="s">
        <v>5094</v>
      </c>
      <c r="C2029" s="68" t="s">
        <v>911</v>
      </c>
      <c r="D2029" s="68" t="s">
        <v>11160</v>
      </c>
      <c r="E2029" s="68" t="s">
        <v>10</v>
      </c>
      <c r="F2029" s="68" t="s">
        <v>49</v>
      </c>
      <c r="G2029" s="68" t="s">
        <v>17</v>
      </c>
      <c r="H2029" s="68" t="s">
        <v>2</v>
      </c>
      <c r="I2029" s="68">
        <v>21301</v>
      </c>
      <c r="J2029" s="68" t="s">
        <v>13028</v>
      </c>
      <c r="K2029" s="68" t="s">
        <v>126</v>
      </c>
      <c r="L2029" s="68" t="s">
        <v>271</v>
      </c>
      <c r="M2029" s="68" t="s">
        <v>271</v>
      </c>
      <c r="N2029" s="68" t="s">
        <v>911</v>
      </c>
      <c r="O2029" s="68" t="s">
        <v>14666</v>
      </c>
      <c r="P2029" s="348">
        <v>22005289</v>
      </c>
      <c r="Q2029" s="348">
        <v>24021225</v>
      </c>
      <c r="R2029" s="348" t="s">
        <v>3878</v>
      </c>
      <c r="S2029" s="348">
        <v>63504960</v>
      </c>
      <c r="T2029" s="348" t="s">
        <v>15625</v>
      </c>
      <c r="U2029" s="348">
        <v>87067098</v>
      </c>
      <c r="V2029" s="68"/>
      <c r="W2029" s="68"/>
      <c r="X2029" s="68" t="s">
        <v>4488</v>
      </c>
      <c r="Y2029" s="68"/>
    </row>
    <row r="2030" spans="1:25" x14ac:dyDescent="0.25">
      <c r="A2030" s="68" t="s">
        <v>6123</v>
      </c>
      <c r="B2030" s="68" t="s">
        <v>5124</v>
      </c>
      <c r="C2030" s="68" t="s">
        <v>677</v>
      </c>
      <c r="D2030" s="68" t="s">
        <v>11160</v>
      </c>
      <c r="E2030" s="68" t="s">
        <v>10</v>
      </c>
      <c r="F2030" s="68" t="s">
        <v>49</v>
      </c>
      <c r="G2030" s="68" t="s">
        <v>17</v>
      </c>
      <c r="H2030" s="68" t="s">
        <v>8</v>
      </c>
      <c r="I2030" s="68">
        <v>21307</v>
      </c>
      <c r="J2030" s="68" t="s">
        <v>13036</v>
      </c>
      <c r="K2030" s="68" t="s">
        <v>126</v>
      </c>
      <c r="L2030" s="68" t="s">
        <v>271</v>
      </c>
      <c r="M2030" s="68" t="s">
        <v>14431</v>
      </c>
      <c r="N2030" s="68" t="s">
        <v>677</v>
      </c>
      <c r="O2030" s="68" t="s">
        <v>14666</v>
      </c>
      <c r="P2030" s="348">
        <v>72965256</v>
      </c>
      <c r="Q2030" s="348" t="s">
        <v>15347</v>
      </c>
      <c r="R2030" s="348" t="s">
        <v>14439</v>
      </c>
      <c r="S2030" s="348">
        <v>88214333</v>
      </c>
      <c r="T2030" s="348" t="s">
        <v>15625</v>
      </c>
      <c r="U2030" s="348">
        <v>87067098</v>
      </c>
      <c r="V2030" s="68"/>
      <c r="W2030" s="68"/>
      <c r="X2030" s="68" t="s">
        <v>6124</v>
      </c>
      <c r="Y2030" s="68"/>
    </row>
    <row r="2031" spans="1:25" x14ac:dyDescent="0.25">
      <c r="A2031" s="68" t="s">
        <v>6126</v>
      </c>
      <c r="B2031" s="68" t="s">
        <v>6125</v>
      </c>
      <c r="C2031" s="68" t="s">
        <v>1542</v>
      </c>
      <c r="D2031" s="68" t="s">
        <v>11160</v>
      </c>
      <c r="E2031" s="68" t="s">
        <v>10</v>
      </c>
      <c r="F2031" s="68" t="s">
        <v>49</v>
      </c>
      <c r="G2031" s="68" t="s">
        <v>17</v>
      </c>
      <c r="H2031" s="68" t="s">
        <v>2</v>
      </c>
      <c r="I2031" s="68">
        <v>21301</v>
      </c>
      <c r="J2031" s="68" t="s">
        <v>13028</v>
      </c>
      <c r="K2031" s="68" t="s">
        <v>126</v>
      </c>
      <c r="L2031" s="68" t="s">
        <v>271</v>
      </c>
      <c r="M2031" s="68" t="s">
        <v>271</v>
      </c>
      <c r="N2031" s="68" t="s">
        <v>1542</v>
      </c>
      <c r="O2031" s="68" t="s">
        <v>14666</v>
      </c>
      <c r="P2031" s="348">
        <v>72960258</v>
      </c>
      <c r="Q2031" s="348">
        <v>72960158</v>
      </c>
      <c r="R2031" s="348" t="s">
        <v>15193</v>
      </c>
      <c r="S2031" s="348">
        <v>88262137</v>
      </c>
      <c r="T2031" s="348" t="s">
        <v>15625</v>
      </c>
      <c r="U2031" s="348">
        <v>87067098</v>
      </c>
      <c r="V2031" s="68"/>
      <c r="W2031" s="68"/>
      <c r="X2031" s="68" t="s">
        <v>4471</v>
      </c>
      <c r="Y2031" s="68"/>
    </row>
    <row r="2032" spans="1:25" x14ac:dyDescent="0.25">
      <c r="A2032" s="68" t="s">
        <v>6128</v>
      </c>
      <c r="B2032" s="68" t="s">
        <v>6127</v>
      </c>
      <c r="C2032" s="68" t="s">
        <v>5352</v>
      </c>
      <c r="D2032" s="68" t="s">
        <v>11160</v>
      </c>
      <c r="E2032" s="68" t="s">
        <v>5</v>
      </c>
      <c r="F2032" s="68" t="s">
        <v>49</v>
      </c>
      <c r="G2032" s="68" t="s">
        <v>17</v>
      </c>
      <c r="H2032" s="68" t="s">
        <v>5</v>
      </c>
      <c r="I2032" s="68">
        <v>21304</v>
      </c>
      <c r="J2032" s="68" t="s">
        <v>13032</v>
      </c>
      <c r="K2032" s="68" t="s">
        <v>126</v>
      </c>
      <c r="L2032" s="68" t="s">
        <v>271</v>
      </c>
      <c r="M2032" s="68" t="s">
        <v>5352</v>
      </c>
      <c r="N2032" s="68" t="s">
        <v>5352</v>
      </c>
      <c r="O2032" s="68" t="s">
        <v>14666</v>
      </c>
      <c r="P2032" s="348">
        <v>24668401</v>
      </c>
      <c r="Q2032" s="348">
        <v>24668401</v>
      </c>
      <c r="R2032" s="348" t="s">
        <v>15181</v>
      </c>
      <c r="S2032" s="348">
        <v>24668401</v>
      </c>
      <c r="T2032" s="348" t="s">
        <v>10065</v>
      </c>
      <c r="U2032" s="348">
        <v>21006045</v>
      </c>
      <c r="V2032" s="68"/>
      <c r="W2032" s="68"/>
      <c r="X2032" s="68" t="s">
        <v>1682</v>
      </c>
      <c r="Y2032" s="68"/>
    </row>
    <row r="2033" spans="1:25" x14ac:dyDescent="0.25">
      <c r="A2033" s="68" t="s">
        <v>6129</v>
      </c>
      <c r="B2033" s="68" t="s">
        <v>6059</v>
      </c>
      <c r="C2033" s="68" t="s">
        <v>6130</v>
      </c>
      <c r="D2033" s="68" t="s">
        <v>11160</v>
      </c>
      <c r="E2033" s="68" t="s">
        <v>10</v>
      </c>
      <c r="F2033" s="68" t="s">
        <v>49</v>
      </c>
      <c r="G2033" s="68" t="s">
        <v>17</v>
      </c>
      <c r="H2033" s="68" t="s">
        <v>8</v>
      </c>
      <c r="I2033" s="68">
        <v>21307</v>
      </c>
      <c r="J2033" s="68" t="s">
        <v>13036</v>
      </c>
      <c r="K2033" s="68" t="s">
        <v>126</v>
      </c>
      <c r="L2033" s="68" t="s">
        <v>271</v>
      </c>
      <c r="M2033" s="68" t="s">
        <v>14431</v>
      </c>
      <c r="N2033" s="68" t="s">
        <v>6130</v>
      </c>
      <c r="O2033" s="68" t="s">
        <v>14666</v>
      </c>
      <c r="P2033" s="348">
        <v>44056207</v>
      </c>
      <c r="Q2033" s="348" t="s">
        <v>15347</v>
      </c>
      <c r="R2033" s="348" t="s">
        <v>13239</v>
      </c>
      <c r="S2033" s="348">
        <v>84649278</v>
      </c>
      <c r="T2033" s="348" t="s">
        <v>15625</v>
      </c>
      <c r="U2033" s="348">
        <v>87067098</v>
      </c>
      <c r="V2033" s="68"/>
      <c r="W2033" s="68"/>
      <c r="X2033" s="68" t="s">
        <v>10889</v>
      </c>
      <c r="Y2033" s="68"/>
    </row>
    <row r="2034" spans="1:25" x14ac:dyDescent="0.25">
      <c r="A2034" s="68" t="s">
        <v>6131</v>
      </c>
      <c r="B2034" s="68" t="s">
        <v>6049</v>
      </c>
      <c r="C2034" s="68" t="s">
        <v>6132</v>
      </c>
      <c r="D2034" s="68" t="s">
        <v>11160</v>
      </c>
      <c r="E2034" s="68" t="s">
        <v>5</v>
      </c>
      <c r="F2034" s="68" t="s">
        <v>316</v>
      </c>
      <c r="G2034" s="68" t="s">
        <v>5</v>
      </c>
      <c r="H2034" s="68" t="s">
        <v>5</v>
      </c>
      <c r="I2034" s="68">
        <v>50404</v>
      </c>
      <c r="J2034" s="68" t="s">
        <v>13935</v>
      </c>
      <c r="K2034" s="68" t="s">
        <v>317</v>
      </c>
      <c r="L2034" s="68" t="s">
        <v>14234</v>
      </c>
      <c r="M2034" s="68" t="s">
        <v>6121</v>
      </c>
      <c r="N2034" s="68" t="s">
        <v>6132</v>
      </c>
      <c r="O2034" s="68" t="s">
        <v>14666</v>
      </c>
      <c r="P2034" s="348">
        <v>22002238</v>
      </c>
      <c r="Q2034" s="348">
        <v>61086081</v>
      </c>
      <c r="R2034" s="348" t="s">
        <v>13240</v>
      </c>
      <c r="S2034" s="348">
        <v>61086081</v>
      </c>
      <c r="T2034" s="348" t="s">
        <v>10065</v>
      </c>
      <c r="U2034" s="348">
        <v>21006045</v>
      </c>
      <c r="V2034" s="68"/>
      <c r="W2034" s="68"/>
      <c r="X2034" s="68" t="s">
        <v>9410</v>
      </c>
      <c r="Y2034" s="68"/>
    </row>
    <row r="2035" spans="1:25" x14ac:dyDescent="0.25">
      <c r="A2035" s="68" t="s">
        <v>6133</v>
      </c>
      <c r="B2035" s="68" t="s">
        <v>6035</v>
      </c>
      <c r="C2035" s="68" t="s">
        <v>5379</v>
      </c>
      <c r="D2035" s="68" t="s">
        <v>11160</v>
      </c>
      <c r="E2035" s="68" t="s">
        <v>5</v>
      </c>
      <c r="F2035" s="68" t="s">
        <v>49</v>
      </c>
      <c r="G2035" s="68" t="s">
        <v>17</v>
      </c>
      <c r="H2035" s="68" t="s">
        <v>5</v>
      </c>
      <c r="I2035" s="68">
        <v>21304</v>
      </c>
      <c r="J2035" s="68" t="s">
        <v>13032</v>
      </c>
      <c r="K2035" s="68" t="s">
        <v>126</v>
      </c>
      <c r="L2035" s="68" t="s">
        <v>271</v>
      </c>
      <c r="M2035" s="68" t="s">
        <v>5352</v>
      </c>
      <c r="N2035" s="68" t="s">
        <v>5379</v>
      </c>
      <c r="O2035" s="68" t="s">
        <v>14666</v>
      </c>
      <c r="P2035" s="348">
        <v>44056285</v>
      </c>
      <c r="Q2035" s="348">
        <v>24666009</v>
      </c>
      <c r="R2035" s="348" t="s">
        <v>14433</v>
      </c>
      <c r="S2035" s="348">
        <v>44056285</v>
      </c>
      <c r="T2035" s="348" t="s">
        <v>10065</v>
      </c>
      <c r="U2035" s="348">
        <v>21006045</v>
      </c>
      <c r="V2035" s="68"/>
      <c r="W2035" s="68"/>
      <c r="X2035" s="68" t="s">
        <v>6134</v>
      </c>
      <c r="Y2035" s="68"/>
    </row>
    <row r="2036" spans="1:25" x14ac:dyDescent="0.25">
      <c r="A2036" s="68" t="s">
        <v>6135</v>
      </c>
      <c r="B2036" s="68" t="s">
        <v>5216</v>
      </c>
      <c r="C2036" s="68" t="s">
        <v>285</v>
      </c>
      <c r="D2036" s="68" t="s">
        <v>11160</v>
      </c>
      <c r="E2036" s="68" t="s">
        <v>5</v>
      </c>
      <c r="F2036" s="68" t="s">
        <v>49</v>
      </c>
      <c r="G2036" s="68" t="s">
        <v>17</v>
      </c>
      <c r="H2036" s="68" t="s">
        <v>5</v>
      </c>
      <c r="I2036" s="68">
        <v>21304</v>
      </c>
      <c r="J2036" s="68" t="s">
        <v>13032</v>
      </c>
      <c r="K2036" s="68" t="s">
        <v>126</v>
      </c>
      <c r="L2036" s="68" t="s">
        <v>271</v>
      </c>
      <c r="M2036" s="68" t="s">
        <v>5352</v>
      </c>
      <c r="N2036" s="68" t="s">
        <v>285</v>
      </c>
      <c r="O2036" s="68" t="s">
        <v>14666</v>
      </c>
      <c r="P2036" s="348">
        <v>44051980</v>
      </c>
      <c r="Q2036" s="348">
        <v>50107012</v>
      </c>
      <c r="R2036" s="348" t="s">
        <v>15189</v>
      </c>
      <c r="S2036" s="348">
        <v>50107012</v>
      </c>
      <c r="T2036" s="348" t="s">
        <v>10065</v>
      </c>
      <c r="U2036" s="348">
        <v>83158978</v>
      </c>
      <c r="V2036" s="68"/>
      <c r="W2036" s="68"/>
      <c r="X2036" s="68" t="s">
        <v>9152</v>
      </c>
      <c r="Y2036" s="68"/>
    </row>
    <row r="2037" spans="1:25" x14ac:dyDescent="0.25">
      <c r="A2037" s="68" t="s">
        <v>6136</v>
      </c>
      <c r="B2037" s="68" t="s">
        <v>287</v>
      </c>
      <c r="C2037" s="68" t="s">
        <v>6137</v>
      </c>
      <c r="D2037" s="68" t="s">
        <v>11160</v>
      </c>
      <c r="E2037" s="68" t="s">
        <v>10</v>
      </c>
      <c r="F2037" s="68" t="s">
        <v>49</v>
      </c>
      <c r="G2037" s="68" t="s">
        <v>17</v>
      </c>
      <c r="H2037" s="68" t="s">
        <v>8</v>
      </c>
      <c r="I2037" s="68">
        <v>21307</v>
      </c>
      <c r="J2037" s="68" t="s">
        <v>13036</v>
      </c>
      <c r="K2037" s="68" t="s">
        <v>126</v>
      </c>
      <c r="L2037" s="68" t="s">
        <v>271</v>
      </c>
      <c r="M2037" s="68" t="s">
        <v>14431</v>
      </c>
      <c r="N2037" s="68" t="s">
        <v>1187</v>
      </c>
      <c r="O2037" s="68" t="s">
        <v>14666</v>
      </c>
      <c r="P2037" s="348">
        <v>44056225</v>
      </c>
      <c r="Q2037" s="348" t="s">
        <v>15347</v>
      </c>
      <c r="R2037" s="348" t="s">
        <v>10421</v>
      </c>
      <c r="S2037" s="348">
        <v>83083381</v>
      </c>
      <c r="T2037" s="348" t="s">
        <v>15625</v>
      </c>
      <c r="U2037" s="348">
        <v>87067098</v>
      </c>
      <c r="V2037" s="68"/>
      <c r="W2037" s="68"/>
      <c r="X2037" s="68" t="s">
        <v>6145</v>
      </c>
      <c r="Y2037" s="68"/>
    </row>
    <row r="2038" spans="1:25" x14ac:dyDescent="0.25">
      <c r="A2038" s="68" t="s">
        <v>6138</v>
      </c>
      <c r="B2038" s="68" t="s">
        <v>4080</v>
      </c>
      <c r="C2038" s="68" t="s">
        <v>69</v>
      </c>
      <c r="D2038" s="68" t="s">
        <v>11160</v>
      </c>
      <c r="E2038" s="68" t="s">
        <v>5</v>
      </c>
      <c r="F2038" s="68" t="s">
        <v>49</v>
      </c>
      <c r="G2038" s="68" t="s">
        <v>17</v>
      </c>
      <c r="H2038" s="68" t="s">
        <v>5</v>
      </c>
      <c r="I2038" s="68">
        <v>21304</v>
      </c>
      <c r="J2038" s="68" t="s">
        <v>13032</v>
      </c>
      <c r="K2038" s="68" t="s">
        <v>126</v>
      </c>
      <c r="L2038" s="68" t="s">
        <v>271</v>
      </c>
      <c r="M2038" s="68" t="s">
        <v>5352</v>
      </c>
      <c r="N2038" s="68" t="s">
        <v>69</v>
      </c>
      <c r="O2038" s="68" t="s">
        <v>14666</v>
      </c>
      <c r="P2038" s="348">
        <v>70152781</v>
      </c>
      <c r="Q2038" s="348">
        <v>86836702</v>
      </c>
      <c r="R2038" s="348" t="s">
        <v>12777</v>
      </c>
      <c r="S2038" s="348">
        <v>86836702</v>
      </c>
      <c r="T2038" s="348" t="s">
        <v>10065</v>
      </c>
      <c r="U2038" s="348">
        <v>83158978</v>
      </c>
      <c r="V2038" s="68"/>
      <c r="W2038" s="68"/>
      <c r="X2038" s="68" t="s">
        <v>10893</v>
      </c>
      <c r="Y2038" s="68"/>
    </row>
    <row r="2039" spans="1:25" x14ac:dyDescent="0.25">
      <c r="A2039" s="68" t="s">
        <v>6139</v>
      </c>
      <c r="B2039" s="68" t="s">
        <v>5237</v>
      </c>
      <c r="C2039" s="68" t="s">
        <v>1982</v>
      </c>
      <c r="D2039" s="68" t="s">
        <v>11160</v>
      </c>
      <c r="E2039" s="68" t="s">
        <v>5</v>
      </c>
      <c r="F2039" s="68" t="s">
        <v>49</v>
      </c>
      <c r="G2039" s="68" t="s">
        <v>17</v>
      </c>
      <c r="H2039" s="68" t="s">
        <v>5</v>
      </c>
      <c r="I2039" s="68">
        <v>21304</v>
      </c>
      <c r="J2039" s="68" t="s">
        <v>13032</v>
      </c>
      <c r="K2039" s="68" t="s">
        <v>126</v>
      </c>
      <c r="L2039" s="68" t="s">
        <v>271</v>
      </c>
      <c r="M2039" s="68" t="s">
        <v>5352</v>
      </c>
      <c r="N2039" s="68" t="s">
        <v>1982</v>
      </c>
      <c r="O2039" s="68" t="s">
        <v>14666</v>
      </c>
      <c r="P2039" s="348">
        <v>73006089</v>
      </c>
      <c r="Q2039" s="348" t="s">
        <v>15347</v>
      </c>
      <c r="R2039" s="348" t="s">
        <v>6140</v>
      </c>
      <c r="S2039" s="348">
        <v>85146414</v>
      </c>
      <c r="T2039" s="348" t="s">
        <v>10065</v>
      </c>
      <c r="U2039" s="348">
        <v>21006045</v>
      </c>
      <c r="V2039" s="68"/>
      <c r="W2039" s="68"/>
      <c r="X2039" s="68" t="s">
        <v>7212</v>
      </c>
      <c r="Y2039" s="68"/>
    </row>
    <row r="2040" spans="1:25" x14ac:dyDescent="0.25">
      <c r="A2040" s="68" t="s">
        <v>6141</v>
      </c>
      <c r="B2040" s="68" t="s">
        <v>5232</v>
      </c>
      <c r="C2040" s="68" t="s">
        <v>129</v>
      </c>
      <c r="D2040" s="68" t="s">
        <v>11160</v>
      </c>
      <c r="E2040" s="68" t="s">
        <v>10</v>
      </c>
      <c r="F2040" s="68" t="s">
        <v>49</v>
      </c>
      <c r="G2040" s="68" t="s">
        <v>17</v>
      </c>
      <c r="H2040" s="68" t="s">
        <v>8</v>
      </c>
      <c r="I2040" s="68">
        <v>21307</v>
      </c>
      <c r="J2040" s="68" t="s">
        <v>13036</v>
      </c>
      <c r="K2040" s="68" t="s">
        <v>126</v>
      </c>
      <c r="L2040" s="68" t="s">
        <v>271</v>
      </c>
      <c r="M2040" s="68" t="s">
        <v>14431</v>
      </c>
      <c r="N2040" s="68" t="s">
        <v>129</v>
      </c>
      <c r="O2040" s="68" t="s">
        <v>14666</v>
      </c>
      <c r="P2040" s="348">
        <v>44064343</v>
      </c>
      <c r="Q2040" s="348">
        <v>24708509</v>
      </c>
      <c r="R2040" s="348" t="s">
        <v>14865</v>
      </c>
      <c r="S2040" s="348">
        <v>83486178</v>
      </c>
      <c r="T2040" s="348" t="s">
        <v>15625</v>
      </c>
      <c r="U2040" s="348">
        <v>87067098</v>
      </c>
      <c r="V2040" s="68"/>
      <c r="W2040" s="68"/>
      <c r="X2040" s="68" t="s">
        <v>4484</v>
      </c>
      <c r="Y2040" s="68"/>
    </row>
    <row r="2041" spans="1:25" x14ac:dyDescent="0.25">
      <c r="A2041" s="68" t="s">
        <v>6142</v>
      </c>
      <c r="B2041" s="68" t="s">
        <v>6056</v>
      </c>
      <c r="C2041" s="68" t="s">
        <v>143</v>
      </c>
      <c r="D2041" s="68" t="s">
        <v>11160</v>
      </c>
      <c r="E2041" s="68" t="s">
        <v>5</v>
      </c>
      <c r="F2041" s="68" t="s">
        <v>49</v>
      </c>
      <c r="G2041" s="68" t="s">
        <v>17</v>
      </c>
      <c r="H2041" s="68" t="s">
        <v>5</v>
      </c>
      <c r="I2041" s="68">
        <v>21304</v>
      </c>
      <c r="J2041" s="68" t="s">
        <v>13032</v>
      </c>
      <c r="K2041" s="68" t="s">
        <v>126</v>
      </c>
      <c r="L2041" s="68" t="s">
        <v>271</v>
      </c>
      <c r="M2041" s="68" t="s">
        <v>5352</v>
      </c>
      <c r="N2041" s="68" t="s">
        <v>143</v>
      </c>
      <c r="O2041" s="68" t="s">
        <v>14666</v>
      </c>
      <c r="P2041" s="348" t="s">
        <v>15347</v>
      </c>
      <c r="Q2041" s="348" t="s">
        <v>15347</v>
      </c>
      <c r="R2041" s="348" t="s">
        <v>13668</v>
      </c>
      <c r="S2041" s="348">
        <v>83207232</v>
      </c>
      <c r="T2041" s="348" t="s">
        <v>10065</v>
      </c>
      <c r="U2041" s="348">
        <v>21006045</v>
      </c>
      <c r="V2041" s="68"/>
      <c r="W2041" s="68"/>
      <c r="X2041" s="68" t="s">
        <v>8884</v>
      </c>
      <c r="Y2041" s="68"/>
    </row>
    <row r="2042" spans="1:25" x14ac:dyDescent="0.25">
      <c r="A2042" s="68" t="s">
        <v>6144</v>
      </c>
      <c r="B2042" s="68" t="s">
        <v>6143</v>
      </c>
      <c r="C2042" s="68" t="s">
        <v>12366</v>
      </c>
      <c r="D2042" s="68" t="s">
        <v>11160</v>
      </c>
      <c r="E2042" s="68" t="s">
        <v>7</v>
      </c>
      <c r="F2042" s="68" t="s">
        <v>49</v>
      </c>
      <c r="G2042" s="68" t="s">
        <v>277</v>
      </c>
      <c r="H2042" s="68" t="s">
        <v>5</v>
      </c>
      <c r="I2042" s="68">
        <v>21504</v>
      </c>
      <c r="J2042" s="68" t="s">
        <v>13047</v>
      </c>
      <c r="K2042" s="68" t="s">
        <v>126</v>
      </c>
      <c r="L2042" s="68" t="s">
        <v>278</v>
      </c>
      <c r="M2042" s="68" t="s">
        <v>14127</v>
      </c>
      <c r="N2042" s="68" t="s">
        <v>3522</v>
      </c>
      <c r="O2042" s="68" t="s">
        <v>14666</v>
      </c>
      <c r="P2042" s="348" t="s">
        <v>15347</v>
      </c>
      <c r="Q2042" s="348" t="s">
        <v>15347</v>
      </c>
      <c r="R2042" s="348" t="s">
        <v>12526</v>
      </c>
      <c r="S2042" s="348">
        <v>83431395</v>
      </c>
      <c r="T2042" s="348" t="s">
        <v>16345</v>
      </c>
      <c r="U2042" s="348">
        <v>24021628</v>
      </c>
      <c r="V2042" s="68"/>
      <c r="W2042" s="68"/>
      <c r="X2042" s="68" t="s">
        <v>8915</v>
      </c>
      <c r="Y2042" s="68"/>
    </row>
    <row r="2043" spans="1:25" x14ac:dyDescent="0.25">
      <c r="A2043" s="68" t="s">
        <v>6146</v>
      </c>
      <c r="B2043" s="68" t="s">
        <v>6145</v>
      </c>
      <c r="C2043" s="68" t="s">
        <v>5276</v>
      </c>
      <c r="D2043" s="68" t="s">
        <v>2232</v>
      </c>
      <c r="E2043" s="68" t="s">
        <v>2</v>
      </c>
      <c r="F2043" s="68" t="s">
        <v>316</v>
      </c>
      <c r="G2043" s="68" t="s">
        <v>7</v>
      </c>
      <c r="H2043" s="68" t="s">
        <v>2</v>
      </c>
      <c r="I2043" s="68">
        <v>50601</v>
      </c>
      <c r="J2043" s="68" t="s">
        <v>12911</v>
      </c>
      <c r="K2043" s="68" t="s">
        <v>317</v>
      </c>
      <c r="L2043" s="68" t="s">
        <v>2232</v>
      </c>
      <c r="M2043" s="68" t="s">
        <v>2232</v>
      </c>
      <c r="N2043" s="68" t="s">
        <v>2855</v>
      </c>
      <c r="O2043" s="68" t="s">
        <v>14666</v>
      </c>
      <c r="P2043" s="348">
        <v>84280909</v>
      </c>
      <c r="Q2043" s="348" t="s">
        <v>15347</v>
      </c>
      <c r="R2043" s="348" t="s">
        <v>14994</v>
      </c>
      <c r="S2043" s="348">
        <v>63459181</v>
      </c>
      <c r="T2043" s="348" t="s">
        <v>15505</v>
      </c>
      <c r="U2043" s="348">
        <v>26692611</v>
      </c>
      <c r="V2043" s="68"/>
      <c r="W2043" s="68"/>
      <c r="X2043" s="68" t="s">
        <v>4500</v>
      </c>
      <c r="Y2043" s="68"/>
    </row>
    <row r="2044" spans="1:25" x14ac:dyDescent="0.25">
      <c r="A2044" s="68" t="s">
        <v>6149</v>
      </c>
      <c r="B2044" s="68" t="s">
        <v>6148</v>
      </c>
      <c r="C2044" s="68" t="s">
        <v>331</v>
      </c>
      <c r="D2044" s="68" t="s">
        <v>2232</v>
      </c>
      <c r="E2044" s="68" t="s">
        <v>2</v>
      </c>
      <c r="F2044" s="68" t="s">
        <v>316</v>
      </c>
      <c r="G2044" s="68" t="s">
        <v>7</v>
      </c>
      <c r="H2044" s="68" t="s">
        <v>2</v>
      </c>
      <c r="I2044" s="68">
        <v>50601</v>
      </c>
      <c r="J2044" s="68" t="s">
        <v>12911</v>
      </c>
      <c r="K2044" s="68" t="s">
        <v>317</v>
      </c>
      <c r="L2044" s="68" t="s">
        <v>2232</v>
      </c>
      <c r="M2044" s="68" t="s">
        <v>2232</v>
      </c>
      <c r="N2044" s="68" t="s">
        <v>11675</v>
      </c>
      <c r="O2044" s="68" t="s">
        <v>14666</v>
      </c>
      <c r="P2044" s="348">
        <v>26692233</v>
      </c>
      <c r="Q2044" s="348">
        <v>63559006</v>
      </c>
      <c r="R2044" s="348" t="s">
        <v>14285</v>
      </c>
      <c r="S2044" s="348">
        <v>63559006</v>
      </c>
      <c r="T2044" s="348" t="s">
        <v>15505</v>
      </c>
      <c r="U2044" s="348">
        <v>26692611</v>
      </c>
      <c r="V2044" s="68"/>
      <c r="W2044" s="68"/>
      <c r="X2044" s="68" t="s">
        <v>12152</v>
      </c>
      <c r="Y2044" s="68"/>
    </row>
    <row r="2045" spans="1:25" x14ac:dyDescent="0.25">
      <c r="A2045" s="68" t="s">
        <v>6151</v>
      </c>
      <c r="B2045" s="68" t="s">
        <v>4141</v>
      </c>
      <c r="C2045" s="68" t="s">
        <v>6152</v>
      </c>
      <c r="D2045" s="68" t="s">
        <v>2232</v>
      </c>
      <c r="E2045" s="68" t="s">
        <v>2</v>
      </c>
      <c r="F2045" s="68" t="s">
        <v>316</v>
      </c>
      <c r="G2045" s="68" t="s">
        <v>7</v>
      </c>
      <c r="H2045" s="68" t="s">
        <v>3</v>
      </c>
      <c r="I2045" s="68">
        <v>50602</v>
      </c>
      <c r="J2045" s="68" t="s">
        <v>12943</v>
      </c>
      <c r="K2045" s="68" t="s">
        <v>317</v>
      </c>
      <c r="L2045" s="68" t="s">
        <v>2232</v>
      </c>
      <c r="M2045" s="68" t="s">
        <v>2424</v>
      </c>
      <c r="N2045" s="68" t="s">
        <v>2424</v>
      </c>
      <c r="O2045" s="68" t="s">
        <v>14666</v>
      </c>
      <c r="P2045" s="348">
        <v>70973267</v>
      </c>
      <c r="Q2045" s="348">
        <v>22007621</v>
      </c>
      <c r="R2045" s="348" t="s">
        <v>6153</v>
      </c>
      <c r="S2045" s="348">
        <v>70973267</v>
      </c>
      <c r="T2045" s="348" t="s">
        <v>15505</v>
      </c>
      <c r="U2045" s="348">
        <v>26692611</v>
      </c>
      <c r="V2045" s="68"/>
      <c r="W2045" s="68"/>
      <c r="X2045" s="68" t="s">
        <v>4023</v>
      </c>
      <c r="Y2045" s="68"/>
    </row>
    <row r="2046" spans="1:25" x14ac:dyDescent="0.25">
      <c r="A2046" s="68" t="s">
        <v>6154</v>
      </c>
      <c r="B2046" s="68" t="s">
        <v>4098</v>
      </c>
      <c r="C2046" s="68" t="s">
        <v>6155</v>
      </c>
      <c r="D2046" s="68" t="s">
        <v>2232</v>
      </c>
      <c r="E2046" s="68" t="s">
        <v>2</v>
      </c>
      <c r="F2046" s="68" t="s">
        <v>316</v>
      </c>
      <c r="G2046" s="68" t="s">
        <v>7</v>
      </c>
      <c r="H2046" s="68" t="s">
        <v>2</v>
      </c>
      <c r="I2046" s="68">
        <v>50601</v>
      </c>
      <c r="J2046" s="68" t="s">
        <v>12911</v>
      </c>
      <c r="K2046" s="68" t="s">
        <v>317</v>
      </c>
      <c r="L2046" s="68" t="s">
        <v>2232</v>
      </c>
      <c r="M2046" s="68" t="s">
        <v>2232</v>
      </c>
      <c r="N2046" s="68" t="s">
        <v>11676</v>
      </c>
      <c r="O2046" s="68" t="s">
        <v>14666</v>
      </c>
      <c r="P2046" s="348">
        <v>83430658</v>
      </c>
      <c r="Q2046" s="348">
        <v>83430658</v>
      </c>
      <c r="R2046" s="348" t="s">
        <v>16708</v>
      </c>
      <c r="S2046" s="348">
        <v>83430658</v>
      </c>
      <c r="T2046" s="348" t="s">
        <v>15505</v>
      </c>
      <c r="U2046" s="348">
        <v>26692611</v>
      </c>
      <c r="V2046" s="68"/>
      <c r="W2046" s="68"/>
      <c r="X2046" s="68" t="s">
        <v>3193</v>
      </c>
      <c r="Y2046" s="68"/>
    </row>
    <row r="2047" spans="1:25" x14ac:dyDescent="0.25">
      <c r="A2047" s="68" t="s">
        <v>6157</v>
      </c>
      <c r="B2047" s="68" t="s">
        <v>6156</v>
      </c>
      <c r="C2047" s="68" t="s">
        <v>6158</v>
      </c>
      <c r="D2047" s="68" t="s">
        <v>2232</v>
      </c>
      <c r="E2047" s="68" t="s">
        <v>2</v>
      </c>
      <c r="F2047" s="68" t="s">
        <v>316</v>
      </c>
      <c r="G2047" s="68" t="s">
        <v>7</v>
      </c>
      <c r="H2047" s="68" t="s">
        <v>5</v>
      </c>
      <c r="I2047" s="68">
        <v>50604</v>
      </c>
      <c r="J2047" s="68" t="s">
        <v>13049</v>
      </c>
      <c r="K2047" s="68" t="s">
        <v>317</v>
      </c>
      <c r="L2047" s="68" t="s">
        <v>2232</v>
      </c>
      <c r="M2047" s="68" t="s">
        <v>6159</v>
      </c>
      <c r="N2047" s="68" t="s">
        <v>6158</v>
      </c>
      <c r="O2047" s="68" t="s">
        <v>14666</v>
      </c>
      <c r="P2047" s="348">
        <v>22006879</v>
      </c>
      <c r="Q2047" s="348">
        <v>86858156</v>
      </c>
      <c r="R2047" s="348" t="s">
        <v>16709</v>
      </c>
      <c r="S2047" s="348">
        <v>22006879</v>
      </c>
      <c r="T2047" s="348" t="s">
        <v>15505</v>
      </c>
      <c r="U2047" s="348">
        <v>26692611</v>
      </c>
      <c r="V2047" s="68"/>
      <c r="W2047" s="68"/>
      <c r="X2047" s="68" t="s">
        <v>6160</v>
      </c>
      <c r="Y2047" s="68"/>
    </row>
    <row r="2048" spans="1:25" x14ac:dyDescent="0.25">
      <c r="A2048" s="68" t="s">
        <v>6162</v>
      </c>
      <c r="B2048" s="68" t="s">
        <v>6161</v>
      </c>
      <c r="C2048" s="68" t="s">
        <v>911</v>
      </c>
      <c r="D2048" s="68" t="s">
        <v>2232</v>
      </c>
      <c r="E2048" s="68" t="s">
        <v>2</v>
      </c>
      <c r="F2048" s="68" t="s">
        <v>316</v>
      </c>
      <c r="G2048" s="68" t="s">
        <v>7</v>
      </c>
      <c r="H2048" s="68" t="s">
        <v>2</v>
      </c>
      <c r="I2048" s="68">
        <v>50601</v>
      </c>
      <c r="J2048" s="68" t="s">
        <v>12911</v>
      </c>
      <c r="K2048" s="68" t="s">
        <v>317</v>
      </c>
      <c r="L2048" s="68" t="s">
        <v>2232</v>
      </c>
      <c r="M2048" s="68" t="s">
        <v>2232</v>
      </c>
      <c r="N2048" s="68" t="s">
        <v>911</v>
      </c>
      <c r="O2048" s="68" t="s">
        <v>14666</v>
      </c>
      <c r="P2048" s="348">
        <v>26686443</v>
      </c>
      <c r="Q2048" s="348">
        <v>26692611</v>
      </c>
      <c r="R2048" s="348" t="s">
        <v>14996</v>
      </c>
      <c r="S2048" s="348">
        <v>26686443</v>
      </c>
      <c r="T2048" s="348" t="s">
        <v>15505</v>
      </c>
      <c r="U2048" s="348">
        <v>26690611</v>
      </c>
      <c r="V2048" s="68"/>
      <c r="W2048" s="68"/>
      <c r="X2048" s="68" t="s">
        <v>288</v>
      </c>
      <c r="Y2048" s="68"/>
    </row>
    <row r="2049" spans="1:25" x14ac:dyDescent="0.25">
      <c r="A2049" s="68" t="s">
        <v>6164</v>
      </c>
      <c r="B2049" s="68" t="s">
        <v>6163</v>
      </c>
      <c r="C2049" s="68" t="s">
        <v>5665</v>
      </c>
      <c r="D2049" s="68" t="s">
        <v>2232</v>
      </c>
      <c r="E2049" s="68" t="s">
        <v>2</v>
      </c>
      <c r="F2049" s="68" t="s">
        <v>316</v>
      </c>
      <c r="G2049" s="68" t="s">
        <v>7</v>
      </c>
      <c r="H2049" s="68" t="s">
        <v>4</v>
      </c>
      <c r="I2049" s="68">
        <v>50603</v>
      </c>
      <c r="J2049" s="68" t="s">
        <v>12997</v>
      </c>
      <c r="K2049" s="68" t="s">
        <v>317</v>
      </c>
      <c r="L2049" s="68" t="s">
        <v>2232</v>
      </c>
      <c r="M2049" s="68" t="s">
        <v>69</v>
      </c>
      <c r="N2049" s="68" t="s">
        <v>5665</v>
      </c>
      <c r="O2049" s="68" t="s">
        <v>14666</v>
      </c>
      <c r="P2049" s="348">
        <v>22006921</v>
      </c>
      <c r="Q2049" s="348">
        <v>84457080</v>
      </c>
      <c r="R2049" s="348" t="s">
        <v>15797</v>
      </c>
      <c r="S2049" s="348">
        <v>22006921</v>
      </c>
      <c r="T2049" s="348" t="s">
        <v>15505</v>
      </c>
      <c r="U2049" s="348">
        <v>26692611</v>
      </c>
      <c r="V2049" s="68"/>
      <c r="W2049" s="68"/>
      <c r="X2049" s="68" t="s">
        <v>6165</v>
      </c>
      <c r="Y2049" s="68"/>
    </row>
    <row r="2050" spans="1:25" x14ac:dyDescent="0.25">
      <c r="A2050" s="68" t="s">
        <v>6166</v>
      </c>
      <c r="B2050" s="68" t="s">
        <v>2463</v>
      </c>
      <c r="C2050" s="68" t="s">
        <v>69</v>
      </c>
      <c r="D2050" s="68" t="s">
        <v>2232</v>
      </c>
      <c r="E2050" s="68" t="s">
        <v>2</v>
      </c>
      <c r="F2050" s="68" t="s">
        <v>316</v>
      </c>
      <c r="G2050" s="68" t="s">
        <v>7</v>
      </c>
      <c r="H2050" s="68" t="s">
        <v>4</v>
      </c>
      <c r="I2050" s="68">
        <v>50603</v>
      </c>
      <c r="J2050" s="68" t="s">
        <v>12997</v>
      </c>
      <c r="K2050" s="68" t="s">
        <v>317</v>
      </c>
      <c r="L2050" s="68" t="s">
        <v>2232</v>
      </c>
      <c r="M2050" s="68" t="s">
        <v>69</v>
      </c>
      <c r="N2050" s="68" t="s">
        <v>69</v>
      </c>
      <c r="O2050" s="68" t="s">
        <v>14666</v>
      </c>
      <c r="P2050" s="348">
        <v>26748033</v>
      </c>
      <c r="Q2050" s="348">
        <v>26748033</v>
      </c>
      <c r="R2050" s="348" t="s">
        <v>6256</v>
      </c>
      <c r="S2050" s="348">
        <v>26748033</v>
      </c>
      <c r="T2050" s="348" t="s">
        <v>15505</v>
      </c>
      <c r="U2050" s="348">
        <v>26692611</v>
      </c>
      <c r="V2050" s="68"/>
      <c r="W2050" s="68"/>
      <c r="X2050" s="68" t="s">
        <v>3671</v>
      </c>
      <c r="Y2050" s="68"/>
    </row>
    <row r="2051" spans="1:25" x14ac:dyDescent="0.25">
      <c r="A2051" s="68" t="s">
        <v>6167</v>
      </c>
      <c r="B2051" s="68" t="s">
        <v>2456</v>
      </c>
      <c r="C2051" s="68" t="s">
        <v>6168</v>
      </c>
      <c r="D2051" s="68" t="s">
        <v>2232</v>
      </c>
      <c r="E2051" s="68" t="s">
        <v>2</v>
      </c>
      <c r="F2051" s="68" t="s">
        <v>316</v>
      </c>
      <c r="G2051" s="68" t="s">
        <v>7</v>
      </c>
      <c r="H2051" s="68" t="s">
        <v>2</v>
      </c>
      <c r="I2051" s="68">
        <v>50601</v>
      </c>
      <c r="J2051" s="68" t="s">
        <v>12911</v>
      </c>
      <c r="K2051" s="68" t="s">
        <v>317</v>
      </c>
      <c r="L2051" s="68" t="s">
        <v>2232</v>
      </c>
      <c r="M2051" s="68" t="s">
        <v>2232</v>
      </c>
      <c r="N2051" s="68" t="s">
        <v>1187</v>
      </c>
      <c r="O2051" s="68" t="s">
        <v>14666</v>
      </c>
      <c r="P2051" s="348">
        <v>26693627</v>
      </c>
      <c r="Q2051" s="348">
        <v>26693627</v>
      </c>
      <c r="R2051" s="348" t="s">
        <v>10215</v>
      </c>
      <c r="S2051" s="348">
        <v>83530505</v>
      </c>
      <c r="T2051" s="348" t="s">
        <v>15505</v>
      </c>
      <c r="U2051" s="348">
        <v>87302121</v>
      </c>
      <c r="V2051" s="68"/>
      <c r="W2051" s="68"/>
      <c r="X2051" s="68" t="s">
        <v>1689</v>
      </c>
      <c r="Y2051" s="68"/>
    </row>
    <row r="2052" spans="1:25" x14ac:dyDescent="0.25">
      <c r="A2052" s="68" t="s">
        <v>6169</v>
      </c>
      <c r="B2052" s="68" t="s">
        <v>2476</v>
      </c>
      <c r="C2052" s="68" t="s">
        <v>6159</v>
      </c>
      <c r="D2052" s="68" t="s">
        <v>2232</v>
      </c>
      <c r="E2052" s="68" t="s">
        <v>2</v>
      </c>
      <c r="F2052" s="68" t="s">
        <v>316</v>
      </c>
      <c r="G2052" s="68" t="s">
        <v>7</v>
      </c>
      <c r="H2052" s="68" t="s">
        <v>5</v>
      </c>
      <c r="I2052" s="68">
        <v>50604</v>
      </c>
      <c r="J2052" s="68" t="s">
        <v>13049</v>
      </c>
      <c r="K2052" s="68" t="s">
        <v>317</v>
      </c>
      <c r="L2052" s="68" t="s">
        <v>2232</v>
      </c>
      <c r="M2052" s="68" t="s">
        <v>6159</v>
      </c>
      <c r="N2052" s="68" t="s">
        <v>6159</v>
      </c>
      <c r="O2052" s="68" t="s">
        <v>14666</v>
      </c>
      <c r="P2052" s="348">
        <v>26740462</v>
      </c>
      <c r="Q2052" s="348" t="s">
        <v>15347</v>
      </c>
      <c r="R2052" s="348" t="s">
        <v>11619</v>
      </c>
      <c r="S2052" s="348">
        <v>87040704</v>
      </c>
      <c r="T2052" s="348" t="s">
        <v>15505</v>
      </c>
      <c r="U2052" s="348">
        <v>26692611</v>
      </c>
      <c r="V2052" s="68"/>
      <c r="W2052" s="68"/>
      <c r="X2052" s="68" t="s">
        <v>1649</v>
      </c>
      <c r="Y2052" s="68"/>
    </row>
    <row r="2053" spans="1:25" x14ac:dyDescent="0.25">
      <c r="A2053" s="68" t="s">
        <v>6170</v>
      </c>
      <c r="B2053" s="68" t="s">
        <v>2473</v>
      </c>
      <c r="C2053" s="68" t="s">
        <v>6171</v>
      </c>
      <c r="D2053" s="68" t="s">
        <v>2232</v>
      </c>
      <c r="E2053" s="68" t="s">
        <v>2</v>
      </c>
      <c r="F2053" s="68" t="s">
        <v>316</v>
      </c>
      <c r="G2053" s="68" t="s">
        <v>7</v>
      </c>
      <c r="H2053" s="68" t="s">
        <v>2</v>
      </c>
      <c r="I2053" s="68">
        <v>50601</v>
      </c>
      <c r="J2053" s="68" t="s">
        <v>12911</v>
      </c>
      <c r="K2053" s="68" t="s">
        <v>317</v>
      </c>
      <c r="L2053" s="68" t="s">
        <v>2232</v>
      </c>
      <c r="M2053" s="68" t="s">
        <v>2232</v>
      </c>
      <c r="N2053" s="68" t="s">
        <v>2232</v>
      </c>
      <c r="O2053" s="68" t="s">
        <v>14666</v>
      </c>
      <c r="P2053" s="348">
        <v>26690008</v>
      </c>
      <c r="Q2053" s="348">
        <v>26688036</v>
      </c>
      <c r="R2053" s="348" t="s">
        <v>13578</v>
      </c>
      <c r="S2053" s="348">
        <v>26690008</v>
      </c>
      <c r="T2053" s="348" t="s">
        <v>15505</v>
      </c>
      <c r="U2053" s="348">
        <v>26692611</v>
      </c>
      <c r="V2053" s="68"/>
      <c r="W2053" s="68"/>
      <c r="X2053" s="68"/>
      <c r="Y2053" s="68" t="s">
        <v>546</v>
      </c>
    </row>
    <row r="2054" spans="1:25" x14ac:dyDescent="0.25">
      <c r="A2054" s="68" t="s">
        <v>6173</v>
      </c>
      <c r="B2054" s="68" t="s">
        <v>6172</v>
      </c>
      <c r="C2054" s="68" t="s">
        <v>4369</v>
      </c>
      <c r="D2054" s="68" t="s">
        <v>2232</v>
      </c>
      <c r="E2054" s="68" t="s">
        <v>2</v>
      </c>
      <c r="F2054" s="68" t="s">
        <v>316</v>
      </c>
      <c r="G2054" s="68" t="s">
        <v>7</v>
      </c>
      <c r="H2054" s="68" t="s">
        <v>3</v>
      </c>
      <c r="I2054" s="68">
        <v>50602</v>
      </c>
      <c r="J2054" s="68" t="s">
        <v>12943</v>
      </c>
      <c r="K2054" s="68" t="s">
        <v>317</v>
      </c>
      <c r="L2054" s="68" t="s">
        <v>2232</v>
      </c>
      <c r="M2054" s="68" t="s">
        <v>2424</v>
      </c>
      <c r="N2054" s="68" t="s">
        <v>4369</v>
      </c>
      <c r="O2054" s="68" t="s">
        <v>14666</v>
      </c>
      <c r="P2054" s="348">
        <v>88135564</v>
      </c>
      <c r="Q2054" s="348" t="s">
        <v>15347</v>
      </c>
      <c r="R2054" s="348" t="s">
        <v>16710</v>
      </c>
      <c r="S2054" s="348">
        <v>88135564</v>
      </c>
      <c r="T2054" s="348" t="s">
        <v>15505</v>
      </c>
      <c r="U2054" s="348">
        <v>26692611</v>
      </c>
      <c r="V2054" s="68"/>
      <c r="W2054" s="68"/>
      <c r="X2054" s="68" t="s">
        <v>11060</v>
      </c>
      <c r="Y2054" s="68"/>
    </row>
    <row r="2055" spans="1:25" x14ac:dyDescent="0.25">
      <c r="A2055" s="68" t="s">
        <v>6175</v>
      </c>
      <c r="B2055" s="68" t="s">
        <v>6174</v>
      </c>
      <c r="C2055" s="68" t="s">
        <v>6176</v>
      </c>
      <c r="D2055" s="68" t="s">
        <v>2232</v>
      </c>
      <c r="E2055" s="68" t="s">
        <v>5</v>
      </c>
      <c r="F2055" s="68" t="s">
        <v>316</v>
      </c>
      <c r="G2055" s="68" t="s">
        <v>7</v>
      </c>
      <c r="H2055" s="68" t="s">
        <v>6</v>
      </c>
      <c r="I2055" s="68">
        <v>50605</v>
      </c>
      <c r="J2055" s="68" t="s">
        <v>13075</v>
      </c>
      <c r="K2055" s="68" t="s">
        <v>317</v>
      </c>
      <c r="L2055" s="68" t="s">
        <v>2232</v>
      </c>
      <c r="M2055" s="68" t="s">
        <v>6177</v>
      </c>
      <c r="N2055" s="68" t="s">
        <v>11677</v>
      </c>
      <c r="O2055" s="68" t="s">
        <v>14666</v>
      </c>
      <c r="P2055" s="348">
        <v>22006897</v>
      </c>
      <c r="Q2055" s="348" t="s">
        <v>15347</v>
      </c>
      <c r="R2055" s="348" t="s">
        <v>16711</v>
      </c>
      <c r="S2055" s="348">
        <v>86234800</v>
      </c>
      <c r="T2055" s="348" t="s">
        <v>15799</v>
      </c>
      <c r="U2055" s="348">
        <v>88285112</v>
      </c>
      <c r="V2055" s="68"/>
      <c r="W2055" s="68"/>
      <c r="X2055" s="68" t="s">
        <v>8125</v>
      </c>
      <c r="Y2055" s="68"/>
    </row>
    <row r="2056" spans="1:25" x14ac:dyDescent="0.25">
      <c r="A2056" s="68" t="s">
        <v>6178</v>
      </c>
      <c r="B2056" s="68" t="s">
        <v>2332</v>
      </c>
      <c r="C2056" s="68" t="s">
        <v>6177</v>
      </c>
      <c r="D2056" s="68" t="s">
        <v>2232</v>
      </c>
      <c r="E2056" s="68" t="s">
        <v>5</v>
      </c>
      <c r="F2056" s="68" t="s">
        <v>316</v>
      </c>
      <c r="G2056" s="68" t="s">
        <v>7</v>
      </c>
      <c r="H2056" s="68" t="s">
        <v>6</v>
      </c>
      <c r="I2056" s="68">
        <v>50605</v>
      </c>
      <c r="J2056" s="68" t="s">
        <v>13075</v>
      </c>
      <c r="K2056" s="68" t="s">
        <v>317</v>
      </c>
      <c r="L2056" s="68" t="s">
        <v>2232</v>
      </c>
      <c r="M2056" s="68" t="s">
        <v>6177</v>
      </c>
      <c r="N2056" s="68" t="s">
        <v>6177</v>
      </c>
      <c r="O2056" s="68" t="s">
        <v>14666</v>
      </c>
      <c r="P2056" s="348">
        <v>22007634</v>
      </c>
      <c r="Q2056" s="348">
        <v>88978933</v>
      </c>
      <c r="R2056" s="348" t="s">
        <v>15800</v>
      </c>
      <c r="S2056" s="348">
        <v>88978933</v>
      </c>
      <c r="T2056" s="348" t="s">
        <v>15799</v>
      </c>
      <c r="U2056" s="348">
        <v>26687010</v>
      </c>
      <c r="V2056" s="68"/>
      <c r="W2056" s="68"/>
      <c r="X2056" s="68" t="s">
        <v>6179</v>
      </c>
      <c r="Y2056" s="68"/>
    </row>
    <row r="2057" spans="1:25" x14ac:dyDescent="0.25">
      <c r="A2057" s="68" t="s">
        <v>6181</v>
      </c>
      <c r="B2057" s="68" t="s">
        <v>6180</v>
      </c>
      <c r="C2057" s="68" t="s">
        <v>2335</v>
      </c>
      <c r="D2057" s="68" t="s">
        <v>2232</v>
      </c>
      <c r="E2057" s="68" t="s">
        <v>2</v>
      </c>
      <c r="F2057" s="68" t="s">
        <v>316</v>
      </c>
      <c r="G2057" s="68" t="s">
        <v>7</v>
      </c>
      <c r="H2057" s="68" t="s">
        <v>2</v>
      </c>
      <c r="I2057" s="68">
        <v>50601</v>
      </c>
      <c r="J2057" s="68" t="s">
        <v>12911</v>
      </c>
      <c r="K2057" s="68" t="s">
        <v>317</v>
      </c>
      <c r="L2057" s="68" t="s">
        <v>2232</v>
      </c>
      <c r="M2057" s="68" t="s">
        <v>2232</v>
      </c>
      <c r="N2057" s="68" t="s">
        <v>2335</v>
      </c>
      <c r="O2057" s="68" t="s">
        <v>14666</v>
      </c>
      <c r="P2057" s="348">
        <v>26694968</v>
      </c>
      <c r="Q2057" s="348">
        <v>62935893</v>
      </c>
      <c r="R2057" s="348" t="s">
        <v>15801</v>
      </c>
      <c r="S2057" s="348">
        <v>62935893</v>
      </c>
      <c r="T2057" s="348" t="s">
        <v>15505</v>
      </c>
      <c r="U2057" s="348">
        <v>26692611</v>
      </c>
      <c r="V2057" s="68"/>
      <c r="W2057" s="68"/>
      <c r="X2057" s="68"/>
      <c r="Y2057" s="68"/>
    </row>
    <row r="2058" spans="1:25" x14ac:dyDescent="0.25">
      <c r="A2058" s="68" t="s">
        <v>6183</v>
      </c>
      <c r="B2058" s="68" t="s">
        <v>6182</v>
      </c>
      <c r="C2058" s="68" t="s">
        <v>352</v>
      </c>
      <c r="D2058" s="68" t="s">
        <v>2232</v>
      </c>
      <c r="E2058" s="68" t="s">
        <v>2</v>
      </c>
      <c r="F2058" s="68" t="s">
        <v>316</v>
      </c>
      <c r="G2058" s="68" t="s">
        <v>7</v>
      </c>
      <c r="H2058" s="68" t="s">
        <v>3</v>
      </c>
      <c r="I2058" s="68">
        <v>50602</v>
      </c>
      <c r="J2058" s="68" t="s">
        <v>12943</v>
      </c>
      <c r="K2058" s="68" t="s">
        <v>317</v>
      </c>
      <c r="L2058" s="68" t="s">
        <v>2232</v>
      </c>
      <c r="M2058" s="68" t="s">
        <v>2424</v>
      </c>
      <c r="N2058" s="68" t="s">
        <v>352</v>
      </c>
      <c r="O2058" s="68" t="s">
        <v>14666</v>
      </c>
      <c r="P2058" s="348">
        <v>63459392</v>
      </c>
      <c r="Q2058" s="348">
        <v>60654995</v>
      </c>
      <c r="R2058" s="348" t="s">
        <v>14999</v>
      </c>
      <c r="S2058" s="348">
        <v>60654995</v>
      </c>
      <c r="T2058" s="348" t="s">
        <v>15505</v>
      </c>
      <c r="U2058" s="348">
        <v>26692611</v>
      </c>
      <c r="V2058" s="68"/>
      <c r="W2058" s="68"/>
      <c r="X2058" s="68"/>
      <c r="Y2058" s="68"/>
    </row>
    <row r="2059" spans="1:25" x14ac:dyDescent="0.25">
      <c r="A2059" s="68" t="s">
        <v>6185</v>
      </c>
      <c r="B2059" s="68" t="s">
        <v>6184</v>
      </c>
      <c r="C2059" s="68" t="s">
        <v>6186</v>
      </c>
      <c r="D2059" s="68" t="s">
        <v>196</v>
      </c>
      <c r="E2059" s="68" t="s">
        <v>8</v>
      </c>
      <c r="F2059" s="68" t="s">
        <v>195</v>
      </c>
      <c r="G2059" s="68" t="s">
        <v>3</v>
      </c>
      <c r="H2059" s="68" t="s">
        <v>3</v>
      </c>
      <c r="I2059" s="68">
        <v>60202</v>
      </c>
      <c r="J2059" s="68" t="s">
        <v>12931</v>
      </c>
      <c r="K2059" s="68" t="s">
        <v>196</v>
      </c>
      <c r="L2059" s="68" t="s">
        <v>6187</v>
      </c>
      <c r="M2059" s="68" t="s">
        <v>6188</v>
      </c>
      <c r="N2059" s="68" t="s">
        <v>6186</v>
      </c>
      <c r="O2059" s="68" t="s">
        <v>14666</v>
      </c>
      <c r="P2059" s="348">
        <v>21102577</v>
      </c>
      <c r="Q2059" s="348" t="s">
        <v>15347</v>
      </c>
      <c r="R2059" s="348" t="s">
        <v>16712</v>
      </c>
      <c r="S2059" s="348">
        <v>84227375</v>
      </c>
      <c r="T2059" s="348" t="s">
        <v>15802</v>
      </c>
      <c r="U2059" s="348">
        <v>26350583</v>
      </c>
      <c r="V2059" s="68"/>
      <c r="W2059" s="68"/>
      <c r="X2059" s="68" t="s">
        <v>6189</v>
      </c>
      <c r="Y2059" s="68"/>
    </row>
    <row r="2060" spans="1:25" x14ac:dyDescent="0.25">
      <c r="A2060" s="68" t="s">
        <v>6190</v>
      </c>
      <c r="B2060" s="68" t="s">
        <v>6147</v>
      </c>
      <c r="C2060" s="68" t="s">
        <v>6191</v>
      </c>
      <c r="D2060" s="68" t="s">
        <v>63</v>
      </c>
      <c r="E2060" s="68" t="s">
        <v>4</v>
      </c>
      <c r="F2060" s="68" t="s">
        <v>46</v>
      </c>
      <c r="G2060" s="68" t="s">
        <v>12</v>
      </c>
      <c r="H2060" s="68" t="s">
        <v>4</v>
      </c>
      <c r="I2060" s="68">
        <v>11003</v>
      </c>
      <c r="J2060" s="68" t="s">
        <v>13828</v>
      </c>
      <c r="K2060" s="68" t="s">
        <v>47</v>
      </c>
      <c r="L2060" s="68" t="s">
        <v>330</v>
      </c>
      <c r="M2060" s="68" t="s">
        <v>331</v>
      </c>
      <c r="N2060" s="68" t="s">
        <v>11678</v>
      </c>
      <c r="O2060" s="68" t="s">
        <v>14666</v>
      </c>
      <c r="P2060" s="348">
        <v>22304823</v>
      </c>
      <c r="Q2060" s="348">
        <v>22304823</v>
      </c>
      <c r="R2060" s="348" t="s">
        <v>13418</v>
      </c>
      <c r="S2060" s="348">
        <v>88679177</v>
      </c>
      <c r="T2060" s="348" t="s">
        <v>14698</v>
      </c>
      <c r="U2060" s="348">
        <v>22301358</v>
      </c>
      <c r="V2060" s="68"/>
      <c r="W2060" s="68"/>
      <c r="X2060" s="68" t="s">
        <v>3303</v>
      </c>
      <c r="Y2060" s="68"/>
    </row>
    <row r="2061" spans="1:25" x14ac:dyDescent="0.25">
      <c r="A2061" s="68" t="s">
        <v>6193</v>
      </c>
      <c r="B2061" s="68" t="s">
        <v>6192</v>
      </c>
      <c r="C2061" s="68" t="s">
        <v>1966</v>
      </c>
      <c r="D2061" s="68" t="s">
        <v>126</v>
      </c>
      <c r="E2061" s="68" t="s">
        <v>8</v>
      </c>
      <c r="F2061" s="68" t="s">
        <v>49</v>
      </c>
      <c r="G2061" s="68" t="s">
        <v>10</v>
      </c>
      <c r="H2061" s="68" t="s">
        <v>2</v>
      </c>
      <c r="I2061" s="68">
        <v>20801</v>
      </c>
      <c r="J2061" s="68" t="s">
        <v>13805</v>
      </c>
      <c r="K2061" s="68" t="s">
        <v>126</v>
      </c>
      <c r="L2061" s="68" t="s">
        <v>732</v>
      </c>
      <c r="M2061" s="68" t="s">
        <v>845</v>
      </c>
      <c r="N2061" s="68" t="s">
        <v>1966</v>
      </c>
      <c r="O2061" s="68" t="s">
        <v>14666</v>
      </c>
      <c r="P2061" s="348">
        <v>24480379</v>
      </c>
      <c r="Q2061" s="348">
        <v>24480379</v>
      </c>
      <c r="R2061" s="348" t="s">
        <v>14783</v>
      </c>
      <c r="S2061" s="348">
        <v>86498708</v>
      </c>
      <c r="T2061" s="348" t="s">
        <v>11464</v>
      </c>
      <c r="U2061" s="348">
        <v>22150599</v>
      </c>
      <c r="V2061" s="68"/>
      <c r="W2061" s="68"/>
      <c r="X2061" s="68" t="s">
        <v>2796</v>
      </c>
      <c r="Y2061" s="68"/>
    </row>
    <row r="2062" spans="1:25" x14ac:dyDescent="0.25">
      <c r="A2062" s="68" t="s">
        <v>6194</v>
      </c>
      <c r="B2062" s="68" t="s">
        <v>3433</v>
      </c>
      <c r="C2062" s="68" t="s">
        <v>6195</v>
      </c>
      <c r="D2062" s="68" t="s">
        <v>2232</v>
      </c>
      <c r="E2062" s="68" t="s">
        <v>2</v>
      </c>
      <c r="F2062" s="68" t="s">
        <v>316</v>
      </c>
      <c r="G2062" s="68" t="s">
        <v>7</v>
      </c>
      <c r="H2062" s="68" t="s">
        <v>4</v>
      </c>
      <c r="I2062" s="68">
        <v>50603</v>
      </c>
      <c r="J2062" s="68" t="s">
        <v>12997</v>
      </c>
      <c r="K2062" s="68" t="s">
        <v>317</v>
      </c>
      <c r="L2062" s="68" t="s">
        <v>2232</v>
      </c>
      <c r="M2062" s="68" t="s">
        <v>69</v>
      </c>
      <c r="N2062" s="68" t="s">
        <v>6195</v>
      </c>
      <c r="O2062" s="68" t="s">
        <v>14666</v>
      </c>
      <c r="P2062" s="348">
        <v>85454007</v>
      </c>
      <c r="Q2062" s="348">
        <v>26748451</v>
      </c>
      <c r="R2062" s="348" t="s">
        <v>16713</v>
      </c>
      <c r="S2062" s="348">
        <v>85454007</v>
      </c>
      <c r="T2062" s="348" t="s">
        <v>15505</v>
      </c>
      <c r="U2062" s="348">
        <v>29962611</v>
      </c>
      <c r="V2062" s="68"/>
      <c r="W2062" s="68"/>
      <c r="X2062" s="68" t="s">
        <v>6196</v>
      </c>
      <c r="Y2062" s="68"/>
    </row>
    <row r="2063" spans="1:25" x14ac:dyDescent="0.25">
      <c r="A2063" s="68" t="s">
        <v>6197</v>
      </c>
      <c r="B2063" s="68" t="s">
        <v>3461</v>
      </c>
      <c r="C2063" s="68" t="s">
        <v>233</v>
      </c>
      <c r="D2063" s="68" t="s">
        <v>2232</v>
      </c>
      <c r="E2063" s="68" t="s">
        <v>2</v>
      </c>
      <c r="F2063" s="68" t="s">
        <v>316</v>
      </c>
      <c r="G2063" s="68" t="s">
        <v>7</v>
      </c>
      <c r="H2063" s="68" t="s">
        <v>4</v>
      </c>
      <c r="I2063" s="68">
        <v>50603</v>
      </c>
      <c r="J2063" s="68" t="s">
        <v>12997</v>
      </c>
      <c r="K2063" s="68" t="s">
        <v>317</v>
      </c>
      <c r="L2063" s="68" t="s">
        <v>2232</v>
      </c>
      <c r="M2063" s="68" t="s">
        <v>69</v>
      </c>
      <c r="N2063" s="68" t="s">
        <v>233</v>
      </c>
      <c r="O2063" s="68" t="s">
        <v>14666</v>
      </c>
      <c r="P2063" s="348">
        <v>86782295</v>
      </c>
      <c r="Q2063" s="348">
        <v>22007598</v>
      </c>
      <c r="R2063" s="348" t="s">
        <v>10050</v>
      </c>
      <c r="S2063" s="348">
        <v>86782295</v>
      </c>
      <c r="T2063" s="348" t="s">
        <v>15505</v>
      </c>
      <c r="U2063" s="348">
        <v>29962611</v>
      </c>
      <c r="V2063" s="68"/>
      <c r="W2063" s="68"/>
      <c r="X2063" s="68" t="s">
        <v>10998</v>
      </c>
      <c r="Y2063" s="68"/>
    </row>
    <row r="2064" spans="1:25" x14ac:dyDescent="0.25">
      <c r="A2064" s="68" t="s">
        <v>6198</v>
      </c>
      <c r="B2064" s="68" t="s">
        <v>769</v>
      </c>
      <c r="C2064" s="68" t="s">
        <v>6199</v>
      </c>
      <c r="D2064" s="68" t="s">
        <v>2232</v>
      </c>
      <c r="E2064" s="68" t="s">
        <v>2</v>
      </c>
      <c r="F2064" s="68" t="s">
        <v>316</v>
      </c>
      <c r="G2064" s="68" t="s">
        <v>7</v>
      </c>
      <c r="H2064" s="68" t="s">
        <v>2</v>
      </c>
      <c r="I2064" s="68">
        <v>50601</v>
      </c>
      <c r="J2064" s="68" t="s">
        <v>12911</v>
      </c>
      <c r="K2064" s="68" t="s">
        <v>317</v>
      </c>
      <c r="L2064" s="68" t="s">
        <v>2232</v>
      </c>
      <c r="M2064" s="68" t="s">
        <v>2232</v>
      </c>
      <c r="N2064" s="68" t="s">
        <v>6199</v>
      </c>
      <c r="O2064" s="68" t="s">
        <v>14666</v>
      </c>
      <c r="P2064" s="348">
        <v>26688312</v>
      </c>
      <c r="Q2064" s="348">
        <v>85228396</v>
      </c>
      <c r="R2064" s="348" t="s">
        <v>15803</v>
      </c>
      <c r="S2064" s="348">
        <v>85228396</v>
      </c>
      <c r="T2064" s="348" t="s">
        <v>15505</v>
      </c>
      <c r="U2064" s="348">
        <v>29962611</v>
      </c>
      <c r="V2064" s="68"/>
      <c r="W2064" s="68"/>
      <c r="X2064" s="68"/>
      <c r="Y2064" s="68"/>
    </row>
    <row r="2065" spans="1:25" x14ac:dyDescent="0.25">
      <c r="A2065" s="68" t="s">
        <v>6200</v>
      </c>
      <c r="B2065" s="68" t="s">
        <v>3388</v>
      </c>
      <c r="C2065" s="68" t="s">
        <v>4029</v>
      </c>
      <c r="D2065" s="68" t="s">
        <v>2232</v>
      </c>
      <c r="E2065" s="68" t="s">
        <v>5</v>
      </c>
      <c r="F2065" s="68" t="s">
        <v>316</v>
      </c>
      <c r="G2065" s="68" t="s">
        <v>7</v>
      </c>
      <c r="H2065" s="68" t="s">
        <v>6</v>
      </c>
      <c r="I2065" s="68">
        <v>50605</v>
      </c>
      <c r="J2065" s="68" t="s">
        <v>13075</v>
      </c>
      <c r="K2065" s="68" t="s">
        <v>317</v>
      </c>
      <c r="L2065" s="68" t="s">
        <v>2232</v>
      </c>
      <c r="M2065" s="68" t="s">
        <v>6177</v>
      </c>
      <c r="N2065" s="68" t="s">
        <v>4029</v>
      </c>
      <c r="O2065" s="68" t="s">
        <v>14666</v>
      </c>
      <c r="P2065" s="348">
        <v>26688042</v>
      </c>
      <c r="Q2065" s="348">
        <v>26688042</v>
      </c>
      <c r="R2065" s="348" t="s">
        <v>13580</v>
      </c>
      <c r="S2065" s="348">
        <v>87496045</v>
      </c>
      <c r="T2065" s="348" t="s">
        <v>15799</v>
      </c>
      <c r="U2065" s="348">
        <v>26687010</v>
      </c>
      <c r="V2065" s="68"/>
      <c r="W2065" s="68"/>
      <c r="X2065" s="68" t="s">
        <v>6201</v>
      </c>
      <c r="Y2065" s="68"/>
    </row>
    <row r="2066" spans="1:25" x14ac:dyDescent="0.25">
      <c r="A2066" s="68" t="s">
        <v>6202</v>
      </c>
      <c r="B2066" s="68" t="s">
        <v>3422</v>
      </c>
      <c r="C2066" s="68" t="s">
        <v>6203</v>
      </c>
      <c r="D2066" s="68" t="s">
        <v>2232</v>
      </c>
      <c r="E2066" s="68" t="s">
        <v>2</v>
      </c>
      <c r="F2066" s="68" t="s">
        <v>316</v>
      </c>
      <c r="G2066" s="68" t="s">
        <v>7</v>
      </c>
      <c r="H2066" s="68" t="s">
        <v>3</v>
      </c>
      <c r="I2066" s="68">
        <v>50602</v>
      </c>
      <c r="J2066" s="68" t="s">
        <v>12943</v>
      </c>
      <c r="K2066" s="68" t="s">
        <v>317</v>
      </c>
      <c r="L2066" s="68" t="s">
        <v>2232</v>
      </c>
      <c r="M2066" s="68" t="s">
        <v>2424</v>
      </c>
      <c r="N2066" s="68" t="s">
        <v>6203</v>
      </c>
      <c r="O2066" s="68" t="s">
        <v>14666</v>
      </c>
      <c r="P2066" s="348">
        <v>87157002</v>
      </c>
      <c r="Q2066" s="348">
        <v>89150921</v>
      </c>
      <c r="R2066" s="348" t="s">
        <v>16714</v>
      </c>
      <c r="S2066" s="348">
        <v>89150921</v>
      </c>
      <c r="T2066" s="348" t="s">
        <v>15505</v>
      </c>
      <c r="U2066" s="348">
        <v>26692611</v>
      </c>
      <c r="V2066" s="68"/>
      <c r="W2066" s="68"/>
      <c r="X2066" s="68" t="s">
        <v>12153</v>
      </c>
      <c r="Y2066" s="68"/>
    </row>
    <row r="2067" spans="1:25" x14ac:dyDescent="0.25">
      <c r="A2067" s="68" t="s">
        <v>6205</v>
      </c>
      <c r="B2067" s="68" t="s">
        <v>606</v>
      </c>
      <c r="C2067" s="68" t="s">
        <v>2066</v>
      </c>
      <c r="D2067" s="68" t="s">
        <v>2232</v>
      </c>
      <c r="E2067" s="68" t="s">
        <v>2</v>
      </c>
      <c r="F2067" s="68" t="s">
        <v>316</v>
      </c>
      <c r="G2067" s="68" t="s">
        <v>7</v>
      </c>
      <c r="H2067" s="68" t="s">
        <v>4</v>
      </c>
      <c r="I2067" s="68">
        <v>50603</v>
      </c>
      <c r="J2067" s="68" t="s">
        <v>12997</v>
      </c>
      <c r="K2067" s="68" t="s">
        <v>317</v>
      </c>
      <c r="L2067" s="68" t="s">
        <v>2232</v>
      </c>
      <c r="M2067" s="68" t="s">
        <v>69</v>
      </c>
      <c r="N2067" s="68" t="s">
        <v>2066</v>
      </c>
      <c r="O2067" s="68" t="s">
        <v>14666</v>
      </c>
      <c r="P2067" s="348">
        <v>83546751</v>
      </c>
      <c r="Q2067" s="348">
        <v>22007830</v>
      </c>
      <c r="R2067" s="348" t="s">
        <v>6206</v>
      </c>
      <c r="S2067" s="348">
        <v>83546751</v>
      </c>
      <c r="T2067" s="348" t="s">
        <v>15505</v>
      </c>
      <c r="U2067" s="348">
        <v>26692611</v>
      </c>
      <c r="V2067" s="68"/>
      <c r="W2067" s="68"/>
      <c r="X2067" s="68" t="s">
        <v>6207</v>
      </c>
      <c r="Y2067" s="68"/>
    </row>
    <row r="2068" spans="1:25" x14ac:dyDescent="0.25">
      <c r="A2068" s="68" t="s">
        <v>6208</v>
      </c>
      <c r="B2068" s="68" t="s">
        <v>699</v>
      </c>
      <c r="C2068" s="68" t="s">
        <v>5937</v>
      </c>
      <c r="D2068" s="68" t="s">
        <v>2232</v>
      </c>
      <c r="E2068" s="68" t="s">
        <v>3</v>
      </c>
      <c r="F2068" s="68" t="s">
        <v>316</v>
      </c>
      <c r="G2068" s="68" t="s">
        <v>8</v>
      </c>
      <c r="H2068" s="68" t="s">
        <v>2</v>
      </c>
      <c r="I2068" s="68">
        <v>50701</v>
      </c>
      <c r="J2068" s="68" t="s">
        <v>12914</v>
      </c>
      <c r="K2068" s="68" t="s">
        <v>317</v>
      </c>
      <c r="L2068" s="68" t="s">
        <v>14276</v>
      </c>
      <c r="M2068" s="68" t="s">
        <v>2177</v>
      </c>
      <c r="N2068" s="68" t="s">
        <v>5937</v>
      </c>
      <c r="O2068" s="68" t="s">
        <v>14666</v>
      </c>
      <c r="P2068" s="348">
        <v>26628155</v>
      </c>
      <c r="Q2068" s="348">
        <v>26628493</v>
      </c>
      <c r="R2068" s="348" t="s">
        <v>9241</v>
      </c>
      <c r="S2068" s="348">
        <v>86444932</v>
      </c>
      <c r="T2068" s="348" t="s">
        <v>16715</v>
      </c>
      <c r="U2068" s="348">
        <v>26620685</v>
      </c>
      <c r="V2068" s="68"/>
      <c r="W2068" s="68"/>
      <c r="X2068" s="68" t="s">
        <v>4013</v>
      </c>
      <c r="Y2068" s="68"/>
    </row>
    <row r="2069" spans="1:25" x14ac:dyDescent="0.25">
      <c r="A2069" s="68" t="s">
        <v>6209</v>
      </c>
      <c r="B2069" s="68" t="s">
        <v>3426</v>
      </c>
      <c r="C2069" s="68" t="s">
        <v>6210</v>
      </c>
      <c r="D2069" s="68" t="s">
        <v>2232</v>
      </c>
      <c r="E2069" s="68" t="s">
        <v>3</v>
      </c>
      <c r="F2069" s="68" t="s">
        <v>316</v>
      </c>
      <c r="G2069" s="68" t="s">
        <v>8</v>
      </c>
      <c r="H2069" s="68" t="s">
        <v>4</v>
      </c>
      <c r="I2069" s="68">
        <v>50703</v>
      </c>
      <c r="J2069" s="68" t="s">
        <v>13002</v>
      </c>
      <c r="K2069" s="68" t="s">
        <v>317</v>
      </c>
      <c r="L2069" s="68" t="s">
        <v>14276</v>
      </c>
      <c r="M2069" s="68" t="s">
        <v>233</v>
      </c>
      <c r="N2069" s="68" t="s">
        <v>6210</v>
      </c>
      <c r="O2069" s="68" t="s">
        <v>14666</v>
      </c>
      <c r="P2069" s="348">
        <v>25610861</v>
      </c>
      <c r="Q2069" s="348" t="s">
        <v>15347</v>
      </c>
      <c r="R2069" s="348" t="s">
        <v>10049</v>
      </c>
      <c r="S2069" s="348">
        <v>87302711</v>
      </c>
      <c r="T2069" s="348" t="s">
        <v>16715</v>
      </c>
      <c r="U2069" s="348">
        <v>26620685</v>
      </c>
      <c r="V2069" s="68"/>
      <c r="W2069" s="68"/>
      <c r="X2069" s="68" t="s">
        <v>5355</v>
      </c>
      <c r="Y2069" s="68"/>
    </row>
    <row r="2070" spans="1:25" x14ac:dyDescent="0.25">
      <c r="A2070" s="68" t="s">
        <v>6211</v>
      </c>
      <c r="B2070" s="68" t="s">
        <v>3437</v>
      </c>
      <c r="C2070" s="68" t="s">
        <v>285</v>
      </c>
      <c r="D2070" s="68" t="s">
        <v>2232</v>
      </c>
      <c r="E2070" s="68" t="s">
        <v>5</v>
      </c>
      <c r="F2070" s="68" t="s">
        <v>316</v>
      </c>
      <c r="G2070" s="68" t="s">
        <v>8</v>
      </c>
      <c r="H2070" s="68" t="s">
        <v>5</v>
      </c>
      <c r="I2070" s="68">
        <v>50704</v>
      </c>
      <c r="J2070" s="68" t="s">
        <v>13051</v>
      </c>
      <c r="K2070" s="68" t="s">
        <v>317</v>
      </c>
      <c r="L2070" s="68" t="s">
        <v>14276</v>
      </c>
      <c r="M2070" s="68" t="s">
        <v>2365</v>
      </c>
      <c r="N2070" s="68" t="s">
        <v>285</v>
      </c>
      <c r="O2070" s="68" t="s">
        <v>14666</v>
      </c>
      <c r="P2070" s="348">
        <v>22006859</v>
      </c>
      <c r="Q2070" s="348">
        <v>22006859</v>
      </c>
      <c r="R2070" s="348" t="s">
        <v>12483</v>
      </c>
      <c r="S2070" s="348">
        <v>22006859</v>
      </c>
      <c r="T2070" s="348" t="s">
        <v>15799</v>
      </c>
      <c r="U2070" s="348">
        <v>26687010</v>
      </c>
      <c r="V2070" s="68"/>
      <c r="W2070" s="68"/>
      <c r="X2070" s="68" t="s">
        <v>5036</v>
      </c>
      <c r="Y2070" s="68"/>
    </row>
    <row r="2071" spans="1:25" x14ac:dyDescent="0.25">
      <c r="A2071" s="68" t="s">
        <v>6212</v>
      </c>
      <c r="B2071" s="68" t="s">
        <v>851</v>
      </c>
      <c r="C2071" s="68" t="s">
        <v>1831</v>
      </c>
      <c r="D2071" s="68" t="s">
        <v>2232</v>
      </c>
      <c r="E2071" s="68" t="s">
        <v>5</v>
      </c>
      <c r="F2071" s="68" t="s">
        <v>316</v>
      </c>
      <c r="G2071" s="68" t="s">
        <v>8</v>
      </c>
      <c r="H2071" s="68" t="s">
        <v>5</v>
      </c>
      <c r="I2071" s="68">
        <v>50704</v>
      </c>
      <c r="J2071" s="68" t="s">
        <v>13051</v>
      </c>
      <c r="K2071" s="68" t="s">
        <v>317</v>
      </c>
      <c r="L2071" s="68" t="s">
        <v>14276</v>
      </c>
      <c r="M2071" s="68" t="s">
        <v>2365</v>
      </c>
      <c r="N2071" s="68" t="s">
        <v>1831</v>
      </c>
      <c r="O2071" s="68" t="s">
        <v>14666</v>
      </c>
      <c r="P2071" s="348">
        <v>26687990</v>
      </c>
      <c r="Q2071" s="348">
        <v>26687990</v>
      </c>
      <c r="R2071" s="348" t="s">
        <v>16716</v>
      </c>
      <c r="S2071" s="348">
        <v>25610987</v>
      </c>
      <c r="T2071" s="348" t="s">
        <v>15799</v>
      </c>
      <c r="U2071" s="348">
        <v>26687010</v>
      </c>
      <c r="V2071" s="68"/>
      <c r="W2071" s="68"/>
      <c r="X2071" s="68" t="s">
        <v>6213</v>
      </c>
      <c r="Y2071" s="68"/>
    </row>
    <row r="2072" spans="1:25" x14ac:dyDescent="0.25">
      <c r="A2072" s="68" t="s">
        <v>6214</v>
      </c>
      <c r="B2072" s="68" t="s">
        <v>2719</v>
      </c>
      <c r="C2072" s="68" t="s">
        <v>6215</v>
      </c>
      <c r="D2072" s="68" t="s">
        <v>2232</v>
      </c>
      <c r="E2072" s="68" t="s">
        <v>5</v>
      </c>
      <c r="F2072" s="68" t="s">
        <v>316</v>
      </c>
      <c r="G2072" s="68" t="s">
        <v>8</v>
      </c>
      <c r="H2072" s="68" t="s">
        <v>5</v>
      </c>
      <c r="I2072" s="68">
        <v>50704</v>
      </c>
      <c r="J2072" s="68" t="s">
        <v>13051</v>
      </c>
      <c r="K2072" s="68" t="s">
        <v>317</v>
      </c>
      <c r="L2072" s="68" t="s">
        <v>14276</v>
      </c>
      <c r="M2072" s="68" t="s">
        <v>2365</v>
      </c>
      <c r="N2072" s="68" t="s">
        <v>6215</v>
      </c>
      <c r="O2072" s="68" t="s">
        <v>14666</v>
      </c>
      <c r="P2072" s="348">
        <v>26780233</v>
      </c>
      <c r="Q2072" s="348">
        <v>26780233</v>
      </c>
      <c r="R2072" s="348" t="s">
        <v>15804</v>
      </c>
      <c r="S2072" s="348">
        <v>88236366</v>
      </c>
      <c r="T2072" s="348" t="s">
        <v>15799</v>
      </c>
      <c r="U2072" s="348">
        <v>26687010</v>
      </c>
      <c r="V2072" s="68"/>
      <c r="W2072" s="68"/>
      <c r="X2072" s="68" t="s">
        <v>5750</v>
      </c>
      <c r="Y2072" s="68"/>
    </row>
    <row r="2073" spans="1:25" x14ac:dyDescent="0.25">
      <c r="A2073" s="68" t="s">
        <v>6217</v>
      </c>
      <c r="B2073" s="68" t="s">
        <v>6216</v>
      </c>
      <c r="C2073" s="68" t="s">
        <v>3737</v>
      </c>
      <c r="D2073" s="68" t="s">
        <v>2232</v>
      </c>
      <c r="E2073" s="68" t="s">
        <v>5</v>
      </c>
      <c r="F2073" s="68" t="s">
        <v>316</v>
      </c>
      <c r="G2073" s="68" t="s">
        <v>8</v>
      </c>
      <c r="H2073" s="68" t="s">
        <v>5</v>
      </c>
      <c r="I2073" s="68">
        <v>50704</v>
      </c>
      <c r="J2073" s="68" t="s">
        <v>13051</v>
      </c>
      <c r="K2073" s="68" t="s">
        <v>317</v>
      </c>
      <c r="L2073" s="68" t="s">
        <v>14276</v>
      </c>
      <c r="M2073" s="68" t="s">
        <v>2365</v>
      </c>
      <c r="N2073" s="68" t="s">
        <v>3737</v>
      </c>
      <c r="O2073" s="68" t="s">
        <v>14666</v>
      </c>
      <c r="P2073" s="348">
        <v>22006857</v>
      </c>
      <c r="Q2073" s="348" t="s">
        <v>15347</v>
      </c>
      <c r="R2073" s="348" t="s">
        <v>13577</v>
      </c>
      <c r="S2073" s="348">
        <v>22006857</v>
      </c>
      <c r="T2073" s="348" t="s">
        <v>15799</v>
      </c>
      <c r="U2073" s="348">
        <v>26687010</v>
      </c>
      <c r="V2073" s="68"/>
      <c r="W2073" s="68"/>
      <c r="X2073" s="68" t="s">
        <v>6036</v>
      </c>
      <c r="Y2073" s="68"/>
    </row>
    <row r="2074" spans="1:25" x14ac:dyDescent="0.25">
      <c r="A2074" s="68" t="s">
        <v>6218</v>
      </c>
      <c r="B2074" s="68" t="s">
        <v>2734</v>
      </c>
      <c r="C2074" s="68" t="s">
        <v>696</v>
      </c>
      <c r="D2074" s="68" t="s">
        <v>2232</v>
      </c>
      <c r="E2074" s="68" t="s">
        <v>3</v>
      </c>
      <c r="F2074" s="68" t="s">
        <v>316</v>
      </c>
      <c r="G2074" s="68" t="s">
        <v>8</v>
      </c>
      <c r="H2074" s="68" t="s">
        <v>2</v>
      </c>
      <c r="I2074" s="68">
        <v>50701</v>
      </c>
      <c r="J2074" s="68" t="s">
        <v>12914</v>
      </c>
      <c r="K2074" s="68" t="s">
        <v>317</v>
      </c>
      <c r="L2074" s="68" t="s">
        <v>14276</v>
      </c>
      <c r="M2074" s="68" t="s">
        <v>2177</v>
      </c>
      <c r="N2074" s="68" t="s">
        <v>696</v>
      </c>
      <c r="O2074" s="68" t="s">
        <v>14666</v>
      </c>
      <c r="P2074" s="348">
        <v>60037354</v>
      </c>
      <c r="Q2074" s="348">
        <v>26688070</v>
      </c>
      <c r="R2074" s="348" t="s">
        <v>16717</v>
      </c>
      <c r="S2074" s="348">
        <v>60037354</v>
      </c>
      <c r="T2074" s="348" t="s">
        <v>16715</v>
      </c>
      <c r="U2074" s="348">
        <v>26620685</v>
      </c>
      <c r="V2074" s="68"/>
      <c r="W2074" s="68"/>
      <c r="X2074" s="68" t="s">
        <v>12154</v>
      </c>
      <c r="Y2074" s="68"/>
    </row>
    <row r="2075" spans="1:25" x14ac:dyDescent="0.25">
      <c r="A2075" s="68" t="s">
        <v>6219</v>
      </c>
      <c r="B2075" s="68" t="s">
        <v>3215</v>
      </c>
      <c r="C2075" s="68" t="s">
        <v>1584</v>
      </c>
      <c r="D2075" s="68" t="s">
        <v>2232</v>
      </c>
      <c r="E2075" s="68" t="s">
        <v>3</v>
      </c>
      <c r="F2075" s="68" t="s">
        <v>316</v>
      </c>
      <c r="G2075" s="68" t="s">
        <v>8</v>
      </c>
      <c r="H2075" s="68" t="s">
        <v>4</v>
      </c>
      <c r="I2075" s="68">
        <v>50703</v>
      </c>
      <c r="J2075" s="68" t="s">
        <v>13002</v>
      </c>
      <c r="K2075" s="68" t="s">
        <v>317</v>
      </c>
      <c r="L2075" s="68" t="s">
        <v>14276</v>
      </c>
      <c r="M2075" s="68" t="s">
        <v>233</v>
      </c>
      <c r="N2075" s="68" t="s">
        <v>1584</v>
      </c>
      <c r="O2075" s="68" t="s">
        <v>14666</v>
      </c>
      <c r="P2075" s="348">
        <v>22006963</v>
      </c>
      <c r="Q2075" s="348" t="s">
        <v>15347</v>
      </c>
      <c r="R2075" s="348" t="s">
        <v>14991</v>
      </c>
      <c r="S2075" s="348">
        <v>86228293</v>
      </c>
      <c r="T2075" s="348" t="s">
        <v>16715</v>
      </c>
      <c r="U2075" s="348">
        <v>26620685</v>
      </c>
      <c r="V2075" s="68"/>
      <c r="W2075" s="68"/>
      <c r="X2075" s="68" t="s">
        <v>10814</v>
      </c>
      <c r="Y2075" s="68"/>
    </row>
    <row r="2076" spans="1:25" x14ac:dyDescent="0.25">
      <c r="A2076" s="68" t="s">
        <v>6220</v>
      </c>
      <c r="B2076" s="68" t="s">
        <v>2973</v>
      </c>
      <c r="C2076" s="68" t="s">
        <v>2365</v>
      </c>
      <c r="D2076" s="68" t="s">
        <v>2232</v>
      </c>
      <c r="E2076" s="68" t="s">
        <v>5</v>
      </c>
      <c r="F2076" s="68" t="s">
        <v>316</v>
      </c>
      <c r="G2076" s="68" t="s">
        <v>8</v>
      </c>
      <c r="H2076" s="68" t="s">
        <v>5</v>
      </c>
      <c r="I2076" s="68">
        <v>50704</v>
      </c>
      <c r="J2076" s="68" t="s">
        <v>13051</v>
      </c>
      <c r="K2076" s="68" t="s">
        <v>317</v>
      </c>
      <c r="L2076" s="68" t="s">
        <v>14276</v>
      </c>
      <c r="M2076" s="68" t="s">
        <v>2365</v>
      </c>
      <c r="N2076" s="68" t="s">
        <v>2365</v>
      </c>
      <c r="O2076" s="68" t="s">
        <v>14666</v>
      </c>
      <c r="P2076" s="348">
        <v>26780028</v>
      </c>
      <c r="Q2076" s="348">
        <v>26780028</v>
      </c>
      <c r="R2076" s="348" t="s">
        <v>13241</v>
      </c>
      <c r="S2076" s="348">
        <v>26780028</v>
      </c>
      <c r="T2076" s="348" t="s">
        <v>15799</v>
      </c>
      <c r="U2076" s="348">
        <v>26687010</v>
      </c>
      <c r="V2076" s="68"/>
      <c r="W2076" s="68"/>
      <c r="X2076" s="68" t="s">
        <v>1658</v>
      </c>
      <c r="Y2076" s="68"/>
    </row>
    <row r="2077" spans="1:25" x14ac:dyDescent="0.25">
      <c r="A2077" s="68" t="s">
        <v>6221</v>
      </c>
      <c r="B2077" s="68" t="s">
        <v>1726</v>
      </c>
      <c r="C2077" s="68" t="s">
        <v>6222</v>
      </c>
      <c r="D2077" s="68" t="s">
        <v>2232</v>
      </c>
      <c r="E2077" s="68" t="s">
        <v>5</v>
      </c>
      <c r="F2077" s="68" t="s">
        <v>316</v>
      </c>
      <c r="G2077" s="68" t="s">
        <v>8</v>
      </c>
      <c r="H2077" s="68" t="s">
        <v>2</v>
      </c>
      <c r="I2077" s="68">
        <v>50701</v>
      </c>
      <c r="J2077" s="68" t="s">
        <v>12914</v>
      </c>
      <c r="K2077" s="68" t="s">
        <v>317</v>
      </c>
      <c r="L2077" s="68" t="s">
        <v>14276</v>
      </c>
      <c r="M2077" s="68" t="s">
        <v>2177</v>
      </c>
      <c r="N2077" s="68" t="s">
        <v>1010</v>
      </c>
      <c r="O2077" s="68" t="s">
        <v>14666</v>
      </c>
      <c r="P2077" s="348">
        <v>26687323</v>
      </c>
      <c r="Q2077" s="348">
        <v>88329242</v>
      </c>
      <c r="R2077" s="348" t="s">
        <v>15806</v>
      </c>
      <c r="S2077" s="348">
        <v>26687323</v>
      </c>
      <c r="T2077" s="348" t="s">
        <v>15799</v>
      </c>
      <c r="U2077" s="348">
        <v>26687010</v>
      </c>
      <c r="V2077" s="68"/>
      <c r="W2077" s="68"/>
      <c r="X2077" s="68" t="s">
        <v>3991</v>
      </c>
      <c r="Y2077" s="68"/>
    </row>
    <row r="2078" spans="1:25" x14ac:dyDescent="0.25">
      <c r="A2078" s="68" t="s">
        <v>6224</v>
      </c>
      <c r="B2078" s="68" t="s">
        <v>6223</v>
      </c>
      <c r="C2078" s="68" t="s">
        <v>6188</v>
      </c>
      <c r="D2078" s="68" t="s">
        <v>2232</v>
      </c>
      <c r="E2078" s="68" t="s">
        <v>3</v>
      </c>
      <c r="F2078" s="68" t="s">
        <v>316</v>
      </c>
      <c r="G2078" s="68" t="s">
        <v>8</v>
      </c>
      <c r="H2078" s="68" t="s">
        <v>4</v>
      </c>
      <c r="I2078" s="68">
        <v>50703</v>
      </c>
      <c r="J2078" s="68" t="s">
        <v>13002</v>
      </c>
      <c r="K2078" s="68" t="s">
        <v>317</v>
      </c>
      <c r="L2078" s="68" t="s">
        <v>14276</v>
      </c>
      <c r="M2078" s="68" t="s">
        <v>233</v>
      </c>
      <c r="N2078" s="68" t="s">
        <v>233</v>
      </c>
      <c r="O2078" s="68" t="s">
        <v>14666</v>
      </c>
      <c r="P2078" s="348">
        <v>22007513</v>
      </c>
      <c r="Q2078" s="348" t="s">
        <v>15347</v>
      </c>
      <c r="R2078" s="348" t="s">
        <v>15807</v>
      </c>
      <c r="S2078" s="348">
        <v>72426757</v>
      </c>
      <c r="T2078" s="348" t="s">
        <v>16715</v>
      </c>
      <c r="U2078" s="348">
        <v>26620685</v>
      </c>
      <c r="V2078" s="68"/>
      <c r="W2078" s="68"/>
      <c r="X2078" s="68" t="s">
        <v>6225</v>
      </c>
      <c r="Y2078" s="68"/>
    </row>
    <row r="2079" spans="1:25" x14ac:dyDescent="0.25">
      <c r="A2079" s="68" t="s">
        <v>6227</v>
      </c>
      <c r="B2079" s="68" t="s">
        <v>2969</v>
      </c>
      <c r="C2079" s="68" t="s">
        <v>218</v>
      </c>
      <c r="D2079" s="68" t="s">
        <v>2232</v>
      </c>
      <c r="E2079" s="68" t="s">
        <v>6</v>
      </c>
      <c r="F2079" s="68" t="s">
        <v>316</v>
      </c>
      <c r="G2079" s="68" t="s">
        <v>8</v>
      </c>
      <c r="H2079" s="68" t="s">
        <v>3</v>
      </c>
      <c r="I2079" s="68">
        <v>50702</v>
      </c>
      <c r="J2079" s="68" t="s">
        <v>12946</v>
      </c>
      <c r="K2079" s="68" t="s">
        <v>317</v>
      </c>
      <c r="L2079" s="68" t="s">
        <v>14276</v>
      </c>
      <c r="M2079" s="68" t="s">
        <v>14277</v>
      </c>
      <c r="N2079" s="68" t="s">
        <v>218</v>
      </c>
      <c r="O2079" s="68" t="s">
        <v>14666</v>
      </c>
      <c r="P2079" s="348">
        <v>26457353</v>
      </c>
      <c r="Q2079" s="348" t="s">
        <v>15347</v>
      </c>
      <c r="R2079" s="348" t="s">
        <v>14273</v>
      </c>
      <c r="S2079" s="348">
        <v>89251204</v>
      </c>
      <c r="T2079" s="348" t="s">
        <v>14992</v>
      </c>
      <c r="U2079" s="348">
        <v>21005138</v>
      </c>
      <c r="V2079" s="68"/>
      <c r="W2079" s="68"/>
      <c r="X2079" s="68" t="s">
        <v>5042</v>
      </c>
      <c r="Y2079" s="68"/>
    </row>
    <row r="2080" spans="1:25" x14ac:dyDescent="0.25">
      <c r="A2080" s="68" t="s">
        <v>6228</v>
      </c>
      <c r="B2080" s="68" t="s">
        <v>5686</v>
      </c>
      <c r="C2080" s="68" t="s">
        <v>6229</v>
      </c>
      <c r="D2080" s="68" t="s">
        <v>2232</v>
      </c>
      <c r="E2080" s="68" t="s">
        <v>3</v>
      </c>
      <c r="F2080" s="68" t="s">
        <v>316</v>
      </c>
      <c r="G2080" s="68" t="s">
        <v>8</v>
      </c>
      <c r="H2080" s="68" t="s">
        <v>2</v>
      </c>
      <c r="I2080" s="68">
        <v>50701</v>
      </c>
      <c r="J2080" s="68" t="s">
        <v>12914</v>
      </c>
      <c r="K2080" s="68" t="s">
        <v>317</v>
      </c>
      <c r="L2080" s="68" t="s">
        <v>14276</v>
      </c>
      <c r="M2080" s="68" t="s">
        <v>2177</v>
      </c>
      <c r="N2080" s="68" t="s">
        <v>2177</v>
      </c>
      <c r="O2080" s="68" t="s">
        <v>14666</v>
      </c>
      <c r="P2080" s="348">
        <v>26620362</v>
      </c>
      <c r="Q2080" s="348">
        <v>26620016</v>
      </c>
      <c r="R2080" s="348" t="s">
        <v>14283</v>
      </c>
      <c r="S2080" s="348">
        <v>26620362</v>
      </c>
      <c r="T2080" s="348" t="s">
        <v>16715</v>
      </c>
      <c r="U2080" s="348">
        <v>26620685</v>
      </c>
      <c r="V2080" s="68"/>
      <c r="W2080" s="68"/>
      <c r="X2080" s="68" t="s">
        <v>1722</v>
      </c>
      <c r="Y2080" s="68" t="s">
        <v>625</v>
      </c>
    </row>
    <row r="2081" spans="1:25" x14ac:dyDescent="0.25">
      <c r="A2081" s="68" t="s">
        <v>6230</v>
      </c>
      <c r="B2081" s="69" t="s">
        <v>5568</v>
      </c>
      <c r="C2081" s="68" t="s">
        <v>4029</v>
      </c>
      <c r="D2081" s="68" t="s">
        <v>2232</v>
      </c>
      <c r="E2081" s="68" t="s">
        <v>3</v>
      </c>
      <c r="F2081" s="68" t="s">
        <v>316</v>
      </c>
      <c r="G2081" s="68" t="s">
        <v>8</v>
      </c>
      <c r="H2081" s="68" t="s">
        <v>2</v>
      </c>
      <c r="I2081" s="68">
        <v>50701</v>
      </c>
      <c r="J2081" s="68" t="s">
        <v>12914</v>
      </c>
      <c r="K2081" s="68" t="s">
        <v>317</v>
      </c>
      <c r="L2081" s="68" t="s">
        <v>14276</v>
      </c>
      <c r="M2081" s="68" t="s">
        <v>2177</v>
      </c>
      <c r="N2081" s="68" t="s">
        <v>4029</v>
      </c>
      <c r="O2081" s="68" t="s">
        <v>14666</v>
      </c>
      <c r="P2081" s="348" t="s">
        <v>15347</v>
      </c>
      <c r="Q2081" s="348" t="s">
        <v>15347</v>
      </c>
      <c r="R2081" s="348" t="s">
        <v>13681</v>
      </c>
      <c r="S2081" s="348">
        <v>85309028</v>
      </c>
      <c r="T2081" s="348" t="s">
        <v>16715</v>
      </c>
      <c r="U2081" s="348">
        <v>26620685</v>
      </c>
      <c r="V2081" s="68"/>
      <c r="W2081" s="68"/>
      <c r="X2081" s="68"/>
      <c r="Y2081" s="68"/>
    </row>
    <row r="2082" spans="1:25" x14ac:dyDescent="0.25">
      <c r="A2082" s="68" t="s">
        <v>6231</v>
      </c>
      <c r="B2082" s="68" t="s">
        <v>5950</v>
      </c>
      <c r="C2082" s="68" t="s">
        <v>6232</v>
      </c>
      <c r="D2082" s="68" t="s">
        <v>11156</v>
      </c>
      <c r="E2082" s="68" t="s">
        <v>7</v>
      </c>
      <c r="F2082" s="68" t="s">
        <v>46</v>
      </c>
      <c r="G2082" s="68" t="s">
        <v>12</v>
      </c>
      <c r="H2082" s="68" t="s">
        <v>6</v>
      </c>
      <c r="I2082" s="68">
        <v>11005</v>
      </c>
      <c r="J2082" s="68" t="s">
        <v>13831</v>
      </c>
      <c r="K2082" s="68" t="s">
        <v>47</v>
      </c>
      <c r="L2082" s="68" t="s">
        <v>330</v>
      </c>
      <c r="M2082" s="68" t="s">
        <v>348</v>
      </c>
      <c r="N2082" s="68" t="s">
        <v>6232</v>
      </c>
      <c r="O2082" s="68" t="s">
        <v>14666</v>
      </c>
      <c r="P2082" s="348">
        <v>22542637</v>
      </c>
      <c r="Q2082" s="348" t="s">
        <v>15347</v>
      </c>
      <c r="R2082" s="348" t="s">
        <v>14457</v>
      </c>
      <c r="S2082" s="348">
        <v>22542637</v>
      </c>
      <c r="T2082" s="348" t="s">
        <v>16273</v>
      </c>
      <c r="U2082" s="348">
        <v>22754085</v>
      </c>
      <c r="V2082" s="68"/>
      <c r="W2082" s="68"/>
      <c r="X2082" s="68" t="s">
        <v>3298</v>
      </c>
      <c r="Y2082" s="68"/>
    </row>
    <row r="2083" spans="1:25" x14ac:dyDescent="0.25">
      <c r="A2083" s="68" t="s">
        <v>6233</v>
      </c>
      <c r="B2083" s="68" t="s">
        <v>6204</v>
      </c>
      <c r="C2083" s="68" t="s">
        <v>6234</v>
      </c>
      <c r="D2083" s="68" t="s">
        <v>2232</v>
      </c>
      <c r="E2083" s="68" t="s">
        <v>6</v>
      </c>
      <c r="F2083" s="68" t="s">
        <v>316</v>
      </c>
      <c r="G2083" s="68" t="s">
        <v>8</v>
      </c>
      <c r="H2083" s="68" t="s">
        <v>3</v>
      </c>
      <c r="I2083" s="68">
        <v>50702</v>
      </c>
      <c r="J2083" s="68" t="s">
        <v>12946</v>
      </c>
      <c r="K2083" s="68" t="s">
        <v>317</v>
      </c>
      <c r="L2083" s="68" t="s">
        <v>14276</v>
      </c>
      <c r="M2083" s="68" t="s">
        <v>14277</v>
      </c>
      <c r="N2083" s="68" t="s">
        <v>11679</v>
      </c>
      <c r="O2083" s="68" t="s">
        <v>14666</v>
      </c>
      <c r="P2083" s="348">
        <v>22006883</v>
      </c>
      <c r="Q2083" s="348" t="s">
        <v>15347</v>
      </c>
      <c r="R2083" s="348" t="s">
        <v>16718</v>
      </c>
      <c r="S2083" s="348">
        <v>20006883</v>
      </c>
      <c r="T2083" s="348" t="s">
        <v>14992</v>
      </c>
      <c r="U2083" s="348">
        <v>21005138</v>
      </c>
      <c r="V2083" s="68"/>
      <c r="W2083" s="68"/>
      <c r="X2083" s="68" t="s">
        <v>8850</v>
      </c>
      <c r="Y2083" s="68"/>
    </row>
    <row r="2084" spans="1:25" x14ac:dyDescent="0.25">
      <c r="A2084" s="68" t="s">
        <v>6235</v>
      </c>
      <c r="B2084" s="68" t="s">
        <v>6150</v>
      </c>
      <c r="C2084" s="68" t="s">
        <v>324</v>
      </c>
      <c r="D2084" s="68" t="s">
        <v>2232</v>
      </c>
      <c r="E2084" s="68" t="s">
        <v>3</v>
      </c>
      <c r="F2084" s="68" t="s">
        <v>316</v>
      </c>
      <c r="G2084" s="68" t="s">
        <v>8</v>
      </c>
      <c r="H2084" s="68" t="s">
        <v>2</v>
      </c>
      <c r="I2084" s="68">
        <v>50701</v>
      </c>
      <c r="J2084" s="68" t="s">
        <v>12914</v>
      </c>
      <c r="K2084" s="68" t="s">
        <v>317</v>
      </c>
      <c r="L2084" s="68" t="s">
        <v>14276</v>
      </c>
      <c r="M2084" s="68" t="s">
        <v>2177</v>
      </c>
      <c r="N2084" s="68" t="s">
        <v>324</v>
      </c>
      <c r="O2084" s="68" t="s">
        <v>14666</v>
      </c>
      <c r="P2084" s="348">
        <v>26620197</v>
      </c>
      <c r="Q2084" s="348" t="s">
        <v>15347</v>
      </c>
      <c r="R2084" s="348" t="s">
        <v>16719</v>
      </c>
      <c r="S2084" s="348">
        <v>86082275</v>
      </c>
      <c r="T2084" s="348" t="s">
        <v>16715</v>
      </c>
      <c r="U2084" s="348">
        <v>26620685</v>
      </c>
      <c r="V2084" s="68"/>
      <c r="W2084" s="68"/>
      <c r="X2084" s="68" t="s">
        <v>10860</v>
      </c>
      <c r="Y2084" s="68"/>
    </row>
    <row r="2085" spans="1:25" x14ac:dyDescent="0.25">
      <c r="A2085" s="68" t="s">
        <v>6237</v>
      </c>
      <c r="B2085" s="68" t="s">
        <v>6236</v>
      </c>
      <c r="C2085" s="68" t="s">
        <v>6238</v>
      </c>
      <c r="D2085" s="68" t="s">
        <v>2232</v>
      </c>
      <c r="E2085" s="68" t="s">
        <v>6</v>
      </c>
      <c r="F2085" s="68" t="s">
        <v>316</v>
      </c>
      <c r="G2085" s="68" t="s">
        <v>8</v>
      </c>
      <c r="H2085" s="68" t="s">
        <v>3</v>
      </c>
      <c r="I2085" s="68">
        <v>50702</v>
      </c>
      <c r="J2085" s="68" t="s">
        <v>12946</v>
      </c>
      <c r="K2085" s="68" t="s">
        <v>317</v>
      </c>
      <c r="L2085" s="68" t="s">
        <v>14276</v>
      </c>
      <c r="M2085" s="68" t="s">
        <v>14277</v>
      </c>
      <c r="N2085" s="68" t="s">
        <v>6238</v>
      </c>
      <c r="O2085" s="68" t="s">
        <v>14666</v>
      </c>
      <c r="P2085" s="348">
        <v>26457276</v>
      </c>
      <c r="Q2085" s="348">
        <v>26457276</v>
      </c>
      <c r="R2085" s="348" t="s">
        <v>15002</v>
      </c>
      <c r="S2085" s="348">
        <v>22007516</v>
      </c>
      <c r="T2085" s="348" t="s">
        <v>14992</v>
      </c>
      <c r="U2085" s="348">
        <v>21005138</v>
      </c>
      <c r="V2085" s="68"/>
      <c r="W2085" s="68"/>
      <c r="X2085" s="68" t="s">
        <v>6239</v>
      </c>
      <c r="Y2085" s="68"/>
    </row>
    <row r="2086" spans="1:25" x14ac:dyDescent="0.25">
      <c r="A2086" s="68" t="s">
        <v>6241</v>
      </c>
      <c r="B2086" s="68" t="s">
        <v>1877</v>
      </c>
      <c r="C2086" s="68" t="s">
        <v>6242</v>
      </c>
      <c r="D2086" s="68" t="s">
        <v>2232</v>
      </c>
      <c r="E2086" s="68" t="s">
        <v>5</v>
      </c>
      <c r="F2086" s="68" t="s">
        <v>316</v>
      </c>
      <c r="G2086" s="68" t="s">
        <v>8</v>
      </c>
      <c r="H2086" s="68" t="s">
        <v>5</v>
      </c>
      <c r="I2086" s="68">
        <v>50704</v>
      </c>
      <c r="J2086" s="68" t="s">
        <v>13051</v>
      </c>
      <c r="K2086" s="68" t="s">
        <v>317</v>
      </c>
      <c r="L2086" s="68" t="s">
        <v>14276</v>
      </c>
      <c r="M2086" s="68" t="s">
        <v>2365</v>
      </c>
      <c r="N2086" s="68" t="s">
        <v>6242</v>
      </c>
      <c r="O2086" s="68" t="s">
        <v>14666</v>
      </c>
      <c r="P2086" s="348">
        <v>26613308</v>
      </c>
      <c r="Q2086" s="348">
        <v>26613308</v>
      </c>
      <c r="R2086" s="348" t="s">
        <v>15003</v>
      </c>
      <c r="S2086" s="348">
        <v>83154206</v>
      </c>
      <c r="T2086" s="348" t="s">
        <v>15799</v>
      </c>
      <c r="U2086" s="348">
        <v>26687010</v>
      </c>
      <c r="V2086" s="68"/>
      <c r="W2086" s="68"/>
      <c r="X2086" s="68" t="s">
        <v>9892</v>
      </c>
      <c r="Y2086" s="68"/>
    </row>
    <row r="2087" spans="1:25" x14ac:dyDescent="0.25">
      <c r="A2087" s="68" t="s">
        <v>6243</v>
      </c>
      <c r="B2087" s="68" t="s">
        <v>1792</v>
      </c>
      <c r="C2087" s="68" t="s">
        <v>6244</v>
      </c>
      <c r="D2087" s="68" t="s">
        <v>2232</v>
      </c>
      <c r="E2087" s="68" t="s">
        <v>3</v>
      </c>
      <c r="F2087" s="68" t="s">
        <v>316</v>
      </c>
      <c r="G2087" s="68" t="s">
        <v>8</v>
      </c>
      <c r="H2087" s="68" t="s">
        <v>3</v>
      </c>
      <c r="I2087" s="68">
        <v>50702</v>
      </c>
      <c r="J2087" s="68" t="s">
        <v>12946</v>
      </c>
      <c r="K2087" s="68" t="s">
        <v>317</v>
      </c>
      <c r="L2087" s="68" t="s">
        <v>14276</v>
      </c>
      <c r="M2087" s="68" t="s">
        <v>14277</v>
      </c>
      <c r="N2087" s="68" t="s">
        <v>6244</v>
      </c>
      <c r="O2087" s="68" t="s">
        <v>14666</v>
      </c>
      <c r="P2087" s="348">
        <v>84506355</v>
      </c>
      <c r="Q2087" s="348" t="s">
        <v>15347</v>
      </c>
      <c r="R2087" s="348" t="s">
        <v>15809</v>
      </c>
      <c r="S2087" s="348">
        <v>84506355</v>
      </c>
      <c r="T2087" s="348" t="s">
        <v>16715</v>
      </c>
      <c r="U2087" s="348">
        <v>26620685</v>
      </c>
      <c r="V2087" s="68"/>
      <c r="W2087" s="68"/>
      <c r="X2087" s="68" t="s">
        <v>8358</v>
      </c>
      <c r="Y2087" s="68"/>
    </row>
    <row r="2088" spans="1:25" x14ac:dyDescent="0.25">
      <c r="A2088" s="68" t="s">
        <v>6245</v>
      </c>
      <c r="B2088" s="68" t="s">
        <v>1700</v>
      </c>
      <c r="C2088" s="68" t="s">
        <v>666</v>
      </c>
      <c r="D2088" s="68" t="s">
        <v>2232</v>
      </c>
      <c r="E2088" s="68" t="s">
        <v>3</v>
      </c>
      <c r="F2088" s="68" t="s">
        <v>316</v>
      </c>
      <c r="G2088" s="68" t="s">
        <v>8</v>
      </c>
      <c r="H2088" s="68" t="s">
        <v>4</v>
      </c>
      <c r="I2088" s="68">
        <v>50703</v>
      </c>
      <c r="J2088" s="68" t="s">
        <v>13002</v>
      </c>
      <c r="K2088" s="68" t="s">
        <v>317</v>
      </c>
      <c r="L2088" s="68" t="s">
        <v>14276</v>
      </c>
      <c r="M2088" s="68" t="s">
        <v>233</v>
      </c>
      <c r="N2088" s="68" t="s">
        <v>666</v>
      </c>
      <c r="O2088" s="68" t="s">
        <v>14666</v>
      </c>
      <c r="P2088" s="348">
        <v>22006877</v>
      </c>
      <c r="Q2088" s="348" t="s">
        <v>15347</v>
      </c>
      <c r="R2088" s="348" t="s">
        <v>10349</v>
      </c>
      <c r="S2088" s="348">
        <v>22006877</v>
      </c>
      <c r="T2088" s="348" t="s">
        <v>16715</v>
      </c>
      <c r="U2088" s="348">
        <v>26620685</v>
      </c>
      <c r="V2088" s="68"/>
      <c r="W2088" s="68"/>
      <c r="X2088" s="68" t="s">
        <v>6246</v>
      </c>
      <c r="Y2088" s="68"/>
    </row>
    <row r="2089" spans="1:25" x14ac:dyDescent="0.25">
      <c r="A2089" s="68" t="s">
        <v>6247</v>
      </c>
      <c r="B2089" s="68" t="s">
        <v>2049</v>
      </c>
      <c r="C2089" s="68" t="s">
        <v>6248</v>
      </c>
      <c r="D2089" s="68" t="s">
        <v>2232</v>
      </c>
      <c r="E2089" s="68" t="s">
        <v>6</v>
      </c>
      <c r="F2089" s="68" t="s">
        <v>316</v>
      </c>
      <c r="G2089" s="68" t="s">
        <v>8</v>
      </c>
      <c r="H2089" s="68" t="s">
        <v>3</v>
      </c>
      <c r="I2089" s="68">
        <v>50702</v>
      </c>
      <c r="J2089" s="68" t="s">
        <v>12946</v>
      </c>
      <c r="K2089" s="68" t="s">
        <v>317</v>
      </c>
      <c r="L2089" s="68" t="s">
        <v>14276</v>
      </c>
      <c r="M2089" s="68" t="s">
        <v>14277</v>
      </c>
      <c r="N2089" s="68" t="s">
        <v>6248</v>
      </c>
      <c r="O2089" s="68" t="s">
        <v>14666</v>
      </c>
      <c r="P2089" s="348">
        <v>22002628</v>
      </c>
      <c r="Q2089" s="348" t="s">
        <v>15347</v>
      </c>
      <c r="R2089" s="348" t="s">
        <v>14280</v>
      </c>
      <c r="S2089" s="348">
        <v>83570458</v>
      </c>
      <c r="T2089" s="348" t="s">
        <v>14992</v>
      </c>
      <c r="U2089" s="348">
        <v>21005138</v>
      </c>
      <c r="V2089" s="68"/>
      <c r="W2089" s="68"/>
      <c r="X2089" s="68" t="s">
        <v>14281</v>
      </c>
      <c r="Y2089" s="68"/>
    </row>
    <row r="2090" spans="1:25" x14ac:dyDescent="0.25">
      <c r="A2090" s="68" t="s">
        <v>6249</v>
      </c>
      <c r="B2090" s="68" t="s">
        <v>2398</v>
      </c>
      <c r="C2090" s="68" t="s">
        <v>3192</v>
      </c>
      <c r="D2090" s="68" t="s">
        <v>2232</v>
      </c>
      <c r="E2090" s="68" t="s">
        <v>6</v>
      </c>
      <c r="F2090" s="68" t="s">
        <v>316</v>
      </c>
      <c r="G2090" s="68" t="s">
        <v>8</v>
      </c>
      <c r="H2090" s="68" t="s">
        <v>3</v>
      </c>
      <c r="I2090" s="68">
        <v>50702</v>
      </c>
      <c r="J2090" s="68" t="s">
        <v>12946</v>
      </c>
      <c r="K2090" s="68" t="s">
        <v>317</v>
      </c>
      <c r="L2090" s="68" t="s">
        <v>14276</v>
      </c>
      <c r="M2090" s="68" t="s">
        <v>14277</v>
      </c>
      <c r="N2090" s="68" t="s">
        <v>3192</v>
      </c>
      <c r="O2090" s="68" t="s">
        <v>14666</v>
      </c>
      <c r="P2090" s="348">
        <v>22026890</v>
      </c>
      <c r="Q2090" s="348">
        <v>85897097</v>
      </c>
      <c r="R2090" s="348" t="s">
        <v>12734</v>
      </c>
      <c r="S2090" s="348">
        <v>85897097</v>
      </c>
      <c r="T2090" s="348" t="s">
        <v>14992</v>
      </c>
      <c r="U2090" s="348">
        <v>21005138</v>
      </c>
      <c r="V2090" s="68"/>
      <c r="W2090" s="68"/>
      <c r="X2090" s="68"/>
      <c r="Y2090" s="68"/>
    </row>
    <row r="2091" spans="1:25" x14ac:dyDescent="0.25">
      <c r="A2091" s="68" t="s">
        <v>6250</v>
      </c>
      <c r="B2091" s="68" t="s">
        <v>3728</v>
      </c>
      <c r="C2091" s="68" t="s">
        <v>6251</v>
      </c>
      <c r="D2091" s="68" t="s">
        <v>2232</v>
      </c>
      <c r="E2091" s="68" t="s">
        <v>6</v>
      </c>
      <c r="F2091" s="68" t="s">
        <v>316</v>
      </c>
      <c r="G2091" s="68" t="s">
        <v>8</v>
      </c>
      <c r="H2091" s="68" t="s">
        <v>3</v>
      </c>
      <c r="I2091" s="68">
        <v>50702</v>
      </c>
      <c r="J2091" s="68" t="s">
        <v>12946</v>
      </c>
      <c r="K2091" s="68" t="s">
        <v>317</v>
      </c>
      <c r="L2091" s="68" t="s">
        <v>14276</v>
      </c>
      <c r="M2091" s="68" t="s">
        <v>14277</v>
      </c>
      <c r="N2091" s="68" t="s">
        <v>6251</v>
      </c>
      <c r="O2091" s="68" t="s">
        <v>14666</v>
      </c>
      <c r="P2091" s="348">
        <v>22007521</v>
      </c>
      <c r="Q2091" s="348" t="s">
        <v>15347</v>
      </c>
      <c r="R2091" s="348" t="s">
        <v>16720</v>
      </c>
      <c r="S2091" s="348" t="s">
        <v>15347</v>
      </c>
      <c r="T2091" s="348" t="s">
        <v>14992</v>
      </c>
      <c r="U2091" s="348">
        <v>22005138</v>
      </c>
      <c r="V2091" s="68"/>
      <c r="W2091" s="68"/>
      <c r="X2091" s="68" t="s">
        <v>5558</v>
      </c>
      <c r="Y2091" s="68"/>
    </row>
    <row r="2092" spans="1:25" x14ac:dyDescent="0.25">
      <c r="A2092" s="68" t="s">
        <v>6253</v>
      </c>
      <c r="B2092" s="68" t="s">
        <v>6252</v>
      </c>
      <c r="C2092" s="68" t="s">
        <v>324</v>
      </c>
      <c r="D2092" s="68" t="s">
        <v>2232</v>
      </c>
      <c r="E2092" s="68" t="s">
        <v>5</v>
      </c>
      <c r="F2092" s="68" t="s">
        <v>316</v>
      </c>
      <c r="G2092" s="68" t="s">
        <v>8</v>
      </c>
      <c r="H2092" s="68" t="s">
        <v>5</v>
      </c>
      <c r="I2092" s="68">
        <v>50704</v>
      </c>
      <c r="J2092" s="68" t="s">
        <v>13051</v>
      </c>
      <c r="K2092" s="68" t="s">
        <v>317</v>
      </c>
      <c r="L2092" s="68" t="s">
        <v>14276</v>
      </c>
      <c r="M2092" s="68" t="s">
        <v>2365</v>
      </c>
      <c r="N2092" s="68" t="s">
        <v>11680</v>
      </c>
      <c r="O2092" s="68" t="s">
        <v>14666</v>
      </c>
      <c r="P2092" s="348">
        <v>22006887</v>
      </c>
      <c r="Q2092" s="348" t="s">
        <v>15347</v>
      </c>
      <c r="R2092" s="348" t="s">
        <v>16721</v>
      </c>
      <c r="S2092" s="348">
        <v>84226900</v>
      </c>
      <c r="T2092" s="348" t="s">
        <v>15799</v>
      </c>
      <c r="U2092" s="348">
        <v>26686836</v>
      </c>
      <c r="V2092" s="68"/>
      <c r="W2092" s="68"/>
      <c r="X2092" s="68" t="s">
        <v>7135</v>
      </c>
      <c r="Y2092" s="68"/>
    </row>
    <row r="2093" spans="1:25" x14ac:dyDescent="0.25">
      <c r="A2093" s="68" t="s">
        <v>6254</v>
      </c>
      <c r="B2093" s="68" t="s">
        <v>3735</v>
      </c>
      <c r="C2093" s="68" t="s">
        <v>6255</v>
      </c>
      <c r="D2093" s="68" t="s">
        <v>2232</v>
      </c>
      <c r="E2093" s="68" t="s">
        <v>5</v>
      </c>
      <c r="F2093" s="68" t="s">
        <v>316</v>
      </c>
      <c r="G2093" s="68" t="s">
        <v>8</v>
      </c>
      <c r="H2093" s="68" t="s">
        <v>2</v>
      </c>
      <c r="I2093" s="68">
        <v>50701</v>
      </c>
      <c r="J2093" s="68" t="s">
        <v>12914</v>
      </c>
      <c r="K2093" s="68" t="s">
        <v>317</v>
      </c>
      <c r="L2093" s="68" t="s">
        <v>14276</v>
      </c>
      <c r="M2093" s="68" t="s">
        <v>2177</v>
      </c>
      <c r="N2093" s="68" t="s">
        <v>6255</v>
      </c>
      <c r="O2093" s="68" t="s">
        <v>14666</v>
      </c>
      <c r="P2093" s="348">
        <v>84640651</v>
      </c>
      <c r="Q2093" s="348" t="s">
        <v>15347</v>
      </c>
      <c r="R2093" s="348" t="s">
        <v>15810</v>
      </c>
      <c r="S2093" s="348">
        <v>84640651</v>
      </c>
      <c r="T2093" s="348" t="s">
        <v>15799</v>
      </c>
      <c r="U2093" s="348">
        <v>26686832</v>
      </c>
      <c r="V2093" s="68"/>
      <c r="W2093" s="68"/>
      <c r="X2093" s="68"/>
      <c r="Y2093" s="68"/>
    </row>
    <row r="2094" spans="1:25" x14ac:dyDescent="0.25">
      <c r="A2094" s="68" t="s">
        <v>6257</v>
      </c>
      <c r="B2094" s="69" t="s">
        <v>3772</v>
      </c>
      <c r="C2094" s="68" t="s">
        <v>6258</v>
      </c>
      <c r="D2094" s="68" t="s">
        <v>2232</v>
      </c>
      <c r="E2094" s="68" t="s">
        <v>5</v>
      </c>
      <c r="F2094" s="68" t="s">
        <v>316</v>
      </c>
      <c r="G2094" s="68" t="s">
        <v>8</v>
      </c>
      <c r="H2094" s="68" t="s">
        <v>5</v>
      </c>
      <c r="I2094" s="68">
        <v>50704</v>
      </c>
      <c r="J2094" s="68" t="s">
        <v>13051</v>
      </c>
      <c r="K2094" s="68" t="s">
        <v>317</v>
      </c>
      <c r="L2094" s="68" t="s">
        <v>14276</v>
      </c>
      <c r="M2094" s="68" t="s">
        <v>2365</v>
      </c>
      <c r="N2094" s="68" t="s">
        <v>6258</v>
      </c>
      <c r="O2094" s="68" t="s">
        <v>14666</v>
      </c>
      <c r="P2094" s="348">
        <v>22006858</v>
      </c>
      <c r="Q2094" s="348">
        <v>26780447</v>
      </c>
      <c r="R2094" s="348" t="s">
        <v>15811</v>
      </c>
      <c r="S2094" s="348">
        <v>89663808</v>
      </c>
      <c r="T2094" s="348" t="s">
        <v>15799</v>
      </c>
      <c r="U2094" s="348">
        <v>26686836</v>
      </c>
      <c r="V2094" s="68"/>
      <c r="W2094" s="68"/>
      <c r="X2094" s="68" t="s">
        <v>10861</v>
      </c>
      <c r="Y2094" s="68"/>
    </row>
    <row r="2095" spans="1:25" x14ac:dyDescent="0.25">
      <c r="A2095" s="68" t="s">
        <v>6259</v>
      </c>
      <c r="B2095" s="68" t="s">
        <v>3781</v>
      </c>
      <c r="C2095" s="68" t="s">
        <v>6260</v>
      </c>
      <c r="D2095" s="68" t="s">
        <v>2232</v>
      </c>
      <c r="E2095" s="68" t="s">
        <v>6</v>
      </c>
      <c r="F2095" s="68" t="s">
        <v>316</v>
      </c>
      <c r="G2095" s="68" t="s">
        <v>10</v>
      </c>
      <c r="H2095" s="68" t="s">
        <v>10</v>
      </c>
      <c r="I2095" s="68">
        <v>50808</v>
      </c>
      <c r="J2095" s="68" t="s">
        <v>13973</v>
      </c>
      <c r="K2095" s="68" t="s">
        <v>317</v>
      </c>
      <c r="L2095" s="68" t="s">
        <v>3625</v>
      </c>
      <c r="M2095" s="68" t="s">
        <v>12081</v>
      </c>
      <c r="N2095" s="68" t="s">
        <v>6260</v>
      </c>
      <c r="O2095" s="68" t="s">
        <v>14666</v>
      </c>
      <c r="P2095" s="348">
        <v>26938072</v>
      </c>
      <c r="Q2095" s="348">
        <v>26938072</v>
      </c>
      <c r="R2095" s="348" t="s">
        <v>14993</v>
      </c>
      <c r="S2095" s="348">
        <v>26938072</v>
      </c>
      <c r="T2095" s="348" t="s">
        <v>14992</v>
      </c>
      <c r="U2095" s="348">
        <v>21005138</v>
      </c>
      <c r="V2095" s="68"/>
      <c r="W2095" s="68"/>
      <c r="X2095" s="68" t="s">
        <v>4020</v>
      </c>
      <c r="Y2095" s="68"/>
    </row>
    <row r="2096" spans="1:25" x14ac:dyDescent="0.25">
      <c r="A2096" s="68" t="s">
        <v>6261</v>
      </c>
      <c r="B2096" s="68" t="s">
        <v>3761</v>
      </c>
      <c r="C2096" s="68" t="s">
        <v>6262</v>
      </c>
      <c r="D2096" s="68" t="s">
        <v>2232</v>
      </c>
      <c r="E2096" s="68" t="s">
        <v>4</v>
      </c>
      <c r="F2096" s="68" t="s">
        <v>316</v>
      </c>
      <c r="G2096" s="68" t="s">
        <v>10</v>
      </c>
      <c r="H2096" s="68" t="s">
        <v>7</v>
      </c>
      <c r="I2096" s="68">
        <v>50806</v>
      </c>
      <c r="J2096" s="68" t="s">
        <v>16722</v>
      </c>
      <c r="K2096" s="68" t="s">
        <v>317</v>
      </c>
      <c r="L2096" s="68" t="s">
        <v>3625</v>
      </c>
      <c r="M2096" s="68" t="s">
        <v>1781</v>
      </c>
      <c r="N2096" s="68" t="s">
        <v>6262</v>
      </c>
      <c r="O2096" s="68" t="s">
        <v>14666</v>
      </c>
      <c r="P2096" s="348">
        <v>26588012</v>
      </c>
      <c r="Q2096" s="348">
        <v>87231259</v>
      </c>
      <c r="R2096" s="348" t="s">
        <v>15812</v>
      </c>
      <c r="S2096" s="348">
        <v>26588012</v>
      </c>
      <c r="T2096" s="348" t="s">
        <v>15606</v>
      </c>
      <c r="U2096" s="348">
        <v>26955509</v>
      </c>
      <c r="V2096" s="68"/>
      <c r="W2096" s="68"/>
      <c r="X2096" s="68" t="s">
        <v>4030</v>
      </c>
      <c r="Y2096" s="68"/>
    </row>
    <row r="2097" spans="1:25" x14ac:dyDescent="0.25">
      <c r="A2097" s="68" t="s">
        <v>6263</v>
      </c>
      <c r="B2097" s="68" t="s">
        <v>3756</v>
      </c>
      <c r="C2097" s="68" t="s">
        <v>6264</v>
      </c>
      <c r="D2097" s="68" t="s">
        <v>2232</v>
      </c>
      <c r="E2097" s="68" t="s">
        <v>4</v>
      </c>
      <c r="F2097" s="68" t="s">
        <v>316</v>
      </c>
      <c r="G2097" s="68" t="s">
        <v>10</v>
      </c>
      <c r="H2097" s="68" t="s">
        <v>6</v>
      </c>
      <c r="I2097" s="68">
        <v>50805</v>
      </c>
      <c r="J2097" s="68" t="s">
        <v>13959</v>
      </c>
      <c r="K2097" s="68" t="s">
        <v>317</v>
      </c>
      <c r="L2097" s="68" t="s">
        <v>3625</v>
      </c>
      <c r="M2097" s="68" t="s">
        <v>6265</v>
      </c>
      <c r="N2097" s="68" t="s">
        <v>6265</v>
      </c>
      <c r="O2097" s="68" t="s">
        <v>14666</v>
      </c>
      <c r="P2097" s="348">
        <v>26953450</v>
      </c>
      <c r="Q2097" s="348">
        <v>26953450</v>
      </c>
      <c r="R2097" s="348" t="s">
        <v>16723</v>
      </c>
      <c r="S2097" s="348">
        <v>61207244</v>
      </c>
      <c r="T2097" s="348" t="s">
        <v>15606</v>
      </c>
      <c r="U2097" s="348">
        <v>26955509</v>
      </c>
      <c r="V2097" s="68"/>
      <c r="W2097" s="68"/>
      <c r="X2097" s="68" t="s">
        <v>3348</v>
      </c>
      <c r="Y2097" s="68"/>
    </row>
    <row r="2098" spans="1:25" x14ac:dyDescent="0.25">
      <c r="A2098" s="68" t="s">
        <v>6266</v>
      </c>
      <c r="B2098" s="68" t="s">
        <v>3076</v>
      </c>
      <c r="C2098" s="68" t="s">
        <v>101</v>
      </c>
      <c r="D2098" s="68" t="s">
        <v>2232</v>
      </c>
      <c r="E2098" s="68" t="s">
        <v>4</v>
      </c>
      <c r="F2098" s="68" t="s">
        <v>316</v>
      </c>
      <c r="G2098" s="68" t="s">
        <v>10</v>
      </c>
      <c r="H2098" s="68" t="s">
        <v>5</v>
      </c>
      <c r="I2098" s="68">
        <v>50804</v>
      </c>
      <c r="J2098" s="68" t="s">
        <v>13943</v>
      </c>
      <c r="K2098" s="68" t="s">
        <v>317</v>
      </c>
      <c r="L2098" s="68" t="s">
        <v>3625</v>
      </c>
      <c r="M2098" s="68" t="s">
        <v>1542</v>
      </c>
      <c r="N2098" s="68" t="s">
        <v>101</v>
      </c>
      <c r="O2098" s="68" t="s">
        <v>14666</v>
      </c>
      <c r="P2098" s="348">
        <v>26951060</v>
      </c>
      <c r="Q2098" s="348">
        <v>26951060</v>
      </c>
      <c r="R2098" s="348" t="s">
        <v>14282</v>
      </c>
      <c r="S2098" s="348">
        <v>26951060</v>
      </c>
      <c r="T2098" s="348" t="s">
        <v>15606</v>
      </c>
      <c r="U2098" s="348">
        <v>26955509</v>
      </c>
      <c r="V2098" s="68"/>
      <c r="W2098" s="68"/>
      <c r="X2098" s="68" t="s">
        <v>1431</v>
      </c>
      <c r="Y2098" s="68"/>
    </row>
    <row r="2099" spans="1:25" x14ac:dyDescent="0.25">
      <c r="A2099" s="68" t="s">
        <v>6268</v>
      </c>
      <c r="B2099" s="68" t="s">
        <v>6267</v>
      </c>
      <c r="C2099" s="68" t="s">
        <v>3608</v>
      </c>
      <c r="D2099" s="68" t="s">
        <v>2232</v>
      </c>
      <c r="E2099" s="68" t="s">
        <v>4</v>
      </c>
      <c r="F2099" s="68" t="s">
        <v>316</v>
      </c>
      <c r="G2099" s="68" t="s">
        <v>10</v>
      </c>
      <c r="H2099" s="68" t="s">
        <v>3</v>
      </c>
      <c r="I2099" s="68">
        <v>50802</v>
      </c>
      <c r="J2099" s="68" t="s">
        <v>16724</v>
      </c>
      <c r="K2099" s="68" t="s">
        <v>317</v>
      </c>
      <c r="L2099" s="68" t="s">
        <v>3625</v>
      </c>
      <c r="M2099" s="68" t="s">
        <v>3608</v>
      </c>
      <c r="N2099" s="68" t="s">
        <v>3608</v>
      </c>
      <c r="O2099" s="68" t="s">
        <v>14666</v>
      </c>
      <c r="P2099" s="348">
        <v>26955655</v>
      </c>
      <c r="Q2099" s="348">
        <v>22007541</v>
      </c>
      <c r="R2099" s="348" t="s">
        <v>16725</v>
      </c>
      <c r="S2099" s="348">
        <v>61885428</v>
      </c>
      <c r="T2099" s="348" t="s">
        <v>15606</v>
      </c>
      <c r="U2099" s="348">
        <v>26955509</v>
      </c>
      <c r="V2099" s="68"/>
      <c r="W2099" s="68"/>
      <c r="X2099" s="68" t="s">
        <v>2896</v>
      </c>
      <c r="Y2099" s="68"/>
    </row>
    <row r="2100" spans="1:25" x14ac:dyDescent="0.25">
      <c r="A2100" s="68" t="s">
        <v>6269</v>
      </c>
      <c r="B2100" s="68" t="s">
        <v>2395</v>
      </c>
      <c r="C2100" s="68" t="s">
        <v>911</v>
      </c>
      <c r="D2100" s="68" t="s">
        <v>2232</v>
      </c>
      <c r="E2100" s="68" t="s">
        <v>4</v>
      </c>
      <c r="F2100" s="68" t="s">
        <v>316</v>
      </c>
      <c r="G2100" s="68" t="s">
        <v>10</v>
      </c>
      <c r="H2100" s="68" t="s">
        <v>2</v>
      </c>
      <c r="I2100" s="68">
        <v>50801</v>
      </c>
      <c r="J2100" s="68" t="s">
        <v>13809</v>
      </c>
      <c r="K2100" s="68" t="s">
        <v>317</v>
      </c>
      <c r="L2100" s="68" t="s">
        <v>3625</v>
      </c>
      <c r="M2100" s="68" t="s">
        <v>3625</v>
      </c>
      <c r="N2100" s="68" t="s">
        <v>911</v>
      </c>
      <c r="O2100" s="68" t="s">
        <v>14666</v>
      </c>
      <c r="P2100" s="348">
        <v>26953283</v>
      </c>
      <c r="Q2100" s="348">
        <v>26953283</v>
      </c>
      <c r="R2100" s="348" t="s">
        <v>6270</v>
      </c>
      <c r="S2100" s="348">
        <v>88707149</v>
      </c>
      <c r="T2100" s="348" t="s">
        <v>15606</v>
      </c>
      <c r="U2100" s="348">
        <v>26955509</v>
      </c>
      <c r="V2100" s="68"/>
      <c r="W2100" s="68"/>
      <c r="X2100" s="68" t="s">
        <v>4024</v>
      </c>
      <c r="Y2100" s="68"/>
    </row>
    <row r="2101" spans="1:25" x14ac:dyDescent="0.25">
      <c r="A2101" s="68" t="s">
        <v>6271</v>
      </c>
      <c r="B2101" s="69" t="s">
        <v>3889</v>
      </c>
      <c r="C2101" s="68" t="s">
        <v>976</v>
      </c>
      <c r="D2101" s="68" t="s">
        <v>2232</v>
      </c>
      <c r="E2101" s="68" t="s">
        <v>4</v>
      </c>
      <c r="F2101" s="68" t="s">
        <v>316</v>
      </c>
      <c r="G2101" s="68" t="s">
        <v>10</v>
      </c>
      <c r="H2101" s="68" t="s">
        <v>5</v>
      </c>
      <c r="I2101" s="68">
        <v>50804</v>
      </c>
      <c r="J2101" s="68" t="s">
        <v>13943</v>
      </c>
      <c r="K2101" s="68" t="s">
        <v>317</v>
      </c>
      <c r="L2101" s="68" t="s">
        <v>3625</v>
      </c>
      <c r="M2101" s="68" t="s">
        <v>1542</v>
      </c>
      <c r="N2101" s="68" t="s">
        <v>976</v>
      </c>
      <c r="O2101" s="68" t="s">
        <v>14666</v>
      </c>
      <c r="P2101" s="348">
        <v>22007574</v>
      </c>
      <c r="Q2101" s="348">
        <v>83637138</v>
      </c>
      <c r="R2101" s="348" t="s">
        <v>15813</v>
      </c>
      <c r="S2101" s="348">
        <v>84153526</v>
      </c>
      <c r="T2101" s="348" t="s">
        <v>15606</v>
      </c>
      <c r="U2101" s="348">
        <v>26955509</v>
      </c>
      <c r="V2101" s="68"/>
      <c r="W2101" s="68"/>
      <c r="X2101" s="68" t="s">
        <v>4036</v>
      </c>
      <c r="Y2101" s="68"/>
    </row>
    <row r="2102" spans="1:25" x14ac:dyDescent="0.25">
      <c r="A2102" s="68" t="s">
        <v>6272</v>
      </c>
      <c r="B2102" s="68" t="s">
        <v>3867</v>
      </c>
      <c r="C2102" s="68" t="s">
        <v>69</v>
      </c>
      <c r="D2102" s="68" t="s">
        <v>2232</v>
      </c>
      <c r="E2102" s="68" t="s">
        <v>6</v>
      </c>
      <c r="F2102" s="68" t="s">
        <v>316</v>
      </c>
      <c r="G2102" s="68" t="s">
        <v>10</v>
      </c>
      <c r="H2102" s="68" t="s">
        <v>3</v>
      </c>
      <c r="I2102" s="68">
        <v>50802</v>
      </c>
      <c r="J2102" s="68" t="s">
        <v>16724</v>
      </c>
      <c r="K2102" s="68" t="s">
        <v>317</v>
      </c>
      <c r="L2102" s="68" t="s">
        <v>3625</v>
      </c>
      <c r="M2102" s="68" t="s">
        <v>3608</v>
      </c>
      <c r="N2102" s="68" t="s">
        <v>69</v>
      </c>
      <c r="O2102" s="68" t="s">
        <v>14666</v>
      </c>
      <c r="P2102" s="348">
        <v>22007546</v>
      </c>
      <c r="Q2102" s="348">
        <v>22007546</v>
      </c>
      <c r="R2102" s="348" t="s">
        <v>9942</v>
      </c>
      <c r="S2102" s="348">
        <v>22007546</v>
      </c>
      <c r="T2102" s="348" t="s">
        <v>14992</v>
      </c>
      <c r="U2102" s="348">
        <v>21005138</v>
      </c>
      <c r="V2102" s="68"/>
      <c r="W2102" s="68"/>
      <c r="X2102" s="68" t="s">
        <v>2686</v>
      </c>
      <c r="Y2102" s="68"/>
    </row>
    <row r="2103" spans="1:25" x14ac:dyDescent="0.25">
      <c r="A2103" s="68" t="s">
        <v>6274</v>
      </c>
      <c r="B2103" s="68" t="s">
        <v>6273</v>
      </c>
      <c r="C2103" s="68" t="s">
        <v>6275</v>
      </c>
      <c r="D2103" s="68" t="s">
        <v>2232</v>
      </c>
      <c r="E2103" s="68" t="s">
        <v>4</v>
      </c>
      <c r="F2103" s="68" t="s">
        <v>316</v>
      </c>
      <c r="G2103" s="68" t="s">
        <v>10</v>
      </c>
      <c r="H2103" s="68" t="s">
        <v>7</v>
      </c>
      <c r="I2103" s="68">
        <v>50806</v>
      </c>
      <c r="J2103" s="68" t="s">
        <v>16722</v>
      </c>
      <c r="K2103" s="68" t="s">
        <v>317</v>
      </c>
      <c r="L2103" s="68" t="s">
        <v>3625</v>
      </c>
      <c r="M2103" s="68" t="s">
        <v>1781</v>
      </c>
      <c r="N2103" s="68" t="s">
        <v>1781</v>
      </c>
      <c r="O2103" s="68" t="s">
        <v>14666</v>
      </c>
      <c r="P2103" s="348">
        <v>22006820</v>
      </c>
      <c r="Q2103" s="348">
        <v>87354346</v>
      </c>
      <c r="R2103" s="348" t="s">
        <v>15001</v>
      </c>
      <c r="S2103" s="348">
        <v>87354346</v>
      </c>
      <c r="T2103" s="348" t="s">
        <v>15606</v>
      </c>
      <c r="U2103" s="348">
        <v>26955509</v>
      </c>
      <c r="V2103" s="68"/>
      <c r="W2103" s="68"/>
      <c r="X2103" s="68" t="s">
        <v>4859</v>
      </c>
      <c r="Y2103" s="68"/>
    </row>
    <row r="2104" spans="1:25" x14ac:dyDescent="0.25">
      <c r="A2104" s="68" t="s">
        <v>6277</v>
      </c>
      <c r="B2104" s="69" t="s">
        <v>6276</v>
      </c>
      <c r="C2104" s="68" t="s">
        <v>6278</v>
      </c>
      <c r="D2104" s="68" t="s">
        <v>2232</v>
      </c>
      <c r="E2104" s="68" t="s">
        <v>4</v>
      </c>
      <c r="F2104" s="68" t="s">
        <v>316</v>
      </c>
      <c r="G2104" s="68" t="s">
        <v>10</v>
      </c>
      <c r="H2104" s="68" t="s">
        <v>4</v>
      </c>
      <c r="I2104" s="68">
        <v>50803</v>
      </c>
      <c r="J2104" s="68" t="s">
        <v>13924</v>
      </c>
      <c r="K2104" s="68" t="s">
        <v>317</v>
      </c>
      <c r="L2104" s="68" t="s">
        <v>3625</v>
      </c>
      <c r="M2104" s="68" t="s">
        <v>6278</v>
      </c>
      <c r="N2104" s="68" t="s">
        <v>6278</v>
      </c>
      <c r="O2104" s="68" t="s">
        <v>14666</v>
      </c>
      <c r="P2104" s="348">
        <v>26931050</v>
      </c>
      <c r="Q2104" s="348">
        <v>26931050</v>
      </c>
      <c r="R2104" s="348" t="s">
        <v>10346</v>
      </c>
      <c r="S2104" s="348">
        <v>26931050</v>
      </c>
      <c r="T2104" s="348" t="s">
        <v>15606</v>
      </c>
      <c r="U2104" s="348">
        <v>26955509</v>
      </c>
      <c r="V2104" s="68"/>
      <c r="W2104" s="68"/>
      <c r="X2104" s="68" t="s">
        <v>1445</v>
      </c>
      <c r="Y2104" s="68"/>
    </row>
    <row r="2105" spans="1:25" x14ac:dyDescent="0.25">
      <c r="A2105" s="68" t="s">
        <v>6280</v>
      </c>
      <c r="B2105" s="68" t="s">
        <v>6279</v>
      </c>
      <c r="C2105" s="68" t="s">
        <v>1228</v>
      </c>
      <c r="D2105" s="68" t="s">
        <v>2232</v>
      </c>
      <c r="E2105" s="68" t="s">
        <v>4</v>
      </c>
      <c r="F2105" s="68" t="s">
        <v>316</v>
      </c>
      <c r="G2105" s="68" t="s">
        <v>10</v>
      </c>
      <c r="H2105" s="68" t="s">
        <v>8</v>
      </c>
      <c r="I2105" s="68">
        <v>50807</v>
      </c>
      <c r="J2105" s="68" t="s">
        <v>13972</v>
      </c>
      <c r="K2105" s="68" t="s">
        <v>317</v>
      </c>
      <c r="L2105" s="68" t="s">
        <v>3625</v>
      </c>
      <c r="M2105" s="68" t="s">
        <v>1228</v>
      </c>
      <c r="N2105" s="68" t="s">
        <v>1228</v>
      </c>
      <c r="O2105" s="68" t="s">
        <v>14666</v>
      </c>
      <c r="P2105" s="348">
        <v>26944000</v>
      </c>
      <c r="Q2105" s="348" t="s">
        <v>15347</v>
      </c>
      <c r="R2105" s="348" t="s">
        <v>14990</v>
      </c>
      <c r="S2105" s="348">
        <v>26944000</v>
      </c>
      <c r="T2105" s="348" t="s">
        <v>15606</v>
      </c>
      <c r="U2105" s="348">
        <v>26955509</v>
      </c>
      <c r="V2105" s="68"/>
      <c r="W2105" s="68"/>
      <c r="X2105" s="68" t="s">
        <v>1733</v>
      </c>
      <c r="Y2105" s="68" t="s">
        <v>1757</v>
      </c>
    </row>
    <row r="2106" spans="1:25" x14ac:dyDescent="0.25">
      <c r="A2106" s="68" t="s">
        <v>6282</v>
      </c>
      <c r="B2106" s="68" t="s">
        <v>6281</v>
      </c>
      <c r="C2106" s="68" t="s">
        <v>478</v>
      </c>
      <c r="D2106" s="68" t="s">
        <v>2232</v>
      </c>
      <c r="E2106" s="68" t="s">
        <v>4</v>
      </c>
      <c r="F2106" s="68" t="s">
        <v>316</v>
      </c>
      <c r="G2106" s="68" t="s">
        <v>10</v>
      </c>
      <c r="H2106" s="68" t="s">
        <v>2</v>
      </c>
      <c r="I2106" s="68">
        <v>50801</v>
      </c>
      <c r="J2106" s="68" t="s">
        <v>13809</v>
      </c>
      <c r="K2106" s="68" t="s">
        <v>317</v>
      </c>
      <c r="L2106" s="68" t="s">
        <v>3625</v>
      </c>
      <c r="M2106" s="68" t="s">
        <v>3625</v>
      </c>
      <c r="N2106" s="68" t="s">
        <v>478</v>
      </c>
      <c r="O2106" s="68" t="s">
        <v>14666</v>
      </c>
      <c r="P2106" s="348">
        <v>26956889</v>
      </c>
      <c r="Q2106" s="348">
        <v>26956889</v>
      </c>
      <c r="R2106" s="348" t="s">
        <v>15814</v>
      </c>
      <c r="S2106" s="348">
        <v>26956889</v>
      </c>
      <c r="T2106" s="348" t="s">
        <v>15606</v>
      </c>
      <c r="U2106" s="348">
        <v>26955509</v>
      </c>
      <c r="V2106" s="68"/>
      <c r="W2106" s="68"/>
      <c r="X2106" s="68" t="s">
        <v>1705</v>
      </c>
      <c r="Y2106" s="68" t="s">
        <v>1628</v>
      </c>
    </row>
    <row r="2107" spans="1:25" x14ac:dyDescent="0.25">
      <c r="A2107" s="68" t="s">
        <v>6283</v>
      </c>
      <c r="B2107" s="68" t="s">
        <v>3828</v>
      </c>
      <c r="C2107" s="68" t="s">
        <v>6284</v>
      </c>
      <c r="D2107" s="68" t="s">
        <v>2232</v>
      </c>
      <c r="E2107" s="68" t="s">
        <v>6</v>
      </c>
      <c r="F2107" s="68" t="s">
        <v>316</v>
      </c>
      <c r="G2107" s="68" t="s">
        <v>10</v>
      </c>
      <c r="H2107" s="68" t="s">
        <v>3</v>
      </c>
      <c r="I2107" s="68">
        <v>50802</v>
      </c>
      <c r="J2107" s="68" t="s">
        <v>16724</v>
      </c>
      <c r="K2107" s="68" t="s">
        <v>317</v>
      </c>
      <c r="L2107" s="68" t="s">
        <v>3625</v>
      </c>
      <c r="M2107" s="68" t="s">
        <v>3608</v>
      </c>
      <c r="N2107" s="68" t="s">
        <v>255</v>
      </c>
      <c r="O2107" s="68" t="s">
        <v>14666</v>
      </c>
      <c r="P2107" s="348">
        <v>26938192</v>
      </c>
      <c r="Q2107" s="348">
        <v>22007824</v>
      </c>
      <c r="R2107" s="348" t="s">
        <v>10344</v>
      </c>
      <c r="S2107" s="348">
        <v>83978271</v>
      </c>
      <c r="T2107" s="348" t="s">
        <v>14992</v>
      </c>
      <c r="U2107" s="348">
        <v>21005138</v>
      </c>
      <c r="V2107" s="68"/>
      <c r="W2107" s="68"/>
      <c r="X2107" s="68" t="s">
        <v>9659</v>
      </c>
      <c r="Y2107" s="68"/>
    </row>
    <row r="2108" spans="1:25" x14ac:dyDescent="0.25">
      <c r="A2108" s="68" t="s">
        <v>6285</v>
      </c>
      <c r="B2108" s="68" t="s">
        <v>712</v>
      </c>
      <c r="C2108" s="68" t="s">
        <v>6286</v>
      </c>
      <c r="D2108" s="68" t="s">
        <v>2232</v>
      </c>
      <c r="E2108" s="68" t="s">
        <v>4</v>
      </c>
      <c r="F2108" s="68" t="s">
        <v>316</v>
      </c>
      <c r="G2108" s="68" t="s">
        <v>10</v>
      </c>
      <c r="H2108" s="68" t="s">
        <v>8</v>
      </c>
      <c r="I2108" s="68">
        <v>50807</v>
      </c>
      <c r="J2108" s="68" t="s">
        <v>13972</v>
      </c>
      <c r="K2108" s="68" t="s">
        <v>317</v>
      </c>
      <c r="L2108" s="68" t="s">
        <v>3625</v>
      </c>
      <c r="M2108" s="68" t="s">
        <v>1228</v>
      </c>
      <c r="N2108" s="68" t="s">
        <v>11501</v>
      </c>
      <c r="O2108" s="68" t="s">
        <v>14666</v>
      </c>
      <c r="P2108" s="348">
        <v>26944171</v>
      </c>
      <c r="Q2108" s="348" t="s">
        <v>15347</v>
      </c>
      <c r="R2108" s="348" t="s">
        <v>15815</v>
      </c>
      <c r="S2108" s="348">
        <v>89128769</v>
      </c>
      <c r="T2108" s="348" t="s">
        <v>15606</v>
      </c>
      <c r="U2108" s="348">
        <v>26955509</v>
      </c>
      <c r="V2108" s="68"/>
      <c r="W2108" s="68"/>
      <c r="X2108" s="68" t="s">
        <v>6287</v>
      </c>
      <c r="Y2108" s="68"/>
    </row>
    <row r="2109" spans="1:25" x14ac:dyDescent="0.25">
      <c r="A2109" s="68" t="s">
        <v>6288</v>
      </c>
      <c r="B2109" s="68" t="s">
        <v>679</v>
      </c>
      <c r="C2109" s="68" t="s">
        <v>6289</v>
      </c>
      <c r="D2109" s="68" t="s">
        <v>2232</v>
      </c>
      <c r="E2109" s="68" t="s">
        <v>4</v>
      </c>
      <c r="F2109" s="68" t="s">
        <v>316</v>
      </c>
      <c r="G2109" s="68" t="s">
        <v>10</v>
      </c>
      <c r="H2109" s="68" t="s">
        <v>4</v>
      </c>
      <c r="I2109" s="68">
        <v>50803</v>
      </c>
      <c r="J2109" s="68" t="s">
        <v>13924</v>
      </c>
      <c r="K2109" s="68" t="s">
        <v>317</v>
      </c>
      <c r="L2109" s="68" t="s">
        <v>3625</v>
      </c>
      <c r="M2109" s="68" t="s">
        <v>6278</v>
      </c>
      <c r="N2109" s="68" t="s">
        <v>6289</v>
      </c>
      <c r="O2109" s="68" t="s">
        <v>14666</v>
      </c>
      <c r="P2109" s="348">
        <v>22005258</v>
      </c>
      <c r="Q2109" s="348" t="s">
        <v>15347</v>
      </c>
      <c r="R2109" s="348" t="s">
        <v>13666</v>
      </c>
      <c r="S2109" s="348">
        <v>86697906</v>
      </c>
      <c r="T2109" s="348" t="s">
        <v>15606</v>
      </c>
      <c r="U2109" s="348">
        <v>26955509</v>
      </c>
      <c r="V2109" s="68"/>
      <c r="W2109" s="68"/>
      <c r="X2109" s="68"/>
      <c r="Y2109" s="68"/>
    </row>
    <row r="2110" spans="1:25" x14ac:dyDescent="0.25">
      <c r="A2110" s="68" t="s">
        <v>6291</v>
      </c>
      <c r="B2110" s="68" t="s">
        <v>6290</v>
      </c>
      <c r="C2110" s="68" t="s">
        <v>6132</v>
      </c>
      <c r="D2110" s="68" t="s">
        <v>2232</v>
      </c>
      <c r="E2110" s="68" t="s">
        <v>4</v>
      </c>
      <c r="F2110" s="68" t="s">
        <v>316</v>
      </c>
      <c r="G2110" s="68" t="s">
        <v>10</v>
      </c>
      <c r="H2110" s="68" t="s">
        <v>4</v>
      </c>
      <c r="I2110" s="68">
        <v>50803</v>
      </c>
      <c r="J2110" s="68" t="s">
        <v>13924</v>
      </c>
      <c r="K2110" s="68" t="s">
        <v>317</v>
      </c>
      <c r="L2110" s="68" t="s">
        <v>3625</v>
      </c>
      <c r="M2110" s="68" t="s">
        <v>6278</v>
      </c>
      <c r="N2110" s="68" t="s">
        <v>6132</v>
      </c>
      <c r="O2110" s="68" t="s">
        <v>14666</v>
      </c>
      <c r="P2110" s="348">
        <v>21008372</v>
      </c>
      <c r="Q2110" s="348">
        <v>84356931</v>
      </c>
      <c r="R2110" s="348" t="s">
        <v>16726</v>
      </c>
      <c r="S2110" s="348">
        <v>84356931</v>
      </c>
      <c r="T2110" s="348" t="s">
        <v>15606</v>
      </c>
      <c r="U2110" s="348">
        <v>26955509</v>
      </c>
      <c r="V2110" s="68"/>
      <c r="W2110" s="68"/>
      <c r="X2110" s="68"/>
      <c r="Y2110" s="68"/>
    </row>
    <row r="2111" spans="1:25" x14ac:dyDescent="0.25">
      <c r="A2111" s="68" t="s">
        <v>6293</v>
      </c>
      <c r="B2111" s="68" t="s">
        <v>6292</v>
      </c>
      <c r="C2111" s="68" t="s">
        <v>929</v>
      </c>
      <c r="D2111" s="68" t="s">
        <v>2232</v>
      </c>
      <c r="E2111" s="68" t="s">
        <v>6</v>
      </c>
      <c r="F2111" s="68" t="s">
        <v>316</v>
      </c>
      <c r="G2111" s="68" t="s">
        <v>10</v>
      </c>
      <c r="H2111" s="68" t="s">
        <v>10</v>
      </c>
      <c r="I2111" s="68">
        <v>50808</v>
      </c>
      <c r="J2111" s="68" t="s">
        <v>13973</v>
      </c>
      <c r="K2111" s="68" t="s">
        <v>317</v>
      </c>
      <c r="L2111" s="68" t="s">
        <v>3625</v>
      </c>
      <c r="M2111" s="68" t="s">
        <v>12081</v>
      </c>
      <c r="N2111" s="68" t="s">
        <v>929</v>
      </c>
      <c r="O2111" s="68" t="s">
        <v>14666</v>
      </c>
      <c r="P2111" s="348">
        <v>22006830</v>
      </c>
      <c r="Q2111" s="348">
        <v>26939003</v>
      </c>
      <c r="R2111" s="348" t="s">
        <v>14997</v>
      </c>
      <c r="S2111" s="348">
        <v>84629830</v>
      </c>
      <c r="T2111" s="348" t="s">
        <v>14992</v>
      </c>
      <c r="U2111" s="348">
        <v>21005138</v>
      </c>
      <c r="V2111" s="68"/>
      <c r="W2111" s="68"/>
      <c r="X2111" s="68" t="s">
        <v>6294</v>
      </c>
      <c r="Y2111" s="68"/>
    </row>
    <row r="2112" spans="1:25" x14ac:dyDescent="0.25">
      <c r="A2112" s="68" t="s">
        <v>6296</v>
      </c>
      <c r="B2112" s="68" t="s">
        <v>6295</v>
      </c>
      <c r="C2112" s="68" t="s">
        <v>3863</v>
      </c>
      <c r="D2112" s="68" t="s">
        <v>2232</v>
      </c>
      <c r="E2112" s="68" t="s">
        <v>4</v>
      </c>
      <c r="F2112" s="68" t="s">
        <v>316</v>
      </c>
      <c r="G2112" s="68" t="s">
        <v>10</v>
      </c>
      <c r="H2112" s="68" t="s">
        <v>7</v>
      </c>
      <c r="I2112" s="68">
        <v>50806</v>
      </c>
      <c r="J2112" s="68" t="s">
        <v>16722</v>
      </c>
      <c r="K2112" s="68" t="s">
        <v>317</v>
      </c>
      <c r="L2112" s="68" t="s">
        <v>3625</v>
      </c>
      <c r="M2112" s="68" t="s">
        <v>1781</v>
      </c>
      <c r="N2112" s="68" t="s">
        <v>3863</v>
      </c>
      <c r="O2112" s="68" t="s">
        <v>14666</v>
      </c>
      <c r="P2112" s="348">
        <v>88187045</v>
      </c>
      <c r="Q2112" s="348">
        <v>26955509</v>
      </c>
      <c r="R2112" s="348" t="s">
        <v>16727</v>
      </c>
      <c r="S2112" s="348">
        <v>88187045</v>
      </c>
      <c r="T2112" s="348" t="s">
        <v>15606</v>
      </c>
      <c r="U2112" s="348">
        <v>26955509</v>
      </c>
      <c r="V2112" s="68"/>
      <c r="W2112" s="68"/>
      <c r="X2112" s="68" t="s">
        <v>11084</v>
      </c>
      <c r="Y2112" s="68"/>
    </row>
    <row r="2113" spans="1:25" x14ac:dyDescent="0.25">
      <c r="A2113" s="68" t="s">
        <v>6297</v>
      </c>
      <c r="B2113" s="68" t="s">
        <v>1748</v>
      </c>
      <c r="C2113" s="68" t="s">
        <v>4179</v>
      </c>
      <c r="D2113" s="68" t="s">
        <v>2232</v>
      </c>
      <c r="E2113" s="68" t="s">
        <v>4</v>
      </c>
      <c r="F2113" s="68" t="s">
        <v>316</v>
      </c>
      <c r="G2113" s="68" t="s">
        <v>10</v>
      </c>
      <c r="H2113" s="68" t="s">
        <v>7</v>
      </c>
      <c r="I2113" s="68">
        <v>50806</v>
      </c>
      <c r="J2113" s="68" t="s">
        <v>16722</v>
      </c>
      <c r="K2113" s="68" t="s">
        <v>317</v>
      </c>
      <c r="L2113" s="68" t="s">
        <v>3625</v>
      </c>
      <c r="M2113" s="68" t="s">
        <v>1781</v>
      </c>
      <c r="N2113" s="68" t="s">
        <v>4179</v>
      </c>
      <c r="O2113" s="68" t="s">
        <v>14666</v>
      </c>
      <c r="P2113" s="348">
        <v>22006872</v>
      </c>
      <c r="Q2113" s="348">
        <v>22006872</v>
      </c>
      <c r="R2113" s="348" t="s">
        <v>16728</v>
      </c>
      <c r="S2113" s="348">
        <v>87393185</v>
      </c>
      <c r="T2113" s="348" t="s">
        <v>15606</v>
      </c>
      <c r="U2113" s="348">
        <v>26955509</v>
      </c>
      <c r="V2113" s="68"/>
      <c r="W2113" s="68"/>
      <c r="X2113" s="68" t="s">
        <v>6298</v>
      </c>
      <c r="Y2113" s="68"/>
    </row>
    <row r="2114" spans="1:25" x14ac:dyDescent="0.25">
      <c r="A2114" s="68" t="s">
        <v>6299</v>
      </c>
      <c r="B2114" s="68" t="s">
        <v>4251</v>
      </c>
      <c r="C2114" s="68" t="s">
        <v>6300</v>
      </c>
      <c r="D2114" s="68" t="s">
        <v>2232</v>
      </c>
      <c r="E2114" s="68" t="s">
        <v>4</v>
      </c>
      <c r="F2114" s="68" t="s">
        <v>316</v>
      </c>
      <c r="G2114" s="68" t="s">
        <v>10</v>
      </c>
      <c r="H2114" s="68" t="s">
        <v>6</v>
      </c>
      <c r="I2114" s="68">
        <v>50805</v>
      </c>
      <c r="J2114" s="68" t="s">
        <v>13959</v>
      </c>
      <c r="K2114" s="68" t="s">
        <v>317</v>
      </c>
      <c r="L2114" s="68" t="s">
        <v>3625</v>
      </c>
      <c r="M2114" s="68" t="s">
        <v>6265</v>
      </c>
      <c r="N2114" s="68" t="s">
        <v>6300</v>
      </c>
      <c r="O2114" s="68" t="s">
        <v>14666</v>
      </c>
      <c r="P2114" s="348">
        <v>26954180</v>
      </c>
      <c r="Q2114" s="348" t="s">
        <v>15347</v>
      </c>
      <c r="R2114" s="348" t="s">
        <v>10216</v>
      </c>
      <c r="S2114" s="348">
        <v>26954180</v>
      </c>
      <c r="T2114" s="348" t="s">
        <v>15606</v>
      </c>
      <c r="U2114" s="348">
        <v>26955509</v>
      </c>
      <c r="V2114" s="68"/>
      <c r="W2114" s="68"/>
      <c r="X2114" s="68"/>
      <c r="Y2114" s="68"/>
    </row>
    <row r="2115" spans="1:25" x14ac:dyDescent="0.25">
      <c r="A2115" s="68" t="s">
        <v>6302</v>
      </c>
      <c r="B2115" s="68" t="s">
        <v>6301</v>
      </c>
      <c r="C2115" s="68" t="s">
        <v>3554</v>
      </c>
      <c r="D2115" s="68" t="s">
        <v>2232</v>
      </c>
      <c r="E2115" s="68" t="s">
        <v>4</v>
      </c>
      <c r="F2115" s="68" t="s">
        <v>316</v>
      </c>
      <c r="G2115" s="68" t="s">
        <v>10</v>
      </c>
      <c r="H2115" s="68" t="s">
        <v>8</v>
      </c>
      <c r="I2115" s="68">
        <v>50807</v>
      </c>
      <c r="J2115" s="68" t="s">
        <v>13972</v>
      </c>
      <c r="K2115" s="68" t="s">
        <v>317</v>
      </c>
      <c r="L2115" s="68" t="s">
        <v>3625</v>
      </c>
      <c r="M2115" s="68" t="s">
        <v>1228</v>
      </c>
      <c r="N2115" s="68" t="s">
        <v>331</v>
      </c>
      <c r="O2115" s="68" t="s">
        <v>14666</v>
      </c>
      <c r="P2115" s="348">
        <v>83803998</v>
      </c>
      <c r="Q2115" s="348">
        <v>26944305</v>
      </c>
      <c r="R2115" s="348" t="s">
        <v>14998</v>
      </c>
      <c r="S2115" s="348">
        <v>83803998</v>
      </c>
      <c r="T2115" s="348" t="s">
        <v>15606</v>
      </c>
      <c r="U2115" s="348">
        <v>26955509</v>
      </c>
      <c r="V2115" s="68"/>
      <c r="W2115" s="68"/>
      <c r="X2115" s="68" t="s">
        <v>8350</v>
      </c>
      <c r="Y2115" s="68"/>
    </row>
    <row r="2116" spans="1:25" x14ac:dyDescent="0.25">
      <c r="A2116" s="68" t="s">
        <v>6303</v>
      </c>
      <c r="B2116" s="68" t="s">
        <v>5966</v>
      </c>
      <c r="C2116" s="68" t="s">
        <v>4085</v>
      </c>
      <c r="D2116" s="68" t="s">
        <v>2232</v>
      </c>
      <c r="E2116" s="68" t="s">
        <v>4</v>
      </c>
      <c r="F2116" s="68" t="s">
        <v>316</v>
      </c>
      <c r="G2116" s="68" t="s">
        <v>10</v>
      </c>
      <c r="H2116" s="68" t="s">
        <v>4</v>
      </c>
      <c r="I2116" s="68">
        <v>50803</v>
      </c>
      <c r="J2116" s="68" t="s">
        <v>13924</v>
      </c>
      <c r="K2116" s="68" t="s">
        <v>317</v>
      </c>
      <c r="L2116" s="68" t="s">
        <v>3625</v>
      </c>
      <c r="M2116" s="68" t="s">
        <v>6278</v>
      </c>
      <c r="N2116" s="68" t="s">
        <v>4085</v>
      </c>
      <c r="O2116" s="68" t="s">
        <v>14666</v>
      </c>
      <c r="P2116" s="348">
        <v>85986236</v>
      </c>
      <c r="Q2116" s="348" t="s">
        <v>15347</v>
      </c>
      <c r="R2116" s="348" t="s">
        <v>16049</v>
      </c>
      <c r="S2116" s="348">
        <v>85986236</v>
      </c>
      <c r="T2116" s="348" t="s">
        <v>15606</v>
      </c>
      <c r="U2116" s="348">
        <v>26955509</v>
      </c>
      <c r="V2116" s="68"/>
      <c r="W2116" s="68"/>
      <c r="X2116" s="68" t="s">
        <v>12815</v>
      </c>
      <c r="Y2116" s="68"/>
    </row>
    <row r="2117" spans="1:25" x14ac:dyDescent="0.25">
      <c r="A2117" s="68" t="s">
        <v>6304</v>
      </c>
      <c r="B2117" s="68" t="s">
        <v>5121</v>
      </c>
      <c r="C2117" s="68" t="s">
        <v>323</v>
      </c>
      <c r="D2117" s="68" t="s">
        <v>2232</v>
      </c>
      <c r="E2117" s="68" t="s">
        <v>4</v>
      </c>
      <c r="F2117" s="68" t="s">
        <v>316</v>
      </c>
      <c r="G2117" s="68" t="s">
        <v>10</v>
      </c>
      <c r="H2117" s="68" t="s">
        <v>8</v>
      </c>
      <c r="I2117" s="68">
        <v>50807</v>
      </c>
      <c r="J2117" s="68" t="s">
        <v>13972</v>
      </c>
      <c r="K2117" s="68" t="s">
        <v>317</v>
      </c>
      <c r="L2117" s="68" t="s">
        <v>3625</v>
      </c>
      <c r="M2117" s="68" t="s">
        <v>1228</v>
      </c>
      <c r="N2117" s="68" t="s">
        <v>323</v>
      </c>
      <c r="O2117" s="68" t="s">
        <v>14666</v>
      </c>
      <c r="P2117" s="348">
        <v>26928009</v>
      </c>
      <c r="Q2117" s="348">
        <v>89213080</v>
      </c>
      <c r="R2117" s="348" t="s">
        <v>9917</v>
      </c>
      <c r="S2117" s="348">
        <v>89213080</v>
      </c>
      <c r="T2117" s="348" t="s">
        <v>15606</v>
      </c>
      <c r="U2117" s="348">
        <v>26957143</v>
      </c>
      <c r="V2117" s="68"/>
      <c r="W2117" s="68"/>
      <c r="X2117" s="68"/>
      <c r="Y2117" s="68"/>
    </row>
    <row r="2118" spans="1:25" x14ac:dyDescent="0.25">
      <c r="A2118" s="68" t="s">
        <v>6306</v>
      </c>
      <c r="B2118" s="68" t="s">
        <v>6305</v>
      </c>
      <c r="C2118" s="68" t="s">
        <v>6307</v>
      </c>
      <c r="D2118" s="68" t="s">
        <v>2232</v>
      </c>
      <c r="E2118" s="68" t="s">
        <v>4</v>
      </c>
      <c r="F2118" s="68" t="s">
        <v>316</v>
      </c>
      <c r="G2118" s="68" t="s">
        <v>10</v>
      </c>
      <c r="H2118" s="68" t="s">
        <v>6</v>
      </c>
      <c r="I2118" s="68">
        <v>50805</v>
      </c>
      <c r="J2118" s="68" t="s">
        <v>13959</v>
      </c>
      <c r="K2118" s="68" t="s">
        <v>317</v>
      </c>
      <c r="L2118" s="68" t="s">
        <v>3625</v>
      </c>
      <c r="M2118" s="68" t="s">
        <v>6265</v>
      </c>
      <c r="N2118" s="68" t="s">
        <v>6307</v>
      </c>
      <c r="O2118" s="68" t="s">
        <v>14666</v>
      </c>
      <c r="P2118" s="348">
        <v>26953052</v>
      </c>
      <c r="Q2118" s="348" t="s">
        <v>15347</v>
      </c>
      <c r="R2118" s="348" t="s">
        <v>15000</v>
      </c>
      <c r="S2118" s="348">
        <v>83092304</v>
      </c>
      <c r="T2118" s="348" t="s">
        <v>15606</v>
      </c>
      <c r="U2118" s="348" t="s">
        <v>15816</v>
      </c>
      <c r="V2118" s="68"/>
      <c r="W2118" s="68"/>
      <c r="X2118" s="68"/>
      <c r="Y2118" s="68"/>
    </row>
    <row r="2119" spans="1:25" x14ac:dyDescent="0.25">
      <c r="A2119" s="68" t="s">
        <v>6309</v>
      </c>
      <c r="B2119" s="68" t="s">
        <v>6308</v>
      </c>
      <c r="C2119" s="68" t="s">
        <v>6310</v>
      </c>
      <c r="D2119" s="68" t="s">
        <v>2232</v>
      </c>
      <c r="E2119" s="68" t="s">
        <v>4</v>
      </c>
      <c r="F2119" s="68" t="s">
        <v>316</v>
      </c>
      <c r="G2119" s="68" t="s">
        <v>10</v>
      </c>
      <c r="H2119" s="68" t="s">
        <v>2</v>
      </c>
      <c r="I2119" s="68">
        <v>50801</v>
      </c>
      <c r="J2119" s="68" t="s">
        <v>13809</v>
      </c>
      <c r="K2119" s="68" t="s">
        <v>317</v>
      </c>
      <c r="L2119" s="68" t="s">
        <v>3625</v>
      </c>
      <c r="M2119" s="68" t="s">
        <v>3625</v>
      </c>
      <c r="N2119" s="68" t="s">
        <v>3625</v>
      </c>
      <c r="O2119" s="68" t="s">
        <v>14666</v>
      </c>
      <c r="P2119" s="348">
        <v>26958490</v>
      </c>
      <c r="Q2119" s="348">
        <v>26958380</v>
      </c>
      <c r="R2119" s="348" t="s">
        <v>9941</v>
      </c>
      <c r="S2119" s="348">
        <v>26958490</v>
      </c>
      <c r="T2119" s="348" t="s">
        <v>15606</v>
      </c>
      <c r="U2119" s="348">
        <v>26955509</v>
      </c>
      <c r="V2119" s="68"/>
      <c r="W2119" s="68"/>
      <c r="X2119" s="68" t="s">
        <v>1710</v>
      </c>
      <c r="Y2119" s="68" t="s">
        <v>629</v>
      </c>
    </row>
    <row r="2120" spans="1:25" x14ac:dyDescent="0.25">
      <c r="A2120" s="68" t="s">
        <v>6311</v>
      </c>
      <c r="B2120" s="68" t="s">
        <v>5181</v>
      </c>
      <c r="C2120" s="68" t="s">
        <v>6312</v>
      </c>
      <c r="D2120" s="68" t="s">
        <v>2232</v>
      </c>
      <c r="E2120" s="68" t="s">
        <v>6</v>
      </c>
      <c r="F2120" s="68" t="s">
        <v>316</v>
      </c>
      <c r="G2120" s="68" t="s">
        <v>10</v>
      </c>
      <c r="H2120" s="68" t="s">
        <v>10</v>
      </c>
      <c r="I2120" s="68">
        <v>50808</v>
      </c>
      <c r="J2120" s="68" t="s">
        <v>13973</v>
      </c>
      <c r="K2120" s="68" t="s">
        <v>317</v>
      </c>
      <c r="L2120" s="68" t="s">
        <v>3625</v>
      </c>
      <c r="M2120" s="68" t="s">
        <v>12081</v>
      </c>
      <c r="N2120" s="68" t="s">
        <v>6312</v>
      </c>
      <c r="O2120" s="68" t="s">
        <v>14666</v>
      </c>
      <c r="P2120" s="348">
        <v>22006884</v>
      </c>
      <c r="Q2120" s="348" t="s">
        <v>15347</v>
      </c>
      <c r="R2120" s="348" t="s">
        <v>15817</v>
      </c>
      <c r="S2120" s="348">
        <v>87425503</v>
      </c>
      <c r="T2120" s="348" t="s">
        <v>14992</v>
      </c>
      <c r="U2120" s="348">
        <v>21005138</v>
      </c>
      <c r="V2120" s="68"/>
      <c r="W2120" s="68"/>
      <c r="X2120" s="68"/>
      <c r="Y2120" s="68"/>
    </row>
    <row r="2121" spans="1:25" x14ac:dyDescent="0.25">
      <c r="A2121" s="68" t="s">
        <v>6314</v>
      </c>
      <c r="B2121" s="68" t="s">
        <v>6313</v>
      </c>
      <c r="C2121" s="68" t="s">
        <v>1010</v>
      </c>
      <c r="D2121" s="68" t="s">
        <v>2232</v>
      </c>
      <c r="E2121" s="68" t="s">
        <v>4</v>
      </c>
      <c r="F2121" s="68" t="s">
        <v>316</v>
      </c>
      <c r="G2121" s="68" t="s">
        <v>10</v>
      </c>
      <c r="H2121" s="68" t="s">
        <v>5</v>
      </c>
      <c r="I2121" s="68">
        <v>50804</v>
      </c>
      <c r="J2121" s="68" t="s">
        <v>13943</v>
      </c>
      <c r="K2121" s="68" t="s">
        <v>317</v>
      </c>
      <c r="L2121" s="68" t="s">
        <v>3625</v>
      </c>
      <c r="M2121" s="68" t="s">
        <v>1542</v>
      </c>
      <c r="N2121" s="68" t="s">
        <v>1010</v>
      </c>
      <c r="O2121" s="68" t="s">
        <v>14666</v>
      </c>
      <c r="P2121" s="348">
        <v>84171436</v>
      </c>
      <c r="Q2121" s="348">
        <v>26955509</v>
      </c>
      <c r="R2121" s="348" t="s">
        <v>15818</v>
      </c>
      <c r="S2121" s="348">
        <v>22007568</v>
      </c>
      <c r="T2121" s="348" t="s">
        <v>15606</v>
      </c>
      <c r="U2121" s="348">
        <v>26955509</v>
      </c>
      <c r="V2121" s="68"/>
      <c r="W2121" s="68"/>
      <c r="X2121" s="68" t="s">
        <v>9727</v>
      </c>
      <c r="Y2121" s="68"/>
    </row>
    <row r="2122" spans="1:25" x14ac:dyDescent="0.25">
      <c r="A2122" s="68" t="s">
        <v>6315</v>
      </c>
      <c r="B2122" s="68" t="s">
        <v>5133</v>
      </c>
      <c r="C2122" s="68" t="s">
        <v>5672</v>
      </c>
      <c r="D2122" s="68" t="s">
        <v>2232</v>
      </c>
      <c r="E2122" s="68" t="s">
        <v>4</v>
      </c>
      <c r="F2122" s="68" t="s">
        <v>316</v>
      </c>
      <c r="G2122" s="68" t="s">
        <v>10</v>
      </c>
      <c r="H2122" s="68" t="s">
        <v>6</v>
      </c>
      <c r="I2122" s="68">
        <v>50805</v>
      </c>
      <c r="J2122" s="68" t="s">
        <v>13959</v>
      </c>
      <c r="K2122" s="68" t="s">
        <v>317</v>
      </c>
      <c r="L2122" s="68" t="s">
        <v>3625</v>
      </c>
      <c r="M2122" s="68" t="s">
        <v>6265</v>
      </c>
      <c r="N2122" s="68" t="s">
        <v>5672</v>
      </c>
      <c r="O2122" s="68" t="s">
        <v>14666</v>
      </c>
      <c r="P2122" s="348">
        <v>26954011</v>
      </c>
      <c r="Q2122" s="348" t="s">
        <v>15347</v>
      </c>
      <c r="R2122" s="348" t="s">
        <v>12736</v>
      </c>
      <c r="S2122" s="348">
        <v>26954011</v>
      </c>
      <c r="T2122" s="348" t="s">
        <v>15606</v>
      </c>
      <c r="U2122" s="348">
        <v>26955509</v>
      </c>
      <c r="V2122" s="68"/>
      <c r="W2122" s="68"/>
      <c r="X2122" s="68"/>
      <c r="Y2122" s="68"/>
    </row>
    <row r="2123" spans="1:25" x14ac:dyDescent="0.25">
      <c r="A2123" s="68" t="s">
        <v>6316</v>
      </c>
      <c r="B2123" s="68" t="s">
        <v>5068</v>
      </c>
      <c r="C2123" s="68" t="s">
        <v>6248</v>
      </c>
      <c r="D2123" s="68" t="s">
        <v>2232</v>
      </c>
      <c r="E2123" s="68" t="s">
        <v>6</v>
      </c>
      <c r="F2123" s="68" t="s">
        <v>316</v>
      </c>
      <c r="G2123" s="68" t="s">
        <v>10</v>
      </c>
      <c r="H2123" s="68" t="s">
        <v>10</v>
      </c>
      <c r="I2123" s="68">
        <v>50808</v>
      </c>
      <c r="J2123" s="68" t="s">
        <v>13973</v>
      </c>
      <c r="K2123" s="68" t="s">
        <v>317</v>
      </c>
      <c r="L2123" s="68" t="s">
        <v>3625</v>
      </c>
      <c r="M2123" s="68" t="s">
        <v>12081</v>
      </c>
      <c r="N2123" s="68" t="s">
        <v>127</v>
      </c>
      <c r="O2123" s="68" t="s">
        <v>14666</v>
      </c>
      <c r="P2123" s="348">
        <v>22006821</v>
      </c>
      <c r="Q2123" s="348">
        <v>26938021</v>
      </c>
      <c r="R2123" s="348" t="s">
        <v>14286</v>
      </c>
      <c r="S2123" s="348">
        <v>22006821</v>
      </c>
      <c r="T2123" s="348" t="s">
        <v>14992</v>
      </c>
      <c r="U2123" s="348">
        <v>21005138</v>
      </c>
      <c r="V2123" s="68"/>
      <c r="W2123" s="68"/>
      <c r="X2123" s="68" t="s">
        <v>4027</v>
      </c>
      <c r="Y2123" s="68"/>
    </row>
    <row r="2124" spans="1:25" x14ac:dyDescent="0.25">
      <c r="A2124" s="68" t="s">
        <v>6318</v>
      </c>
      <c r="B2124" s="68" t="s">
        <v>6317</v>
      </c>
      <c r="C2124" s="68" t="s">
        <v>298</v>
      </c>
      <c r="D2124" s="68" t="s">
        <v>2232</v>
      </c>
      <c r="E2124" s="68" t="s">
        <v>6</v>
      </c>
      <c r="F2124" s="68" t="s">
        <v>316</v>
      </c>
      <c r="G2124" s="68" t="s">
        <v>10</v>
      </c>
      <c r="H2124" s="68" t="s">
        <v>10</v>
      </c>
      <c r="I2124" s="68">
        <v>50808</v>
      </c>
      <c r="J2124" s="68" t="s">
        <v>13973</v>
      </c>
      <c r="K2124" s="68" t="s">
        <v>317</v>
      </c>
      <c r="L2124" s="68" t="s">
        <v>3625</v>
      </c>
      <c r="M2124" s="68" t="s">
        <v>12081</v>
      </c>
      <c r="N2124" s="68" t="s">
        <v>298</v>
      </c>
      <c r="O2124" s="68" t="s">
        <v>14666</v>
      </c>
      <c r="P2124" s="348">
        <v>22006824</v>
      </c>
      <c r="Q2124" s="348">
        <v>22006824</v>
      </c>
      <c r="R2124" s="348" t="s">
        <v>15819</v>
      </c>
      <c r="S2124" s="348">
        <v>84131753</v>
      </c>
      <c r="T2124" s="348" t="s">
        <v>14992</v>
      </c>
      <c r="U2124" s="348">
        <v>21005138</v>
      </c>
      <c r="V2124" s="68"/>
      <c r="W2124" s="68"/>
      <c r="X2124" s="68" t="s">
        <v>4296</v>
      </c>
      <c r="Y2124" s="68"/>
    </row>
    <row r="2125" spans="1:25" x14ac:dyDescent="0.25">
      <c r="A2125" s="68" t="s">
        <v>6320</v>
      </c>
      <c r="B2125" s="68" t="s">
        <v>6319</v>
      </c>
      <c r="C2125" s="68" t="s">
        <v>6321</v>
      </c>
      <c r="D2125" s="68" t="s">
        <v>2232</v>
      </c>
      <c r="E2125" s="68" t="s">
        <v>6</v>
      </c>
      <c r="F2125" s="68" t="s">
        <v>316</v>
      </c>
      <c r="G2125" s="68" t="s">
        <v>8</v>
      </c>
      <c r="H2125" s="68" t="s">
        <v>3</v>
      </c>
      <c r="I2125" s="68">
        <v>50702</v>
      </c>
      <c r="J2125" s="68" t="s">
        <v>12946</v>
      </c>
      <c r="K2125" s="68" t="s">
        <v>317</v>
      </c>
      <c r="L2125" s="68" t="s">
        <v>14276</v>
      </c>
      <c r="M2125" s="68" t="s">
        <v>14277</v>
      </c>
      <c r="N2125" s="68" t="s">
        <v>6321</v>
      </c>
      <c r="O2125" s="68" t="s">
        <v>14666</v>
      </c>
      <c r="P2125" s="348">
        <v>26456452</v>
      </c>
      <c r="Q2125" s="348">
        <v>26456452</v>
      </c>
      <c r="R2125" s="348" t="s">
        <v>13243</v>
      </c>
      <c r="S2125" s="348">
        <v>84193725</v>
      </c>
      <c r="T2125" s="348" t="s">
        <v>14992</v>
      </c>
      <c r="U2125" s="348">
        <v>21005138</v>
      </c>
      <c r="V2125" s="68"/>
      <c r="W2125" s="68"/>
      <c r="X2125" s="68" t="s">
        <v>10663</v>
      </c>
      <c r="Y2125" s="68"/>
    </row>
    <row r="2126" spans="1:25" x14ac:dyDescent="0.25">
      <c r="A2126" s="68" t="s">
        <v>6322</v>
      </c>
      <c r="B2126" s="68" t="s">
        <v>334</v>
      </c>
      <c r="C2126" s="68" t="s">
        <v>6323</v>
      </c>
      <c r="D2126" s="68" t="s">
        <v>2232</v>
      </c>
      <c r="E2126" s="68" t="s">
        <v>4</v>
      </c>
      <c r="F2126" s="68" t="s">
        <v>316</v>
      </c>
      <c r="G2126" s="68" t="s">
        <v>10</v>
      </c>
      <c r="H2126" s="68" t="s">
        <v>7</v>
      </c>
      <c r="I2126" s="68">
        <v>50806</v>
      </c>
      <c r="J2126" s="68" t="s">
        <v>16722</v>
      </c>
      <c r="K2126" s="68" t="s">
        <v>317</v>
      </c>
      <c r="L2126" s="68" t="s">
        <v>3625</v>
      </c>
      <c r="M2126" s="68" t="s">
        <v>1781</v>
      </c>
      <c r="N2126" s="68" t="s">
        <v>6323</v>
      </c>
      <c r="O2126" s="68" t="s">
        <v>14666</v>
      </c>
      <c r="P2126" s="348">
        <v>87178320</v>
      </c>
      <c r="Q2126" s="348" t="s">
        <v>15347</v>
      </c>
      <c r="R2126" s="348" t="s">
        <v>12733</v>
      </c>
      <c r="S2126" s="348">
        <v>87178320</v>
      </c>
      <c r="T2126" s="348" t="s">
        <v>15606</v>
      </c>
      <c r="U2126" s="348">
        <v>26955509</v>
      </c>
      <c r="V2126" s="68"/>
      <c r="W2126" s="68"/>
      <c r="X2126" s="68" t="s">
        <v>9264</v>
      </c>
      <c r="Y2126" s="68"/>
    </row>
    <row r="2127" spans="1:25" x14ac:dyDescent="0.25">
      <c r="A2127" s="68" t="s">
        <v>6325</v>
      </c>
      <c r="B2127" s="68" t="s">
        <v>6324</v>
      </c>
      <c r="C2127" s="68" t="s">
        <v>934</v>
      </c>
      <c r="D2127" s="68" t="s">
        <v>2232</v>
      </c>
      <c r="E2127" s="68" t="s">
        <v>6</v>
      </c>
      <c r="F2127" s="68" t="s">
        <v>316</v>
      </c>
      <c r="G2127" s="68" t="s">
        <v>8</v>
      </c>
      <c r="H2127" s="68" t="s">
        <v>3</v>
      </c>
      <c r="I2127" s="68">
        <v>50702</v>
      </c>
      <c r="J2127" s="68" t="s">
        <v>12946</v>
      </c>
      <c r="K2127" s="68" t="s">
        <v>317</v>
      </c>
      <c r="L2127" s="68" t="s">
        <v>14276</v>
      </c>
      <c r="M2127" s="68" t="s">
        <v>14277</v>
      </c>
      <c r="N2127" s="68" t="s">
        <v>934</v>
      </c>
      <c r="O2127" s="68" t="s">
        <v>14666</v>
      </c>
      <c r="P2127" s="348">
        <v>26457253</v>
      </c>
      <c r="Q2127" s="348">
        <v>26457253</v>
      </c>
      <c r="R2127" s="348" t="s">
        <v>12484</v>
      </c>
      <c r="S2127" s="348">
        <v>86090481</v>
      </c>
      <c r="T2127" s="348" t="s">
        <v>14992</v>
      </c>
      <c r="U2127" s="348">
        <v>26938408</v>
      </c>
      <c r="V2127" s="68"/>
      <c r="W2127" s="68"/>
      <c r="X2127" s="68" t="s">
        <v>7697</v>
      </c>
      <c r="Y2127" s="68"/>
    </row>
    <row r="2128" spans="1:25" x14ac:dyDescent="0.25">
      <c r="A2128" s="68" t="s">
        <v>6327</v>
      </c>
      <c r="B2128" s="68" t="s">
        <v>6326</v>
      </c>
      <c r="C2128" s="68" t="s">
        <v>1743</v>
      </c>
      <c r="D2128" s="68" t="s">
        <v>196</v>
      </c>
      <c r="E2128" s="68" t="s">
        <v>2</v>
      </c>
      <c r="F2128" s="68" t="s">
        <v>195</v>
      </c>
      <c r="G2128" s="68" t="s">
        <v>2</v>
      </c>
      <c r="H2128" s="68" t="s">
        <v>10</v>
      </c>
      <c r="I2128" s="68">
        <v>60108</v>
      </c>
      <c r="J2128" s="68" t="s">
        <v>13089</v>
      </c>
      <c r="K2128" s="68" t="s">
        <v>196</v>
      </c>
      <c r="L2128" s="68" t="s">
        <v>196</v>
      </c>
      <c r="M2128" s="68" t="s">
        <v>3082</v>
      </c>
      <c r="N2128" s="68" t="s">
        <v>1743</v>
      </c>
      <c r="O2128" s="68" t="s">
        <v>14666</v>
      </c>
      <c r="P2128" s="348">
        <v>26639923</v>
      </c>
      <c r="Q2128" s="348">
        <v>26639923</v>
      </c>
      <c r="R2128" s="348" t="s">
        <v>16729</v>
      </c>
      <c r="S2128" s="348">
        <v>83150814</v>
      </c>
      <c r="T2128" s="348" t="s">
        <v>15820</v>
      </c>
      <c r="U2128" s="348">
        <v>26639730</v>
      </c>
      <c r="V2128" s="68"/>
      <c r="W2128" s="68"/>
      <c r="X2128" s="68" t="s">
        <v>5235</v>
      </c>
      <c r="Y2128" s="68"/>
    </row>
    <row r="2129" spans="1:25" x14ac:dyDescent="0.25">
      <c r="A2129" s="68" t="s">
        <v>6328</v>
      </c>
      <c r="B2129" s="68" t="s">
        <v>2937</v>
      </c>
      <c r="C2129" s="68" t="s">
        <v>6329</v>
      </c>
      <c r="D2129" s="68" t="s">
        <v>196</v>
      </c>
      <c r="E2129" s="68" t="s">
        <v>2</v>
      </c>
      <c r="F2129" s="68" t="s">
        <v>195</v>
      </c>
      <c r="G2129" s="68" t="s">
        <v>2</v>
      </c>
      <c r="H2129" s="68" t="s">
        <v>10</v>
      </c>
      <c r="I2129" s="68">
        <v>60108</v>
      </c>
      <c r="J2129" s="68" t="s">
        <v>13089</v>
      </c>
      <c r="K2129" s="68" t="s">
        <v>196</v>
      </c>
      <c r="L2129" s="68" t="s">
        <v>196</v>
      </c>
      <c r="M2129" s="68" t="s">
        <v>3082</v>
      </c>
      <c r="N2129" s="68" t="s">
        <v>355</v>
      </c>
      <c r="O2129" s="68" t="s">
        <v>14666</v>
      </c>
      <c r="P2129" s="348">
        <v>26639964</v>
      </c>
      <c r="Q2129" s="348" t="s">
        <v>15347</v>
      </c>
      <c r="R2129" s="348" t="s">
        <v>15821</v>
      </c>
      <c r="S2129" s="348">
        <v>88233765</v>
      </c>
      <c r="T2129" s="348" t="s">
        <v>15820</v>
      </c>
      <c r="U2129" s="348">
        <v>26639730</v>
      </c>
      <c r="V2129" s="68"/>
      <c r="W2129" s="68"/>
      <c r="X2129" s="68" t="s">
        <v>2203</v>
      </c>
      <c r="Y2129" s="68"/>
    </row>
    <row r="2130" spans="1:25" x14ac:dyDescent="0.25">
      <c r="A2130" s="68" t="s">
        <v>6330</v>
      </c>
      <c r="B2130" s="68" t="s">
        <v>1134</v>
      </c>
      <c r="C2130" s="68" t="s">
        <v>6331</v>
      </c>
      <c r="D2130" s="68" t="s">
        <v>196</v>
      </c>
      <c r="E2130" s="68" t="s">
        <v>6</v>
      </c>
      <c r="F2130" s="68" t="s">
        <v>195</v>
      </c>
      <c r="G2130" s="68" t="s">
        <v>2</v>
      </c>
      <c r="H2130" s="68" t="s">
        <v>16</v>
      </c>
      <c r="I2130" s="68">
        <v>60112</v>
      </c>
      <c r="J2130" s="68" t="s">
        <v>13093</v>
      </c>
      <c r="K2130" s="68" t="s">
        <v>196</v>
      </c>
      <c r="L2130" s="68" t="s">
        <v>196</v>
      </c>
      <c r="M2130" s="68" t="s">
        <v>6332</v>
      </c>
      <c r="N2130" s="68" t="s">
        <v>6331</v>
      </c>
      <c r="O2130" s="68" t="s">
        <v>14666</v>
      </c>
      <c r="P2130" s="348">
        <v>26633439</v>
      </c>
      <c r="Q2130" s="348">
        <v>26630429</v>
      </c>
      <c r="R2130" s="348" t="s">
        <v>11719</v>
      </c>
      <c r="S2130" s="348">
        <v>26630429</v>
      </c>
      <c r="T2130" s="348" t="s">
        <v>15786</v>
      </c>
      <c r="U2130" s="348">
        <v>26611133</v>
      </c>
      <c r="V2130" s="68" t="s">
        <v>15261</v>
      </c>
      <c r="W2130" s="68"/>
      <c r="X2130" s="68" t="s">
        <v>1886</v>
      </c>
      <c r="Y2130" s="68"/>
    </row>
    <row r="2131" spans="1:25" x14ac:dyDescent="0.25">
      <c r="A2131" s="68" t="s">
        <v>6334</v>
      </c>
      <c r="B2131" s="68" t="s">
        <v>6333</v>
      </c>
      <c r="C2131" s="68" t="s">
        <v>6335</v>
      </c>
      <c r="D2131" s="68" t="s">
        <v>196</v>
      </c>
      <c r="E2131" s="68" t="s">
        <v>2</v>
      </c>
      <c r="F2131" s="68" t="s">
        <v>195</v>
      </c>
      <c r="G2131" s="68" t="s">
        <v>2</v>
      </c>
      <c r="H2131" s="68" t="s">
        <v>10</v>
      </c>
      <c r="I2131" s="68">
        <v>60108</v>
      </c>
      <c r="J2131" s="68" t="s">
        <v>13089</v>
      </c>
      <c r="K2131" s="68" t="s">
        <v>196</v>
      </c>
      <c r="L2131" s="68" t="s">
        <v>196</v>
      </c>
      <c r="M2131" s="68" t="s">
        <v>3082</v>
      </c>
      <c r="N2131" s="68" t="s">
        <v>11681</v>
      </c>
      <c r="O2131" s="68" t="s">
        <v>14666</v>
      </c>
      <c r="P2131" s="348">
        <v>26640069</v>
      </c>
      <c r="Q2131" s="348" t="s">
        <v>15347</v>
      </c>
      <c r="R2131" s="348" t="s">
        <v>15013</v>
      </c>
      <c r="S2131" s="348">
        <v>88201008</v>
      </c>
      <c r="T2131" s="348" t="s">
        <v>15820</v>
      </c>
      <c r="U2131" s="348">
        <v>26639730</v>
      </c>
      <c r="V2131" s="68"/>
      <c r="W2131" s="68"/>
      <c r="X2131" s="68" t="s">
        <v>1823</v>
      </c>
      <c r="Y2131" s="68"/>
    </row>
    <row r="2132" spans="1:25" x14ac:dyDescent="0.25">
      <c r="A2132" s="68" t="s">
        <v>6337</v>
      </c>
      <c r="B2132" s="68" t="s">
        <v>6336</v>
      </c>
      <c r="C2132" s="68" t="s">
        <v>6338</v>
      </c>
      <c r="D2132" s="68" t="s">
        <v>196</v>
      </c>
      <c r="E2132" s="68" t="s">
        <v>6</v>
      </c>
      <c r="F2132" s="68" t="s">
        <v>195</v>
      </c>
      <c r="G2132" s="68" t="s">
        <v>2</v>
      </c>
      <c r="H2132" s="68" t="s">
        <v>16</v>
      </c>
      <c r="I2132" s="68">
        <v>60112</v>
      </c>
      <c r="J2132" s="68" t="s">
        <v>13093</v>
      </c>
      <c r="K2132" s="68" t="s">
        <v>196</v>
      </c>
      <c r="L2132" s="68" t="s">
        <v>196</v>
      </c>
      <c r="M2132" s="68" t="s">
        <v>6332</v>
      </c>
      <c r="N2132" s="68" t="s">
        <v>352</v>
      </c>
      <c r="O2132" s="68" t="s">
        <v>14666</v>
      </c>
      <c r="P2132" s="348">
        <v>26633916</v>
      </c>
      <c r="Q2132" s="348" t="s">
        <v>15347</v>
      </c>
      <c r="R2132" s="348" t="s">
        <v>15032</v>
      </c>
      <c r="S2132" s="348">
        <v>88232378</v>
      </c>
      <c r="T2132" s="348" t="s">
        <v>15786</v>
      </c>
      <c r="U2132" s="348">
        <v>87029436</v>
      </c>
      <c r="V2132" s="68" t="s">
        <v>15261</v>
      </c>
      <c r="W2132" s="68"/>
      <c r="X2132" s="68" t="s">
        <v>1891</v>
      </c>
      <c r="Y2132" s="68"/>
    </row>
    <row r="2133" spans="1:25" x14ac:dyDescent="0.25">
      <c r="A2133" s="68" t="s">
        <v>6339</v>
      </c>
      <c r="B2133" s="68" t="s">
        <v>5448</v>
      </c>
      <c r="C2133" s="68" t="s">
        <v>6340</v>
      </c>
      <c r="D2133" s="68" t="s">
        <v>196</v>
      </c>
      <c r="E2133" s="68" t="s">
        <v>6</v>
      </c>
      <c r="F2133" s="68" t="s">
        <v>195</v>
      </c>
      <c r="G2133" s="68" t="s">
        <v>2</v>
      </c>
      <c r="H2133" s="68" t="s">
        <v>2</v>
      </c>
      <c r="I2133" s="68">
        <v>60101</v>
      </c>
      <c r="J2133" s="68" t="s">
        <v>12891</v>
      </c>
      <c r="K2133" s="68" t="s">
        <v>196</v>
      </c>
      <c r="L2133" s="68" t="s">
        <v>196</v>
      </c>
      <c r="M2133" s="68" t="s">
        <v>196</v>
      </c>
      <c r="N2133" s="68" t="s">
        <v>196</v>
      </c>
      <c r="O2133" s="68" t="s">
        <v>14666</v>
      </c>
      <c r="P2133" s="348">
        <v>26611912</v>
      </c>
      <c r="Q2133" s="348" t="s">
        <v>15347</v>
      </c>
      <c r="R2133" s="348" t="s">
        <v>12488</v>
      </c>
      <c r="S2133" s="348">
        <v>84062203</v>
      </c>
      <c r="T2133" s="348" t="s">
        <v>15786</v>
      </c>
      <c r="U2133" s="348">
        <v>26611133</v>
      </c>
      <c r="V2133" s="68" t="s">
        <v>15261</v>
      </c>
      <c r="W2133" s="68"/>
      <c r="X2133" s="68"/>
      <c r="Y2133" s="68" t="s">
        <v>594</v>
      </c>
    </row>
    <row r="2134" spans="1:25" x14ac:dyDescent="0.25">
      <c r="A2134" s="68" t="s">
        <v>6342</v>
      </c>
      <c r="B2134" s="68" t="s">
        <v>6341</v>
      </c>
      <c r="C2134" s="68" t="s">
        <v>1747</v>
      </c>
      <c r="D2134" s="68" t="s">
        <v>196</v>
      </c>
      <c r="E2134" s="68" t="s">
        <v>2</v>
      </c>
      <c r="F2134" s="68" t="s">
        <v>195</v>
      </c>
      <c r="G2134" s="68" t="s">
        <v>2</v>
      </c>
      <c r="H2134" s="68" t="s">
        <v>277</v>
      </c>
      <c r="I2134" s="68">
        <v>60115</v>
      </c>
      <c r="J2134" s="68" t="s">
        <v>13096</v>
      </c>
      <c r="K2134" s="68" t="s">
        <v>196</v>
      </c>
      <c r="L2134" s="68" t="s">
        <v>196</v>
      </c>
      <c r="M2134" s="68" t="s">
        <v>1747</v>
      </c>
      <c r="N2134" s="68" t="s">
        <v>1747</v>
      </c>
      <c r="O2134" s="68" t="s">
        <v>14666</v>
      </c>
      <c r="P2134" s="348">
        <v>26630290</v>
      </c>
      <c r="Q2134" s="348">
        <v>26630290</v>
      </c>
      <c r="R2134" s="348" t="s">
        <v>15203</v>
      </c>
      <c r="S2134" s="348">
        <v>26630290</v>
      </c>
      <c r="T2134" s="348" t="s">
        <v>15820</v>
      </c>
      <c r="U2134" s="348">
        <v>26639730</v>
      </c>
      <c r="V2134" s="68"/>
      <c r="W2134" s="68"/>
      <c r="X2134" s="68"/>
      <c r="Y2134" s="68" t="s">
        <v>1241</v>
      </c>
    </row>
    <row r="2135" spans="1:25" x14ac:dyDescent="0.25">
      <c r="A2135" s="68" t="s">
        <v>6344</v>
      </c>
      <c r="B2135" s="68" t="s">
        <v>6343</v>
      </c>
      <c r="C2135" s="68" t="s">
        <v>478</v>
      </c>
      <c r="D2135" s="68" t="s">
        <v>196</v>
      </c>
      <c r="E2135" s="68" t="s">
        <v>6</v>
      </c>
      <c r="F2135" s="68" t="s">
        <v>195</v>
      </c>
      <c r="G2135" s="68" t="s">
        <v>2</v>
      </c>
      <c r="H2135" s="68" t="s">
        <v>2</v>
      </c>
      <c r="I2135" s="68">
        <v>60101</v>
      </c>
      <c r="J2135" s="68" t="s">
        <v>12891</v>
      </c>
      <c r="K2135" s="68" t="s">
        <v>196</v>
      </c>
      <c r="L2135" s="68" t="s">
        <v>196</v>
      </c>
      <c r="M2135" s="68" t="s">
        <v>196</v>
      </c>
      <c r="N2135" s="68" t="s">
        <v>4605</v>
      </c>
      <c r="O2135" s="68" t="s">
        <v>14666</v>
      </c>
      <c r="P2135" s="348">
        <v>26613123</v>
      </c>
      <c r="Q2135" s="348">
        <v>26613123</v>
      </c>
      <c r="R2135" s="348" t="s">
        <v>15786</v>
      </c>
      <c r="S2135" s="348">
        <v>26613123</v>
      </c>
      <c r="T2135" s="348" t="s">
        <v>15786</v>
      </c>
      <c r="U2135" s="348">
        <v>26611133</v>
      </c>
      <c r="V2135" s="68"/>
      <c r="W2135" s="68"/>
      <c r="X2135" s="68" t="s">
        <v>1805</v>
      </c>
      <c r="Y2135" s="68"/>
    </row>
    <row r="2136" spans="1:25" x14ac:dyDescent="0.25">
      <c r="A2136" s="68" t="s">
        <v>6345</v>
      </c>
      <c r="B2136" s="68" t="s">
        <v>5582</v>
      </c>
      <c r="C2136" s="68" t="s">
        <v>6346</v>
      </c>
      <c r="D2136" s="68" t="s">
        <v>196</v>
      </c>
      <c r="E2136" s="68" t="s">
        <v>2</v>
      </c>
      <c r="F2136" s="68" t="s">
        <v>195</v>
      </c>
      <c r="G2136" s="68" t="s">
        <v>2</v>
      </c>
      <c r="H2136" s="68" t="s">
        <v>10</v>
      </c>
      <c r="I2136" s="68">
        <v>60108</v>
      </c>
      <c r="J2136" s="68" t="s">
        <v>13089</v>
      </c>
      <c r="K2136" s="68" t="s">
        <v>196</v>
      </c>
      <c r="L2136" s="68" t="s">
        <v>196</v>
      </c>
      <c r="M2136" s="68" t="s">
        <v>3082</v>
      </c>
      <c r="N2136" s="68" t="s">
        <v>3082</v>
      </c>
      <c r="O2136" s="68" t="s">
        <v>14666</v>
      </c>
      <c r="P2136" s="348">
        <v>26630004</v>
      </c>
      <c r="Q2136" s="348">
        <v>26630004</v>
      </c>
      <c r="R2136" s="348" t="s">
        <v>15822</v>
      </c>
      <c r="S2136" s="348">
        <v>85273056</v>
      </c>
      <c r="T2136" s="348" t="s">
        <v>15820</v>
      </c>
      <c r="U2136" s="348">
        <v>26639730</v>
      </c>
      <c r="V2136" s="68"/>
      <c r="W2136" s="68"/>
      <c r="X2136" s="68" t="s">
        <v>1715</v>
      </c>
      <c r="Y2136" s="68"/>
    </row>
    <row r="2137" spans="1:25" x14ac:dyDescent="0.25">
      <c r="A2137" s="68" t="s">
        <v>6347</v>
      </c>
      <c r="B2137" s="68" t="s">
        <v>5561</v>
      </c>
      <c r="C2137" s="68" t="s">
        <v>6348</v>
      </c>
      <c r="D2137" s="68" t="s">
        <v>196</v>
      </c>
      <c r="E2137" s="68" t="s">
        <v>6</v>
      </c>
      <c r="F2137" s="68" t="s">
        <v>195</v>
      </c>
      <c r="G2137" s="68" t="s">
        <v>2</v>
      </c>
      <c r="H2137" s="68" t="s">
        <v>16</v>
      </c>
      <c r="I2137" s="68">
        <v>60112</v>
      </c>
      <c r="J2137" s="68" t="s">
        <v>13093</v>
      </c>
      <c r="K2137" s="68" t="s">
        <v>196</v>
      </c>
      <c r="L2137" s="68" t="s">
        <v>196</v>
      </c>
      <c r="M2137" s="68" t="s">
        <v>6332</v>
      </c>
      <c r="N2137" s="68" t="s">
        <v>6348</v>
      </c>
      <c r="O2137" s="68" t="s">
        <v>14666</v>
      </c>
      <c r="P2137" s="348">
        <v>26631881</v>
      </c>
      <c r="Q2137" s="348" t="s">
        <v>15347</v>
      </c>
      <c r="R2137" s="348" t="s">
        <v>14305</v>
      </c>
      <c r="S2137" s="348">
        <v>61678509</v>
      </c>
      <c r="T2137" s="348" t="s">
        <v>15786</v>
      </c>
      <c r="U2137" s="348">
        <v>26611133</v>
      </c>
      <c r="V2137" s="68" t="s">
        <v>15261</v>
      </c>
      <c r="W2137" s="68"/>
      <c r="X2137" s="68" t="s">
        <v>2374</v>
      </c>
      <c r="Y2137" s="68"/>
    </row>
    <row r="2138" spans="1:25" x14ac:dyDescent="0.25">
      <c r="A2138" s="68" t="s">
        <v>6349</v>
      </c>
      <c r="B2138" s="68" t="s">
        <v>5577</v>
      </c>
      <c r="C2138" s="68" t="s">
        <v>15823</v>
      </c>
      <c r="D2138" s="68" t="s">
        <v>196</v>
      </c>
      <c r="E2138" s="68" t="s">
        <v>6</v>
      </c>
      <c r="F2138" s="68" t="s">
        <v>195</v>
      </c>
      <c r="G2138" s="68" t="s">
        <v>2</v>
      </c>
      <c r="H2138" s="68" t="s">
        <v>2</v>
      </c>
      <c r="I2138" s="68">
        <v>60101</v>
      </c>
      <c r="J2138" s="68" t="s">
        <v>12891</v>
      </c>
      <c r="K2138" s="68" t="s">
        <v>196</v>
      </c>
      <c r="L2138" s="68" t="s">
        <v>196</v>
      </c>
      <c r="M2138" s="68" t="s">
        <v>196</v>
      </c>
      <c r="N2138" s="68" t="s">
        <v>11682</v>
      </c>
      <c r="O2138" s="68" t="s">
        <v>10246</v>
      </c>
      <c r="P2138" s="348">
        <v>40400403</v>
      </c>
      <c r="Q2138" s="348" t="s">
        <v>15347</v>
      </c>
      <c r="R2138" s="348" t="s">
        <v>15034</v>
      </c>
      <c r="S2138" s="348">
        <v>40400403</v>
      </c>
      <c r="T2138" s="348" t="s">
        <v>15786</v>
      </c>
      <c r="U2138" s="348">
        <v>26611133</v>
      </c>
      <c r="V2138" s="68"/>
      <c r="W2138" s="68"/>
      <c r="X2138" s="68" t="s">
        <v>6350</v>
      </c>
      <c r="Y2138" s="68"/>
    </row>
    <row r="2139" spans="1:25" x14ac:dyDescent="0.25">
      <c r="A2139" s="68" t="s">
        <v>6352</v>
      </c>
      <c r="B2139" s="68" t="s">
        <v>6351</v>
      </c>
      <c r="C2139" s="68" t="s">
        <v>6353</v>
      </c>
      <c r="D2139" s="68" t="s">
        <v>196</v>
      </c>
      <c r="E2139" s="68" t="s">
        <v>2</v>
      </c>
      <c r="F2139" s="68" t="s">
        <v>195</v>
      </c>
      <c r="G2139" s="68" t="s">
        <v>2</v>
      </c>
      <c r="H2139" s="68" t="s">
        <v>10</v>
      </c>
      <c r="I2139" s="68">
        <v>60108</v>
      </c>
      <c r="J2139" s="68" t="s">
        <v>13089</v>
      </c>
      <c r="K2139" s="68" t="s">
        <v>196</v>
      </c>
      <c r="L2139" s="68" t="s">
        <v>196</v>
      </c>
      <c r="M2139" s="68" t="s">
        <v>3082</v>
      </c>
      <c r="N2139" s="68" t="s">
        <v>6353</v>
      </c>
      <c r="O2139" s="68" t="s">
        <v>14666</v>
      </c>
      <c r="P2139" s="348">
        <v>26632219</v>
      </c>
      <c r="Q2139" s="348">
        <v>26632219</v>
      </c>
      <c r="R2139" s="348" t="s">
        <v>14287</v>
      </c>
      <c r="S2139" s="348">
        <v>88291571</v>
      </c>
      <c r="T2139" s="348" t="s">
        <v>15820</v>
      </c>
      <c r="U2139" s="348">
        <v>84326085</v>
      </c>
      <c r="V2139" s="68"/>
      <c r="W2139" s="68" t="s">
        <v>15261</v>
      </c>
      <c r="X2139" s="68"/>
      <c r="Y2139" s="68" t="s">
        <v>1036</v>
      </c>
    </row>
    <row r="2140" spans="1:25" x14ac:dyDescent="0.25">
      <c r="A2140" s="68" t="s">
        <v>6355</v>
      </c>
      <c r="B2140" s="68" t="s">
        <v>6354</v>
      </c>
      <c r="C2140" s="68" t="s">
        <v>6356</v>
      </c>
      <c r="D2140" s="68" t="s">
        <v>196</v>
      </c>
      <c r="E2140" s="68" t="s">
        <v>6</v>
      </c>
      <c r="F2140" s="68" t="s">
        <v>195</v>
      </c>
      <c r="G2140" s="68" t="s">
        <v>2</v>
      </c>
      <c r="H2140" s="68" t="s">
        <v>2</v>
      </c>
      <c r="I2140" s="68">
        <v>60101</v>
      </c>
      <c r="J2140" s="68" t="s">
        <v>12891</v>
      </c>
      <c r="K2140" s="68" t="s">
        <v>196</v>
      </c>
      <c r="L2140" s="68" t="s">
        <v>196</v>
      </c>
      <c r="M2140" s="68" t="s">
        <v>196</v>
      </c>
      <c r="N2140" s="68" t="s">
        <v>11682</v>
      </c>
      <c r="O2140" s="68" t="s">
        <v>14666</v>
      </c>
      <c r="P2140" s="348">
        <v>26610519</v>
      </c>
      <c r="Q2140" s="348">
        <v>26610519</v>
      </c>
      <c r="R2140" s="348" t="s">
        <v>15824</v>
      </c>
      <c r="S2140" s="348">
        <v>85966641</v>
      </c>
      <c r="T2140" s="348" t="s">
        <v>15786</v>
      </c>
      <c r="U2140" s="348">
        <v>26611133</v>
      </c>
      <c r="V2140" s="68" t="s">
        <v>15261</v>
      </c>
      <c r="W2140" s="68"/>
      <c r="X2140" s="68" t="s">
        <v>1915</v>
      </c>
      <c r="Y2140" s="68"/>
    </row>
    <row r="2141" spans="1:25" x14ac:dyDescent="0.25">
      <c r="A2141" s="68" t="s">
        <v>6357</v>
      </c>
      <c r="B2141" s="68" t="s">
        <v>5650</v>
      </c>
      <c r="C2141" s="68" t="s">
        <v>10154</v>
      </c>
      <c r="D2141" s="68" t="s">
        <v>196</v>
      </c>
      <c r="E2141" s="68" t="s">
        <v>6</v>
      </c>
      <c r="F2141" s="68" t="s">
        <v>195</v>
      </c>
      <c r="G2141" s="68" t="s">
        <v>2</v>
      </c>
      <c r="H2141" s="68" t="s">
        <v>16</v>
      </c>
      <c r="I2141" s="68">
        <v>60112</v>
      </c>
      <c r="J2141" s="68" t="s">
        <v>13093</v>
      </c>
      <c r="K2141" s="68" t="s">
        <v>196</v>
      </c>
      <c r="L2141" s="68" t="s">
        <v>196</v>
      </c>
      <c r="M2141" s="68" t="s">
        <v>6332</v>
      </c>
      <c r="N2141" s="68" t="s">
        <v>6332</v>
      </c>
      <c r="O2141" s="68" t="s">
        <v>14666</v>
      </c>
      <c r="P2141" s="348">
        <v>26330093</v>
      </c>
      <c r="Q2141" s="348" t="s">
        <v>15347</v>
      </c>
      <c r="R2141" s="348" t="s">
        <v>10486</v>
      </c>
      <c r="S2141" s="348">
        <v>26630093</v>
      </c>
      <c r="T2141" s="348" t="s">
        <v>15786</v>
      </c>
      <c r="U2141" s="348">
        <v>26611133</v>
      </c>
      <c r="V2141" s="68" t="s">
        <v>15261</v>
      </c>
      <c r="W2141" s="68"/>
      <c r="X2141" s="68" t="s">
        <v>1883</v>
      </c>
      <c r="Y2141" s="68"/>
    </row>
    <row r="2142" spans="1:25" x14ac:dyDescent="0.25">
      <c r="A2142" s="68" t="s">
        <v>6359</v>
      </c>
      <c r="B2142" s="68" t="s">
        <v>6358</v>
      </c>
      <c r="C2142" s="68" t="s">
        <v>6360</v>
      </c>
      <c r="D2142" s="68" t="s">
        <v>196</v>
      </c>
      <c r="E2142" s="68" t="s">
        <v>6</v>
      </c>
      <c r="F2142" s="68" t="s">
        <v>195</v>
      </c>
      <c r="G2142" s="68" t="s">
        <v>2</v>
      </c>
      <c r="H2142" s="68" t="s">
        <v>16</v>
      </c>
      <c r="I2142" s="68">
        <v>60112</v>
      </c>
      <c r="J2142" s="68" t="s">
        <v>13093</v>
      </c>
      <c r="K2142" s="68" t="s">
        <v>196</v>
      </c>
      <c r="L2142" s="68" t="s">
        <v>196</v>
      </c>
      <c r="M2142" s="68" t="s">
        <v>6332</v>
      </c>
      <c r="N2142" s="68" t="s">
        <v>6360</v>
      </c>
      <c r="O2142" s="68" t="s">
        <v>14666</v>
      </c>
      <c r="P2142" s="348">
        <v>26630419</v>
      </c>
      <c r="Q2142" s="348" t="s">
        <v>15347</v>
      </c>
      <c r="R2142" s="348" t="s">
        <v>10289</v>
      </c>
      <c r="S2142" s="348">
        <v>88232618</v>
      </c>
      <c r="T2142" s="348" t="s">
        <v>15786</v>
      </c>
      <c r="U2142" s="348">
        <v>26611133</v>
      </c>
      <c r="V2142" s="68" t="s">
        <v>15261</v>
      </c>
      <c r="W2142" s="68"/>
      <c r="X2142" s="68"/>
      <c r="Y2142" s="68" t="s">
        <v>1236</v>
      </c>
    </row>
    <row r="2143" spans="1:25" x14ac:dyDescent="0.25">
      <c r="A2143" s="68" t="s">
        <v>6361</v>
      </c>
      <c r="B2143" s="68" t="s">
        <v>5706</v>
      </c>
      <c r="C2143" s="68" t="s">
        <v>6362</v>
      </c>
      <c r="D2143" s="68" t="s">
        <v>196</v>
      </c>
      <c r="E2143" s="68" t="s">
        <v>2</v>
      </c>
      <c r="F2143" s="68" t="s">
        <v>195</v>
      </c>
      <c r="G2143" s="68" t="s">
        <v>2</v>
      </c>
      <c r="H2143" s="68" t="s">
        <v>10</v>
      </c>
      <c r="I2143" s="68">
        <v>60108</v>
      </c>
      <c r="J2143" s="68" t="s">
        <v>13089</v>
      </c>
      <c r="K2143" s="68" t="s">
        <v>196</v>
      </c>
      <c r="L2143" s="68" t="s">
        <v>196</v>
      </c>
      <c r="M2143" s="68" t="s">
        <v>3082</v>
      </c>
      <c r="N2143" s="68" t="s">
        <v>6362</v>
      </c>
      <c r="O2143" s="68" t="s">
        <v>14666</v>
      </c>
      <c r="P2143" s="348">
        <v>84853379</v>
      </c>
      <c r="Q2143" s="348" t="s">
        <v>15347</v>
      </c>
      <c r="R2143" s="348" t="s">
        <v>16730</v>
      </c>
      <c r="S2143" s="348">
        <v>60497434</v>
      </c>
      <c r="T2143" s="348" t="s">
        <v>15820</v>
      </c>
      <c r="U2143" s="348">
        <v>26639730</v>
      </c>
      <c r="V2143" s="68"/>
      <c r="W2143" s="68"/>
      <c r="X2143" s="68" t="s">
        <v>9595</v>
      </c>
      <c r="Y2143" s="68"/>
    </row>
    <row r="2144" spans="1:25" x14ac:dyDescent="0.25">
      <c r="A2144" s="68" t="s">
        <v>6363</v>
      </c>
      <c r="B2144" s="68" t="s">
        <v>5780</v>
      </c>
      <c r="C2144" s="68" t="s">
        <v>69</v>
      </c>
      <c r="D2144" s="68" t="s">
        <v>196</v>
      </c>
      <c r="E2144" s="68" t="s">
        <v>2</v>
      </c>
      <c r="F2144" s="68" t="s">
        <v>195</v>
      </c>
      <c r="G2144" s="68" t="s">
        <v>2</v>
      </c>
      <c r="H2144" s="68" t="s">
        <v>10</v>
      </c>
      <c r="I2144" s="68">
        <v>60108</v>
      </c>
      <c r="J2144" s="68" t="s">
        <v>13089</v>
      </c>
      <c r="K2144" s="68" t="s">
        <v>196</v>
      </c>
      <c r="L2144" s="68" t="s">
        <v>196</v>
      </c>
      <c r="M2144" s="68" t="s">
        <v>3082</v>
      </c>
      <c r="N2144" s="68" t="s">
        <v>69</v>
      </c>
      <c r="O2144" s="68" t="s">
        <v>14666</v>
      </c>
      <c r="P2144" s="348">
        <v>26631929</v>
      </c>
      <c r="Q2144" s="348">
        <v>26631929</v>
      </c>
      <c r="R2144" s="348" t="s">
        <v>16731</v>
      </c>
      <c r="S2144" s="348">
        <v>70791375</v>
      </c>
      <c r="T2144" s="348" t="s">
        <v>15820</v>
      </c>
      <c r="U2144" s="348">
        <v>26639730</v>
      </c>
      <c r="V2144" s="68"/>
      <c r="W2144" s="68"/>
      <c r="X2144" s="68" t="s">
        <v>6326</v>
      </c>
      <c r="Y2144" s="68"/>
    </row>
    <row r="2145" spans="1:25" x14ac:dyDescent="0.25">
      <c r="A2145" s="68" t="s">
        <v>6364</v>
      </c>
      <c r="B2145" s="68" t="s">
        <v>5778</v>
      </c>
      <c r="C2145" s="68" t="s">
        <v>15826</v>
      </c>
      <c r="D2145" s="68" t="s">
        <v>196</v>
      </c>
      <c r="E2145" s="68" t="s">
        <v>6</v>
      </c>
      <c r="F2145" s="68" t="s">
        <v>195</v>
      </c>
      <c r="G2145" s="68" t="s">
        <v>2</v>
      </c>
      <c r="H2145" s="68" t="s">
        <v>2</v>
      </c>
      <c r="I2145" s="68">
        <v>60101</v>
      </c>
      <c r="J2145" s="68" t="s">
        <v>12891</v>
      </c>
      <c r="K2145" s="68" t="s">
        <v>196</v>
      </c>
      <c r="L2145" s="68" t="s">
        <v>196</v>
      </c>
      <c r="M2145" s="68" t="s">
        <v>196</v>
      </c>
      <c r="N2145" s="68" t="s">
        <v>11683</v>
      </c>
      <c r="O2145" s="68" t="s">
        <v>14666</v>
      </c>
      <c r="P2145" s="348">
        <v>83169735</v>
      </c>
      <c r="Q2145" s="348" t="s">
        <v>15347</v>
      </c>
      <c r="R2145" s="348" t="s">
        <v>16732</v>
      </c>
      <c r="S2145" s="348">
        <v>83169735</v>
      </c>
      <c r="T2145" s="348" t="s">
        <v>15786</v>
      </c>
      <c r="U2145" s="348">
        <v>26611133</v>
      </c>
      <c r="V2145" s="68"/>
      <c r="W2145" s="68"/>
      <c r="X2145" s="68"/>
      <c r="Y2145" s="68"/>
    </row>
    <row r="2146" spans="1:25" x14ac:dyDescent="0.25">
      <c r="A2146" s="68" t="s">
        <v>6366</v>
      </c>
      <c r="B2146" s="68" t="s">
        <v>6365</v>
      </c>
      <c r="C2146" s="68" t="s">
        <v>57</v>
      </c>
      <c r="D2146" s="68" t="s">
        <v>196</v>
      </c>
      <c r="E2146" s="68" t="s">
        <v>3</v>
      </c>
      <c r="F2146" s="68" t="s">
        <v>195</v>
      </c>
      <c r="G2146" s="68" t="s">
        <v>2</v>
      </c>
      <c r="H2146" s="68" t="s">
        <v>3</v>
      </c>
      <c r="I2146" s="68">
        <v>60102</v>
      </c>
      <c r="J2146" s="68" t="s">
        <v>12929</v>
      </c>
      <c r="K2146" s="68" t="s">
        <v>196</v>
      </c>
      <c r="L2146" s="68" t="s">
        <v>196</v>
      </c>
      <c r="M2146" s="68" t="s">
        <v>6367</v>
      </c>
      <c r="N2146" s="68" t="s">
        <v>57</v>
      </c>
      <c r="O2146" s="68" t="s">
        <v>14666</v>
      </c>
      <c r="P2146" s="348">
        <v>22002578</v>
      </c>
      <c r="Q2146" s="348">
        <v>83151516</v>
      </c>
      <c r="R2146" s="348" t="s">
        <v>15005</v>
      </c>
      <c r="S2146" s="348">
        <v>22002578</v>
      </c>
      <c r="T2146" s="348" t="s">
        <v>15827</v>
      </c>
      <c r="U2146" s="348">
        <v>26393028</v>
      </c>
      <c r="V2146" s="68"/>
      <c r="W2146" s="68"/>
      <c r="X2146" s="68" t="s">
        <v>6368</v>
      </c>
      <c r="Y2146" s="68"/>
    </row>
    <row r="2147" spans="1:25" x14ac:dyDescent="0.25">
      <c r="A2147" s="68" t="s">
        <v>6370</v>
      </c>
      <c r="B2147" s="68" t="s">
        <v>6369</v>
      </c>
      <c r="C2147" s="68" t="s">
        <v>6371</v>
      </c>
      <c r="D2147" s="68" t="s">
        <v>196</v>
      </c>
      <c r="E2147" s="68" t="s">
        <v>3</v>
      </c>
      <c r="F2147" s="68" t="s">
        <v>195</v>
      </c>
      <c r="G2147" s="68" t="s">
        <v>2</v>
      </c>
      <c r="H2147" s="68" t="s">
        <v>1171</v>
      </c>
      <c r="I2147" s="68">
        <v>60116</v>
      </c>
      <c r="J2147" s="68" t="s">
        <v>13097</v>
      </c>
      <c r="K2147" s="68" t="s">
        <v>196</v>
      </c>
      <c r="L2147" s="68" t="s">
        <v>196</v>
      </c>
      <c r="M2147" s="68" t="s">
        <v>5959</v>
      </c>
      <c r="N2147" s="68" t="s">
        <v>6371</v>
      </c>
      <c r="O2147" s="68" t="s">
        <v>14666</v>
      </c>
      <c r="P2147" s="348">
        <v>86693100</v>
      </c>
      <c r="Q2147" s="348" t="s">
        <v>15347</v>
      </c>
      <c r="R2147" s="348" t="s">
        <v>15007</v>
      </c>
      <c r="S2147" s="348">
        <v>86693100</v>
      </c>
      <c r="T2147" s="348" t="s">
        <v>15827</v>
      </c>
      <c r="U2147" s="348">
        <v>26393028</v>
      </c>
      <c r="V2147" s="68"/>
      <c r="W2147" s="68"/>
      <c r="X2147" s="68" t="s">
        <v>6372</v>
      </c>
      <c r="Y2147" s="68"/>
    </row>
    <row r="2148" spans="1:25" x14ac:dyDescent="0.25">
      <c r="A2148" s="68" t="s">
        <v>6374</v>
      </c>
      <c r="B2148" s="68" t="s">
        <v>6373</v>
      </c>
      <c r="C2148" s="68" t="s">
        <v>6375</v>
      </c>
      <c r="D2148" s="68" t="s">
        <v>196</v>
      </c>
      <c r="E2148" s="68" t="s">
        <v>3</v>
      </c>
      <c r="F2148" s="68" t="s">
        <v>195</v>
      </c>
      <c r="G2148" s="68" t="s">
        <v>2</v>
      </c>
      <c r="H2148" s="68" t="s">
        <v>300</v>
      </c>
      <c r="I2148" s="68">
        <v>60114</v>
      </c>
      <c r="J2148" s="68" t="s">
        <v>13095</v>
      </c>
      <c r="K2148" s="68" t="s">
        <v>196</v>
      </c>
      <c r="L2148" s="68" t="s">
        <v>196</v>
      </c>
      <c r="M2148" s="68" t="s">
        <v>3809</v>
      </c>
      <c r="N2148" s="68" t="s">
        <v>6375</v>
      </c>
      <c r="O2148" s="68" t="s">
        <v>14666</v>
      </c>
      <c r="P2148" s="348">
        <v>22065600</v>
      </c>
      <c r="Q2148" s="348">
        <v>26393028</v>
      </c>
      <c r="R2148" s="348" t="s">
        <v>15828</v>
      </c>
      <c r="S2148" s="348">
        <v>85090723</v>
      </c>
      <c r="T2148" s="348" t="s">
        <v>15827</v>
      </c>
      <c r="U2148" s="348">
        <v>26393028</v>
      </c>
      <c r="V2148" s="68"/>
      <c r="W2148" s="68"/>
      <c r="X2148" s="68"/>
      <c r="Y2148" s="68"/>
    </row>
    <row r="2149" spans="1:25" x14ac:dyDescent="0.25">
      <c r="A2149" s="68" t="s">
        <v>6377</v>
      </c>
      <c r="B2149" s="68" t="s">
        <v>6376</v>
      </c>
      <c r="C2149" s="68" t="s">
        <v>1680</v>
      </c>
      <c r="D2149" s="68" t="s">
        <v>196</v>
      </c>
      <c r="E2149" s="68" t="s">
        <v>3</v>
      </c>
      <c r="F2149" s="68" t="s">
        <v>195</v>
      </c>
      <c r="G2149" s="68" t="s">
        <v>2</v>
      </c>
      <c r="H2149" s="68" t="s">
        <v>1171</v>
      </c>
      <c r="I2149" s="68">
        <v>60116</v>
      </c>
      <c r="J2149" s="68" t="s">
        <v>13097</v>
      </c>
      <c r="K2149" s="68" t="s">
        <v>196</v>
      </c>
      <c r="L2149" s="68" t="s">
        <v>196</v>
      </c>
      <c r="M2149" s="68" t="s">
        <v>5959</v>
      </c>
      <c r="N2149" s="68" t="s">
        <v>1680</v>
      </c>
      <c r="O2149" s="68" t="s">
        <v>14666</v>
      </c>
      <c r="P2149" s="348">
        <v>26478333</v>
      </c>
      <c r="Q2149" s="348">
        <v>22006637</v>
      </c>
      <c r="R2149" s="348" t="s">
        <v>10348</v>
      </c>
      <c r="S2149" s="348">
        <v>86437735</v>
      </c>
      <c r="T2149" s="348" t="s">
        <v>15827</v>
      </c>
      <c r="U2149" s="348">
        <v>26393028</v>
      </c>
      <c r="V2149" s="68"/>
      <c r="W2149" s="68"/>
      <c r="X2149" s="68"/>
      <c r="Y2149" s="68"/>
    </row>
    <row r="2150" spans="1:25" x14ac:dyDescent="0.25">
      <c r="A2150" s="68" t="s">
        <v>6380</v>
      </c>
      <c r="B2150" s="68" t="s">
        <v>6379</v>
      </c>
      <c r="C2150" s="68" t="s">
        <v>6381</v>
      </c>
      <c r="D2150" s="68" t="s">
        <v>196</v>
      </c>
      <c r="E2150" s="68" t="s">
        <v>3</v>
      </c>
      <c r="F2150" s="68" t="s">
        <v>195</v>
      </c>
      <c r="G2150" s="68" t="s">
        <v>2</v>
      </c>
      <c r="H2150" s="68" t="s">
        <v>3</v>
      </c>
      <c r="I2150" s="68">
        <v>60102</v>
      </c>
      <c r="J2150" s="68" t="s">
        <v>12929</v>
      </c>
      <c r="K2150" s="68" t="s">
        <v>196</v>
      </c>
      <c r="L2150" s="68" t="s">
        <v>196</v>
      </c>
      <c r="M2150" s="68" t="s">
        <v>6367</v>
      </c>
      <c r="N2150" s="68" t="s">
        <v>6381</v>
      </c>
      <c r="O2150" s="68" t="s">
        <v>14666</v>
      </c>
      <c r="P2150" s="348">
        <v>26615527</v>
      </c>
      <c r="Q2150" s="348">
        <v>22006604</v>
      </c>
      <c r="R2150" s="348" t="s">
        <v>16733</v>
      </c>
      <c r="S2150" s="348">
        <v>89963183</v>
      </c>
      <c r="T2150" s="348" t="s">
        <v>15827</v>
      </c>
      <c r="U2150" s="348">
        <v>83585615</v>
      </c>
      <c r="V2150" s="68"/>
      <c r="W2150" s="68"/>
      <c r="X2150" s="68" t="s">
        <v>6382</v>
      </c>
      <c r="Y2150" s="68"/>
    </row>
    <row r="2151" spans="1:25" x14ac:dyDescent="0.25">
      <c r="A2151" s="68" t="s">
        <v>6384</v>
      </c>
      <c r="B2151" s="68" t="s">
        <v>6383</v>
      </c>
      <c r="C2151" s="68" t="s">
        <v>6385</v>
      </c>
      <c r="D2151" s="68" t="s">
        <v>196</v>
      </c>
      <c r="E2151" s="68" t="s">
        <v>3</v>
      </c>
      <c r="F2151" s="68" t="s">
        <v>195</v>
      </c>
      <c r="G2151" s="68" t="s">
        <v>2</v>
      </c>
      <c r="H2151" s="68" t="s">
        <v>3</v>
      </c>
      <c r="I2151" s="68">
        <v>60102</v>
      </c>
      <c r="J2151" s="68" t="s">
        <v>12929</v>
      </c>
      <c r="K2151" s="68" t="s">
        <v>196</v>
      </c>
      <c r="L2151" s="68" t="s">
        <v>196</v>
      </c>
      <c r="M2151" s="68" t="s">
        <v>6367</v>
      </c>
      <c r="N2151" s="68" t="s">
        <v>2619</v>
      </c>
      <c r="O2151" s="68" t="s">
        <v>14666</v>
      </c>
      <c r="P2151" s="348">
        <v>26391022</v>
      </c>
      <c r="Q2151" s="348">
        <v>26393028</v>
      </c>
      <c r="R2151" s="348" t="s">
        <v>14299</v>
      </c>
      <c r="S2151" s="348">
        <v>62656265</v>
      </c>
      <c r="T2151" s="348" t="s">
        <v>15827</v>
      </c>
      <c r="U2151" s="348">
        <v>26393028</v>
      </c>
      <c r="V2151" s="68"/>
      <c r="W2151" s="68"/>
      <c r="X2151" s="68"/>
      <c r="Y2151" s="68"/>
    </row>
    <row r="2152" spans="1:25" x14ac:dyDescent="0.25">
      <c r="A2152" s="68" t="s">
        <v>6387</v>
      </c>
      <c r="B2152" s="68" t="s">
        <v>6386</v>
      </c>
      <c r="C2152" s="68" t="s">
        <v>3618</v>
      </c>
      <c r="D2152" s="68" t="s">
        <v>196</v>
      </c>
      <c r="E2152" s="68" t="s">
        <v>3</v>
      </c>
      <c r="F2152" s="68" t="s">
        <v>195</v>
      </c>
      <c r="G2152" s="68" t="s">
        <v>2</v>
      </c>
      <c r="H2152" s="68" t="s">
        <v>3</v>
      </c>
      <c r="I2152" s="68">
        <v>60102</v>
      </c>
      <c r="J2152" s="68" t="s">
        <v>12929</v>
      </c>
      <c r="K2152" s="68" t="s">
        <v>196</v>
      </c>
      <c r="L2152" s="68" t="s">
        <v>196</v>
      </c>
      <c r="M2152" s="68" t="s">
        <v>6367</v>
      </c>
      <c r="N2152" s="68" t="s">
        <v>3618</v>
      </c>
      <c r="O2152" s="68" t="s">
        <v>14666</v>
      </c>
      <c r="P2152" s="348">
        <v>26393646</v>
      </c>
      <c r="Q2152" s="348">
        <v>26393646</v>
      </c>
      <c r="R2152" s="348" t="s">
        <v>13587</v>
      </c>
      <c r="S2152" s="348">
        <v>88258086</v>
      </c>
      <c r="T2152" s="348" t="s">
        <v>15827</v>
      </c>
      <c r="U2152" s="348">
        <v>26393028</v>
      </c>
      <c r="V2152" s="68"/>
      <c r="W2152" s="68"/>
      <c r="X2152" s="68" t="s">
        <v>5726</v>
      </c>
      <c r="Y2152" s="68"/>
    </row>
    <row r="2153" spans="1:25" x14ac:dyDescent="0.25">
      <c r="A2153" s="68" t="s">
        <v>6389</v>
      </c>
      <c r="B2153" s="68" t="s">
        <v>6388</v>
      </c>
      <c r="C2153" s="68" t="s">
        <v>5959</v>
      </c>
      <c r="D2153" s="68" t="s">
        <v>196</v>
      </c>
      <c r="E2153" s="68" t="s">
        <v>3</v>
      </c>
      <c r="F2153" s="68" t="s">
        <v>195</v>
      </c>
      <c r="G2153" s="68" t="s">
        <v>2</v>
      </c>
      <c r="H2153" s="68" t="s">
        <v>1171</v>
      </c>
      <c r="I2153" s="68">
        <v>60116</v>
      </c>
      <c r="J2153" s="68" t="s">
        <v>13097</v>
      </c>
      <c r="K2153" s="68" t="s">
        <v>196</v>
      </c>
      <c r="L2153" s="68" t="s">
        <v>196</v>
      </c>
      <c r="M2153" s="68" t="s">
        <v>5959</v>
      </c>
      <c r="N2153" s="68" t="s">
        <v>218</v>
      </c>
      <c r="O2153" s="68" t="s">
        <v>14666</v>
      </c>
      <c r="P2153" s="348">
        <v>22006643</v>
      </c>
      <c r="Q2153" s="348">
        <v>87071529</v>
      </c>
      <c r="R2153" s="348" t="s">
        <v>13244</v>
      </c>
      <c r="S2153" s="348">
        <v>87070529</v>
      </c>
      <c r="T2153" s="348" t="s">
        <v>15827</v>
      </c>
      <c r="U2153" s="348">
        <v>26393028</v>
      </c>
      <c r="V2153" s="68"/>
      <c r="W2153" s="68"/>
      <c r="X2153" s="68"/>
      <c r="Y2153" s="68"/>
    </row>
    <row r="2154" spans="1:25" x14ac:dyDescent="0.25">
      <c r="A2154" s="68" t="s">
        <v>6391</v>
      </c>
      <c r="B2154" s="68" t="s">
        <v>6390</v>
      </c>
      <c r="C2154" s="68" t="s">
        <v>202</v>
      </c>
      <c r="D2154" s="68" t="s">
        <v>196</v>
      </c>
      <c r="E2154" s="68" t="s">
        <v>3</v>
      </c>
      <c r="F2154" s="68" t="s">
        <v>195</v>
      </c>
      <c r="G2154" s="68" t="s">
        <v>2</v>
      </c>
      <c r="H2154" s="68" t="s">
        <v>1171</v>
      </c>
      <c r="I2154" s="68">
        <v>60116</v>
      </c>
      <c r="J2154" s="68" t="s">
        <v>13097</v>
      </c>
      <c r="K2154" s="68" t="s">
        <v>196</v>
      </c>
      <c r="L2154" s="68" t="s">
        <v>196</v>
      </c>
      <c r="M2154" s="68" t="s">
        <v>5959</v>
      </c>
      <c r="N2154" s="68" t="s">
        <v>202</v>
      </c>
      <c r="O2154" s="68" t="s">
        <v>14666</v>
      </c>
      <c r="P2154" s="348">
        <v>26478172</v>
      </c>
      <c r="Q2154" s="348">
        <v>26478172</v>
      </c>
      <c r="R2154" s="348" t="s">
        <v>13245</v>
      </c>
      <c r="S2154" s="348">
        <v>62711254</v>
      </c>
      <c r="T2154" s="348" t="s">
        <v>15827</v>
      </c>
      <c r="U2154" s="348">
        <v>83585615</v>
      </c>
      <c r="V2154" s="68"/>
      <c r="W2154" s="68"/>
      <c r="X2154" s="68" t="s">
        <v>6526</v>
      </c>
      <c r="Y2154" s="68"/>
    </row>
    <row r="2155" spans="1:25" x14ac:dyDescent="0.25">
      <c r="A2155" s="68" t="s">
        <v>6393</v>
      </c>
      <c r="B2155" s="68" t="s">
        <v>6392</v>
      </c>
      <c r="C2155" s="68" t="s">
        <v>6394</v>
      </c>
      <c r="D2155" s="68" t="s">
        <v>196</v>
      </c>
      <c r="E2155" s="68" t="s">
        <v>3</v>
      </c>
      <c r="F2155" s="68" t="s">
        <v>195</v>
      </c>
      <c r="G2155" s="68" t="s">
        <v>2</v>
      </c>
      <c r="H2155" s="68" t="s">
        <v>300</v>
      </c>
      <c r="I2155" s="68">
        <v>60114</v>
      </c>
      <c r="J2155" s="68" t="s">
        <v>13095</v>
      </c>
      <c r="K2155" s="68" t="s">
        <v>196</v>
      </c>
      <c r="L2155" s="68" t="s">
        <v>196</v>
      </c>
      <c r="M2155" s="68" t="s">
        <v>3809</v>
      </c>
      <c r="N2155" s="68" t="s">
        <v>5978</v>
      </c>
      <c r="O2155" s="68" t="s">
        <v>14666</v>
      </c>
      <c r="P2155" s="348">
        <v>26391122</v>
      </c>
      <c r="Q2155" s="348" t="s">
        <v>15347</v>
      </c>
      <c r="R2155" s="348" t="s">
        <v>14298</v>
      </c>
      <c r="S2155" s="348">
        <v>84321146</v>
      </c>
      <c r="T2155" s="348" t="s">
        <v>15827</v>
      </c>
      <c r="U2155" s="348">
        <v>26393028</v>
      </c>
      <c r="V2155" s="68"/>
      <c r="W2155" s="68"/>
      <c r="X2155" s="68" t="s">
        <v>3021</v>
      </c>
      <c r="Y2155" s="68"/>
    </row>
    <row r="2156" spans="1:25" x14ac:dyDescent="0.25">
      <c r="A2156" s="68" t="s">
        <v>6396</v>
      </c>
      <c r="B2156" s="68" t="s">
        <v>6395</v>
      </c>
      <c r="C2156" s="68" t="s">
        <v>6367</v>
      </c>
      <c r="D2156" s="68" t="s">
        <v>196</v>
      </c>
      <c r="E2156" s="68" t="s">
        <v>3</v>
      </c>
      <c r="F2156" s="68" t="s">
        <v>195</v>
      </c>
      <c r="G2156" s="68" t="s">
        <v>2</v>
      </c>
      <c r="H2156" s="68" t="s">
        <v>3</v>
      </c>
      <c r="I2156" s="68">
        <v>60102</v>
      </c>
      <c r="J2156" s="68" t="s">
        <v>12929</v>
      </c>
      <c r="K2156" s="68" t="s">
        <v>196</v>
      </c>
      <c r="L2156" s="68" t="s">
        <v>196</v>
      </c>
      <c r="M2156" s="68" t="s">
        <v>6367</v>
      </c>
      <c r="N2156" s="68" t="s">
        <v>6367</v>
      </c>
      <c r="O2156" s="68" t="s">
        <v>14666</v>
      </c>
      <c r="P2156" s="348">
        <v>22002634</v>
      </c>
      <c r="Q2156" s="348">
        <v>84445532</v>
      </c>
      <c r="R2156" s="348" t="s">
        <v>14294</v>
      </c>
      <c r="S2156" s="348">
        <v>22002634</v>
      </c>
      <c r="T2156" s="348" t="s">
        <v>15827</v>
      </c>
      <c r="U2156" s="348">
        <v>26393028</v>
      </c>
      <c r="V2156" s="68"/>
      <c r="W2156" s="68"/>
      <c r="X2156" s="68" t="s">
        <v>6397</v>
      </c>
      <c r="Y2156" s="68"/>
    </row>
    <row r="2157" spans="1:25" x14ac:dyDescent="0.25">
      <c r="A2157" s="68" t="s">
        <v>6398</v>
      </c>
      <c r="B2157" s="68" t="s">
        <v>5828</v>
      </c>
      <c r="C2157" s="68" t="s">
        <v>6399</v>
      </c>
      <c r="D2157" s="68" t="s">
        <v>196</v>
      </c>
      <c r="E2157" s="68" t="s">
        <v>3</v>
      </c>
      <c r="F2157" s="68" t="s">
        <v>195</v>
      </c>
      <c r="G2157" s="68" t="s">
        <v>2</v>
      </c>
      <c r="H2157" s="68" t="s">
        <v>1171</v>
      </c>
      <c r="I2157" s="68">
        <v>60116</v>
      </c>
      <c r="J2157" s="68" t="s">
        <v>13097</v>
      </c>
      <c r="K2157" s="68" t="s">
        <v>196</v>
      </c>
      <c r="L2157" s="68" t="s">
        <v>196</v>
      </c>
      <c r="M2157" s="68" t="s">
        <v>5959</v>
      </c>
      <c r="N2157" s="68" t="s">
        <v>6399</v>
      </c>
      <c r="O2157" s="68" t="s">
        <v>14666</v>
      </c>
      <c r="P2157" s="348">
        <v>89622771</v>
      </c>
      <c r="Q2157" s="348" t="s">
        <v>15347</v>
      </c>
      <c r="R2157" s="348" t="s">
        <v>15037</v>
      </c>
      <c r="S2157" s="348">
        <v>89622771</v>
      </c>
      <c r="T2157" s="348" t="s">
        <v>15827</v>
      </c>
      <c r="U2157" s="348">
        <v>26393028</v>
      </c>
      <c r="V2157" s="68"/>
      <c r="W2157" s="68"/>
      <c r="X2157" s="68"/>
      <c r="Y2157" s="68"/>
    </row>
    <row r="2158" spans="1:25" x14ac:dyDescent="0.25">
      <c r="A2158" s="68" t="s">
        <v>6400</v>
      </c>
      <c r="B2158" s="68" t="s">
        <v>5793</v>
      </c>
      <c r="C2158" s="68" t="s">
        <v>218</v>
      </c>
      <c r="D2158" s="68" t="s">
        <v>196</v>
      </c>
      <c r="E2158" s="68" t="s">
        <v>3</v>
      </c>
      <c r="F2158" s="68" t="s">
        <v>195</v>
      </c>
      <c r="G2158" s="68" t="s">
        <v>2</v>
      </c>
      <c r="H2158" s="68" t="s">
        <v>300</v>
      </c>
      <c r="I2158" s="68">
        <v>60114</v>
      </c>
      <c r="J2158" s="68" t="s">
        <v>13095</v>
      </c>
      <c r="K2158" s="68" t="s">
        <v>196</v>
      </c>
      <c r="L2158" s="68" t="s">
        <v>196</v>
      </c>
      <c r="M2158" s="68" t="s">
        <v>3809</v>
      </c>
      <c r="N2158" s="68" t="s">
        <v>14662</v>
      </c>
      <c r="O2158" s="68" t="s">
        <v>14666</v>
      </c>
      <c r="P2158" s="348">
        <v>22006690</v>
      </c>
      <c r="Q2158" s="348" t="s">
        <v>15347</v>
      </c>
      <c r="R2158" s="348" t="s">
        <v>15830</v>
      </c>
      <c r="S2158" s="348">
        <v>88995285</v>
      </c>
      <c r="T2158" s="348" t="s">
        <v>15827</v>
      </c>
      <c r="U2158" s="348">
        <v>26393028</v>
      </c>
      <c r="V2158" s="68"/>
      <c r="W2158" s="68"/>
      <c r="X2158" s="68" t="s">
        <v>11047</v>
      </c>
      <c r="Y2158" s="68"/>
    </row>
    <row r="2159" spans="1:25" x14ac:dyDescent="0.25">
      <c r="A2159" s="68" t="s">
        <v>6401</v>
      </c>
      <c r="B2159" s="68" t="s">
        <v>1519</v>
      </c>
      <c r="C2159" s="68" t="s">
        <v>6402</v>
      </c>
      <c r="D2159" s="68" t="s">
        <v>196</v>
      </c>
      <c r="E2159" s="68" t="s">
        <v>4</v>
      </c>
      <c r="F2159" s="68" t="s">
        <v>195</v>
      </c>
      <c r="G2159" s="68" t="s">
        <v>2</v>
      </c>
      <c r="H2159" s="68" t="s">
        <v>7</v>
      </c>
      <c r="I2159" s="68">
        <v>60106</v>
      </c>
      <c r="J2159" s="68" t="s">
        <v>13081</v>
      </c>
      <c r="K2159" s="68" t="s">
        <v>196</v>
      </c>
      <c r="L2159" s="68" t="s">
        <v>196</v>
      </c>
      <c r="M2159" s="68" t="s">
        <v>6403</v>
      </c>
      <c r="N2159" s="68" t="s">
        <v>6402</v>
      </c>
      <c r="O2159" s="68" t="s">
        <v>14666</v>
      </c>
      <c r="P2159" s="348">
        <v>26613419</v>
      </c>
      <c r="Q2159" s="348" t="s">
        <v>15347</v>
      </c>
      <c r="R2159" s="348" t="s">
        <v>12735</v>
      </c>
      <c r="S2159" s="348">
        <v>61232228</v>
      </c>
      <c r="T2159" s="348" t="s">
        <v>15831</v>
      </c>
      <c r="U2159" s="348" t="s">
        <v>16734</v>
      </c>
      <c r="V2159" s="68"/>
      <c r="W2159" s="68"/>
      <c r="X2159" s="68" t="s">
        <v>6404</v>
      </c>
      <c r="Y2159" s="68"/>
    </row>
    <row r="2160" spans="1:25" x14ac:dyDescent="0.25">
      <c r="A2160" s="68" t="s">
        <v>6405</v>
      </c>
      <c r="B2160" s="68" t="s">
        <v>1540</v>
      </c>
      <c r="C2160" s="68" t="s">
        <v>1154</v>
      </c>
      <c r="D2160" s="68" t="s">
        <v>196</v>
      </c>
      <c r="E2160" s="68" t="s">
        <v>4</v>
      </c>
      <c r="F2160" s="68" t="s">
        <v>195</v>
      </c>
      <c r="G2160" s="68" t="s">
        <v>2</v>
      </c>
      <c r="H2160" s="68" t="s">
        <v>17</v>
      </c>
      <c r="I2160" s="68">
        <v>60113</v>
      </c>
      <c r="J2160" s="68" t="s">
        <v>13094</v>
      </c>
      <c r="K2160" s="68" t="s">
        <v>196</v>
      </c>
      <c r="L2160" s="68" t="s">
        <v>196</v>
      </c>
      <c r="M2160" s="68" t="s">
        <v>14291</v>
      </c>
      <c r="N2160" s="68" t="s">
        <v>11684</v>
      </c>
      <c r="O2160" s="68" t="s">
        <v>14666</v>
      </c>
      <c r="P2160" s="348">
        <v>26615290</v>
      </c>
      <c r="Q2160" s="348">
        <v>26615290</v>
      </c>
      <c r="R2160" s="348" t="s">
        <v>15832</v>
      </c>
      <c r="S2160" s="348">
        <v>88990760</v>
      </c>
      <c r="T2160" s="348" t="s">
        <v>15831</v>
      </c>
      <c r="U2160" s="348" t="s">
        <v>16735</v>
      </c>
      <c r="V2160" s="68"/>
      <c r="W2160" s="68"/>
      <c r="X2160" s="68" t="s">
        <v>12155</v>
      </c>
      <c r="Y2160" s="68"/>
    </row>
    <row r="2161" spans="1:25" x14ac:dyDescent="0.25">
      <c r="A2161" s="68" t="s">
        <v>6407</v>
      </c>
      <c r="B2161" s="68" t="s">
        <v>1701</v>
      </c>
      <c r="C2161" s="68" t="s">
        <v>10144</v>
      </c>
      <c r="D2161" s="68" t="s">
        <v>196</v>
      </c>
      <c r="E2161" s="68" t="s">
        <v>4</v>
      </c>
      <c r="F2161" s="68" t="s">
        <v>195</v>
      </c>
      <c r="G2161" s="68" t="s">
        <v>2</v>
      </c>
      <c r="H2161" s="68" t="s">
        <v>4</v>
      </c>
      <c r="I2161" s="68">
        <v>60103</v>
      </c>
      <c r="J2161" s="68" t="s">
        <v>12968</v>
      </c>
      <c r="K2161" s="68" t="s">
        <v>196</v>
      </c>
      <c r="L2161" s="68" t="s">
        <v>196</v>
      </c>
      <c r="M2161" s="68" t="s">
        <v>6408</v>
      </c>
      <c r="N2161" s="68" t="s">
        <v>11685</v>
      </c>
      <c r="O2161" s="68" t="s">
        <v>14666</v>
      </c>
      <c r="P2161" s="348">
        <v>83283994</v>
      </c>
      <c r="Q2161" s="348">
        <v>89745455</v>
      </c>
      <c r="R2161" s="348" t="s">
        <v>15833</v>
      </c>
      <c r="S2161" s="348">
        <v>83283994</v>
      </c>
      <c r="T2161" s="348" t="s">
        <v>15831</v>
      </c>
      <c r="U2161" s="348" t="s">
        <v>16735</v>
      </c>
      <c r="V2161" s="68"/>
      <c r="W2161" s="68"/>
      <c r="X2161" s="68"/>
      <c r="Y2161" s="68"/>
    </row>
    <row r="2162" spans="1:25" x14ac:dyDescent="0.25">
      <c r="A2162" s="68" t="s">
        <v>6409</v>
      </c>
      <c r="B2162" s="68" t="s">
        <v>1749</v>
      </c>
      <c r="C2162" s="68" t="s">
        <v>6410</v>
      </c>
      <c r="D2162" s="68" t="s">
        <v>196</v>
      </c>
      <c r="E2162" s="68" t="s">
        <v>4</v>
      </c>
      <c r="F2162" s="68" t="s">
        <v>195</v>
      </c>
      <c r="G2162" s="68" t="s">
        <v>2</v>
      </c>
      <c r="H2162" s="68" t="s">
        <v>17</v>
      </c>
      <c r="I2162" s="68">
        <v>60113</v>
      </c>
      <c r="J2162" s="68" t="s">
        <v>13094</v>
      </c>
      <c r="K2162" s="68" t="s">
        <v>196</v>
      </c>
      <c r="L2162" s="68" t="s">
        <v>196</v>
      </c>
      <c r="M2162" s="68" t="s">
        <v>14291</v>
      </c>
      <c r="N2162" s="68" t="s">
        <v>6410</v>
      </c>
      <c r="O2162" s="68" t="s">
        <v>14666</v>
      </c>
      <c r="P2162" s="348">
        <v>26615578</v>
      </c>
      <c r="Q2162" s="348">
        <v>26615578</v>
      </c>
      <c r="R2162" s="348" t="s">
        <v>10217</v>
      </c>
      <c r="S2162" s="348">
        <v>83626312</v>
      </c>
      <c r="T2162" s="348" t="s">
        <v>15831</v>
      </c>
      <c r="U2162" s="348" t="s">
        <v>16735</v>
      </c>
      <c r="V2162" s="68"/>
      <c r="W2162" s="68"/>
      <c r="X2162" s="68" t="s">
        <v>6411</v>
      </c>
      <c r="Y2162" s="68" t="s">
        <v>1372</v>
      </c>
    </row>
    <row r="2163" spans="1:25" x14ac:dyDescent="0.25">
      <c r="A2163" s="68" t="s">
        <v>6413</v>
      </c>
      <c r="B2163" s="68" t="s">
        <v>6412</v>
      </c>
      <c r="C2163" s="68" t="s">
        <v>6414</v>
      </c>
      <c r="D2163" s="68" t="s">
        <v>196</v>
      </c>
      <c r="E2163" s="68" t="s">
        <v>4</v>
      </c>
      <c r="F2163" s="68" t="s">
        <v>195</v>
      </c>
      <c r="G2163" s="68" t="s">
        <v>2</v>
      </c>
      <c r="H2163" s="68" t="s">
        <v>7</v>
      </c>
      <c r="I2163" s="68">
        <v>60106</v>
      </c>
      <c r="J2163" s="68" t="s">
        <v>13081</v>
      </c>
      <c r="K2163" s="68" t="s">
        <v>196</v>
      </c>
      <c r="L2163" s="68" t="s">
        <v>196</v>
      </c>
      <c r="M2163" s="68" t="s">
        <v>6403</v>
      </c>
      <c r="N2163" s="68" t="s">
        <v>11686</v>
      </c>
      <c r="O2163" s="68" t="s">
        <v>14666</v>
      </c>
      <c r="P2163" s="348">
        <v>22002704</v>
      </c>
      <c r="Q2163" s="348">
        <v>22002704</v>
      </c>
      <c r="R2163" s="348" t="s">
        <v>9415</v>
      </c>
      <c r="S2163" s="348">
        <v>84367197</v>
      </c>
      <c r="T2163" s="348" t="s">
        <v>15831</v>
      </c>
      <c r="U2163" s="348" t="s">
        <v>16736</v>
      </c>
      <c r="V2163" s="68"/>
      <c r="W2163" s="68"/>
      <c r="X2163" s="68" t="s">
        <v>3027</v>
      </c>
      <c r="Y2163" s="68"/>
    </row>
    <row r="2164" spans="1:25" x14ac:dyDescent="0.25">
      <c r="A2164" s="68" t="s">
        <v>6415</v>
      </c>
      <c r="B2164" s="68" t="s">
        <v>1871</v>
      </c>
      <c r="C2164" s="68" t="s">
        <v>6416</v>
      </c>
      <c r="D2164" s="68" t="s">
        <v>196</v>
      </c>
      <c r="E2164" s="68" t="s">
        <v>4</v>
      </c>
      <c r="F2164" s="68" t="s">
        <v>195</v>
      </c>
      <c r="G2164" s="68" t="s">
        <v>2</v>
      </c>
      <c r="H2164" s="68" t="s">
        <v>4</v>
      </c>
      <c r="I2164" s="68">
        <v>60103</v>
      </c>
      <c r="J2164" s="68" t="s">
        <v>12968</v>
      </c>
      <c r="K2164" s="68" t="s">
        <v>196</v>
      </c>
      <c r="L2164" s="68" t="s">
        <v>196</v>
      </c>
      <c r="M2164" s="68" t="s">
        <v>6408</v>
      </c>
      <c r="N2164" s="68" t="s">
        <v>6416</v>
      </c>
      <c r="O2164" s="68" t="s">
        <v>14666</v>
      </c>
      <c r="P2164" s="348">
        <v>26388158</v>
      </c>
      <c r="Q2164" s="348">
        <v>26388158</v>
      </c>
      <c r="R2164" s="348" t="s">
        <v>12487</v>
      </c>
      <c r="S2164" s="348">
        <v>86395971</v>
      </c>
      <c r="T2164" s="348" t="s">
        <v>15831</v>
      </c>
      <c r="U2164" s="348" t="s">
        <v>16737</v>
      </c>
      <c r="V2164" s="68" t="s">
        <v>15261</v>
      </c>
      <c r="W2164" s="68"/>
      <c r="X2164" s="68" t="s">
        <v>3829</v>
      </c>
      <c r="Y2164" s="68"/>
    </row>
    <row r="2165" spans="1:25" x14ac:dyDescent="0.25">
      <c r="A2165" s="68" t="s">
        <v>6417</v>
      </c>
      <c r="B2165" s="68" t="s">
        <v>1968</v>
      </c>
      <c r="C2165" s="68" t="s">
        <v>6403</v>
      </c>
      <c r="D2165" s="68" t="s">
        <v>196</v>
      </c>
      <c r="E2165" s="68" t="s">
        <v>4</v>
      </c>
      <c r="F2165" s="68" t="s">
        <v>195</v>
      </c>
      <c r="G2165" s="68" t="s">
        <v>2</v>
      </c>
      <c r="H2165" s="68" t="s">
        <v>7</v>
      </c>
      <c r="I2165" s="68">
        <v>60106</v>
      </c>
      <c r="J2165" s="68" t="s">
        <v>13081</v>
      </c>
      <c r="K2165" s="68" t="s">
        <v>196</v>
      </c>
      <c r="L2165" s="68" t="s">
        <v>196</v>
      </c>
      <c r="M2165" s="68" t="s">
        <v>6403</v>
      </c>
      <c r="N2165" s="68" t="s">
        <v>6403</v>
      </c>
      <c r="O2165" s="68" t="s">
        <v>14666</v>
      </c>
      <c r="P2165" s="348">
        <v>22002704</v>
      </c>
      <c r="Q2165" s="348">
        <v>22002704</v>
      </c>
      <c r="R2165" s="348" t="s">
        <v>16738</v>
      </c>
      <c r="S2165" s="348">
        <v>88999123</v>
      </c>
      <c r="T2165" s="348" t="s">
        <v>15831</v>
      </c>
      <c r="U2165" s="348" t="s">
        <v>16735</v>
      </c>
      <c r="V2165" s="68"/>
      <c r="W2165" s="68"/>
      <c r="X2165" s="68" t="s">
        <v>1908</v>
      </c>
      <c r="Y2165" s="68"/>
    </row>
    <row r="2166" spans="1:25" x14ac:dyDescent="0.25">
      <c r="A2166" s="68" t="s">
        <v>6418</v>
      </c>
      <c r="B2166" s="68" t="s">
        <v>1964</v>
      </c>
      <c r="C2166" s="68" t="s">
        <v>6419</v>
      </c>
      <c r="D2166" s="68" t="s">
        <v>196</v>
      </c>
      <c r="E2166" s="68" t="s">
        <v>4</v>
      </c>
      <c r="F2166" s="68" t="s">
        <v>195</v>
      </c>
      <c r="G2166" s="68" t="s">
        <v>2</v>
      </c>
      <c r="H2166" s="68" t="s">
        <v>4</v>
      </c>
      <c r="I2166" s="68">
        <v>60103</v>
      </c>
      <c r="J2166" s="68" t="s">
        <v>12968</v>
      </c>
      <c r="K2166" s="68" t="s">
        <v>196</v>
      </c>
      <c r="L2166" s="68" t="s">
        <v>196</v>
      </c>
      <c r="M2166" s="68" t="s">
        <v>6408</v>
      </c>
      <c r="N2166" s="68" t="s">
        <v>6419</v>
      </c>
      <c r="O2166" s="68" t="s">
        <v>14666</v>
      </c>
      <c r="P2166" s="348">
        <v>88256106</v>
      </c>
      <c r="Q2166" s="348" t="s">
        <v>15347</v>
      </c>
      <c r="R2166" s="348" t="s">
        <v>15033</v>
      </c>
      <c r="S2166" s="348">
        <v>88256106</v>
      </c>
      <c r="T2166" s="348" t="s">
        <v>15831</v>
      </c>
      <c r="U2166" s="348" t="s">
        <v>16735</v>
      </c>
      <c r="V2166" s="68" t="s">
        <v>15261</v>
      </c>
      <c r="W2166" s="68"/>
      <c r="X2166" s="68" t="s">
        <v>6420</v>
      </c>
      <c r="Y2166" s="68"/>
    </row>
    <row r="2167" spans="1:25" x14ac:dyDescent="0.25">
      <c r="A2167" s="68" t="s">
        <v>6422</v>
      </c>
      <c r="B2167" s="68" t="s">
        <v>6421</v>
      </c>
      <c r="C2167" s="68" t="s">
        <v>10473</v>
      </c>
      <c r="D2167" s="68" t="s">
        <v>196</v>
      </c>
      <c r="E2167" s="68" t="s">
        <v>4</v>
      </c>
      <c r="F2167" s="68" t="s">
        <v>195</v>
      </c>
      <c r="G2167" s="68" t="s">
        <v>2</v>
      </c>
      <c r="H2167" s="68" t="s">
        <v>4</v>
      </c>
      <c r="I2167" s="68">
        <v>60103</v>
      </c>
      <c r="J2167" s="68" t="s">
        <v>12968</v>
      </c>
      <c r="K2167" s="68" t="s">
        <v>196</v>
      </c>
      <c r="L2167" s="68" t="s">
        <v>196</v>
      </c>
      <c r="M2167" s="68" t="s">
        <v>6408</v>
      </c>
      <c r="N2167" s="68" t="s">
        <v>6408</v>
      </c>
      <c r="O2167" s="68" t="s">
        <v>14666</v>
      </c>
      <c r="P2167" s="348">
        <v>26461146</v>
      </c>
      <c r="Q2167" s="348">
        <v>26461146</v>
      </c>
      <c r="R2167" s="348" t="s">
        <v>15016</v>
      </c>
      <c r="S2167" s="348">
        <v>26461146</v>
      </c>
      <c r="T2167" s="348" t="s">
        <v>15831</v>
      </c>
      <c r="U2167" s="348" t="s">
        <v>16739</v>
      </c>
      <c r="V2167" s="68"/>
      <c r="W2167" s="68"/>
      <c r="X2167" s="68" t="s">
        <v>3302</v>
      </c>
      <c r="Y2167" s="68"/>
    </row>
    <row r="2168" spans="1:25" x14ac:dyDescent="0.25">
      <c r="A2168" s="68" t="s">
        <v>6423</v>
      </c>
      <c r="B2168" s="68" t="s">
        <v>1404</v>
      </c>
      <c r="C2168" s="68" t="s">
        <v>6424</v>
      </c>
      <c r="D2168" s="68" t="s">
        <v>196</v>
      </c>
      <c r="E2168" s="68" t="s">
        <v>4</v>
      </c>
      <c r="F2168" s="68" t="s">
        <v>195</v>
      </c>
      <c r="G2168" s="68" t="s">
        <v>2</v>
      </c>
      <c r="H2168" s="68" t="s">
        <v>4</v>
      </c>
      <c r="I2168" s="68">
        <v>60103</v>
      </c>
      <c r="J2168" s="68" t="s">
        <v>12968</v>
      </c>
      <c r="K2168" s="68" t="s">
        <v>196</v>
      </c>
      <c r="L2168" s="68" t="s">
        <v>196</v>
      </c>
      <c r="M2168" s="68" t="s">
        <v>6408</v>
      </c>
      <c r="N2168" s="68" t="s">
        <v>11687</v>
      </c>
      <c r="O2168" s="68" t="s">
        <v>14666</v>
      </c>
      <c r="P2168" s="348">
        <v>22003757</v>
      </c>
      <c r="Q2168" s="348" t="s">
        <v>15347</v>
      </c>
      <c r="R2168" s="348" t="s">
        <v>13581</v>
      </c>
      <c r="S2168" s="348">
        <v>22003757</v>
      </c>
      <c r="T2168" s="348" t="s">
        <v>15831</v>
      </c>
      <c r="U2168" s="348" t="s">
        <v>16735</v>
      </c>
      <c r="V2168" s="68" t="s">
        <v>15261</v>
      </c>
      <c r="W2168" s="68"/>
      <c r="X2168" s="68" t="s">
        <v>10751</v>
      </c>
      <c r="Y2168" s="68"/>
    </row>
    <row r="2169" spans="1:25" x14ac:dyDescent="0.25">
      <c r="A2169" s="68" t="s">
        <v>6425</v>
      </c>
      <c r="B2169" s="68" t="s">
        <v>1335</v>
      </c>
      <c r="C2169" s="68" t="s">
        <v>6426</v>
      </c>
      <c r="D2169" s="68" t="s">
        <v>196</v>
      </c>
      <c r="E2169" s="68" t="s">
        <v>4</v>
      </c>
      <c r="F2169" s="68" t="s">
        <v>195</v>
      </c>
      <c r="G2169" s="68" t="s">
        <v>2</v>
      </c>
      <c r="H2169" s="68" t="s">
        <v>4</v>
      </c>
      <c r="I2169" s="68">
        <v>60103</v>
      </c>
      <c r="J2169" s="68" t="s">
        <v>12968</v>
      </c>
      <c r="K2169" s="68" t="s">
        <v>196</v>
      </c>
      <c r="L2169" s="68" t="s">
        <v>196</v>
      </c>
      <c r="M2169" s="68" t="s">
        <v>6408</v>
      </c>
      <c r="N2169" s="68" t="s">
        <v>6426</v>
      </c>
      <c r="O2169" s="68" t="s">
        <v>14666</v>
      </c>
      <c r="P2169" s="348">
        <v>22006134</v>
      </c>
      <c r="Q2169" s="348">
        <v>26381333</v>
      </c>
      <c r="R2169" s="348" t="s">
        <v>13246</v>
      </c>
      <c r="S2169" s="348">
        <v>22006134</v>
      </c>
      <c r="T2169" s="348" t="s">
        <v>15831</v>
      </c>
      <c r="U2169" s="348" t="s">
        <v>16735</v>
      </c>
      <c r="V2169" s="68"/>
      <c r="W2169" s="68"/>
      <c r="X2169" s="68" t="s">
        <v>6427</v>
      </c>
      <c r="Y2169" s="68"/>
    </row>
    <row r="2170" spans="1:25" x14ac:dyDescent="0.25">
      <c r="A2170" s="68" t="s">
        <v>6429</v>
      </c>
      <c r="B2170" s="68" t="s">
        <v>6428</v>
      </c>
      <c r="C2170" s="68" t="s">
        <v>5929</v>
      </c>
      <c r="D2170" s="68" t="s">
        <v>196</v>
      </c>
      <c r="E2170" s="68" t="s">
        <v>4</v>
      </c>
      <c r="F2170" s="68" t="s">
        <v>195</v>
      </c>
      <c r="G2170" s="68" t="s">
        <v>2</v>
      </c>
      <c r="H2170" s="68" t="s">
        <v>7</v>
      </c>
      <c r="I2170" s="68">
        <v>60106</v>
      </c>
      <c r="J2170" s="68" t="s">
        <v>13081</v>
      </c>
      <c r="K2170" s="68" t="s">
        <v>196</v>
      </c>
      <c r="L2170" s="68" t="s">
        <v>196</v>
      </c>
      <c r="M2170" s="68" t="s">
        <v>6403</v>
      </c>
      <c r="N2170" s="68" t="s">
        <v>5929</v>
      </c>
      <c r="O2170" s="68" t="s">
        <v>14666</v>
      </c>
      <c r="P2170" s="348">
        <v>22007528</v>
      </c>
      <c r="Q2170" s="348">
        <v>26610470</v>
      </c>
      <c r="R2170" s="348" t="s">
        <v>15834</v>
      </c>
      <c r="S2170" s="348">
        <v>88050439</v>
      </c>
      <c r="T2170" s="348" t="s">
        <v>15831</v>
      </c>
      <c r="U2170" s="348">
        <v>24591100</v>
      </c>
      <c r="V2170" s="68"/>
      <c r="W2170" s="68"/>
      <c r="X2170" s="68" t="s">
        <v>6161</v>
      </c>
      <c r="Y2170" s="68"/>
    </row>
    <row r="2171" spans="1:25" x14ac:dyDescent="0.25">
      <c r="A2171" s="68" t="s">
        <v>6430</v>
      </c>
      <c r="B2171" s="68" t="s">
        <v>1455</v>
      </c>
      <c r="C2171" s="68" t="s">
        <v>6431</v>
      </c>
      <c r="D2171" s="68" t="s">
        <v>196</v>
      </c>
      <c r="E2171" s="68" t="s">
        <v>4</v>
      </c>
      <c r="F2171" s="68" t="s">
        <v>195</v>
      </c>
      <c r="G2171" s="68" t="s">
        <v>2</v>
      </c>
      <c r="H2171" s="68" t="s">
        <v>4</v>
      </c>
      <c r="I2171" s="68">
        <v>60103</v>
      </c>
      <c r="J2171" s="68" t="s">
        <v>12968</v>
      </c>
      <c r="K2171" s="68" t="s">
        <v>196</v>
      </c>
      <c r="L2171" s="68" t="s">
        <v>196</v>
      </c>
      <c r="M2171" s="68" t="s">
        <v>6408</v>
      </c>
      <c r="N2171" s="68" t="s">
        <v>6431</v>
      </c>
      <c r="O2171" s="68" t="s">
        <v>14666</v>
      </c>
      <c r="P2171" s="348" t="s">
        <v>16740</v>
      </c>
      <c r="Q2171" s="348" t="s">
        <v>16737</v>
      </c>
      <c r="R2171" s="348" t="s">
        <v>15019</v>
      </c>
      <c r="S2171" s="348">
        <v>87024588</v>
      </c>
      <c r="T2171" s="348" t="s">
        <v>15831</v>
      </c>
      <c r="U2171" s="348" t="s">
        <v>16737</v>
      </c>
      <c r="V2171" s="68"/>
      <c r="W2171" s="68"/>
      <c r="X2171" s="68" t="s">
        <v>6432</v>
      </c>
      <c r="Y2171" s="68"/>
    </row>
    <row r="2172" spans="1:25" x14ac:dyDescent="0.25">
      <c r="A2172" s="68" t="s">
        <v>6433</v>
      </c>
      <c r="B2172" s="68" t="s">
        <v>1436</v>
      </c>
      <c r="C2172" s="68" t="s">
        <v>1444</v>
      </c>
      <c r="D2172" s="68" t="s">
        <v>196</v>
      </c>
      <c r="E2172" s="68" t="s">
        <v>4</v>
      </c>
      <c r="F2172" s="68" t="s">
        <v>195</v>
      </c>
      <c r="G2172" s="68" t="s">
        <v>2</v>
      </c>
      <c r="H2172" s="68" t="s">
        <v>4</v>
      </c>
      <c r="I2172" s="68">
        <v>60103</v>
      </c>
      <c r="J2172" s="68" t="s">
        <v>12968</v>
      </c>
      <c r="K2172" s="68" t="s">
        <v>196</v>
      </c>
      <c r="L2172" s="68" t="s">
        <v>196</v>
      </c>
      <c r="M2172" s="68" t="s">
        <v>6408</v>
      </c>
      <c r="N2172" s="68" t="s">
        <v>1444</v>
      </c>
      <c r="O2172" s="68" t="s">
        <v>14666</v>
      </c>
      <c r="P2172" s="348">
        <v>25610845</v>
      </c>
      <c r="Q2172" s="348" t="s">
        <v>15347</v>
      </c>
      <c r="R2172" s="348" t="s">
        <v>16741</v>
      </c>
      <c r="S2172" s="348">
        <v>25610845</v>
      </c>
      <c r="T2172" s="348" t="s">
        <v>15831</v>
      </c>
      <c r="U2172" s="348">
        <v>25591100</v>
      </c>
      <c r="V2172" s="68"/>
      <c r="W2172" s="68"/>
      <c r="X2172" s="68" t="s">
        <v>8641</v>
      </c>
      <c r="Y2172" s="68"/>
    </row>
    <row r="2173" spans="1:25" x14ac:dyDescent="0.25">
      <c r="A2173" s="68" t="s">
        <v>6434</v>
      </c>
      <c r="B2173" s="68" t="s">
        <v>155</v>
      </c>
      <c r="C2173" s="68" t="s">
        <v>6435</v>
      </c>
      <c r="D2173" s="68" t="s">
        <v>196</v>
      </c>
      <c r="E2173" s="68" t="s">
        <v>4</v>
      </c>
      <c r="F2173" s="68" t="s">
        <v>195</v>
      </c>
      <c r="G2173" s="68" t="s">
        <v>2</v>
      </c>
      <c r="H2173" s="68" t="s">
        <v>17</v>
      </c>
      <c r="I2173" s="68">
        <v>60113</v>
      </c>
      <c r="J2173" s="68" t="s">
        <v>13094</v>
      </c>
      <c r="K2173" s="68" t="s">
        <v>196</v>
      </c>
      <c r="L2173" s="68" t="s">
        <v>196</v>
      </c>
      <c r="M2173" s="68" t="s">
        <v>14291</v>
      </c>
      <c r="N2173" s="68" t="s">
        <v>331</v>
      </c>
      <c r="O2173" s="68" t="s">
        <v>14666</v>
      </c>
      <c r="P2173" s="348">
        <v>26610470</v>
      </c>
      <c r="Q2173" s="348">
        <v>26610470</v>
      </c>
      <c r="R2173" s="348" t="s">
        <v>15835</v>
      </c>
      <c r="S2173" s="348">
        <v>84264508</v>
      </c>
      <c r="T2173" s="348" t="s">
        <v>15831</v>
      </c>
      <c r="U2173" s="348" t="s">
        <v>16742</v>
      </c>
      <c r="V2173" s="68"/>
      <c r="W2173" s="68"/>
      <c r="X2173" s="68" t="s">
        <v>6436</v>
      </c>
      <c r="Y2173" s="68"/>
    </row>
    <row r="2174" spans="1:25" x14ac:dyDescent="0.25">
      <c r="A2174" s="68" t="s">
        <v>6438</v>
      </c>
      <c r="B2174" s="68" t="s">
        <v>6437</v>
      </c>
      <c r="C2174" s="68" t="s">
        <v>6439</v>
      </c>
      <c r="D2174" s="68" t="s">
        <v>5975</v>
      </c>
      <c r="E2174" s="68" t="s">
        <v>4</v>
      </c>
      <c r="F2174" s="68" t="s">
        <v>195</v>
      </c>
      <c r="G2174" s="68" t="s">
        <v>2</v>
      </c>
      <c r="H2174" s="68" t="s">
        <v>5</v>
      </c>
      <c r="I2174" s="68">
        <v>60104</v>
      </c>
      <c r="J2174" s="68" t="s">
        <v>13021</v>
      </c>
      <c r="K2174" s="68" t="s">
        <v>196</v>
      </c>
      <c r="L2174" s="68" t="s">
        <v>196</v>
      </c>
      <c r="M2174" s="68" t="s">
        <v>5821</v>
      </c>
      <c r="N2174" s="68" t="s">
        <v>6439</v>
      </c>
      <c r="O2174" s="68" t="s">
        <v>14666</v>
      </c>
      <c r="P2174" s="348">
        <v>22002310</v>
      </c>
      <c r="Q2174" s="348">
        <v>87907793</v>
      </c>
      <c r="R2174" s="348" t="s">
        <v>14296</v>
      </c>
      <c r="S2174" s="348">
        <v>87907793</v>
      </c>
      <c r="T2174" s="348" t="s">
        <v>15845</v>
      </c>
      <c r="U2174" s="348">
        <v>26502008</v>
      </c>
      <c r="V2174" s="68"/>
      <c r="W2174" s="68"/>
      <c r="X2174" s="68" t="s">
        <v>6174</v>
      </c>
      <c r="Y2174" s="68"/>
    </row>
    <row r="2175" spans="1:25" x14ac:dyDescent="0.25">
      <c r="A2175" s="68" t="s">
        <v>6440</v>
      </c>
      <c r="B2175" s="68" t="s">
        <v>4292</v>
      </c>
      <c r="C2175" s="68" t="s">
        <v>6441</v>
      </c>
      <c r="D2175" s="68" t="s">
        <v>5975</v>
      </c>
      <c r="E2175" s="68" t="s">
        <v>4</v>
      </c>
      <c r="F2175" s="68" t="s">
        <v>195</v>
      </c>
      <c r="G2175" s="68" t="s">
        <v>2</v>
      </c>
      <c r="H2175" s="68" t="s">
        <v>5</v>
      </c>
      <c r="I2175" s="68">
        <v>60104</v>
      </c>
      <c r="J2175" s="68" t="s">
        <v>13021</v>
      </c>
      <c r="K2175" s="68" t="s">
        <v>196</v>
      </c>
      <c r="L2175" s="68" t="s">
        <v>196</v>
      </c>
      <c r="M2175" s="68" t="s">
        <v>5821</v>
      </c>
      <c r="N2175" s="68" t="s">
        <v>6441</v>
      </c>
      <c r="O2175" s="68" t="s">
        <v>14666</v>
      </c>
      <c r="P2175" s="348">
        <v>25610041</v>
      </c>
      <c r="Q2175" s="348" t="s">
        <v>15347</v>
      </c>
      <c r="R2175" s="348" t="s">
        <v>15021</v>
      </c>
      <c r="S2175" s="348">
        <v>87090644</v>
      </c>
      <c r="T2175" s="348" t="s">
        <v>15845</v>
      </c>
      <c r="U2175" s="348">
        <v>26502008</v>
      </c>
      <c r="V2175" s="68" t="s">
        <v>15261</v>
      </c>
      <c r="W2175" s="68"/>
      <c r="X2175" s="68" t="s">
        <v>10754</v>
      </c>
      <c r="Y2175" s="68"/>
    </row>
    <row r="2176" spans="1:25" x14ac:dyDescent="0.25">
      <c r="A2176" s="68" t="s">
        <v>6442</v>
      </c>
      <c r="B2176" s="68" t="s">
        <v>5256</v>
      </c>
      <c r="C2176" s="68" t="s">
        <v>6443</v>
      </c>
      <c r="D2176" s="68" t="s">
        <v>5975</v>
      </c>
      <c r="E2176" s="68" t="s">
        <v>5</v>
      </c>
      <c r="F2176" s="68" t="s">
        <v>195</v>
      </c>
      <c r="G2176" s="68" t="s">
        <v>2</v>
      </c>
      <c r="H2176" s="68" t="s">
        <v>5</v>
      </c>
      <c r="I2176" s="68">
        <v>60104</v>
      </c>
      <c r="J2176" s="68" t="s">
        <v>13021</v>
      </c>
      <c r="K2176" s="68" t="s">
        <v>196</v>
      </c>
      <c r="L2176" s="68" t="s">
        <v>196</v>
      </c>
      <c r="M2176" s="68" t="s">
        <v>5821</v>
      </c>
      <c r="N2176" s="68" t="s">
        <v>6443</v>
      </c>
      <c r="O2176" s="68" t="s">
        <v>14666</v>
      </c>
      <c r="P2176" s="348">
        <v>26502093</v>
      </c>
      <c r="Q2176" s="348" t="s">
        <v>15347</v>
      </c>
      <c r="R2176" s="348" t="s">
        <v>13585</v>
      </c>
      <c r="S2176" s="348">
        <v>83437443</v>
      </c>
      <c r="T2176" s="348" t="s">
        <v>15836</v>
      </c>
      <c r="U2176" s="348">
        <v>86505339</v>
      </c>
      <c r="V2176" s="68"/>
      <c r="W2176" s="68"/>
      <c r="X2176" s="68" t="s">
        <v>6832</v>
      </c>
      <c r="Y2176" s="68"/>
    </row>
    <row r="2177" spans="1:25" x14ac:dyDescent="0.25">
      <c r="A2177" s="68" t="s">
        <v>6445</v>
      </c>
      <c r="B2177" s="68" t="s">
        <v>6444</v>
      </c>
      <c r="C2177" s="68" t="s">
        <v>11225</v>
      </c>
      <c r="D2177" s="68" t="s">
        <v>5975</v>
      </c>
      <c r="E2177" s="68" t="s">
        <v>5</v>
      </c>
      <c r="F2177" s="68" t="s">
        <v>195</v>
      </c>
      <c r="G2177" s="68" t="s">
        <v>2</v>
      </c>
      <c r="H2177" s="68" t="s">
        <v>5</v>
      </c>
      <c r="I2177" s="68">
        <v>60104</v>
      </c>
      <c r="J2177" s="68" t="s">
        <v>13021</v>
      </c>
      <c r="K2177" s="68" t="s">
        <v>196</v>
      </c>
      <c r="L2177" s="68" t="s">
        <v>196</v>
      </c>
      <c r="M2177" s="68" t="s">
        <v>5821</v>
      </c>
      <c r="N2177" s="68" t="s">
        <v>11688</v>
      </c>
      <c r="O2177" s="68" t="s">
        <v>14666</v>
      </c>
      <c r="P2177" s="348" t="s">
        <v>15347</v>
      </c>
      <c r="Q2177" s="348" t="s">
        <v>15347</v>
      </c>
      <c r="R2177" s="348" t="s">
        <v>13584</v>
      </c>
      <c r="S2177" s="348">
        <v>87150746</v>
      </c>
      <c r="T2177" s="348" t="s">
        <v>15836</v>
      </c>
      <c r="U2177" s="348">
        <v>86505339</v>
      </c>
      <c r="V2177" s="68"/>
      <c r="W2177" s="68"/>
      <c r="X2177" s="68" t="s">
        <v>6180</v>
      </c>
      <c r="Y2177" s="68"/>
    </row>
    <row r="2178" spans="1:25" x14ac:dyDescent="0.25">
      <c r="A2178" s="68" t="s">
        <v>6446</v>
      </c>
      <c r="B2178" s="68" t="s">
        <v>3085</v>
      </c>
      <c r="C2178" s="68" t="s">
        <v>6447</v>
      </c>
      <c r="D2178" s="68" t="s">
        <v>5975</v>
      </c>
      <c r="E2178" s="68" t="s">
        <v>4</v>
      </c>
      <c r="F2178" s="68" t="s">
        <v>195</v>
      </c>
      <c r="G2178" s="68" t="s">
        <v>2</v>
      </c>
      <c r="H2178" s="68" t="s">
        <v>5</v>
      </c>
      <c r="I2178" s="68">
        <v>60104</v>
      </c>
      <c r="J2178" s="68" t="s">
        <v>13021</v>
      </c>
      <c r="K2178" s="68" t="s">
        <v>196</v>
      </c>
      <c r="L2178" s="68" t="s">
        <v>196</v>
      </c>
      <c r="M2178" s="68" t="s">
        <v>5821</v>
      </c>
      <c r="N2178" s="68" t="s">
        <v>6447</v>
      </c>
      <c r="O2178" s="68" t="s">
        <v>14666</v>
      </c>
      <c r="P2178" s="348">
        <v>22002228</v>
      </c>
      <c r="Q2178" s="348" t="s">
        <v>15347</v>
      </c>
      <c r="R2178" s="348" t="s">
        <v>16743</v>
      </c>
      <c r="S2178" s="348">
        <v>83702088</v>
      </c>
      <c r="T2178" s="348" t="s">
        <v>15845</v>
      </c>
      <c r="U2178" s="348">
        <v>26502008</v>
      </c>
      <c r="V2178" s="68"/>
      <c r="W2178" s="68"/>
      <c r="X2178" s="68" t="s">
        <v>6184</v>
      </c>
      <c r="Y2178" s="68"/>
    </row>
    <row r="2179" spans="1:25" x14ac:dyDescent="0.25">
      <c r="A2179" s="68" t="s">
        <v>6448</v>
      </c>
      <c r="B2179" s="68" t="s">
        <v>3110</v>
      </c>
      <c r="C2179" s="68" t="s">
        <v>871</v>
      </c>
      <c r="D2179" s="68" t="s">
        <v>5975</v>
      </c>
      <c r="E2179" s="68" t="s">
        <v>5</v>
      </c>
      <c r="F2179" s="68" t="s">
        <v>195</v>
      </c>
      <c r="G2179" s="68" t="s">
        <v>2</v>
      </c>
      <c r="H2179" s="68" t="s">
        <v>5</v>
      </c>
      <c r="I2179" s="68">
        <v>60104</v>
      </c>
      <c r="J2179" s="68" t="s">
        <v>13021</v>
      </c>
      <c r="K2179" s="68" t="s">
        <v>196</v>
      </c>
      <c r="L2179" s="68" t="s">
        <v>196</v>
      </c>
      <c r="M2179" s="68" t="s">
        <v>5821</v>
      </c>
      <c r="N2179" s="68" t="s">
        <v>871</v>
      </c>
      <c r="O2179" s="68" t="s">
        <v>14666</v>
      </c>
      <c r="P2179" s="348">
        <v>22006579</v>
      </c>
      <c r="Q2179" s="348" t="s">
        <v>15347</v>
      </c>
      <c r="R2179" s="348" t="s">
        <v>13248</v>
      </c>
      <c r="S2179" s="348">
        <v>86900000</v>
      </c>
      <c r="T2179" s="348" t="s">
        <v>15836</v>
      </c>
      <c r="U2179" s="348">
        <v>86505339</v>
      </c>
      <c r="V2179" s="68"/>
      <c r="W2179" s="68"/>
      <c r="X2179" s="68" t="s">
        <v>1972</v>
      </c>
      <c r="Y2179" s="68"/>
    </row>
    <row r="2180" spans="1:25" x14ac:dyDescent="0.25">
      <c r="A2180" s="68" t="s">
        <v>6449</v>
      </c>
      <c r="B2180" s="68" t="s">
        <v>2320</v>
      </c>
      <c r="C2180" s="68" t="s">
        <v>6450</v>
      </c>
      <c r="D2180" s="68" t="s">
        <v>5975</v>
      </c>
      <c r="E2180" s="68" t="s">
        <v>5</v>
      </c>
      <c r="F2180" s="68" t="s">
        <v>195</v>
      </c>
      <c r="G2180" s="68" t="s">
        <v>2</v>
      </c>
      <c r="H2180" s="68" t="s">
        <v>5</v>
      </c>
      <c r="I2180" s="68">
        <v>60104</v>
      </c>
      <c r="J2180" s="68" t="s">
        <v>13021</v>
      </c>
      <c r="K2180" s="68" t="s">
        <v>196</v>
      </c>
      <c r="L2180" s="68" t="s">
        <v>196</v>
      </c>
      <c r="M2180" s="68" t="s">
        <v>5821</v>
      </c>
      <c r="N2180" s="68" t="s">
        <v>6450</v>
      </c>
      <c r="O2180" s="68" t="s">
        <v>14666</v>
      </c>
      <c r="P2180" s="348">
        <v>45002483</v>
      </c>
      <c r="Q2180" s="348" t="s">
        <v>15347</v>
      </c>
      <c r="R2180" s="348" t="s">
        <v>13249</v>
      </c>
      <c r="S2180" s="348">
        <v>45002483</v>
      </c>
      <c r="T2180" s="348" t="s">
        <v>15836</v>
      </c>
      <c r="U2180" s="348">
        <v>86505339</v>
      </c>
      <c r="V2180" s="68"/>
      <c r="W2180" s="68"/>
      <c r="X2180" s="68" t="s">
        <v>2332</v>
      </c>
      <c r="Y2180" s="68"/>
    </row>
    <row r="2181" spans="1:25" x14ac:dyDescent="0.25">
      <c r="A2181" s="68" t="s">
        <v>6452</v>
      </c>
      <c r="B2181" s="68" t="s">
        <v>2301</v>
      </c>
      <c r="C2181" s="68" t="s">
        <v>5821</v>
      </c>
      <c r="D2181" s="68" t="s">
        <v>5975</v>
      </c>
      <c r="E2181" s="68" t="s">
        <v>4</v>
      </c>
      <c r="F2181" s="68" t="s">
        <v>195</v>
      </c>
      <c r="G2181" s="68" t="s">
        <v>2</v>
      </c>
      <c r="H2181" s="68" t="s">
        <v>5</v>
      </c>
      <c r="I2181" s="68">
        <v>60104</v>
      </c>
      <c r="J2181" s="68" t="s">
        <v>13021</v>
      </c>
      <c r="K2181" s="68" t="s">
        <v>196</v>
      </c>
      <c r="L2181" s="68" t="s">
        <v>196</v>
      </c>
      <c r="M2181" s="68" t="s">
        <v>5821</v>
      </c>
      <c r="N2181" s="68" t="s">
        <v>5821</v>
      </c>
      <c r="O2181" s="68" t="s">
        <v>14666</v>
      </c>
      <c r="P2181" s="348">
        <v>26500332</v>
      </c>
      <c r="Q2181" s="348" t="s">
        <v>15347</v>
      </c>
      <c r="R2181" s="348" t="s">
        <v>13247</v>
      </c>
      <c r="S2181" s="348">
        <v>22016931</v>
      </c>
      <c r="T2181" s="348" t="s">
        <v>15845</v>
      </c>
      <c r="U2181" s="348">
        <v>26502008</v>
      </c>
      <c r="V2181" s="68"/>
      <c r="W2181" s="68"/>
      <c r="X2181" s="68" t="s">
        <v>3832</v>
      </c>
      <c r="Y2181" s="68"/>
    </row>
    <row r="2182" spans="1:25" x14ac:dyDescent="0.25">
      <c r="A2182" s="68" t="s">
        <v>6453</v>
      </c>
      <c r="B2182" s="68" t="s">
        <v>1020</v>
      </c>
      <c r="C2182" s="68" t="s">
        <v>845</v>
      </c>
      <c r="D2182" s="68" t="s">
        <v>5975</v>
      </c>
      <c r="E2182" s="68" t="s">
        <v>5</v>
      </c>
      <c r="F2182" s="68" t="s">
        <v>195</v>
      </c>
      <c r="G2182" s="68" t="s">
        <v>2</v>
      </c>
      <c r="H2182" s="68" t="s">
        <v>5</v>
      </c>
      <c r="I2182" s="68">
        <v>60104</v>
      </c>
      <c r="J2182" s="68" t="s">
        <v>13021</v>
      </c>
      <c r="K2182" s="68" t="s">
        <v>196</v>
      </c>
      <c r="L2182" s="68" t="s">
        <v>196</v>
      </c>
      <c r="M2182" s="68" t="s">
        <v>5821</v>
      </c>
      <c r="N2182" s="68" t="s">
        <v>845</v>
      </c>
      <c r="O2182" s="68" t="s">
        <v>14666</v>
      </c>
      <c r="P2182" s="348">
        <v>26500705</v>
      </c>
      <c r="Q2182" s="348">
        <v>26500705</v>
      </c>
      <c r="R2182" s="348" t="s">
        <v>10551</v>
      </c>
      <c r="S2182" s="348">
        <v>26500705</v>
      </c>
      <c r="T2182" s="348" t="s">
        <v>15836</v>
      </c>
      <c r="U2182" s="348">
        <v>86505339</v>
      </c>
      <c r="V2182" s="68"/>
      <c r="W2182" s="68"/>
      <c r="X2182" s="68" t="s">
        <v>6454</v>
      </c>
      <c r="Y2182" s="68"/>
    </row>
    <row r="2183" spans="1:25" x14ac:dyDescent="0.25">
      <c r="A2183" s="68" t="s">
        <v>6455</v>
      </c>
      <c r="B2183" s="68" t="s">
        <v>2210</v>
      </c>
      <c r="C2183" s="68" t="s">
        <v>6456</v>
      </c>
      <c r="D2183" s="68" t="s">
        <v>5975</v>
      </c>
      <c r="E2183" s="68" t="s">
        <v>5</v>
      </c>
      <c r="F2183" s="68" t="s">
        <v>195</v>
      </c>
      <c r="G2183" s="68" t="s">
        <v>2</v>
      </c>
      <c r="H2183" s="68" t="s">
        <v>5</v>
      </c>
      <c r="I2183" s="68">
        <v>60104</v>
      </c>
      <c r="J2183" s="68" t="s">
        <v>13021</v>
      </c>
      <c r="K2183" s="68" t="s">
        <v>196</v>
      </c>
      <c r="L2183" s="68" t="s">
        <v>196</v>
      </c>
      <c r="M2183" s="68" t="s">
        <v>5821</v>
      </c>
      <c r="N2183" s="68" t="s">
        <v>11690</v>
      </c>
      <c r="O2183" s="68" t="s">
        <v>14666</v>
      </c>
      <c r="P2183" s="348">
        <v>64882529</v>
      </c>
      <c r="Q2183" s="348" t="s">
        <v>15347</v>
      </c>
      <c r="R2183" s="348" t="s">
        <v>16744</v>
      </c>
      <c r="S2183" s="348">
        <v>83022345</v>
      </c>
      <c r="T2183" s="348" t="s">
        <v>15836</v>
      </c>
      <c r="U2183" s="348">
        <v>86505339</v>
      </c>
      <c r="V2183" s="68"/>
      <c r="W2183" s="68"/>
      <c r="X2183" s="68" t="s">
        <v>6147</v>
      </c>
      <c r="Y2183" s="68"/>
    </row>
    <row r="2184" spans="1:25" x14ac:dyDescent="0.25">
      <c r="A2184" s="68" t="s">
        <v>6457</v>
      </c>
      <c r="B2184" s="68" t="s">
        <v>2147</v>
      </c>
      <c r="C2184" s="68" t="s">
        <v>3259</v>
      </c>
      <c r="D2184" s="68" t="s">
        <v>5975</v>
      </c>
      <c r="E2184" s="68" t="s">
        <v>5</v>
      </c>
      <c r="F2184" s="68" t="s">
        <v>195</v>
      </c>
      <c r="G2184" s="68" t="s">
        <v>2</v>
      </c>
      <c r="H2184" s="68" t="s">
        <v>5</v>
      </c>
      <c r="I2184" s="68">
        <v>60104</v>
      </c>
      <c r="J2184" s="68" t="s">
        <v>13021</v>
      </c>
      <c r="K2184" s="68" t="s">
        <v>196</v>
      </c>
      <c r="L2184" s="68" t="s">
        <v>196</v>
      </c>
      <c r="M2184" s="68" t="s">
        <v>5821</v>
      </c>
      <c r="N2184" s="68" t="s">
        <v>11691</v>
      </c>
      <c r="O2184" s="68" t="s">
        <v>14666</v>
      </c>
      <c r="P2184" s="348">
        <v>26500295</v>
      </c>
      <c r="Q2184" s="348">
        <v>26500295</v>
      </c>
      <c r="R2184" s="348" t="s">
        <v>15195</v>
      </c>
      <c r="S2184" s="348">
        <v>26500295</v>
      </c>
      <c r="T2184" s="348" t="s">
        <v>15836</v>
      </c>
      <c r="U2184" s="348">
        <v>86505339</v>
      </c>
      <c r="V2184" s="68"/>
      <c r="W2184" s="68"/>
      <c r="X2184" s="68" t="s">
        <v>2010</v>
      </c>
      <c r="Y2184" s="68" t="s">
        <v>1298</v>
      </c>
    </row>
    <row r="2185" spans="1:25" x14ac:dyDescent="0.25">
      <c r="A2185" s="68" t="s">
        <v>6458</v>
      </c>
      <c r="B2185" s="68" t="s">
        <v>2724</v>
      </c>
      <c r="C2185" s="68" t="s">
        <v>255</v>
      </c>
      <c r="D2185" s="68" t="s">
        <v>5975</v>
      </c>
      <c r="E2185" s="68" t="s">
        <v>4</v>
      </c>
      <c r="F2185" s="68" t="s">
        <v>195</v>
      </c>
      <c r="G2185" s="68" t="s">
        <v>2</v>
      </c>
      <c r="H2185" s="68" t="s">
        <v>5</v>
      </c>
      <c r="I2185" s="68">
        <v>60104</v>
      </c>
      <c r="J2185" s="68" t="s">
        <v>13021</v>
      </c>
      <c r="K2185" s="68" t="s">
        <v>196</v>
      </c>
      <c r="L2185" s="68" t="s">
        <v>196</v>
      </c>
      <c r="M2185" s="68" t="s">
        <v>5821</v>
      </c>
      <c r="N2185" s="68" t="s">
        <v>11692</v>
      </c>
      <c r="O2185" s="68" t="s">
        <v>14666</v>
      </c>
      <c r="P2185" s="348">
        <v>25610042</v>
      </c>
      <c r="Q2185" s="348">
        <v>83027585</v>
      </c>
      <c r="R2185" s="348" t="s">
        <v>10347</v>
      </c>
      <c r="S2185" s="348">
        <v>25610042</v>
      </c>
      <c r="T2185" s="348" t="s">
        <v>15845</v>
      </c>
      <c r="U2185" s="348">
        <v>26502008</v>
      </c>
      <c r="V2185" s="68"/>
      <c r="W2185" s="68"/>
      <c r="X2185" s="68" t="s">
        <v>10783</v>
      </c>
      <c r="Y2185" s="68"/>
    </row>
    <row r="2186" spans="1:25" x14ac:dyDescent="0.25">
      <c r="A2186" s="68" t="s">
        <v>6460</v>
      </c>
      <c r="B2186" s="68" t="s">
        <v>4907</v>
      </c>
      <c r="C2186" s="68" t="s">
        <v>285</v>
      </c>
      <c r="D2186" s="68" t="s">
        <v>5975</v>
      </c>
      <c r="E2186" s="68" t="s">
        <v>4</v>
      </c>
      <c r="F2186" s="68" t="s">
        <v>195</v>
      </c>
      <c r="G2186" s="68" t="s">
        <v>2</v>
      </c>
      <c r="H2186" s="68" t="s">
        <v>5</v>
      </c>
      <c r="I2186" s="68">
        <v>60104</v>
      </c>
      <c r="J2186" s="68" t="s">
        <v>13021</v>
      </c>
      <c r="K2186" s="68" t="s">
        <v>196</v>
      </c>
      <c r="L2186" s="68" t="s">
        <v>196</v>
      </c>
      <c r="M2186" s="68" t="s">
        <v>5821</v>
      </c>
      <c r="N2186" s="68" t="s">
        <v>285</v>
      </c>
      <c r="O2186" s="68" t="s">
        <v>14666</v>
      </c>
      <c r="P2186" s="348">
        <v>26418905</v>
      </c>
      <c r="Q2186" s="348" t="s">
        <v>15347</v>
      </c>
      <c r="R2186" s="348" t="s">
        <v>16745</v>
      </c>
      <c r="S2186" s="348">
        <v>60638381</v>
      </c>
      <c r="T2186" s="348" t="s">
        <v>15845</v>
      </c>
      <c r="U2186" s="348">
        <v>26502008</v>
      </c>
      <c r="V2186" s="68"/>
      <c r="W2186" s="68"/>
      <c r="X2186" s="68" t="s">
        <v>8860</v>
      </c>
      <c r="Y2186" s="68"/>
    </row>
    <row r="2187" spans="1:25" x14ac:dyDescent="0.25">
      <c r="A2187" s="68" t="s">
        <v>6461</v>
      </c>
      <c r="B2187" s="68" t="s">
        <v>6226</v>
      </c>
      <c r="C2187" s="68" t="s">
        <v>69</v>
      </c>
      <c r="D2187" s="68" t="s">
        <v>5975</v>
      </c>
      <c r="E2187" s="68" t="s">
        <v>5</v>
      </c>
      <c r="F2187" s="68" t="s">
        <v>195</v>
      </c>
      <c r="G2187" s="68" t="s">
        <v>2</v>
      </c>
      <c r="H2187" s="68" t="s">
        <v>5</v>
      </c>
      <c r="I2187" s="68">
        <v>60104</v>
      </c>
      <c r="J2187" s="68" t="s">
        <v>13021</v>
      </c>
      <c r="K2187" s="68" t="s">
        <v>196</v>
      </c>
      <c r="L2187" s="68" t="s">
        <v>196</v>
      </c>
      <c r="M2187" s="68" t="s">
        <v>5821</v>
      </c>
      <c r="N2187" s="68" t="s">
        <v>69</v>
      </c>
      <c r="O2187" s="68" t="s">
        <v>14666</v>
      </c>
      <c r="P2187" s="348">
        <v>26501040</v>
      </c>
      <c r="Q2187" s="348">
        <v>26501040</v>
      </c>
      <c r="R2187" s="348" t="s">
        <v>15838</v>
      </c>
      <c r="S2187" s="348">
        <v>83212562</v>
      </c>
      <c r="T2187" s="348" t="s">
        <v>15836</v>
      </c>
      <c r="U2187" s="348">
        <v>86505339</v>
      </c>
      <c r="V2187" s="68"/>
      <c r="W2187" s="68"/>
      <c r="X2187" s="68" t="s">
        <v>8268</v>
      </c>
      <c r="Y2187" s="68"/>
    </row>
    <row r="2188" spans="1:25" x14ac:dyDescent="0.25">
      <c r="A2188" s="68" t="s">
        <v>6462</v>
      </c>
      <c r="B2188" s="68" t="s">
        <v>3656</v>
      </c>
      <c r="C2188" s="68" t="s">
        <v>11226</v>
      </c>
      <c r="D2188" s="68" t="s">
        <v>5975</v>
      </c>
      <c r="E2188" s="68" t="s">
        <v>5</v>
      </c>
      <c r="F2188" s="68" t="s">
        <v>195</v>
      </c>
      <c r="G2188" s="68" t="s">
        <v>2</v>
      </c>
      <c r="H2188" s="68" t="s">
        <v>5</v>
      </c>
      <c r="I2188" s="68">
        <v>60104</v>
      </c>
      <c r="J2188" s="68" t="s">
        <v>13021</v>
      </c>
      <c r="K2188" s="68" t="s">
        <v>196</v>
      </c>
      <c r="L2188" s="68" t="s">
        <v>196</v>
      </c>
      <c r="M2188" s="68" t="s">
        <v>5821</v>
      </c>
      <c r="N2188" s="68" t="s">
        <v>11693</v>
      </c>
      <c r="O2188" s="68" t="s">
        <v>14666</v>
      </c>
      <c r="P2188" s="348">
        <v>26500014</v>
      </c>
      <c r="Q2188" s="348">
        <v>26500014</v>
      </c>
      <c r="R2188" s="348" t="s">
        <v>16746</v>
      </c>
      <c r="S2188" s="348">
        <v>89407102</v>
      </c>
      <c r="T2188" s="348" t="s">
        <v>15836</v>
      </c>
      <c r="U2188" s="348">
        <v>86505339</v>
      </c>
      <c r="V2188" s="68"/>
      <c r="W2188" s="68"/>
      <c r="X2188" s="68"/>
      <c r="Y2188" s="68"/>
    </row>
    <row r="2189" spans="1:25" x14ac:dyDescent="0.25">
      <c r="A2189" s="68" t="s">
        <v>6463</v>
      </c>
      <c r="B2189" s="68" t="s">
        <v>5398</v>
      </c>
      <c r="C2189" s="68" t="s">
        <v>127</v>
      </c>
      <c r="D2189" s="68" t="s">
        <v>5975</v>
      </c>
      <c r="E2189" s="68" t="s">
        <v>5</v>
      </c>
      <c r="F2189" s="68" t="s">
        <v>195</v>
      </c>
      <c r="G2189" s="68" t="s">
        <v>2</v>
      </c>
      <c r="H2189" s="68" t="s">
        <v>5</v>
      </c>
      <c r="I2189" s="68">
        <v>60104</v>
      </c>
      <c r="J2189" s="68" t="s">
        <v>13021</v>
      </c>
      <c r="K2189" s="68" t="s">
        <v>196</v>
      </c>
      <c r="L2189" s="68" t="s">
        <v>196</v>
      </c>
      <c r="M2189" s="68" t="s">
        <v>5821</v>
      </c>
      <c r="N2189" s="68" t="s">
        <v>11694</v>
      </c>
      <c r="O2189" s="68" t="s">
        <v>14666</v>
      </c>
      <c r="P2189" s="348">
        <v>22007610</v>
      </c>
      <c r="Q2189" s="348">
        <v>22007610</v>
      </c>
      <c r="R2189" s="348" t="s">
        <v>15839</v>
      </c>
      <c r="S2189" s="348">
        <v>84626637</v>
      </c>
      <c r="T2189" s="348" t="s">
        <v>15836</v>
      </c>
      <c r="U2189" s="348">
        <v>86505339</v>
      </c>
      <c r="V2189" s="68"/>
      <c r="W2189" s="68"/>
      <c r="X2189" s="68" t="s">
        <v>9845</v>
      </c>
      <c r="Y2189" s="68"/>
    </row>
    <row r="2190" spans="1:25" x14ac:dyDescent="0.25">
      <c r="A2190" s="68" t="s">
        <v>6465</v>
      </c>
      <c r="B2190" s="68" t="s">
        <v>6464</v>
      </c>
      <c r="C2190" s="68" t="s">
        <v>4671</v>
      </c>
      <c r="D2190" s="68" t="s">
        <v>5975</v>
      </c>
      <c r="E2190" s="68" t="s">
        <v>5</v>
      </c>
      <c r="F2190" s="68" t="s">
        <v>195</v>
      </c>
      <c r="G2190" s="68" t="s">
        <v>2</v>
      </c>
      <c r="H2190" s="68" t="s">
        <v>5</v>
      </c>
      <c r="I2190" s="68">
        <v>60104</v>
      </c>
      <c r="J2190" s="68" t="s">
        <v>13021</v>
      </c>
      <c r="K2190" s="68" t="s">
        <v>196</v>
      </c>
      <c r="L2190" s="68" t="s">
        <v>196</v>
      </c>
      <c r="M2190" s="68" t="s">
        <v>5821</v>
      </c>
      <c r="N2190" s="68" t="s">
        <v>4671</v>
      </c>
      <c r="O2190" s="68" t="s">
        <v>14666</v>
      </c>
      <c r="P2190" s="348">
        <v>26500967</v>
      </c>
      <c r="Q2190" s="348">
        <v>26500740</v>
      </c>
      <c r="R2190" s="348" t="s">
        <v>15837</v>
      </c>
      <c r="S2190" s="348">
        <v>87837700</v>
      </c>
      <c r="T2190" s="348" t="s">
        <v>15836</v>
      </c>
      <c r="U2190" s="348">
        <v>86505339</v>
      </c>
      <c r="V2190" s="68"/>
      <c r="W2190" s="68"/>
      <c r="X2190" s="68" t="s">
        <v>6182</v>
      </c>
      <c r="Y2190" s="68"/>
    </row>
    <row r="2191" spans="1:25" x14ac:dyDescent="0.25">
      <c r="A2191" s="68" t="s">
        <v>6467</v>
      </c>
      <c r="B2191" s="68" t="s">
        <v>5057</v>
      </c>
      <c r="C2191" s="68" t="s">
        <v>218</v>
      </c>
      <c r="D2191" s="68" t="s">
        <v>5975</v>
      </c>
      <c r="E2191" s="68" t="s">
        <v>5</v>
      </c>
      <c r="F2191" s="68" t="s">
        <v>195</v>
      </c>
      <c r="G2191" s="68" t="s">
        <v>2</v>
      </c>
      <c r="H2191" s="68" t="s">
        <v>5</v>
      </c>
      <c r="I2191" s="68">
        <v>60104</v>
      </c>
      <c r="J2191" s="68" t="s">
        <v>13021</v>
      </c>
      <c r="K2191" s="68" t="s">
        <v>196</v>
      </c>
      <c r="L2191" s="68" t="s">
        <v>196</v>
      </c>
      <c r="M2191" s="68" t="s">
        <v>5821</v>
      </c>
      <c r="N2191" s="68" t="s">
        <v>218</v>
      </c>
      <c r="O2191" s="68" t="s">
        <v>14666</v>
      </c>
      <c r="P2191" s="348">
        <v>22002501</v>
      </c>
      <c r="Q2191" s="348" t="s">
        <v>15347</v>
      </c>
      <c r="R2191" s="348" t="s">
        <v>14303</v>
      </c>
      <c r="S2191" s="348">
        <v>61690016</v>
      </c>
      <c r="T2191" s="348" t="s">
        <v>15836</v>
      </c>
      <c r="U2191" s="348">
        <v>86505339</v>
      </c>
      <c r="V2191" s="68"/>
      <c r="W2191" s="68"/>
      <c r="X2191" s="68"/>
      <c r="Y2191" s="68"/>
    </row>
    <row r="2192" spans="1:25" x14ac:dyDescent="0.25">
      <c r="A2192" s="68" t="s">
        <v>6469</v>
      </c>
      <c r="B2192" s="68" t="s">
        <v>6468</v>
      </c>
      <c r="C2192" s="68" t="s">
        <v>6470</v>
      </c>
      <c r="D2192" s="68" t="s">
        <v>5975</v>
      </c>
      <c r="E2192" s="68" t="s">
        <v>5</v>
      </c>
      <c r="F2192" s="68" t="s">
        <v>195</v>
      </c>
      <c r="G2192" s="68" t="s">
        <v>2</v>
      </c>
      <c r="H2192" s="68" t="s">
        <v>5</v>
      </c>
      <c r="I2192" s="68">
        <v>60104</v>
      </c>
      <c r="J2192" s="68" t="s">
        <v>13021</v>
      </c>
      <c r="K2192" s="68" t="s">
        <v>196</v>
      </c>
      <c r="L2192" s="68" t="s">
        <v>196</v>
      </c>
      <c r="M2192" s="68" t="s">
        <v>5821</v>
      </c>
      <c r="N2192" s="68" t="s">
        <v>6470</v>
      </c>
      <c r="O2192" s="68" t="s">
        <v>14666</v>
      </c>
      <c r="P2192" s="348">
        <v>22007169</v>
      </c>
      <c r="Q2192" s="348">
        <v>26500014</v>
      </c>
      <c r="R2192" s="348" t="s">
        <v>15840</v>
      </c>
      <c r="S2192" s="348">
        <v>62268357</v>
      </c>
      <c r="T2192" s="348" t="s">
        <v>15836</v>
      </c>
      <c r="U2192" s="348">
        <v>86505339</v>
      </c>
      <c r="V2192" s="68"/>
      <c r="W2192" s="68"/>
      <c r="X2192" s="68" t="s">
        <v>11097</v>
      </c>
      <c r="Y2192" s="68"/>
    </row>
    <row r="2193" spans="1:25" x14ac:dyDescent="0.25">
      <c r="A2193" s="68" t="s">
        <v>6471</v>
      </c>
      <c r="B2193" s="68" t="s">
        <v>3228</v>
      </c>
      <c r="C2193" s="68" t="s">
        <v>6472</v>
      </c>
      <c r="D2193" s="68" t="s">
        <v>126</v>
      </c>
      <c r="E2193" s="68" t="s">
        <v>8</v>
      </c>
      <c r="F2193" s="68" t="s">
        <v>49</v>
      </c>
      <c r="G2193" s="68" t="s">
        <v>10</v>
      </c>
      <c r="H2193" s="68" t="s">
        <v>4</v>
      </c>
      <c r="I2193" s="68">
        <v>20803</v>
      </c>
      <c r="J2193" s="68" t="s">
        <v>13922</v>
      </c>
      <c r="K2193" s="68" t="s">
        <v>126</v>
      </c>
      <c r="L2193" s="68" t="s">
        <v>732</v>
      </c>
      <c r="M2193" s="68" t="s">
        <v>218</v>
      </c>
      <c r="N2193" s="68" t="s">
        <v>6472</v>
      </c>
      <c r="O2193" s="68" t="s">
        <v>14666</v>
      </c>
      <c r="P2193" s="348">
        <v>22449825</v>
      </c>
      <c r="Q2193" s="348" t="s">
        <v>15347</v>
      </c>
      <c r="R2193" s="348" t="s">
        <v>14094</v>
      </c>
      <c r="S2193" s="348">
        <v>22449825</v>
      </c>
      <c r="T2193" s="348" t="s">
        <v>11464</v>
      </c>
      <c r="U2193" s="348">
        <v>24485212</v>
      </c>
      <c r="V2193" s="68"/>
      <c r="W2193" s="68"/>
      <c r="X2193" s="68" t="s">
        <v>3010</v>
      </c>
      <c r="Y2193" s="68"/>
    </row>
    <row r="2194" spans="1:25" x14ac:dyDescent="0.25">
      <c r="A2194" s="68" t="s">
        <v>6474</v>
      </c>
      <c r="B2194" s="68" t="s">
        <v>6473</v>
      </c>
      <c r="C2194" s="68" t="s">
        <v>6475</v>
      </c>
      <c r="D2194" s="68" t="s">
        <v>5975</v>
      </c>
      <c r="E2194" s="68" t="s">
        <v>4</v>
      </c>
      <c r="F2194" s="68" t="s">
        <v>195</v>
      </c>
      <c r="G2194" s="68" t="s">
        <v>2</v>
      </c>
      <c r="H2194" s="68" t="s">
        <v>5</v>
      </c>
      <c r="I2194" s="68">
        <v>60104</v>
      </c>
      <c r="J2194" s="68" t="s">
        <v>13021</v>
      </c>
      <c r="K2194" s="68" t="s">
        <v>196</v>
      </c>
      <c r="L2194" s="68" t="s">
        <v>196</v>
      </c>
      <c r="M2194" s="68" t="s">
        <v>5821</v>
      </c>
      <c r="N2194" s="68" t="s">
        <v>6475</v>
      </c>
      <c r="O2194" s="68" t="s">
        <v>14666</v>
      </c>
      <c r="P2194" s="348">
        <v>22002142</v>
      </c>
      <c r="Q2194" s="348" t="s">
        <v>15347</v>
      </c>
      <c r="R2194" s="348" t="s">
        <v>16747</v>
      </c>
      <c r="S2194" s="348">
        <v>63264977</v>
      </c>
      <c r="T2194" s="348" t="s">
        <v>15845</v>
      </c>
      <c r="U2194" s="348">
        <v>26502008</v>
      </c>
      <c r="V2194" s="68"/>
      <c r="W2194" s="68"/>
      <c r="X2194" s="68"/>
      <c r="Y2194" s="68"/>
    </row>
    <row r="2195" spans="1:25" x14ac:dyDescent="0.25">
      <c r="A2195" s="68" t="s">
        <v>6476</v>
      </c>
      <c r="B2195" s="68" t="s">
        <v>3731</v>
      </c>
      <c r="C2195" s="68" t="s">
        <v>3409</v>
      </c>
      <c r="D2195" s="68" t="s">
        <v>5975</v>
      </c>
      <c r="E2195" s="68" t="s">
        <v>5</v>
      </c>
      <c r="F2195" s="68" t="s">
        <v>195</v>
      </c>
      <c r="G2195" s="68" t="s">
        <v>2</v>
      </c>
      <c r="H2195" s="68" t="s">
        <v>5</v>
      </c>
      <c r="I2195" s="68">
        <v>60104</v>
      </c>
      <c r="J2195" s="68" t="s">
        <v>13021</v>
      </c>
      <c r="K2195" s="68" t="s">
        <v>196</v>
      </c>
      <c r="L2195" s="68" t="s">
        <v>196</v>
      </c>
      <c r="M2195" s="68" t="s">
        <v>5821</v>
      </c>
      <c r="N2195" s="68" t="s">
        <v>3409</v>
      </c>
      <c r="O2195" s="68" t="s">
        <v>14666</v>
      </c>
      <c r="P2195" s="348">
        <v>26502042</v>
      </c>
      <c r="Q2195" s="348">
        <v>26502042</v>
      </c>
      <c r="R2195" s="348" t="s">
        <v>15029</v>
      </c>
      <c r="S2195" s="348">
        <v>86337940</v>
      </c>
      <c r="T2195" s="348" t="s">
        <v>15836</v>
      </c>
      <c r="U2195" s="348">
        <v>86505339</v>
      </c>
      <c r="V2195" s="68"/>
      <c r="W2195" s="68"/>
      <c r="X2195" s="68" t="s">
        <v>10843</v>
      </c>
      <c r="Y2195" s="68"/>
    </row>
    <row r="2196" spans="1:25" x14ac:dyDescent="0.25">
      <c r="A2196" s="68" t="s">
        <v>6478</v>
      </c>
      <c r="B2196" s="68" t="s">
        <v>6477</v>
      </c>
      <c r="C2196" s="68" t="s">
        <v>6479</v>
      </c>
      <c r="D2196" s="68" t="s">
        <v>5975</v>
      </c>
      <c r="E2196" s="68" t="s">
        <v>5</v>
      </c>
      <c r="F2196" s="68" t="s">
        <v>195</v>
      </c>
      <c r="G2196" s="68" t="s">
        <v>2</v>
      </c>
      <c r="H2196" s="68" t="s">
        <v>5</v>
      </c>
      <c r="I2196" s="68">
        <v>60104</v>
      </c>
      <c r="J2196" s="68" t="s">
        <v>13021</v>
      </c>
      <c r="K2196" s="68" t="s">
        <v>196</v>
      </c>
      <c r="L2196" s="68" t="s">
        <v>196</v>
      </c>
      <c r="M2196" s="68" t="s">
        <v>5821</v>
      </c>
      <c r="N2196" s="68" t="s">
        <v>11695</v>
      </c>
      <c r="O2196" s="68" t="s">
        <v>14666</v>
      </c>
      <c r="P2196" s="348">
        <v>25610532</v>
      </c>
      <c r="Q2196" s="348" t="s">
        <v>15347</v>
      </c>
      <c r="R2196" s="348" t="s">
        <v>12739</v>
      </c>
      <c r="S2196" s="348">
        <v>83552061</v>
      </c>
      <c r="T2196" s="348" t="s">
        <v>15836</v>
      </c>
      <c r="U2196" s="348">
        <v>86505339</v>
      </c>
      <c r="V2196" s="68"/>
      <c r="W2196" s="68"/>
      <c r="X2196" s="68" t="s">
        <v>7620</v>
      </c>
      <c r="Y2196" s="68"/>
    </row>
    <row r="2197" spans="1:25" x14ac:dyDescent="0.25">
      <c r="A2197" s="68" t="s">
        <v>6480</v>
      </c>
      <c r="B2197" s="68" t="s">
        <v>4429</v>
      </c>
      <c r="C2197" s="68" t="s">
        <v>6042</v>
      </c>
      <c r="D2197" s="68" t="s">
        <v>5975</v>
      </c>
      <c r="E2197" s="68" t="s">
        <v>5</v>
      </c>
      <c r="F2197" s="68" t="s">
        <v>195</v>
      </c>
      <c r="G2197" s="68" t="s">
        <v>2</v>
      </c>
      <c r="H2197" s="68" t="s">
        <v>5</v>
      </c>
      <c r="I2197" s="68">
        <v>60104</v>
      </c>
      <c r="J2197" s="68" t="s">
        <v>13021</v>
      </c>
      <c r="K2197" s="68" t="s">
        <v>196</v>
      </c>
      <c r="L2197" s="68" t="s">
        <v>196</v>
      </c>
      <c r="M2197" s="68" t="s">
        <v>5821</v>
      </c>
      <c r="N2197" s="68" t="s">
        <v>6042</v>
      </c>
      <c r="O2197" s="68" t="s">
        <v>14666</v>
      </c>
      <c r="P2197" s="348">
        <v>22002098</v>
      </c>
      <c r="Q2197" s="348" t="s">
        <v>15347</v>
      </c>
      <c r="R2197" s="348" t="s">
        <v>15030</v>
      </c>
      <c r="S2197" s="348">
        <v>83501518</v>
      </c>
      <c r="T2197" s="348" t="s">
        <v>15836</v>
      </c>
      <c r="U2197" s="348">
        <v>86505339</v>
      </c>
      <c r="V2197" s="68"/>
      <c r="W2197" s="68"/>
      <c r="X2197" s="68"/>
      <c r="Y2197" s="68"/>
    </row>
    <row r="2198" spans="1:25" x14ac:dyDescent="0.25">
      <c r="A2198" s="68" t="s">
        <v>6481</v>
      </c>
      <c r="B2198" s="68" t="s">
        <v>4593</v>
      </c>
      <c r="C2198" s="68" t="s">
        <v>5320</v>
      </c>
      <c r="D2198" s="68" t="s">
        <v>5975</v>
      </c>
      <c r="E2198" s="68" t="s">
        <v>5</v>
      </c>
      <c r="F2198" s="68" t="s">
        <v>195</v>
      </c>
      <c r="G2198" s="68" t="s">
        <v>2</v>
      </c>
      <c r="H2198" s="68" t="s">
        <v>5</v>
      </c>
      <c r="I2198" s="68">
        <v>60104</v>
      </c>
      <c r="J2198" s="68" t="s">
        <v>13021</v>
      </c>
      <c r="K2198" s="68" t="s">
        <v>196</v>
      </c>
      <c r="L2198" s="68" t="s">
        <v>196</v>
      </c>
      <c r="M2198" s="68" t="s">
        <v>5821</v>
      </c>
      <c r="N2198" s="68" t="s">
        <v>5320</v>
      </c>
      <c r="O2198" s="68" t="s">
        <v>14666</v>
      </c>
      <c r="P2198" s="348">
        <v>25140517</v>
      </c>
      <c r="Q2198" s="348">
        <v>26500014</v>
      </c>
      <c r="R2198" s="348" t="s">
        <v>15017</v>
      </c>
      <c r="S2198" s="348">
        <v>71148938</v>
      </c>
      <c r="T2198" s="348" t="s">
        <v>15836</v>
      </c>
      <c r="U2198" s="348">
        <v>86505339</v>
      </c>
      <c r="V2198" s="68"/>
      <c r="W2198" s="68"/>
      <c r="X2198" s="68"/>
      <c r="Y2198" s="68"/>
    </row>
    <row r="2199" spans="1:25" x14ac:dyDescent="0.25">
      <c r="A2199" s="68" t="s">
        <v>6482</v>
      </c>
      <c r="B2199" s="69" t="s">
        <v>1921</v>
      </c>
      <c r="C2199" s="68" t="s">
        <v>6483</v>
      </c>
      <c r="D2199" s="68" t="s">
        <v>5463</v>
      </c>
      <c r="E2199" s="68" t="s">
        <v>4</v>
      </c>
      <c r="F2199" s="68" t="s">
        <v>316</v>
      </c>
      <c r="G2199" s="68" t="s">
        <v>3</v>
      </c>
      <c r="H2199" s="68" t="s">
        <v>5</v>
      </c>
      <c r="I2199" s="68">
        <v>50204</v>
      </c>
      <c r="J2199" s="68" t="s">
        <v>16664</v>
      </c>
      <c r="K2199" s="68" t="s">
        <v>317</v>
      </c>
      <c r="L2199" s="68" t="s">
        <v>5463</v>
      </c>
      <c r="M2199" s="68" t="s">
        <v>531</v>
      </c>
      <c r="N2199" s="68" t="s">
        <v>6483</v>
      </c>
      <c r="O2199" s="68" t="s">
        <v>14666</v>
      </c>
      <c r="P2199" s="348">
        <v>22006351</v>
      </c>
      <c r="Q2199" s="348" t="s">
        <v>15347</v>
      </c>
      <c r="R2199" s="348" t="s">
        <v>13303</v>
      </c>
      <c r="S2199" s="348">
        <v>61151650</v>
      </c>
      <c r="T2199" s="348" t="s">
        <v>15763</v>
      </c>
      <c r="U2199" s="348">
        <v>26853425</v>
      </c>
      <c r="V2199" s="68"/>
      <c r="W2199" s="68"/>
      <c r="X2199" s="68"/>
      <c r="Y2199" s="68"/>
    </row>
    <row r="2200" spans="1:25" x14ac:dyDescent="0.25">
      <c r="A2200" s="68" t="s">
        <v>6485</v>
      </c>
      <c r="B2200" s="68" t="s">
        <v>4503</v>
      </c>
      <c r="C2200" s="68" t="s">
        <v>6176</v>
      </c>
      <c r="D2200" s="68" t="s">
        <v>5975</v>
      </c>
      <c r="E2200" s="68" t="s">
        <v>5</v>
      </c>
      <c r="F2200" s="68" t="s">
        <v>195</v>
      </c>
      <c r="G2200" s="68" t="s">
        <v>2</v>
      </c>
      <c r="H2200" s="68" t="s">
        <v>5</v>
      </c>
      <c r="I2200" s="68">
        <v>60104</v>
      </c>
      <c r="J2200" s="68" t="s">
        <v>13021</v>
      </c>
      <c r="K2200" s="68" t="s">
        <v>196</v>
      </c>
      <c r="L2200" s="68" t="s">
        <v>196</v>
      </c>
      <c r="M2200" s="68" t="s">
        <v>5821</v>
      </c>
      <c r="N2200" s="68" t="s">
        <v>2961</v>
      </c>
      <c r="O2200" s="68" t="s">
        <v>14666</v>
      </c>
      <c r="P2200" s="348">
        <v>26500868</v>
      </c>
      <c r="Q2200" s="348" t="s">
        <v>15347</v>
      </c>
      <c r="R2200" s="348" t="s">
        <v>14301</v>
      </c>
      <c r="S2200" s="348">
        <v>85915736</v>
      </c>
      <c r="T2200" s="348" t="s">
        <v>15836</v>
      </c>
      <c r="U2200" s="348">
        <v>86505339</v>
      </c>
      <c r="V2200" s="68"/>
      <c r="W2200" s="68"/>
      <c r="X2200" s="68" t="s">
        <v>9000</v>
      </c>
      <c r="Y2200" s="68"/>
    </row>
    <row r="2201" spans="1:25" x14ac:dyDescent="0.25">
      <c r="A2201" s="68" t="s">
        <v>6487</v>
      </c>
      <c r="B2201" s="68" t="s">
        <v>6486</v>
      </c>
      <c r="C2201" s="68" t="s">
        <v>11188</v>
      </c>
      <c r="D2201" s="68" t="s">
        <v>5975</v>
      </c>
      <c r="E2201" s="68" t="s">
        <v>2</v>
      </c>
      <c r="F2201" s="68" t="s">
        <v>195</v>
      </c>
      <c r="G2201" s="68" t="s">
        <v>2</v>
      </c>
      <c r="H2201" s="68" t="s">
        <v>6</v>
      </c>
      <c r="I2201" s="68">
        <v>60105</v>
      </c>
      <c r="J2201" s="68" t="s">
        <v>13063</v>
      </c>
      <c r="K2201" s="68" t="s">
        <v>196</v>
      </c>
      <c r="L2201" s="68" t="s">
        <v>196</v>
      </c>
      <c r="M2201" s="68" t="s">
        <v>6488</v>
      </c>
      <c r="N2201" s="68" t="s">
        <v>11188</v>
      </c>
      <c r="O2201" s="68" t="s">
        <v>14666</v>
      </c>
      <c r="P2201" s="348">
        <v>26501968</v>
      </c>
      <c r="Q2201" s="348" t="s">
        <v>15347</v>
      </c>
      <c r="R2201" s="348" t="s">
        <v>13222</v>
      </c>
      <c r="S2201" s="348">
        <v>85270100</v>
      </c>
      <c r="T2201" s="348" t="s">
        <v>15842</v>
      </c>
      <c r="U2201" s="348">
        <v>21007583</v>
      </c>
      <c r="V2201" s="68"/>
      <c r="W2201" s="68"/>
      <c r="X2201" s="68" t="s">
        <v>6489</v>
      </c>
      <c r="Y2201" s="68"/>
    </row>
    <row r="2202" spans="1:25" x14ac:dyDescent="0.25">
      <c r="A2202" s="68" t="s">
        <v>6491</v>
      </c>
      <c r="B2202" s="68" t="s">
        <v>6490</v>
      </c>
      <c r="C2202" s="68" t="s">
        <v>11227</v>
      </c>
      <c r="D2202" s="68" t="s">
        <v>5975</v>
      </c>
      <c r="E2202" s="68" t="s">
        <v>2</v>
      </c>
      <c r="F2202" s="68" t="s">
        <v>195</v>
      </c>
      <c r="G2202" s="68" t="s">
        <v>2</v>
      </c>
      <c r="H2202" s="68" t="s">
        <v>6</v>
      </c>
      <c r="I2202" s="68">
        <v>60105</v>
      </c>
      <c r="J2202" s="68" t="s">
        <v>13063</v>
      </c>
      <c r="K2202" s="68" t="s">
        <v>196</v>
      </c>
      <c r="L2202" s="68" t="s">
        <v>196</v>
      </c>
      <c r="M2202" s="68" t="s">
        <v>6488</v>
      </c>
      <c r="N2202" s="68" t="s">
        <v>6488</v>
      </c>
      <c r="O2202" s="68" t="s">
        <v>14666</v>
      </c>
      <c r="P2202" s="348">
        <v>26410123</v>
      </c>
      <c r="Q2202" s="348" t="s">
        <v>15347</v>
      </c>
      <c r="R2202" s="348" t="s">
        <v>16748</v>
      </c>
      <c r="S2202" s="348">
        <v>26410123</v>
      </c>
      <c r="T2202" s="348" t="s">
        <v>15842</v>
      </c>
      <c r="U2202" s="348">
        <v>21007583</v>
      </c>
      <c r="V2202" s="68" t="s">
        <v>15261</v>
      </c>
      <c r="W2202" s="68"/>
      <c r="X2202" s="68" t="s">
        <v>2034</v>
      </c>
      <c r="Y2202" s="68" t="s">
        <v>1509</v>
      </c>
    </row>
    <row r="2203" spans="1:25" x14ac:dyDescent="0.25">
      <c r="A2203" s="68" t="s">
        <v>6492</v>
      </c>
      <c r="B2203" s="68" t="s">
        <v>3580</v>
      </c>
      <c r="C2203" s="68" t="s">
        <v>6493</v>
      </c>
      <c r="D2203" s="68" t="s">
        <v>5975</v>
      </c>
      <c r="E2203" s="68" t="s">
        <v>4</v>
      </c>
      <c r="F2203" s="68" t="s">
        <v>195</v>
      </c>
      <c r="G2203" s="68" t="s">
        <v>2</v>
      </c>
      <c r="H2203" s="68" t="s">
        <v>6</v>
      </c>
      <c r="I2203" s="68">
        <v>60105</v>
      </c>
      <c r="J2203" s="68" t="s">
        <v>13063</v>
      </c>
      <c r="K2203" s="68" t="s">
        <v>196</v>
      </c>
      <c r="L2203" s="68" t="s">
        <v>196</v>
      </c>
      <c r="M2203" s="68" t="s">
        <v>6488</v>
      </c>
      <c r="N2203" s="68" t="s">
        <v>6493</v>
      </c>
      <c r="O2203" s="68" t="s">
        <v>14666</v>
      </c>
      <c r="P2203" s="348">
        <v>22007597</v>
      </c>
      <c r="Q2203" s="348" t="s">
        <v>15347</v>
      </c>
      <c r="R2203" s="348" t="s">
        <v>15843</v>
      </c>
      <c r="S2203" s="348">
        <v>86211134</v>
      </c>
      <c r="T2203" s="348" t="s">
        <v>15845</v>
      </c>
      <c r="U2203" s="348">
        <v>26502008</v>
      </c>
      <c r="V2203" s="68"/>
      <c r="W2203" s="68"/>
      <c r="X2203" s="68" t="s">
        <v>6494</v>
      </c>
      <c r="Y2203" s="68"/>
    </row>
    <row r="2204" spans="1:25" x14ac:dyDescent="0.25">
      <c r="A2204" s="68" t="s">
        <v>6495</v>
      </c>
      <c r="B2204" s="68" t="s">
        <v>5416</v>
      </c>
      <c r="C2204" s="68" t="s">
        <v>6496</v>
      </c>
      <c r="D2204" s="68" t="s">
        <v>5975</v>
      </c>
      <c r="E2204" s="68" t="s">
        <v>2</v>
      </c>
      <c r="F2204" s="68" t="s">
        <v>195</v>
      </c>
      <c r="G2204" s="68" t="s">
        <v>2</v>
      </c>
      <c r="H2204" s="68" t="s">
        <v>6</v>
      </c>
      <c r="I2204" s="68">
        <v>60105</v>
      </c>
      <c r="J2204" s="68" t="s">
        <v>13063</v>
      </c>
      <c r="K2204" s="68" t="s">
        <v>196</v>
      </c>
      <c r="L2204" s="68" t="s">
        <v>196</v>
      </c>
      <c r="M2204" s="68" t="s">
        <v>6488</v>
      </c>
      <c r="N2204" s="68" t="s">
        <v>3019</v>
      </c>
      <c r="O2204" s="68" t="s">
        <v>14666</v>
      </c>
      <c r="P2204" s="348">
        <v>26831070</v>
      </c>
      <c r="Q2204" s="348" t="s">
        <v>15347</v>
      </c>
      <c r="R2204" s="348" t="s">
        <v>12485</v>
      </c>
      <c r="S2204" s="348">
        <v>22006546</v>
      </c>
      <c r="T2204" s="348" t="s">
        <v>15842</v>
      </c>
      <c r="U2204" s="348">
        <v>21007583</v>
      </c>
      <c r="V2204" s="68"/>
      <c r="W2204" s="68"/>
      <c r="X2204" s="68" t="s">
        <v>6497</v>
      </c>
      <c r="Y2204" s="68"/>
    </row>
    <row r="2205" spans="1:25" x14ac:dyDescent="0.25">
      <c r="A2205" s="68" t="s">
        <v>6498</v>
      </c>
      <c r="B2205" s="68" t="s">
        <v>4755</v>
      </c>
      <c r="C2205" s="68" t="s">
        <v>6499</v>
      </c>
      <c r="D2205" s="68" t="s">
        <v>5975</v>
      </c>
      <c r="E2205" s="68" t="s">
        <v>4</v>
      </c>
      <c r="F2205" s="68" t="s">
        <v>195</v>
      </c>
      <c r="G2205" s="68" t="s">
        <v>2</v>
      </c>
      <c r="H2205" s="68" t="s">
        <v>6</v>
      </c>
      <c r="I2205" s="68">
        <v>60105</v>
      </c>
      <c r="J2205" s="68" t="s">
        <v>13063</v>
      </c>
      <c r="K2205" s="68" t="s">
        <v>196</v>
      </c>
      <c r="L2205" s="68" t="s">
        <v>196</v>
      </c>
      <c r="M2205" s="68" t="s">
        <v>6488</v>
      </c>
      <c r="N2205" s="68" t="s">
        <v>6499</v>
      </c>
      <c r="O2205" s="68" t="s">
        <v>14666</v>
      </c>
      <c r="P2205" s="348">
        <v>26502052</v>
      </c>
      <c r="Q2205" s="348">
        <v>26502052</v>
      </c>
      <c r="R2205" s="348" t="s">
        <v>16749</v>
      </c>
      <c r="S2205" s="348">
        <v>22002540</v>
      </c>
      <c r="T2205" s="348" t="s">
        <v>15845</v>
      </c>
      <c r="U2205" s="348">
        <v>26502008</v>
      </c>
      <c r="V2205" s="68"/>
      <c r="W2205" s="68"/>
      <c r="X2205" s="68" t="s">
        <v>8864</v>
      </c>
      <c r="Y2205" s="68"/>
    </row>
    <row r="2206" spans="1:25" x14ac:dyDescent="0.25">
      <c r="A2206" s="68" t="s">
        <v>6500</v>
      </c>
      <c r="B2206" s="68" t="s">
        <v>4858</v>
      </c>
      <c r="C2206" s="68" t="s">
        <v>6501</v>
      </c>
      <c r="D2206" s="68" t="s">
        <v>126</v>
      </c>
      <c r="E2206" s="68" t="s">
        <v>5</v>
      </c>
      <c r="F2206" s="68" t="s">
        <v>49</v>
      </c>
      <c r="G2206" s="68" t="s">
        <v>2</v>
      </c>
      <c r="H2206" s="68" t="s">
        <v>6</v>
      </c>
      <c r="I2206" s="68">
        <v>20105</v>
      </c>
      <c r="J2206" s="68" t="s">
        <v>13888</v>
      </c>
      <c r="K2206" s="68" t="s">
        <v>126</v>
      </c>
      <c r="L2206" s="68" t="s">
        <v>126</v>
      </c>
      <c r="M2206" s="68" t="s">
        <v>13717</v>
      </c>
      <c r="N2206" s="68" t="s">
        <v>6501</v>
      </c>
      <c r="O2206" s="68" t="s">
        <v>14666</v>
      </c>
      <c r="P2206" s="348">
        <v>24389139</v>
      </c>
      <c r="Q2206" s="348" t="s">
        <v>15347</v>
      </c>
      <c r="R2206" s="348" t="s">
        <v>12681</v>
      </c>
      <c r="S2206" s="348">
        <v>24389139</v>
      </c>
      <c r="T2206" s="348" t="s">
        <v>10186</v>
      </c>
      <c r="U2206" s="348">
        <v>24302406</v>
      </c>
      <c r="V2206" s="68"/>
      <c r="W2206" s="68"/>
      <c r="X2206" s="68" t="s">
        <v>3489</v>
      </c>
      <c r="Y2206" s="68"/>
    </row>
    <row r="2207" spans="1:25" x14ac:dyDescent="0.25">
      <c r="A2207" s="68" t="s">
        <v>6502</v>
      </c>
      <c r="B2207" s="68" t="s">
        <v>3680</v>
      </c>
      <c r="C2207" s="68" t="s">
        <v>11228</v>
      </c>
      <c r="D2207" s="68" t="s">
        <v>5975</v>
      </c>
      <c r="E2207" s="68" t="s">
        <v>2</v>
      </c>
      <c r="F2207" s="68" t="s">
        <v>195</v>
      </c>
      <c r="G2207" s="68" t="s">
        <v>2</v>
      </c>
      <c r="H2207" s="68" t="s">
        <v>6</v>
      </c>
      <c r="I2207" s="68">
        <v>60105</v>
      </c>
      <c r="J2207" s="68" t="s">
        <v>13063</v>
      </c>
      <c r="K2207" s="68" t="s">
        <v>196</v>
      </c>
      <c r="L2207" s="68" t="s">
        <v>196</v>
      </c>
      <c r="M2207" s="68" t="s">
        <v>6488</v>
      </c>
      <c r="N2207" s="68" t="s">
        <v>11696</v>
      </c>
      <c r="O2207" s="68" t="s">
        <v>14666</v>
      </c>
      <c r="P2207" s="348">
        <v>22002754</v>
      </c>
      <c r="Q2207" s="348">
        <v>26830286</v>
      </c>
      <c r="R2207" s="348" t="s">
        <v>15014</v>
      </c>
      <c r="S2207" s="348">
        <v>89712345</v>
      </c>
      <c r="T2207" s="348" t="s">
        <v>15842</v>
      </c>
      <c r="U2207" s="348">
        <v>21007583</v>
      </c>
      <c r="V2207" s="68"/>
      <c r="W2207" s="68"/>
      <c r="X2207" s="68" t="s">
        <v>6503</v>
      </c>
      <c r="Y2207" s="68"/>
    </row>
    <row r="2208" spans="1:25" x14ac:dyDescent="0.25">
      <c r="A2208" s="68" t="s">
        <v>6505</v>
      </c>
      <c r="B2208" s="68" t="s">
        <v>6504</v>
      </c>
      <c r="C2208" s="68" t="s">
        <v>6506</v>
      </c>
      <c r="D2208" s="68" t="s">
        <v>5975</v>
      </c>
      <c r="E2208" s="68" t="s">
        <v>2</v>
      </c>
      <c r="F2208" s="68" t="s">
        <v>195</v>
      </c>
      <c r="G2208" s="68" t="s">
        <v>2</v>
      </c>
      <c r="H2208" s="68" t="s">
        <v>6</v>
      </c>
      <c r="I2208" s="68">
        <v>60105</v>
      </c>
      <c r="J2208" s="68" t="s">
        <v>13063</v>
      </c>
      <c r="K2208" s="68" t="s">
        <v>196</v>
      </c>
      <c r="L2208" s="68" t="s">
        <v>196</v>
      </c>
      <c r="M2208" s="68" t="s">
        <v>6488</v>
      </c>
      <c r="N2208" s="68" t="s">
        <v>6506</v>
      </c>
      <c r="O2208" s="68" t="s">
        <v>14666</v>
      </c>
      <c r="P2208" s="348">
        <v>22006549</v>
      </c>
      <c r="Q2208" s="348" t="s">
        <v>15347</v>
      </c>
      <c r="R2208" s="348" t="s">
        <v>14295</v>
      </c>
      <c r="S2208" s="348">
        <v>84060872</v>
      </c>
      <c r="T2208" s="348" t="s">
        <v>15842</v>
      </c>
      <c r="U2208" s="348">
        <v>21007583</v>
      </c>
      <c r="V2208" s="68"/>
      <c r="W2208" s="68"/>
      <c r="X2208" s="68" t="s">
        <v>10657</v>
      </c>
      <c r="Y2208" s="68"/>
    </row>
    <row r="2209" spans="1:25" x14ac:dyDescent="0.25">
      <c r="A2209" s="68" t="s">
        <v>6507</v>
      </c>
      <c r="B2209" s="68" t="s">
        <v>3682</v>
      </c>
      <c r="C2209" s="68" t="s">
        <v>1966</v>
      </c>
      <c r="D2209" s="68" t="s">
        <v>5975</v>
      </c>
      <c r="E2209" s="68" t="s">
        <v>2</v>
      </c>
      <c r="F2209" s="68" t="s">
        <v>195</v>
      </c>
      <c r="G2209" s="68" t="s">
        <v>2</v>
      </c>
      <c r="H2209" s="68" t="s">
        <v>6</v>
      </c>
      <c r="I2209" s="68">
        <v>60105</v>
      </c>
      <c r="J2209" s="68" t="s">
        <v>13063</v>
      </c>
      <c r="K2209" s="68" t="s">
        <v>196</v>
      </c>
      <c r="L2209" s="68" t="s">
        <v>196</v>
      </c>
      <c r="M2209" s="68" t="s">
        <v>6488</v>
      </c>
      <c r="N2209" s="68" t="s">
        <v>1966</v>
      </c>
      <c r="O2209" s="68" t="s">
        <v>14666</v>
      </c>
      <c r="P2209" s="348" t="s">
        <v>15347</v>
      </c>
      <c r="Q2209" s="348" t="s">
        <v>15347</v>
      </c>
      <c r="R2209" s="348" t="s">
        <v>15844</v>
      </c>
      <c r="S2209" s="348">
        <v>87835018</v>
      </c>
      <c r="T2209" s="348" t="s">
        <v>15842</v>
      </c>
      <c r="U2209" s="348">
        <v>84289914</v>
      </c>
      <c r="V2209" s="68"/>
      <c r="W2209" s="68"/>
      <c r="X2209" s="68" t="s">
        <v>10627</v>
      </c>
      <c r="Y2209" s="68"/>
    </row>
    <row r="2210" spans="1:25" x14ac:dyDescent="0.25">
      <c r="A2210" s="68" t="s">
        <v>6508</v>
      </c>
      <c r="B2210" s="68" t="s">
        <v>3730</v>
      </c>
      <c r="C2210" s="68" t="s">
        <v>6509</v>
      </c>
      <c r="D2210" s="68" t="s">
        <v>5975</v>
      </c>
      <c r="E2210" s="68" t="s">
        <v>4</v>
      </c>
      <c r="F2210" s="68" t="s">
        <v>195</v>
      </c>
      <c r="G2210" s="68" t="s">
        <v>2</v>
      </c>
      <c r="H2210" s="68" t="s">
        <v>5</v>
      </c>
      <c r="I2210" s="68">
        <v>60104</v>
      </c>
      <c r="J2210" s="68" t="s">
        <v>13021</v>
      </c>
      <c r="K2210" s="68" t="s">
        <v>196</v>
      </c>
      <c r="L2210" s="68" t="s">
        <v>196</v>
      </c>
      <c r="M2210" s="68" t="s">
        <v>5821</v>
      </c>
      <c r="N2210" s="68" t="s">
        <v>6509</v>
      </c>
      <c r="O2210" s="68" t="s">
        <v>14666</v>
      </c>
      <c r="P2210" s="348">
        <v>22007595</v>
      </c>
      <c r="Q2210" s="348" t="s">
        <v>15347</v>
      </c>
      <c r="R2210" s="348" t="s">
        <v>15026</v>
      </c>
      <c r="S2210" s="348">
        <v>85689306</v>
      </c>
      <c r="T2210" s="348" t="s">
        <v>15845</v>
      </c>
      <c r="U2210" s="348">
        <v>26502008</v>
      </c>
      <c r="V2210" s="68"/>
      <c r="W2210" s="68"/>
      <c r="X2210" s="68" t="s">
        <v>8862</v>
      </c>
      <c r="Y2210" s="68"/>
    </row>
    <row r="2211" spans="1:25" x14ac:dyDescent="0.25">
      <c r="A2211" s="68" t="s">
        <v>6510</v>
      </c>
      <c r="B2211" s="68" t="s">
        <v>3814</v>
      </c>
      <c r="C2211" s="68" t="s">
        <v>11697</v>
      </c>
      <c r="D2211" s="68" t="s">
        <v>5975</v>
      </c>
      <c r="E2211" s="68" t="s">
        <v>2</v>
      </c>
      <c r="F2211" s="68" t="s">
        <v>195</v>
      </c>
      <c r="G2211" s="68" t="s">
        <v>2</v>
      </c>
      <c r="H2211" s="68" t="s">
        <v>6</v>
      </c>
      <c r="I2211" s="68">
        <v>60105</v>
      </c>
      <c r="J2211" s="68" t="s">
        <v>13063</v>
      </c>
      <c r="K2211" s="68" t="s">
        <v>196</v>
      </c>
      <c r="L2211" s="68" t="s">
        <v>196</v>
      </c>
      <c r="M2211" s="68" t="s">
        <v>6488</v>
      </c>
      <c r="N2211" s="68" t="s">
        <v>11697</v>
      </c>
      <c r="O2211" s="68" t="s">
        <v>14666</v>
      </c>
      <c r="P2211" s="348">
        <v>22006547</v>
      </c>
      <c r="Q2211" s="348" t="s">
        <v>15347</v>
      </c>
      <c r="R2211" s="348" t="s">
        <v>16750</v>
      </c>
      <c r="S2211" s="348">
        <v>85830044</v>
      </c>
      <c r="T2211" s="348" t="s">
        <v>15842</v>
      </c>
      <c r="U2211" s="348">
        <v>21007583</v>
      </c>
      <c r="V2211" s="68"/>
      <c r="W2211" s="68"/>
      <c r="X2211" s="68" t="s">
        <v>10879</v>
      </c>
      <c r="Y2211" s="68"/>
    </row>
    <row r="2212" spans="1:25" x14ac:dyDescent="0.25">
      <c r="A2212" s="68" t="s">
        <v>6512</v>
      </c>
      <c r="B2212" s="68" t="s">
        <v>6511</v>
      </c>
      <c r="C2212" s="68" t="s">
        <v>5556</v>
      </c>
      <c r="D2212" s="68" t="s">
        <v>5975</v>
      </c>
      <c r="E2212" s="68" t="s">
        <v>2</v>
      </c>
      <c r="F2212" s="68" t="s">
        <v>195</v>
      </c>
      <c r="G2212" s="68" t="s">
        <v>2</v>
      </c>
      <c r="H2212" s="68" t="s">
        <v>6</v>
      </c>
      <c r="I2212" s="68">
        <v>60105</v>
      </c>
      <c r="J2212" s="68" t="s">
        <v>13063</v>
      </c>
      <c r="K2212" s="68" t="s">
        <v>196</v>
      </c>
      <c r="L2212" s="68" t="s">
        <v>196</v>
      </c>
      <c r="M2212" s="68" t="s">
        <v>6488</v>
      </c>
      <c r="N2212" s="68" t="s">
        <v>5556</v>
      </c>
      <c r="O2212" s="68" t="s">
        <v>14666</v>
      </c>
      <c r="P2212" s="348">
        <v>22006571</v>
      </c>
      <c r="Q2212" s="348">
        <v>22006571</v>
      </c>
      <c r="R2212" s="348" t="s">
        <v>10543</v>
      </c>
      <c r="S2212" s="348">
        <v>84034523</v>
      </c>
      <c r="T2212" s="348" t="s">
        <v>15842</v>
      </c>
      <c r="U2212" s="348">
        <v>21007583</v>
      </c>
      <c r="V2212" s="68"/>
      <c r="W2212" s="68"/>
      <c r="X2212" s="68" t="s">
        <v>2030</v>
      </c>
      <c r="Y2212" s="68"/>
    </row>
    <row r="2213" spans="1:25" x14ac:dyDescent="0.25">
      <c r="A2213" s="68" t="s">
        <v>6514</v>
      </c>
      <c r="B2213" s="68" t="s">
        <v>6513</v>
      </c>
      <c r="C2213" s="68" t="s">
        <v>3793</v>
      </c>
      <c r="D2213" s="68" t="s">
        <v>5975</v>
      </c>
      <c r="E2213" s="68" t="s">
        <v>3</v>
      </c>
      <c r="F2213" s="68" t="s">
        <v>195</v>
      </c>
      <c r="G2213" s="68" t="s">
        <v>2</v>
      </c>
      <c r="H2213" s="68" t="s">
        <v>6</v>
      </c>
      <c r="I2213" s="68">
        <v>60105</v>
      </c>
      <c r="J2213" s="68" t="s">
        <v>13063</v>
      </c>
      <c r="K2213" s="68" t="s">
        <v>196</v>
      </c>
      <c r="L2213" s="68" t="s">
        <v>196</v>
      </c>
      <c r="M2213" s="68" t="s">
        <v>6488</v>
      </c>
      <c r="N2213" s="68" t="s">
        <v>911</v>
      </c>
      <c r="O2213" s="68" t="s">
        <v>14666</v>
      </c>
      <c r="P2213" s="348" t="s">
        <v>15347</v>
      </c>
      <c r="Q2213" s="348" t="s">
        <v>15347</v>
      </c>
      <c r="R2213" s="348" t="s">
        <v>11698</v>
      </c>
      <c r="S2213" s="348">
        <v>86745280</v>
      </c>
      <c r="T2213" s="348" t="s">
        <v>16296</v>
      </c>
      <c r="U2213" s="348">
        <v>26420211</v>
      </c>
      <c r="V2213" s="68"/>
      <c r="W2213" s="68"/>
      <c r="X2213" s="68"/>
      <c r="Y2213" s="68"/>
    </row>
    <row r="2214" spans="1:25" x14ac:dyDescent="0.25">
      <c r="A2214" s="68" t="s">
        <v>6516</v>
      </c>
      <c r="B2214" s="68" t="s">
        <v>6515</v>
      </c>
      <c r="C2214" s="68" t="s">
        <v>218</v>
      </c>
      <c r="D2214" s="68" t="s">
        <v>5975</v>
      </c>
      <c r="E2214" s="68" t="s">
        <v>2</v>
      </c>
      <c r="F2214" s="68" t="s">
        <v>195</v>
      </c>
      <c r="G2214" s="68" t="s">
        <v>2</v>
      </c>
      <c r="H2214" s="68" t="s">
        <v>6</v>
      </c>
      <c r="I2214" s="68">
        <v>60105</v>
      </c>
      <c r="J2214" s="68" t="s">
        <v>13063</v>
      </c>
      <c r="K2214" s="68" t="s">
        <v>196</v>
      </c>
      <c r="L2214" s="68" t="s">
        <v>196</v>
      </c>
      <c r="M2214" s="68" t="s">
        <v>6488</v>
      </c>
      <c r="N2214" s="68" t="s">
        <v>218</v>
      </c>
      <c r="O2214" s="68" t="s">
        <v>14666</v>
      </c>
      <c r="P2214" s="348">
        <v>22005592</v>
      </c>
      <c r="Q2214" s="348" t="s">
        <v>15347</v>
      </c>
      <c r="R2214" s="348" t="s">
        <v>15039</v>
      </c>
      <c r="S2214" s="348">
        <v>89212300</v>
      </c>
      <c r="T2214" s="348" t="s">
        <v>15842</v>
      </c>
      <c r="U2214" s="348">
        <v>21007583</v>
      </c>
      <c r="V2214" s="68"/>
      <c r="W2214" s="68"/>
      <c r="X2214" s="68" t="s">
        <v>6517</v>
      </c>
      <c r="Y2214" s="68"/>
    </row>
    <row r="2215" spans="1:25" x14ac:dyDescent="0.25">
      <c r="A2215" s="68" t="s">
        <v>6518</v>
      </c>
      <c r="B2215" s="68" t="s">
        <v>6368</v>
      </c>
      <c r="C2215" s="68" t="s">
        <v>6519</v>
      </c>
      <c r="D2215" s="68" t="s">
        <v>196</v>
      </c>
      <c r="E2215" s="68" t="s">
        <v>7</v>
      </c>
      <c r="F2215" s="68" t="s">
        <v>195</v>
      </c>
      <c r="G2215" s="68" t="s">
        <v>16</v>
      </c>
      <c r="H2215" s="68" t="s">
        <v>2</v>
      </c>
      <c r="I2215" s="68">
        <v>61201</v>
      </c>
      <c r="J2215" s="68" t="s">
        <v>14581</v>
      </c>
      <c r="K2215" s="68" t="s">
        <v>196</v>
      </c>
      <c r="L2215" s="68" t="s">
        <v>7703</v>
      </c>
      <c r="M2215" s="68" t="s">
        <v>7703</v>
      </c>
      <c r="N2215" s="68" t="s">
        <v>11699</v>
      </c>
      <c r="O2215" s="68" t="s">
        <v>14666</v>
      </c>
      <c r="P2215" s="348">
        <v>26455155</v>
      </c>
      <c r="Q2215" s="348">
        <v>26455155</v>
      </c>
      <c r="R2215" s="348" t="s">
        <v>15846</v>
      </c>
      <c r="S2215" s="348">
        <v>26455155</v>
      </c>
      <c r="T2215" s="348" t="s">
        <v>15847</v>
      </c>
      <c r="U2215" s="348">
        <v>26455244</v>
      </c>
      <c r="V2215" s="68"/>
      <c r="W2215" s="68"/>
      <c r="X2215" s="68" t="s">
        <v>4848</v>
      </c>
      <c r="Y2215" s="68"/>
    </row>
    <row r="2216" spans="1:25" x14ac:dyDescent="0.25">
      <c r="A2216" s="68" t="s">
        <v>6521</v>
      </c>
      <c r="B2216" s="68" t="s">
        <v>6520</v>
      </c>
      <c r="C2216" s="68" t="s">
        <v>6522</v>
      </c>
      <c r="D2216" s="68" t="s">
        <v>196</v>
      </c>
      <c r="E2216" s="68" t="s">
        <v>7</v>
      </c>
      <c r="F2216" s="68" t="s">
        <v>195</v>
      </c>
      <c r="G2216" s="68" t="s">
        <v>2</v>
      </c>
      <c r="H2216" s="68" t="s">
        <v>8</v>
      </c>
      <c r="I2216" s="68">
        <v>60107</v>
      </c>
      <c r="J2216" s="68" t="s">
        <v>13086</v>
      </c>
      <c r="K2216" s="68" t="s">
        <v>196</v>
      </c>
      <c r="L2216" s="68" t="s">
        <v>196</v>
      </c>
      <c r="M2216" s="68" t="s">
        <v>6523</v>
      </c>
      <c r="N2216" s="68" t="s">
        <v>6523</v>
      </c>
      <c r="O2216" s="68" t="s">
        <v>14666</v>
      </c>
      <c r="P2216" s="348">
        <v>26471075</v>
      </c>
      <c r="Q2216" s="348">
        <v>26471075</v>
      </c>
      <c r="R2216" s="348" t="s">
        <v>6524</v>
      </c>
      <c r="S2216" s="348">
        <v>26471075</v>
      </c>
      <c r="T2216" s="348" t="s">
        <v>15847</v>
      </c>
      <c r="U2216" s="348">
        <v>26455244</v>
      </c>
      <c r="V2216" s="68"/>
      <c r="W2216" s="68"/>
      <c r="X2216" s="68" t="s">
        <v>6525</v>
      </c>
      <c r="Y2216" s="68"/>
    </row>
    <row r="2217" spans="1:25" x14ac:dyDescent="0.25">
      <c r="A2217" s="68" t="s">
        <v>6527</v>
      </c>
      <c r="B2217" s="68" t="s">
        <v>6526</v>
      </c>
      <c r="C2217" s="68" t="s">
        <v>633</v>
      </c>
      <c r="D2217" s="68" t="s">
        <v>196</v>
      </c>
      <c r="E2217" s="68" t="s">
        <v>7</v>
      </c>
      <c r="F2217" s="68" t="s">
        <v>195</v>
      </c>
      <c r="G2217" s="68" t="s">
        <v>16</v>
      </c>
      <c r="H2217" s="68" t="s">
        <v>2</v>
      </c>
      <c r="I2217" s="68">
        <v>61201</v>
      </c>
      <c r="J2217" s="68" t="s">
        <v>14581</v>
      </c>
      <c r="K2217" s="68" t="s">
        <v>196</v>
      </c>
      <c r="L2217" s="68" t="s">
        <v>7703</v>
      </c>
      <c r="M2217" s="68" t="s">
        <v>7703</v>
      </c>
      <c r="N2217" s="68" t="s">
        <v>633</v>
      </c>
      <c r="O2217" s="68" t="s">
        <v>14666</v>
      </c>
      <c r="P2217" s="348">
        <v>26455555</v>
      </c>
      <c r="Q2217" s="348">
        <v>26455555</v>
      </c>
      <c r="R2217" s="348" t="s">
        <v>15038</v>
      </c>
      <c r="S2217" s="348">
        <v>26455555</v>
      </c>
      <c r="T2217" s="348" t="s">
        <v>15847</v>
      </c>
      <c r="U2217" s="348">
        <v>26455244</v>
      </c>
      <c r="V2217" s="68"/>
      <c r="W2217" s="68"/>
      <c r="X2217" s="68" t="s">
        <v>2042</v>
      </c>
      <c r="Y2217" s="68"/>
    </row>
    <row r="2218" spans="1:25" x14ac:dyDescent="0.25">
      <c r="A2218" s="68" t="s">
        <v>6528</v>
      </c>
      <c r="B2218" s="68" t="s">
        <v>6397</v>
      </c>
      <c r="C2218" s="68" t="s">
        <v>6529</v>
      </c>
      <c r="D2218" s="68" t="s">
        <v>196</v>
      </c>
      <c r="E2218" s="68" t="s">
        <v>7</v>
      </c>
      <c r="F2218" s="68" t="s">
        <v>195</v>
      </c>
      <c r="G2218" s="68" t="s">
        <v>2</v>
      </c>
      <c r="H2218" s="68" t="s">
        <v>8</v>
      </c>
      <c r="I2218" s="68">
        <v>60107</v>
      </c>
      <c r="J2218" s="68" t="s">
        <v>13086</v>
      </c>
      <c r="K2218" s="68" t="s">
        <v>196</v>
      </c>
      <c r="L2218" s="68" t="s">
        <v>196</v>
      </c>
      <c r="M2218" s="68" t="s">
        <v>6523</v>
      </c>
      <c r="N2218" s="68" t="s">
        <v>6529</v>
      </c>
      <c r="O2218" s="68" t="s">
        <v>14666</v>
      </c>
      <c r="P2218" s="348">
        <v>26471279</v>
      </c>
      <c r="Q2218" s="348">
        <v>26471279</v>
      </c>
      <c r="R2218" s="348" t="s">
        <v>15018</v>
      </c>
      <c r="S2218" s="348">
        <v>85707625</v>
      </c>
      <c r="T2218" s="348" t="s">
        <v>15847</v>
      </c>
      <c r="U2218" s="348">
        <v>26455244</v>
      </c>
      <c r="V2218" s="68"/>
      <c r="W2218" s="68"/>
      <c r="X2218" s="68" t="s">
        <v>8830</v>
      </c>
      <c r="Y2218" s="68"/>
    </row>
    <row r="2219" spans="1:25" x14ac:dyDescent="0.25">
      <c r="A2219" s="68" t="s">
        <v>6531</v>
      </c>
      <c r="B2219" s="68" t="s">
        <v>6530</v>
      </c>
      <c r="C2219" s="68" t="s">
        <v>6532</v>
      </c>
      <c r="D2219" s="68" t="s">
        <v>196</v>
      </c>
      <c r="E2219" s="68" t="s">
        <v>7</v>
      </c>
      <c r="F2219" s="68" t="s">
        <v>195</v>
      </c>
      <c r="G2219" s="68" t="s">
        <v>16</v>
      </c>
      <c r="H2219" s="68" t="s">
        <v>2</v>
      </c>
      <c r="I2219" s="68">
        <v>61201</v>
      </c>
      <c r="J2219" s="68" t="s">
        <v>14581</v>
      </c>
      <c r="K2219" s="68" t="s">
        <v>196</v>
      </c>
      <c r="L2219" s="68" t="s">
        <v>7703</v>
      </c>
      <c r="M2219" s="68" t="s">
        <v>7703</v>
      </c>
      <c r="N2219" s="68" t="s">
        <v>6532</v>
      </c>
      <c r="O2219" s="68" t="s">
        <v>14666</v>
      </c>
      <c r="P2219" s="348">
        <v>26456545</v>
      </c>
      <c r="Q2219" s="348" t="s">
        <v>15347</v>
      </c>
      <c r="R2219" s="348" t="s">
        <v>11700</v>
      </c>
      <c r="S2219" s="348">
        <v>26456545</v>
      </c>
      <c r="T2219" s="348" t="s">
        <v>15847</v>
      </c>
      <c r="U2219" s="348">
        <v>26455244</v>
      </c>
      <c r="V2219" s="68"/>
      <c r="W2219" s="68"/>
      <c r="X2219" s="68" t="s">
        <v>4955</v>
      </c>
      <c r="Y2219" s="68"/>
    </row>
    <row r="2220" spans="1:25" x14ac:dyDescent="0.25">
      <c r="A2220" s="68" t="s">
        <v>6533</v>
      </c>
      <c r="B2220" s="68" t="s">
        <v>6525</v>
      </c>
      <c r="C2220" s="68" t="s">
        <v>1743</v>
      </c>
      <c r="D2220" s="68" t="s">
        <v>196</v>
      </c>
      <c r="E2220" s="68" t="s">
        <v>7</v>
      </c>
      <c r="F2220" s="68" t="s">
        <v>195</v>
      </c>
      <c r="G2220" s="68" t="s">
        <v>2</v>
      </c>
      <c r="H2220" s="68" t="s">
        <v>8</v>
      </c>
      <c r="I2220" s="68">
        <v>60107</v>
      </c>
      <c r="J2220" s="68" t="s">
        <v>13086</v>
      </c>
      <c r="K2220" s="68" t="s">
        <v>196</v>
      </c>
      <c r="L2220" s="68" t="s">
        <v>196</v>
      </c>
      <c r="M2220" s="68" t="s">
        <v>6523</v>
      </c>
      <c r="N2220" s="68" t="s">
        <v>1743</v>
      </c>
      <c r="O2220" s="68" t="s">
        <v>14666</v>
      </c>
      <c r="P2220" s="348">
        <v>22006646</v>
      </c>
      <c r="Q2220" s="348" t="s">
        <v>15347</v>
      </c>
      <c r="R2220" s="348" t="s">
        <v>15027</v>
      </c>
      <c r="S2220" s="348">
        <v>88548965</v>
      </c>
      <c r="T2220" s="348" t="s">
        <v>15847</v>
      </c>
      <c r="U2220" s="348">
        <v>26455244</v>
      </c>
      <c r="V2220" s="68"/>
      <c r="W2220" s="68"/>
      <c r="X2220" s="68" t="s">
        <v>4779</v>
      </c>
      <c r="Y2220" s="68"/>
    </row>
    <row r="2221" spans="1:25" x14ac:dyDescent="0.25">
      <c r="A2221" s="68" t="s">
        <v>6535</v>
      </c>
      <c r="B2221" s="68" t="s">
        <v>6534</v>
      </c>
      <c r="C2221" s="68" t="s">
        <v>6536</v>
      </c>
      <c r="D2221" s="68" t="s">
        <v>196</v>
      </c>
      <c r="E2221" s="68" t="s">
        <v>7</v>
      </c>
      <c r="F2221" s="68" t="s">
        <v>195</v>
      </c>
      <c r="G2221" s="68" t="s">
        <v>16</v>
      </c>
      <c r="H2221" s="68" t="s">
        <v>2</v>
      </c>
      <c r="I2221" s="68">
        <v>61201</v>
      </c>
      <c r="J2221" s="68" t="s">
        <v>14581</v>
      </c>
      <c r="K2221" s="68" t="s">
        <v>196</v>
      </c>
      <c r="L2221" s="68" t="s">
        <v>7703</v>
      </c>
      <c r="M2221" s="68" t="s">
        <v>7703</v>
      </c>
      <c r="N2221" s="68" t="s">
        <v>6536</v>
      </c>
      <c r="O2221" s="68" t="s">
        <v>14666</v>
      </c>
      <c r="P2221" s="348">
        <v>26457327</v>
      </c>
      <c r="Q2221" s="348">
        <v>26456529</v>
      </c>
      <c r="R2221" s="348" t="s">
        <v>10218</v>
      </c>
      <c r="S2221" s="348">
        <v>26457327</v>
      </c>
      <c r="T2221" s="348" t="s">
        <v>15847</v>
      </c>
      <c r="U2221" s="348">
        <v>26455244</v>
      </c>
      <c r="V2221" s="68"/>
      <c r="W2221" s="68"/>
      <c r="X2221" s="68" t="s">
        <v>6537</v>
      </c>
      <c r="Y2221" s="68"/>
    </row>
    <row r="2222" spans="1:25" x14ac:dyDescent="0.25">
      <c r="A2222" s="68" t="s">
        <v>6539</v>
      </c>
      <c r="B2222" s="68" t="s">
        <v>6538</v>
      </c>
      <c r="C2222" s="68" t="s">
        <v>101</v>
      </c>
      <c r="D2222" s="68" t="s">
        <v>196</v>
      </c>
      <c r="E2222" s="68" t="s">
        <v>7</v>
      </c>
      <c r="F2222" s="68" t="s">
        <v>195</v>
      </c>
      <c r="G2222" s="68" t="s">
        <v>2</v>
      </c>
      <c r="H2222" s="68" t="s">
        <v>8</v>
      </c>
      <c r="I2222" s="68">
        <v>60107</v>
      </c>
      <c r="J2222" s="68" t="s">
        <v>13086</v>
      </c>
      <c r="K2222" s="68" t="s">
        <v>196</v>
      </c>
      <c r="L2222" s="68" t="s">
        <v>196</v>
      </c>
      <c r="M2222" s="68" t="s">
        <v>6523</v>
      </c>
      <c r="N2222" s="68" t="s">
        <v>101</v>
      </c>
      <c r="O2222" s="68" t="s">
        <v>14666</v>
      </c>
      <c r="P2222" s="348">
        <v>22007551</v>
      </c>
      <c r="Q2222" s="348" t="s">
        <v>15347</v>
      </c>
      <c r="R2222" s="348" t="s">
        <v>16751</v>
      </c>
      <c r="S2222" s="348">
        <v>88287783</v>
      </c>
      <c r="T2222" s="348" t="s">
        <v>15847</v>
      </c>
      <c r="U2222" s="348">
        <v>83209537</v>
      </c>
      <c r="V2222" s="68"/>
      <c r="W2222" s="68"/>
      <c r="X2222" s="68"/>
      <c r="Y2222" s="68"/>
    </row>
    <row r="2223" spans="1:25" x14ac:dyDescent="0.25">
      <c r="A2223" s="68" t="s">
        <v>6541</v>
      </c>
      <c r="B2223" s="68" t="s">
        <v>6540</v>
      </c>
      <c r="C2223" s="68" t="s">
        <v>15848</v>
      </c>
      <c r="D2223" s="68" t="s">
        <v>1493</v>
      </c>
      <c r="E2223" s="68" t="s">
        <v>2</v>
      </c>
      <c r="F2223" s="68" t="s">
        <v>46</v>
      </c>
      <c r="G2223" s="68" t="s">
        <v>1494</v>
      </c>
      <c r="H2223" s="68" t="s">
        <v>2</v>
      </c>
      <c r="I2223" s="68">
        <v>11901</v>
      </c>
      <c r="J2223" s="68" t="s">
        <v>15300</v>
      </c>
      <c r="K2223" s="68" t="s">
        <v>47</v>
      </c>
      <c r="L2223" s="68" t="s">
        <v>1493</v>
      </c>
      <c r="M2223" s="68" t="s">
        <v>15450</v>
      </c>
      <c r="N2223" s="68" t="s">
        <v>14656</v>
      </c>
      <c r="O2223" s="68" t="s">
        <v>14666</v>
      </c>
      <c r="P2223" s="348">
        <v>27713020</v>
      </c>
      <c r="Q2223" s="348" t="s">
        <v>15347</v>
      </c>
      <c r="R2223" s="348" t="s">
        <v>16752</v>
      </c>
      <c r="S2223" s="348">
        <v>27713020</v>
      </c>
      <c r="T2223" s="348" t="s">
        <v>6542</v>
      </c>
      <c r="U2223" s="348">
        <v>27718453</v>
      </c>
      <c r="V2223" s="68"/>
      <c r="W2223" s="68"/>
      <c r="X2223" s="68" t="s">
        <v>2974</v>
      </c>
      <c r="Y2223" s="68"/>
    </row>
    <row r="2224" spans="1:25" x14ac:dyDescent="0.25">
      <c r="A2224" s="68" t="s">
        <v>6544</v>
      </c>
      <c r="B2224" s="68" t="s">
        <v>6543</v>
      </c>
      <c r="C2224" s="68" t="s">
        <v>911</v>
      </c>
      <c r="D2224" s="68" t="s">
        <v>196</v>
      </c>
      <c r="E2224" s="68" t="s">
        <v>7</v>
      </c>
      <c r="F2224" s="68" t="s">
        <v>195</v>
      </c>
      <c r="G2224" s="68" t="s">
        <v>16</v>
      </c>
      <c r="H2224" s="68" t="s">
        <v>2</v>
      </c>
      <c r="I2224" s="68">
        <v>61201</v>
      </c>
      <c r="J2224" s="68" t="s">
        <v>14581</v>
      </c>
      <c r="K2224" s="68" t="s">
        <v>196</v>
      </c>
      <c r="L2224" s="68" t="s">
        <v>7703</v>
      </c>
      <c r="M2224" s="68" t="s">
        <v>7703</v>
      </c>
      <c r="N2224" s="68" t="s">
        <v>11701</v>
      </c>
      <c r="O2224" s="68" t="s">
        <v>14666</v>
      </c>
      <c r="P2224" s="348">
        <v>22004759</v>
      </c>
      <c r="Q2224" s="348" t="s">
        <v>15347</v>
      </c>
      <c r="R2224" s="348" t="s">
        <v>15036</v>
      </c>
      <c r="S2224" s="348">
        <v>83165338</v>
      </c>
      <c r="T2224" s="348" t="s">
        <v>15847</v>
      </c>
      <c r="U2224" s="348">
        <v>26455244</v>
      </c>
      <c r="V2224" s="68"/>
      <c r="W2224" s="68"/>
      <c r="X2224" s="68" t="s">
        <v>9816</v>
      </c>
      <c r="Y2224" s="68"/>
    </row>
    <row r="2225" spans="1:25" x14ac:dyDescent="0.25">
      <c r="A2225" s="68" t="s">
        <v>6545</v>
      </c>
      <c r="B2225" s="68" t="s">
        <v>957</v>
      </c>
      <c r="C2225" s="68" t="s">
        <v>1542</v>
      </c>
      <c r="D2225" s="68" t="s">
        <v>196</v>
      </c>
      <c r="E2225" s="68" t="s">
        <v>7</v>
      </c>
      <c r="F2225" s="68" t="s">
        <v>195</v>
      </c>
      <c r="G2225" s="68" t="s">
        <v>2</v>
      </c>
      <c r="H2225" s="68" t="s">
        <v>8</v>
      </c>
      <c r="I2225" s="68">
        <v>60107</v>
      </c>
      <c r="J2225" s="68" t="s">
        <v>13086</v>
      </c>
      <c r="K2225" s="68" t="s">
        <v>196</v>
      </c>
      <c r="L2225" s="68" t="s">
        <v>196</v>
      </c>
      <c r="M2225" s="68" t="s">
        <v>6523</v>
      </c>
      <c r="N2225" s="68" t="s">
        <v>1542</v>
      </c>
      <c r="O2225" s="68" t="s">
        <v>14666</v>
      </c>
      <c r="P2225" s="348">
        <v>26471900</v>
      </c>
      <c r="Q2225" s="348" t="s">
        <v>15347</v>
      </c>
      <c r="R2225" s="348" t="s">
        <v>16753</v>
      </c>
      <c r="S2225" s="348">
        <v>84495149</v>
      </c>
      <c r="T2225" s="348" t="s">
        <v>15847</v>
      </c>
      <c r="U2225" s="348">
        <v>26455244</v>
      </c>
      <c r="V2225" s="68"/>
      <c r="W2225" s="68"/>
      <c r="X2225" s="68" t="s">
        <v>6534</v>
      </c>
      <c r="Y2225" s="68"/>
    </row>
    <row r="2226" spans="1:25" x14ac:dyDescent="0.25">
      <c r="A2226" s="68" t="s">
        <v>6547</v>
      </c>
      <c r="B2226" s="68" t="s">
        <v>6546</v>
      </c>
      <c r="C2226" s="68" t="s">
        <v>355</v>
      </c>
      <c r="D2226" s="68" t="s">
        <v>5975</v>
      </c>
      <c r="E2226" s="68" t="s">
        <v>3</v>
      </c>
      <c r="F2226" s="68" t="s">
        <v>195</v>
      </c>
      <c r="G2226" s="68" t="s">
        <v>2</v>
      </c>
      <c r="H2226" s="68" t="s">
        <v>15</v>
      </c>
      <c r="I2226" s="68">
        <v>60111</v>
      </c>
      <c r="J2226" s="68" t="s">
        <v>13974</v>
      </c>
      <c r="K2226" s="68" t="s">
        <v>196</v>
      </c>
      <c r="L2226" s="68" t="s">
        <v>196</v>
      </c>
      <c r="M2226" s="68" t="s">
        <v>4033</v>
      </c>
      <c r="N2226" s="68" t="s">
        <v>4033</v>
      </c>
      <c r="O2226" s="68" t="s">
        <v>14666</v>
      </c>
      <c r="P2226" s="348">
        <v>26421069</v>
      </c>
      <c r="Q2226" s="348">
        <v>26421069</v>
      </c>
      <c r="R2226" s="348" t="s">
        <v>15849</v>
      </c>
      <c r="S2226" s="348">
        <v>26421069</v>
      </c>
      <c r="T2226" s="348" t="s">
        <v>16296</v>
      </c>
      <c r="U2226" s="348">
        <v>26420211</v>
      </c>
      <c r="V2226" s="68"/>
      <c r="W2226" s="68"/>
      <c r="X2226" s="68" t="s">
        <v>3029</v>
      </c>
      <c r="Y2226" s="68" t="s">
        <v>4878</v>
      </c>
    </row>
    <row r="2227" spans="1:25" x14ac:dyDescent="0.25">
      <c r="A2227" s="68" t="s">
        <v>6548</v>
      </c>
      <c r="B2227" s="68" t="s">
        <v>2259</v>
      </c>
      <c r="C2227" s="68" t="s">
        <v>6549</v>
      </c>
      <c r="D2227" s="68" t="s">
        <v>5975</v>
      </c>
      <c r="E2227" s="68" t="s">
        <v>3</v>
      </c>
      <c r="F2227" s="68" t="s">
        <v>195</v>
      </c>
      <c r="G2227" s="68" t="s">
        <v>2</v>
      </c>
      <c r="H2227" s="68" t="s">
        <v>15</v>
      </c>
      <c r="I2227" s="68">
        <v>60111</v>
      </c>
      <c r="J2227" s="68" t="s">
        <v>13974</v>
      </c>
      <c r="K2227" s="68" t="s">
        <v>196</v>
      </c>
      <c r="L2227" s="68" t="s">
        <v>196</v>
      </c>
      <c r="M2227" s="68" t="s">
        <v>4033</v>
      </c>
      <c r="N2227" s="68" t="s">
        <v>6549</v>
      </c>
      <c r="O2227" s="68" t="s">
        <v>14666</v>
      </c>
      <c r="P2227" s="348">
        <v>26421576</v>
      </c>
      <c r="Q2227" s="348">
        <v>26421576</v>
      </c>
      <c r="R2227" s="348" t="s">
        <v>12738</v>
      </c>
      <c r="S2227" s="348">
        <v>88642263</v>
      </c>
      <c r="T2227" s="348" t="s">
        <v>16296</v>
      </c>
      <c r="U2227" s="348">
        <v>22640011</v>
      </c>
      <c r="V2227" s="68"/>
      <c r="W2227" s="68"/>
      <c r="X2227" s="68" t="s">
        <v>12156</v>
      </c>
      <c r="Y2227" s="68"/>
    </row>
    <row r="2228" spans="1:25" x14ac:dyDescent="0.25">
      <c r="A2228" s="68" t="s">
        <v>6550</v>
      </c>
      <c r="B2228" s="68" t="s">
        <v>2367</v>
      </c>
      <c r="C2228" s="68" t="s">
        <v>6551</v>
      </c>
      <c r="D2228" s="68" t="s">
        <v>5975</v>
      </c>
      <c r="E2228" s="68" t="s">
        <v>3</v>
      </c>
      <c r="F2228" s="68" t="s">
        <v>195</v>
      </c>
      <c r="G2228" s="68" t="s">
        <v>2</v>
      </c>
      <c r="H2228" s="68" t="s">
        <v>15</v>
      </c>
      <c r="I2228" s="68">
        <v>60111</v>
      </c>
      <c r="J2228" s="68" t="s">
        <v>13974</v>
      </c>
      <c r="K2228" s="68" t="s">
        <v>196</v>
      </c>
      <c r="L2228" s="68" t="s">
        <v>196</v>
      </c>
      <c r="M2228" s="68" t="s">
        <v>4033</v>
      </c>
      <c r="N2228" s="68" t="s">
        <v>6551</v>
      </c>
      <c r="O2228" s="68" t="s">
        <v>14666</v>
      </c>
      <c r="P2228" s="348">
        <v>22007861</v>
      </c>
      <c r="Q2228" s="348" t="s">
        <v>15347</v>
      </c>
      <c r="R2228" s="348" t="s">
        <v>14288</v>
      </c>
      <c r="S2228" s="348">
        <v>22007861</v>
      </c>
      <c r="T2228" s="348" t="s">
        <v>16296</v>
      </c>
      <c r="U2228" s="348">
        <v>26420211</v>
      </c>
      <c r="V2228" s="68"/>
      <c r="W2228" s="68"/>
      <c r="X2228" s="68" t="s">
        <v>10887</v>
      </c>
      <c r="Y2228" s="68"/>
    </row>
    <row r="2229" spans="1:25" x14ac:dyDescent="0.25">
      <c r="A2229" s="68" t="s">
        <v>6552</v>
      </c>
      <c r="B2229" s="68" t="s">
        <v>5016</v>
      </c>
      <c r="C2229" s="68" t="s">
        <v>491</v>
      </c>
      <c r="D2229" s="68" t="s">
        <v>5975</v>
      </c>
      <c r="E2229" s="68" t="s">
        <v>3</v>
      </c>
      <c r="F2229" s="68" t="s">
        <v>195</v>
      </c>
      <c r="G2229" s="68" t="s">
        <v>2</v>
      </c>
      <c r="H2229" s="68" t="s">
        <v>15</v>
      </c>
      <c r="I2229" s="68">
        <v>60111</v>
      </c>
      <c r="J2229" s="68" t="s">
        <v>13974</v>
      </c>
      <c r="K2229" s="68" t="s">
        <v>196</v>
      </c>
      <c r="L2229" s="68" t="s">
        <v>196</v>
      </c>
      <c r="M2229" s="68" t="s">
        <v>4033</v>
      </c>
      <c r="N2229" s="68" t="s">
        <v>491</v>
      </c>
      <c r="O2229" s="68" t="s">
        <v>14666</v>
      </c>
      <c r="P2229" s="348">
        <v>22006544</v>
      </c>
      <c r="Q2229" s="348" t="s">
        <v>15347</v>
      </c>
      <c r="R2229" s="348" t="s">
        <v>15850</v>
      </c>
      <c r="S2229" s="348">
        <v>22006544</v>
      </c>
      <c r="T2229" s="348" t="s">
        <v>16296</v>
      </c>
      <c r="U2229" s="348">
        <v>26420211</v>
      </c>
      <c r="V2229" s="68"/>
      <c r="W2229" s="68"/>
      <c r="X2229" s="68" t="s">
        <v>6317</v>
      </c>
      <c r="Y2229" s="68"/>
    </row>
    <row r="2230" spans="1:25" x14ac:dyDescent="0.25">
      <c r="A2230" s="68" t="s">
        <v>6553</v>
      </c>
      <c r="B2230" s="68" t="s">
        <v>6420</v>
      </c>
      <c r="C2230" s="68" t="s">
        <v>1898</v>
      </c>
      <c r="D2230" s="68" t="s">
        <v>5975</v>
      </c>
      <c r="E2230" s="68" t="s">
        <v>3</v>
      </c>
      <c r="F2230" s="68" t="s">
        <v>195</v>
      </c>
      <c r="G2230" s="68" t="s">
        <v>2</v>
      </c>
      <c r="H2230" s="68" t="s">
        <v>15</v>
      </c>
      <c r="I2230" s="68">
        <v>60111</v>
      </c>
      <c r="J2230" s="68" t="s">
        <v>13974</v>
      </c>
      <c r="K2230" s="68" t="s">
        <v>196</v>
      </c>
      <c r="L2230" s="68" t="s">
        <v>196</v>
      </c>
      <c r="M2230" s="68" t="s">
        <v>4033</v>
      </c>
      <c r="N2230" s="68" t="s">
        <v>1898</v>
      </c>
      <c r="O2230" s="68" t="s">
        <v>14666</v>
      </c>
      <c r="P2230" s="348">
        <v>26400305</v>
      </c>
      <c r="Q2230" s="348">
        <v>26400305</v>
      </c>
      <c r="R2230" s="348" t="s">
        <v>13619</v>
      </c>
      <c r="S2230" s="348">
        <v>26400305</v>
      </c>
      <c r="T2230" s="348" t="s">
        <v>16296</v>
      </c>
      <c r="U2230" s="348">
        <v>26420211</v>
      </c>
      <c r="V2230" s="68"/>
      <c r="W2230" s="68"/>
      <c r="X2230" s="68" t="s">
        <v>6163</v>
      </c>
      <c r="Y2230" s="68"/>
    </row>
    <row r="2231" spans="1:25" x14ac:dyDescent="0.25">
      <c r="A2231" s="68" t="s">
        <v>6554</v>
      </c>
      <c r="B2231" s="68" t="s">
        <v>2250</v>
      </c>
      <c r="C2231" s="68" t="s">
        <v>6555</v>
      </c>
      <c r="D2231" s="68" t="s">
        <v>5975</v>
      </c>
      <c r="E2231" s="68" t="s">
        <v>5</v>
      </c>
      <c r="F2231" s="68" t="s">
        <v>195</v>
      </c>
      <c r="G2231" s="68" t="s">
        <v>2</v>
      </c>
      <c r="H2231" s="68" t="s">
        <v>15</v>
      </c>
      <c r="I2231" s="68">
        <v>60111</v>
      </c>
      <c r="J2231" s="68" t="s">
        <v>13974</v>
      </c>
      <c r="K2231" s="68" t="s">
        <v>196</v>
      </c>
      <c r="L2231" s="68" t="s">
        <v>196</v>
      </c>
      <c r="M2231" s="68" t="s">
        <v>4033</v>
      </c>
      <c r="N2231" s="68" t="s">
        <v>6555</v>
      </c>
      <c r="O2231" s="68" t="s">
        <v>14666</v>
      </c>
      <c r="P2231" s="348">
        <v>22007137</v>
      </c>
      <c r="Q2231" s="348" t="s">
        <v>15347</v>
      </c>
      <c r="R2231" s="348" t="s">
        <v>11662</v>
      </c>
      <c r="S2231" s="348">
        <v>85596646</v>
      </c>
      <c r="T2231" s="348" t="s">
        <v>15836</v>
      </c>
      <c r="U2231" s="348">
        <v>86505339</v>
      </c>
      <c r="V2231" s="68"/>
      <c r="W2231" s="68"/>
      <c r="X2231" s="68" t="s">
        <v>9828</v>
      </c>
      <c r="Y2231" s="68"/>
    </row>
    <row r="2232" spans="1:25" x14ac:dyDescent="0.25">
      <c r="A2232" s="68" t="s">
        <v>6557</v>
      </c>
      <c r="B2232" s="68" t="s">
        <v>6556</v>
      </c>
      <c r="C2232" s="68" t="s">
        <v>6558</v>
      </c>
      <c r="D2232" s="68" t="s">
        <v>5975</v>
      </c>
      <c r="E2232" s="68" t="s">
        <v>2</v>
      </c>
      <c r="F2232" s="68" t="s">
        <v>195</v>
      </c>
      <c r="G2232" s="68" t="s">
        <v>2</v>
      </c>
      <c r="H2232" s="68" t="s">
        <v>6</v>
      </c>
      <c r="I2232" s="68">
        <v>60105</v>
      </c>
      <c r="J2232" s="68" t="s">
        <v>13063</v>
      </c>
      <c r="K2232" s="68" t="s">
        <v>196</v>
      </c>
      <c r="L2232" s="68" t="s">
        <v>196</v>
      </c>
      <c r="M2232" s="68" t="s">
        <v>6488</v>
      </c>
      <c r="N2232" s="68" t="s">
        <v>6558</v>
      </c>
      <c r="O2232" s="68" t="s">
        <v>14666</v>
      </c>
      <c r="P2232" s="348">
        <v>26830205</v>
      </c>
      <c r="Q2232" s="348">
        <v>89527497</v>
      </c>
      <c r="R2232" s="348" t="s">
        <v>16754</v>
      </c>
      <c r="S2232" s="348">
        <v>89527497</v>
      </c>
      <c r="T2232" s="348" t="s">
        <v>15842</v>
      </c>
      <c r="U2232" s="348">
        <v>21007583</v>
      </c>
      <c r="V2232" s="68"/>
      <c r="W2232" s="68"/>
      <c r="X2232" s="68" t="s">
        <v>5729</v>
      </c>
      <c r="Y2232" s="68"/>
    </row>
    <row r="2233" spans="1:25" x14ac:dyDescent="0.25">
      <c r="A2233" s="68" t="s">
        <v>6560</v>
      </c>
      <c r="B2233" s="68" t="s">
        <v>6559</v>
      </c>
      <c r="C2233" s="68" t="s">
        <v>11229</v>
      </c>
      <c r="D2233" s="68" t="s">
        <v>5975</v>
      </c>
      <c r="E2233" s="68" t="s">
        <v>3</v>
      </c>
      <c r="F2233" s="68" t="s">
        <v>195</v>
      </c>
      <c r="G2233" s="68" t="s">
        <v>2</v>
      </c>
      <c r="H2233" s="68" t="s">
        <v>15</v>
      </c>
      <c r="I2233" s="68">
        <v>60111</v>
      </c>
      <c r="J2233" s="68" t="s">
        <v>13974</v>
      </c>
      <c r="K2233" s="68" t="s">
        <v>196</v>
      </c>
      <c r="L2233" s="68" t="s">
        <v>196</v>
      </c>
      <c r="M2233" s="68" t="s">
        <v>4033</v>
      </c>
      <c r="N2233" s="68" t="s">
        <v>11229</v>
      </c>
      <c r="O2233" s="68" t="s">
        <v>14666</v>
      </c>
      <c r="P2233" s="348">
        <v>21013245</v>
      </c>
      <c r="Q2233" s="348">
        <v>26400415</v>
      </c>
      <c r="R2233" s="348" t="s">
        <v>16755</v>
      </c>
      <c r="S2233" s="348">
        <v>21013245</v>
      </c>
      <c r="T2233" s="348" t="s">
        <v>16296</v>
      </c>
      <c r="U2233" s="348">
        <v>26420211</v>
      </c>
      <c r="V2233" s="68"/>
      <c r="W2233" s="68"/>
      <c r="X2233" s="68" t="s">
        <v>7148</v>
      </c>
      <c r="Y2233" s="68"/>
    </row>
    <row r="2234" spans="1:25" x14ac:dyDescent="0.25">
      <c r="A2234" s="68" t="s">
        <v>6561</v>
      </c>
      <c r="B2234" s="68" t="s">
        <v>5947</v>
      </c>
      <c r="C2234" s="68" t="s">
        <v>2121</v>
      </c>
      <c r="D2234" s="68" t="s">
        <v>5975</v>
      </c>
      <c r="E2234" s="68" t="s">
        <v>3</v>
      </c>
      <c r="F2234" s="68" t="s">
        <v>195</v>
      </c>
      <c r="G2234" s="68" t="s">
        <v>2</v>
      </c>
      <c r="H2234" s="68" t="s">
        <v>15</v>
      </c>
      <c r="I2234" s="68">
        <v>60111</v>
      </c>
      <c r="J2234" s="68" t="s">
        <v>13974</v>
      </c>
      <c r="K2234" s="68" t="s">
        <v>196</v>
      </c>
      <c r="L2234" s="68" t="s">
        <v>196</v>
      </c>
      <c r="M2234" s="68" t="s">
        <v>4033</v>
      </c>
      <c r="N2234" s="68" t="s">
        <v>11703</v>
      </c>
      <c r="O2234" s="68" t="s">
        <v>14666</v>
      </c>
      <c r="P2234" s="348">
        <v>26421553</v>
      </c>
      <c r="Q2234" s="348">
        <v>26421553</v>
      </c>
      <c r="R2234" s="348" t="s">
        <v>15851</v>
      </c>
      <c r="S2234" s="348" t="s">
        <v>15347</v>
      </c>
      <c r="T2234" s="348" t="s">
        <v>16296</v>
      </c>
      <c r="U2234" s="348">
        <v>26420211</v>
      </c>
      <c r="V2234" s="68"/>
      <c r="W2234" s="68"/>
      <c r="X2234" s="68" t="s">
        <v>6562</v>
      </c>
      <c r="Y2234" s="68"/>
    </row>
    <row r="2235" spans="1:25" x14ac:dyDescent="0.25">
      <c r="A2235" s="68" t="s">
        <v>6563</v>
      </c>
      <c r="B2235" s="68" t="s">
        <v>2427</v>
      </c>
      <c r="C2235" s="68" t="s">
        <v>6564</v>
      </c>
      <c r="D2235" s="68" t="s">
        <v>11185</v>
      </c>
      <c r="E2235" s="68" t="s">
        <v>300</v>
      </c>
      <c r="F2235" s="68" t="s">
        <v>195</v>
      </c>
      <c r="G2235" s="68" t="s">
        <v>4</v>
      </c>
      <c r="H2235" s="68" t="s">
        <v>4</v>
      </c>
      <c r="I2235" s="68">
        <v>60303</v>
      </c>
      <c r="J2235" s="68" t="s">
        <v>12978</v>
      </c>
      <c r="K2235" s="68" t="s">
        <v>196</v>
      </c>
      <c r="L2235" s="68" t="s">
        <v>2066</v>
      </c>
      <c r="M2235" s="68" t="s">
        <v>2178</v>
      </c>
      <c r="N2235" s="68" t="s">
        <v>11704</v>
      </c>
      <c r="O2235" s="68" t="s">
        <v>14666</v>
      </c>
      <c r="P2235" s="348">
        <v>83016062</v>
      </c>
      <c r="Q2235" s="348">
        <v>22008527</v>
      </c>
      <c r="R2235" s="348" t="s">
        <v>14065</v>
      </c>
      <c r="S2235" s="348">
        <v>83016062</v>
      </c>
      <c r="T2235" s="348" t="s">
        <v>15520</v>
      </c>
      <c r="U2235" s="348">
        <v>87093141</v>
      </c>
      <c r="V2235" s="68" t="s">
        <v>15261</v>
      </c>
      <c r="W2235" s="68"/>
      <c r="X2235" s="68" t="s">
        <v>3426</v>
      </c>
      <c r="Y2235" s="68"/>
    </row>
    <row r="2236" spans="1:25" x14ac:dyDescent="0.25">
      <c r="A2236" s="68" t="s">
        <v>6565</v>
      </c>
      <c r="B2236" s="68" t="s">
        <v>1882</v>
      </c>
      <c r="C2236" s="68" t="s">
        <v>11230</v>
      </c>
      <c r="D2236" s="68" t="s">
        <v>5975</v>
      </c>
      <c r="E2236" s="68" t="s">
        <v>5</v>
      </c>
      <c r="F2236" s="68" t="s">
        <v>195</v>
      </c>
      <c r="G2236" s="68" t="s">
        <v>2</v>
      </c>
      <c r="H2236" s="68" t="s">
        <v>15</v>
      </c>
      <c r="I2236" s="68">
        <v>60111</v>
      </c>
      <c r="J2236" s="68" t="s">
        <v>13974</v>
      </c>
      <c r="K2236" s="68" t="s">
        <v>196</v>
      </c>
      <c r="L2236" s="68" t="s">
        <v>196</v>
      </c>
      <c r="M2236" s="68" t="s">
        <v>4033</v>
      </c>
      <c r="N2236" s="68" t="s">
        <v>11230</v>
      </c>
      <c r="O2236" s="68" t="s">
        <v>14666</v>
      </c>
      <c r="P2236" s="348" t="s">
        <v>15347</v>
      </c>
      <c r="Q2236" s="348" t="s">
        <v>15347</v>
      </c>
      <c r="R2236" s="348" t="s">
        <v>15852</v>
      </c>
      <c r="S2236" s="348">
        <v>83084758</v>
      </c>
      <c r="T2236" s="348" t="s">
        <v>15836</v>
      </c>
      <c r="U2236" s="348">
        <v>86505339</v>
      </c>
      <c r="V2236" s="68"/>
      <c r="W2236" s="68"/>
      <c r="X2236" s="68"/>
      <c r="Y2236" s="68"/>
    </row>
    <row r="2237" spans="1:25" x14ac:dyDescent="0.25">
      <c r="A2237" s="68" t="s">
        <v>6567</v>
      </c>
      <c r="B2237" s="68" t="s">
        <v>6566</v>
      </c>
      <c r="C2237" s="68" t="s">
        <v>352</v>
      </c>
      <c r="D2237" s="68" t="s">
        <v>5975</v>
      </c>
      <c r="E2237" s="68" t="s">
        <v>3</v>
      </c>
      <c r="F2237" s="68" t="s">
        <v>195</v>
      </c>
      <c r="G2237" s="68" t="s">
        <v>2</v>
      </c>
      <c r="H2237" s="68" t="s">
        <v>15</v>
      </c>
      <c r="I2237" s="68">
        <v>60111</v>
      </c>
      <c r="J2237" s="68" t="s">
        <v>13974</v>
      </c>
      <c r="K2237" s="68" t="s">
        <v>196</v>
      </c>
      <c r="L2237" s="68" t="s">
        <v>196</v>
      </c>
      <c r="M2237" s="68" t="s">
        <v>4033</v>
      </c>
      <c r="N2237" s="68" t="s">
        <v>352</v>
      </c>
      <c r="O2237" s="68" t="s">
        <v>14666</v>
      </c>
      <c r="P2237" s="348">
        <v>22263479</v>
      </c>
      <c r="Q2237" s="348" t="s">
        <v>15347</v>
      </c>
      <c r="R2237" s="348" t="s">
        <v>15853</v>
      </c>
      <c r="S2237" s="348">
        <v>85444587</v>
      </c>
      <c r="T2237" s="348" t="s">
        <v>16296</v>
      </c>
      <c r="U2237" s="348">
        <v>26420211</v>
      </c>
      <c r="V2237" s="68"/>
      <c r="W2237" s="68"/>
      <c r="X2237" s="68" t="s">
        <v>5129</v>
      </c>
      <c r="Y2237" s="68"/>
    </row>
    <row r="2238" spans="1:25" x14ac:dyDescent="0.25">
      <c r="A2238" s="68" t="s">
        <v>6568</v>
      </c>
      <c r="B2238" s="68" t="s">
        <v>5875</v>
      </c>
      <c r="C2238" s="68" t="s">
        <v>5240</v>
      </c>
      <c r="D2238" s="68" t="s">
        <v>5975</v>
      </c>
      <c r="E2238" s="68" t="s">
        <v>3</v>
      </c>
      <c r="F2238" s="68" t="s">
        <v>195</v>
      </c>
      <c r="G2238" s="68" t="s">
        <v>2</v>
      </c>
      <c r="H2238" s="68" t="s">
        <v>15</v>
      </c>
      <c r="I2238" s="68">
        <v>60111</v>
      </c>
      <c r="J2238" s="68" t="s">
        <v>13974</v>
      </c>
      <c r="K2238" s="68" t="s">
        <v>196</v>
      </c>
      <c r="L2238" s="68" t="s">
        <v>196</v>
      </c>
      <c r="M2238" s="68" t="s">
        <v>4033</v>
      </c>
      <c r="N2238" s="68" t="s">
        <v>5240</v>
      </c>
      <c r="O2238" s="68" t="s">
        <v>14666</v>
      </c>
      <c r="P2238" s="348">
        <v>22001330</v>
      </c>
      <c r="Q2238" s="348" t="s">
        <v>15347</v>
      </c>
      <c r="R2238" s="348" t="s">
        <v>12741</v>
      </c>
      <c r="S2238" s="348">
        <v>22001330</v>
      </c>
      <c r="T2238" s="348" t="s">
        <v>16296</v>
      </c>
      <c r="U2238" s="348">
        <v>26420211</v>
      </c>
      <c r="V2238" s="68"/>
      <c r="W2238" s="68"/>
      <c r="X2238" s="68" t="s">
        <v>6319</v>
      </c>
      <c r="Y2238" s="68"/>
    </row>
    <row r="2239" spans="1:25" x14ac:dyDescent="0.25">
      <c r="A2239" s="68" t="s">
        <v>6569</v>
      </c>
      <c r="B2239" s="68" t="s">
        <v>4160</v>
      </c>
      <c r="C2239" s="68" t="s">
        <v>1453</v>
      </c>
      <c r="D2239" s="68" t="s">
        <v>5975</v>
      </c>
      <c r="E2239" s="68" t="s">
        <v>3</v>
      </c>
      <c r="F2239" s="68" t="s">
        <v>195</v>
      </c>
      <c r="G2239" s="68" t="s">
        <v>2</v>
      </c>
      <c r="H2239" s="68" t="s">
        <v>15</v>
      </c>
      <c r="I2239" s="68">
        <v>60111</v>
      </c>
      <c r="J2239" s="68" t="s">
        <v>13974</v>
      </c>
      <c r="K2239" s="68" t="s">
        <v>196</v>
      </c>
      <c r="L2239" s="68" t="s">
        <v>196</v>
      </c>
      <c r="M2239" s="68" t="s">
        <v>4033</v>
      </c>
      <c r="N2239" s="68" t="s">
        <v>1453</v>
      </c>
      <c r="O2239" s="68" t="s">
        <v>14666</v>
      </c>
      <c r="P2239" s="348">
        <v>22007831</v>
      </c>
      <c r="Q2239" s="348">
        <v>26420211</v>
      </c>
      <c r="R2239" s="348" t="s">
        <v>16756</v>
      </c>
      <c r="S2239" s="348">
        <v>83163515</v>
      </c>
      <c r="T2239" s="348" t="s">
        <v>16296</v>
      </c>
      <c r="U2239" s="348">
        <v>26420211</v>
      </c>
      <c r="V2239" s="68"/>
      <c r="W2239" s="68"/>
      <c r="X2239" s="68" t="s">
        <v>6570</v>
      </c>
      <c r="Y2239" s="68"/>
    </row>
    <row r="2240" spans="1:25" x14ac:dyDescent="0.25">
      <c r="A2240" s="68" t="s">
        <v>6571</v>
      </c>
      <c r="B2240" s="68" t="s">
        <v>6225</v>
      </c>
      <c r="C2240" s="68" t="s">
        <v>2410</v>
      </c>
      <c r="D2240" s="68" t="s">
        <v>5975</v>
      </c>
      <c r="E2240" s="68" t="s">
        <v>3</v>
      </c>
      <c r="F2240" s="68" t="s">
        <v>195</v>
      </c>
      <c r="G2240" s="68" t="s">
        <v>2</v>
      </c>
      <c r="H2240" s="68" t="s">
        <v>15</v>
      </c>
      <c r="I2240" s="68">
        <v>60111</v>
      </c>
      <c r="J2240" s="68" t="s">
        <v>13974</v>
      </c>
      <c r="K2240" s="68" t="s">
        <v>196</v>
      </c>
      <c r="L2240" s="68" t="s">
        <v>196</v>
      </c>
      <c r="M2240" s="68" t="s">
        <v>4033</v>
      </c>
      <c r="N2240" s="68" t="s">
        <v>11705</v>
      </c>
      <c r="O2240" s="68" t="s">
        <v>14666</v>
      </c>
      <c r="P2240" s="348">
        <v>22002696</v>
      </c>
      <c r="Q2240" s="348">
        <v>26420211</v>
      </c>
      <c r="R2240" s="348" t="s">
        <v>11706</v>
      </c>
      <c r="S2240" s="348">
        <v>86116380</v>
      </c>
      <c r="T2240" s="348" t="s">
        <v>16296</v>
      </c>
      <c r="U2240" s="348">
        <v>26420211</v>
      </c>
      <c r="V2240" s="68"/>
      <c r="W2240" s="68"/>
      <c r="X2240" s="68" t="s">
        <v>9412</v>
      </c>
      <c r="Y2240" s="68"/>
    </row>
    <row r="2241" spans="1:25" x14ac:dyDescent="0.25">
      <c r="A2241" s="68" t="s">
        <v>6572</v>
      </c>
      <c r="B2241" s="68" t="s">
        <v>5355</v>
      </c>
      <c r="C2241" s="68" t="s">
        <v>6573</v>
      </c>
      <c r="D2241" s="68" t="s">
        <v>5975</v>
      </c>
      <c r="E2241" s="68" t="s">
        <v>3</v>
      </c>
      <c r="F2241" s="68" t="s">
        <v>195</v>
      </c>
      <c r="G2241" s="68" t="s">
        <v>2</v>
      </c>
      <c r="H2241" s="68" t="s">
        <v>15</v>
      </c>
      <c r="I2241" s="68">
        <v>60111</v>
      </c>
      <c r="J2241" s="68" t="s">
        <v>13974</v>
      </c>
      <c r="K2241" s="68" t="s">
        <v>196</v>
      </c>
      <c r="L2241" s="68" t="s">
        <v>196</v>
      </c>
      <c r="M2241" s="68" t="s">
        <v>4033</v>
      </c>
      <c r="N2241" s="68" t="s">
        <v>1919</v>
      </c>
      <c r="O2241" s="68" t="s">
        <v>14666</v>
      </c>
      <c r="P2241" s="348">
        <v>22007694</v>
      </c>
      <c r="Q2241" s="348" t="s">
        <v>15347</v>
      </c>
      <c r="R2241" s="348" t="s">
        <v>13583</v>
      </c>
      <c r="S2241" s="348">
        <v>88801425</v>
      </c>
      <c r="T2241" s="348" t="s">
        <v>16296</v>
      </c>
      <c r="U2241" s="348">
        <v>26420211</v>
      </c>
      <c r="V2241" s="68"/>
      <c r="W2241" s="68"/>
      <c r="X2241" s="68" t="s">
        <v>3252</v>
      </c>
      <c r="Y2241" s="68"/>
    </row>
    <row r="2242" spans="1:25" x14ac:dyDescent="0.25">
      <c r="A2242" s="68" t="s">
        <v>6574</v>
      </c>
      <c r="B2242" s="68" t="s">
        <v>6246</v>
      </c>
      <c r="C2242" s="68" t="s">
        <v>929</v>
      </c>
      <c r="D2242" s="68" t="s">
        <v>5975</v>
      </c>
      <c r="E2242" s="68" t="s">
        <v>3</v>
      </c>
      <c r="F2242" s="68" t="s">
        <v>195</v>
      </c>
      <c r="G2242" s="68" t="s">
        <v>2</v>
      </c>
      <c r="H2242" s="68" t="s">
        <v>6</v>
      </c>
      <c r="I2242" s="68">
        <v>60105</v>
      </c>
      <c r="J2242" s="68" t="s">
        <v>13063</v>
      </c>
      <c r="K2242" s="68" t="s">
        <v>196</v>
      </c>
      <c r="L2242" s="68" t="s">
        <v>196</v>
      </c>
      <c r="M2242" s="68" t="s">
        <v>6488</v>
      </c>
      <c r="N2242" s="68" t="s">
        <v>929</v>
      </c>
      <c r="O2242" s="68" t="s">
        <v>14666</v>
      </c>
      <c r="P2242" s="348">
        <v>26420838</v>
      </c>
      <c r="Q2242" s="348">
        <v>26420838</v>
      </c>
      <c r="R2242" s="348" t="s">
        <v>15024</v>
      </c>
      <c r="S2242" s="348">
        <v>88472506</v>
      </c>
      <c r="T2242" s="348" t="s">
        <v>16296</v>
      </c>
      <c r="U2242" s="348">
        <v>26420211</v>
      </c>
      <c r="V2242" s="68"/>
      <c r="W2242" s="68"/>
      <c r="X2242" s="68" t="s">
        <v>10712</v>
      </c>
      <c r="Y2242" s="68"/>
    </row>
    <row r="2243" spans="1:25" x14ac:dyDescent="0.25">
      <c r="A2243" s="68" t="s">
        <v>6575</v>
      </c>
      <c r="B2243" s="68" t="s">
        <v>1774</v>
      </c>
      <c r="C2243" s="68" t="s">
        <v>6576</v>
      </c>
      <c r="D2243" s="68" t="s">
        <v>194</v>
      </c>
      <c r="E2243" s="68" t="s">
        <v>5</v>
      </c>
      <c r="F2243" s="68" t="s">
        <v>195</v>
      </c>
      <c r="G2243" s="68" t="s">
        <v>8</v>
      </c>
      <c r="H2243" s="68" t="s">
        <v>4</v>
      </c>
      <c r="I2243" s="68">
        <v>60703</v>
      </c>
      <c r="J2243" s="68" t="s">
        <v>13921</v>
      </c>
      <c r="K2243" s="68" t="s">
        <v>196</v>
      </c>
      <c r="L2243" s="68" t="s">
        <v>197</v>
      </c>
      <c r="M2243" s="68" t="s">
        <v>14309</v>
      </c>
      <c r="N2243" s="68" t="s">
        <v>6576</v>
      </c>
      <c r="O2243" s="68" t="s">
        <v>14666</v>
      </c>
      <c r="P2243" s="348">
        <v>27418082</v>
      </c>
      <c r="Q2243" s="348" t="s">
        <v>15347</v>
      </c>
      <c r="R2243" s="348" t="s">
        <v>11824</v>
      </c>
      <c r="S2243" s="348">
        <v>88243884</v>
      </c>
      <c r="T2243" s="348" t="s">
        <v>15854</v>
      </c>
      <c r="U2243" s="348">
        <v>27899336</v>
      </c>
      <c r="V2243" s="68"/>
      <c r="W2243" s="68"/>
      <c r="X2243" s="68" t="s">
        <v>3756</v>
      </c>
      <c r="Y2243" s="68"/>
    </row>
    <row r="2244" spans="1:25" x14ac:dyDescent="0.25">
      <c r="A2244" s="68" t="s">
        <v>6578</v>
      </c>
      <c r="B2244" s="68" t="s">
        <v>6577</v>
      </c>
      <c r="C2244" s="68" t="s">
        <v>6579</v>
      </c>
      <c r="D2244" s="68" t="s">
        <v>196</v>
      </c>
      <c r="E2244" s="68" t="s">
        <v>8</v>
      </c>
      <c r="F2244" s="68" t="s">
        <v>195</v>
      </c>
      <c r="G2244" s="68" t="s">
        <v>3</v>
      </c>
      <c r="H2244" s="68" t="s">
        <v>4</v>
      </c>
      <c r="I2244" s="68">
        <v>60203</v>
      </c>
      <c r="J2244" s="68" t="s">
        <v>12971</v>
      </c>
      <c r="K2244" s="68" t="s">
        <v>196</v>
      </c>
      <c r="L2244" s="68" t="s">
        <v>6187</v>
      </c>
      <c r="M2244" s="68" t="s">
        <v>14292</v>
      </c>
      <c r="N2244" s="68" t="s">
        <v>3863</v>
      </c>
      <c r="O2244" s="68" t="s">
        <v>14666</v>
      </c>
      <c r="P2244" s="348">
        <v>62290752</v>
      </c>
      <c r="Q2244" s="348" t="s">
        <v>15347</v>
      </c>
      <c r="R2244" s="348" t="s">
        <v>14293</v>
      </c>
      <c r="S2244" s="348">
        <v>83165081</v>
      </c>
      <c r="T2244" s="348" t="s">
        <v>15802</v>
      </c>
      <c r="U2244" s="348">
        <v>26350583</v>
      </c>
      <c r="V2244" s="68"/>
      <c r="W2244" s="68"/>
      <c r="X2244" s="68" t="s">
        <v>12157</v>
      </c>
      <c r="Y2244" s="68"/>
    </row>
    <row r="2245" spans="1:25" x14ac:dyDescent="0.25">
      <c r="A2245" s="68" t="s">
        <v>6580</v>
      </c>
      <c r="B2245" s="68" t="s">
        <v>2758</v>
      </c>
      <c r="C2245" s="68" t="s">
        <v>6581</v>
      </c>
      <c r="D2245" s="68" t="s">
        <v>196</v>
      </c>
      <c r="E2245" s="68" t="s">
        <v>10</v>
      </c>
      <c r="F2245" s="68" t="s">
        <v>195</v>
      </c>
      <c r="G2245" s="68" t="s">
        <v>3</v>
      </c>
      <c r="H2245" s="68" t="s">
        <v>7</v>
      </c>
      <c r="I2245" s="68">
        <v>60206</v>
      </c>
      <c r="J2245" s="68" t="s">
        <v>13083</v>
      </c>
      <c r="K2245" s="68" t="s">
        <v>196</v>
      </c>
      <c r="L2245" s="68" t="s">
        <v>6187</v>
      </c>
      <c r="M2245" s="68" t="s">
        <v>6581</v>
      </c>
      <c r="N2245" s="68" t="s">
        <v>6581</v>
      </c>
      <c r="O2245" s="68" t="s">
        <v>14666</v>
      </c>
      <c r="P2245" s="348">
        <v>26344192</v>
      </c>
      <c r="Q2245" s="348">
        <v>26355272</v>
      </c>
      <c r="R2245" s="348" t="s">
        <v>15855</v>
      </c>
      <c r="S2245" s="348">
        <v>84893950</v>
      </c>
      <c r="T2245" s="348" t="s">
        <v>10051</v>
      </c>
      <c r="U2245" s="348">
        <v>26355272</v>
      </c>
      <c r="V2245" s="68"/>
      <c r="W2245" s="68"/>
      <c r="X2245" s="68" t="s">
        <v>1411</v>
      </c>
      <c r="Y2245" s="68"/>
    </row>
    <row r="2246" spans="1:25" x14ac:dyDescent="0.25">
      <c r="A2246" s="68" t="s">
        <v>6583</v>
      </c>
      <c r="B2246" s="68" t="s">
        <v>1732</v>
      </c>
      <c r="C2246" s="68" t="s">
        <v>6584</v>
      </c>
      <c r="D2246" s="68" t="s">
        <v>196</v>
      </c>
      <c r="E2246" s="68" t="s">
        <v>10</v>
      </c>
      <c r="F2246" s="68" t="s">
        <v>195</v>
      </c>
      <c r="G2246" s="68" t="s">
        <v>3</v>
      </c>
      <c r="H2246" s="68" t="s">
        <v>3</v>
      </c>
      <c r="I2246" s="68">
        <v>60202</v>
      </c>
      <c r="J2246" s="68" t="s">
        <v>12931</v>
      </c>
      <c r="K2246" s="68" t="s">
        <v>196</v>
      </c>
      <c r="L2246" s="68" t="s">
        <v>6187</v>
      </c>
      <c r="M2246" s="68" t="s">
        <v>6188</v>
      </c>
      <c r="N2246" s="68" t="s">
        <v>6585</v>
      </c>
      <c r="O2246" s="68" t="s">
        <v>14666</v>
      </c>
      <c r="P2246" s="348">
        <v>26350814</v>
      </c>
      <c r="Q2246" s="348">
        <v>26350313</v>
      </c>
      <c r="R2246" s="348" t="s">
        <v>14297</v>
      </c>
      <c r="S2246" s="348">
        <v>88309982</v>
      </c>
      <c r="T2246" s="348" t="s">
        <v>10051</v>
      </c>
      <c r="U2246" s="348">
        <v>26355272</v>
      </c>
      <c r="V2246" s="68"/>
      <c r="W2246" s="68"/>
      <c r="X2246" s="68" t="s">
        <v>334</v>
      </c>
      <c r="Y2246" s="68"/>
    </row>
    <row r="2247" spans="1:25" x14ac:dyDescent="0.25">
      <c r="A2247" s="68" t="s">
        <v>6586</v>
      </c>
      <c r="B2247" s="68" t="s">
        <v>5021</v>
      </c>
      <c r="C2247" s="68" t="s">
        <v>6587</v>
      </c>
      <c r="D2247" s="68" t="s">
        <v>196</v>
      </c>
      <c r="E2247" s="68" t="s">
        <v>8</v>
      </c>
      <c r="F2247" s="68" t="s">
        <v>195</v>
      </c>
      <c r="G2247" s="68" t="s">
        <v>3</v>
      </c>
      <c r="H2247" s="68" t="s">
        <v>4</v>
      </c>
      <c r="I2247" s="68">
        <v>60203</v>
      </c>
      <c r="J2247" s="68" t="s">
        <v>12971</v>
      </c>
      <c r="K2247" s="68" t="s">
        <v>196</v>
      </c>
      <c r="L2247" s="68" t="s">
        <v>6187</v>
      </c>
      <c r="M2247" s="68" t="s">
        <v>14292</v>
      </c>
      <c r="N2247" s="68" t="s">
        <v>6587</v>
      </c>
      <c r="O2247" s="68" t="s">
        <v>14666</v>
      </c>
      <c r="P2247" s="348">
        <v>26355551</v>
      </c>
      <c r="Q2247" s="348">
        <v>26355551</v>
      </c>
      <c r="R2247" s="348" t="s">
        <v>15856</v>
      </c>
      <c r="S2247" s="348">
        <v>26355551</v>
      </c>
      <c r="T2247" s="348" t="s">
        <v>15802</v>
      </c>
      <c r="U2247" s="348">
        <v>26350583</v>
      </c>
      <c r="V2247" s="68"/>
      <c r="W2247" s="68"/>
      <c r="X2247" s="68" t="s">
        <v>2420</v>
      </c>
      <c r="Y2247" s="68"/>
    </row>
    <row r="2248" spans="1:25" x14ac:dyDescent="0.25">
      <c r="A2248" s="68" t="s">
        <v>6589</v>
      </c>
      <c r="B2248" s="68" t="s">
        <v>6588</v>
      </c>
      <c r="C2248" s="68" t="s">
        <v>6590</v>
      </c>
      <c r="D2248" s="68" t="s">
        <v>196</v>
      </c>
      <c r="E2248" s="68" t="s">
        <v>10</v>
      </c>
      <c r="F2248" s="68" t="s">
        <v>195</v>
      </c>
      <c r="G2248" s="68" t="s">
        <v>3</v>
      </c>
      <c r="H2248" s="68" t="s">
        <v>2</v>
      </c>
      <c r="I2248" s="68">
        <v>60201</v>
      </c>
      <c r="J2248" s="68" t="s">
        <v>13759</v>
      </c>
      <c r="K2248" s="68" t="s">
        <v>196</v>
      </c>
      <c r="L2248" s="68" t="s">
        <v>6187</v>
      </c>
      <c r="M2248" s="68" t="s">
        <v>6582</v>
      </c>
      <c r="N2248" s="68" t="s">
        <v>6582</v>
      </c>
      <c r="O2248" s="68" t="s">
        <v>14666</v>
      </c>
      <c r="P2248" s="348">
        <v>26366130</v>
      </c>
      <c r="Q2248" s="348">
        <v>26366130</v>
      </c>
      <c r="R2248" s="348" t="s">
        <v>15020</v>
      </c>
      <c r="S2248" s="348">
        <v>26366130</v>
      </c>
      <c r="T2248" s="348" t="s">
        <v>10051</v>
      </c>
      <c r="U2248" s="348">
        <v>26355272</v>
      </c>
      <c r="V2248" s="68"/>
      <c r="W2248" s="68"/>
      <c r="X2248" s="68"/>
      <c r="Y2248" s="68" t="s">
        <v>737</v>
      </c>
    </row>
    <row r="2249" spans="1:25" x14ac:dyDescent="0.25">
      <c r="A2249" s="68" t="s">
        <v>6591</v>
      </c>
      <c r="B2249" s="68" t="s">
        <v>2170</v>
      </c>
      <c r="C2249" s="68" t="s">
        <v>6592</v>
      </c>
      <c r="D2249" s="68" t="s">
        <v>196</v>
      </c>
      <c r="E2249" s="68" t="s">
        <v>8</v>
      </c>
      <c r="F2249" s="68" t="s">
        <v>195</v>
      </c>
      <c r="G2249" s="68" t="s">
        <v>3</v>
      </c>
      <c r="H2249" s="68" t="s">
        <v>5</v>
      </c>
      <c r="I2249" s="68">
        <v>60204</v>
      </c>
      <c r="J2249" s="68" t="s">
        <v>13027</v>
      </c>
      <c r="K2249" s="68" t="s">
        <v>196</v>
      </c>
      <c r="L2249" s="68" t="s">
        <v>6187</v>
      </c>
      <c r="M2249" s="68" t="s">
        <v>218</v>
      </c>
      <c r="N2249" s="68" t="s">
        <v>6592</v>
      </c>
      <c r="O2249" s="68" t="s">
        <v>14666</v>
      </c>
      <c r="P2249" s="348">
        <v>26367625</v>
      </c>
      <c r="Q2249" s="348">
        <v>26367625</v>
      </c>
      <c r="R2249" s="348" t="s">
        <v>13250</v>
      </c>
      <c r="S2249" s="348">
        <v>26367625</v>
      </c>
      <c r="T2249" s="348" t="s">
        <v>15802</v>
      </c>
      <c r="U2249" s="348">
        <v>26350583</v>
      </c>
      <c r="V2249" s="68"/>
      <c r="W2249" s="68"/>
      <c r="X2249" s="68" t="s">
        <v>2842</v>
      </c>
      <c r="Y2249" s="68"/>
    </row>
    <row r="2250" spans="1:25" x14ac:dyDescent="0.25">
      <c r="A2250" s="68" t="s">
        <v>6594</v>
      </c>
      <c r="B2250" s="68" t="s">
        <v>6593</v>
      </c>
      <c r="C2250" s="68" t="s">
        <v>5639</v>
      </c>
      <c r="D2250" s="68" t="s">
        <v>196</v>
      </c>
      <c r="E2250" s="68" t="s">
        <v>8</v>
      </c>
      <c r="F2250" s="68" t="s">
        <v>195</v>
      </c>
      <c r="G2250" s="68" t="s">
        <v>3</v>
      </c>
      <c r="H2250" s="68" t="s">
        <v>6</v>
      </c>
      <c r="I2250" s="68">
        <v>60205</v>
      </c>
      <c r="J2250" s="68" t="s">
        <v>13952</v>
      </c>
      <c r="K2250" s="68" t="s">
        <v>196</v>
      </c>
      <c r="L2250" s="68" t="s">
        <v>6187</v>
      </c>
      <c r="M2250" s="68" t="s">
        <v>570</v>
      </c>
      <c r="N2250" s="68" t="s">
        <v>5639</v>
      </c>
      <c r="O2250" s="68" t="s">
        <v>14666</v>
      </c>
      <c r="P2250" s="348">
        <v>22001778</v>
      </c>
      <c r="Q2250" s="348" t="s">
        <v>15347</v>
      </c>
      <c r="R2250" s="348" t="s">
        <v>15857</v>
      </c>
      <c r="S2250" s="348">
        <v>63923783</v>
      </c>
      <c r="T2250" s="348" t="s">
        <v>15802</v>
      </c>
      <c r="U2250" s="348">
        <v>26350583</v>
      </c>
      <c r="V2250" s="68"/>
      <c r="W2250" s="68"/>
      <c r="X2250" s="68" t="s">
        <v>13251</v>
      </c>
      <c r="Y2250" s="68"/>
    </row>
    <row r="2251" spans="1:25" x14ac:dyDescent="0.25">
      <c r="A2251" s="68" t="s">
        <v>6596</v>
      </c>
      <c r="B2251" s="68" t="s">
        <v>6595</v>
      </c>
      <c r="C2251" s="68" t="s">
        <v>5566</v>
      </c>
      <c r="D2251" s="68" t="s">
        <v>196</v>
      </c>
      <c r="E2251" s="68" t="s">
        <v>8</v>
      </c>
      <c r="F2251" s="68" t="s">
        <v>195</v>
      </c>
      <c r="G2251" s="68" t="s">
        <v>3</v>
      </c>
      <c r="H2251" s="68" t="s">
        <v>6</v>
      </c>
      <c r="I2251" s="68">
        <v>60205</v>
      </c>
      <c r="J2251" s="68" t="s">
        <v>13952</v>
      </c>
      <c r="K2251" s="68" t="s">
        <v>196</v>
      </c>
      <c r="L2251" s="68" t="s">
        <v>6187</v>
      </c>
      <c r="M2251" s="68" t="s">
        <v>570</v>
      </c>
      <c r="N2251" s="68" t="s">
        <v>570</v>
      </c>
      <c r="O2251" s="68" t="s">
        <v>14666</v>
      </c>
      <c r="P2251" s="348">
        <v>24633486</v>
      </c>
      <c r="Q2251" s="348">
        <v>84046225</v>
      </c>
      <c r="R2251" s="348" t="s">
        <v>16757</v>
      </c>
      <c r="S2251" s="348">
        <v>89666410</v>
      </c>
      <c r="T2251" s="348" t="s">
        <v>15802</v>
      </c>
      <c r="U2251" s="348">
        <v>26350583</v>
      </c>
      <c r="V2251" s="68"/>
      <c r="W2251" s="68"/>
      <c r="X2251" s="68" t="s">
        <v>6324</v>
      </c>
      <c r="Y2251" s="68"/>
    </row>
    <row r="2252" spans="1:25" x14ac:dyDescent="0.25">
      <c r="A2252" s="68" t="s">
        <v>6598</v>
      </c>
      <c r="B2252" s="68" t="s">
        <v>6597</v>
      </c>
      <c r="C2252" s="68" t="s">
        <v>10156</v>
      </c>
      <c r="D2252" s="68" t="s">
        <v>196</v>
      </c>
      <c r="E2252" s="68" t="s">
        <v>8</v>
      </c>
      <c r="F2252" s="68" t="s">
        <v>195</v>
      </c>
      <c r="G2252" s="68" t="s">
        <v>3</v>
      </c>
      <c r="H2252" s="68" t="s">
        <v>4</v>
      </c>
      <c r="I2252" s="68">
        <v>60203</v>
      </c>
      <c r="J2252" s="68" t="s">
        <v>12971</v>
      </c>
      <c r="K2252" s="68" t="s">
        <v>196</v>
      </c>
      <c r="L2252" s="68" t="s">
        <v>6187</v>
      </c>
      <c r="M2252" s="68" t="s">
        <v>14292</v>
      </c>
      <c r="N2252" s="68" t="s">
        <v>11707</v>
      </c>
      <c r="O2252" s="68" t="s">
        <v>14666</v>
      </c>
      <c r="P2252" s="348">
        <v>26367555</v>
      </c>
      <c r="Q2252" s="348">
        <v>26367555</v>
      </c>
      <c r="R2252" s="348" t="s">
        <v>15858</v>
      </c>
      <c r="S2252" s="348">
        <v>83181008</v>
      </c>
      <c r="T2252" s="348" t="s">
        <v>15802</v>
      </c>
      <c r="U2252" s="348">
        <v>88248904</v>
      </c>
      <c r="V2252" s="68"/>
      <c r="W2252" s="68"/>
      <c r="X2252" s="68" t="s">
        <v>3836</v>
      </c>
      <c r="Y2252" s="68"/>
    </row>
    <row r="2253" spans="1:25" x14ac:dyDescent="0.25">
      <c r="A2253" s="68" t="s">
        <v>6599</v>
      </c>
      <c r="B2253" s="68" t="s">
        <v>690</v>
      </c>
      <c r="C2253" s="68" t="s">
        <v>6600</v>
      </c>
      <c r="D2253" s="68" t="s">
        <v>196</v>
      </c>
      <c r="E2253" s="68" t="s">
        <v>10</v>
      </c>
      <c r="F2253" s="68" t="s">
        <v>195</v>
      </c>
      <c r="G2253" s="68" t="s">
        <v>3</v>
      </c>
      <c r="H2253" s="68" t="s">
        <v>7</v>
      </c>
      <c r="I2253" s="68">
        <v>60206</v>
      </c>
      <c r="J2253" s="68" t="s">
        <v>13083</v>
      </c>
      <c r="K2253" s="68" t="s">
        <v>196</v>
      </c>
      <c r="L2253" s="68" t="s">
        <v>6187</v>
      </c>
      <c r="M2253" s="68" t="s">
        <v>6581</v>
      </c>
      <c r="N2253" s="68" t="s">
        <v>6600</v>
      </c>
      <c r="O2253" s="68" t="s">
        <v>14666</v>
      </c>
      <c r="P2253" s="348">
        <v>24285433</v>
      </c>
      <c r="Q2253" s="348">
        <v>24285433</v>
      </c>
      <c r="R2253" s="348" t="s">
        <v>15023</v>
      </c>
      <c r="S2253" s="348">
        <v>24285433</v>
      </c>
      <c r="T2253" s="348" t="s">
        <v>10051</v>
      </c>
      <c r="U2253" s="348">
        <v>26357272</v>
      </c>
      <c r="V2253" s="68"/>
      <c r="W2253" s="68"/>
      <c r="X2253" s="68" t="s">
        <v>6601</v>
      </c>
      <c r="Y2253" s="68"/>
    </row>
    <row r="2254" spans="1:25" x14ac:dyDescent="0.25">
      <c r="A2254" s="68" t="s">
        <v>6602</v>
      </c>
      <c r="B2254" s="68" t="s">
        <v>678</v>
      </c>
      <c r="C2254" s="68" t="s">
        <v>6603</v>
      </c>
      <c r="D2254" s="68" t="s">
        <v>196</v>
      </c>
      <c r="E2254" s="68" t="s">
        <v>10</v>
      </c>
      <c r="F2254" s="68" t="s">
        <v>195</v>
      </c>
      <c r="G2254" s="68" t="s">
        <v>3</v>
      </c>
      <c r="H2254" s="68" t="s">
        <v>2</v>
      </c>
      <c r="I2254" s="68">
        <v>60201</v>
      </c>
      <c r="J2254" s="68" t="s">
        <v>13759</v>
      </c>
      <c r="K2254" s="68" t="s">
        <v>196</v>
      </c>
      <c r="L2254" s="68" t="s">
        <v>6187</v>
      </c>
      <c r="M2254" s="68" t="s">
        <v>6582</v>
      </c>
      <c r="N2254" s="68" t="s">
        <v>6603</v>
      </c>
      <c r="O2254" s="68" t="s">
        <v>14666</v>
      </c>
      <c r="P2254" s="348">
        <v>26367393</v>
      </c>
      <c r="Q2254" s="348">
        <v>26367393</v>
      </c>
      <c r="R2254" s="348" t="s">
        <v>15859</v>
      </c>
      <c r="S2254" s="348">
        <v>26367393</v>
      </c>
      <c r="T2254" s="348" t="s">
        <v>10051</v>
      </c>
      <c r="U2254" s="348">
        <v>26355272</v>
      </c>
      <c r="V2254" s="68"/>
      <c r="W2254" s="68"/>
      <c r="X2254" s="68" t="s">
        <v>4808</v>
      </c>
      <c r="Y2254" s="68"/>
    </row>
    <row r="2255" spans="1:25" x14ac:dyDescent="0.25">
      <c r="A2255" s="68" t="s">
        <v>6605</v>
      </c>
      <c r="B2255" s="68" t="s">
        <v>6604</v>
      </c>
      <c r="C2255" s="68" t="s">
        <v>6606</v>
      </c>
      <c r="D2255" s="68" t="s">
        <v>196</v>
      </c>
      <c r="E2255" s="68" t="s">
        <v>10</v>
      </c>
      <c r="F2255" s="68" t="s">
        <v>195</v>
      </c>
      <c r="G2255" s="68" t="s">
        <v>3</v>
      </c>
      <c r="H2255" s="68" t="s">
        <v>7</v>
      </c>
      <c r="I2255" s="68">
        <v>60206</v>
      </c>
      <c r="J2255" s="68" t="s">
        <v>13083</v>
      </c>
      <c r="K2255" s="68" t="s">
        <v>196</v>
      </c>
      <c r="L2255" s="68" t="s">
        <v>6187</v>
      </c>
      <c r="M2255" s="68" t="s">
        <v>6581</v>
      </c>
      <c r="N2255" s="68" t="s">
        <v>6606</v>
      </c>
      <c r="O2255" s="68" t="s">
        <v>14666</v>
      </c>
      <c r="P2255" s="348">
        <v>26343068</v>
      </c>
      <c r="Q2255" s="348">
        <v>26343068</v>
      </c>
      <c r="R2255" s="348" t="s">
        <v>15040</v>
      </c>
      <c r="S2255" s="348">
        <v>83441754</v>
      </c>
      <c r="T2255" s="348" t="s">
        <v>10051</v>
      </c>
      <c r="U2255" s="348">
        <v>88205893</v>
      </c>
      <c r="V2255" s="68"/>
      <c r="W2255" s="68"/>
      <c r="X2255" s="68" t="s">
        <v>6559</v>
      </c>
      <c r="Y2255" s="68"/>
    </row>
    <row r="2256" spans="1:25" x14ac:dyDescent="0.25">
      <c r="A2256" s="68" t="s">
        <v>6608</v>
      </c>
      <c r="B2256" s="68" t="s">
        <v>6607</v>
      </c>
      <c r="C2256" s="68" t="s">
        <v>6609</v>
      </c>
      <c r="D2256" s="68" t="s">
        <v>196</v>
      </c>
      <c r="E2256" s="68" t="s">
        <v>10</v>
      </c>
      <c r="F2256" s="68" t="s">
        <v>195</v>
      </c>
      <c r="G2256" s="68" t="s">
        <v>3</v>
      </c>
      <c r="H2256" s="68" t="s">
        <v>7</v>
      </c>
      <c r="I2256" s="68">
        <v>60206</v>
      </c>
      <c r="J2256" s="68" t="s">
        <v>13083</v>
      </c>
      <c r="K2256" s="68" t="s">
        <v>196</v>
      </c>
      <c r="L2256" s="68" t="s">
        <v>6187</v>
      </c>
      <c r="M2256" s="68" t="s">
        <v>6581</v>
      </c>
      <c r="N2256" s="68" t="s">
        <v>6609</v>
      </c>
      <c r="O2256" s="68" t="s">
        <v>14666</v>
      </c>
      <c r="P2256" s="348">
        <v>24287801</v>
      </c>
      <c r="Q2256" s="348" t="s">
        <v>15347</v>
      </c>
      <c r="R2256" s="348" t="s">
        <v>15012</v>
      </c>
      <c r="S2256" s="348">
        <v>88151108</v>
      </c>
      <c r="T2256" s="348" t="s">
        <v>10051</v>
      </c>
      <c r="U2256" s="348">
        <v>26355372</v>
      </c>
      <c r="V2256" s="68"/>
      <c r="W2256" s="68"/>
      <c r="X2256" s="68" t="s">
        <v>8371</v>
      </c>
      <c r="Y2256" s="68"/>
    </row>
    <row r="2257" spans="1:25" x14ac:dyDescent="0.25">
      <c r="A2257" s="68" t="s">
        <v>6612</v>
      </c>
      <c r="B2257" s="68" t="s">
        <v>6611</v>
      </c>
      <c r="C2257" s="68" t="s">
        <v>6613</v>
      </c>
      <c r="D2257" s="68" t="s">
        <v>196</v>
      </c>
      <c r="E2257" s="68" t="s">
        <v>10</v>
      </c>
      <c r="F2257" s="68" t="s">
        <v>195</v>
      </c>
      <c r="G2257" s="68" t="s">
        <v>3</v>
      </c>
      <c r="H2257" s="68" t="s">
        <v>7</v>
      </c>
      <c r="I2257" s="68">
        <v>60206</v>
      </c>
      <c r="J2257" s="68" t="s">
        <v>13083</v>
      </c>
      <c r="K2257" s="68" t="s">
        <v>196</v>
      </c>
      <c r="L2257" s="68" t="s">
        <v>6187</v>
      </c>
      <c r="M2257" s="68" t="s">
        <v>6581</v>
      </c>
      <c r="N2257" s="68" t="s">
        <v>6613</v>
      </c>
      <c r="O2257" s="68" t="s">
        <v>14666</v>
      </c>
      <c r="P2257" s="348">
        <v>24282891</v>
      </c>
      <c r="Q2257" s="348" t="s">
        <v>15347</v>
      </c>
      <c r="R2257" s="348" t="s">
        <v>15860</v>
      </c>
      <c r="S2257" s="348">
        <v>88309982</v>
      </c>
      <c r="T2257" s="348" t="s">
        <v>10051</v>
      </c>
      <c r="U2257" s="348">
        <v>26355272</v>
      </c>
      <c r="V2257" s="68"/>
      <c r="W2257" s="68"/>
      <c r="X2257" s="68" t="s">
        <v>6614</v>
      </c>
      <c r="Y2257" s="68"/>
    </row>
    <row r="2258" spans="1:25" x14ac:dyDescent="0.25">
      <c r="A2258" s="68" t="s">
        <v>6615</v>
      </c>
      <c r="B2258" s="68" t="s">
        <v>4430</v>
      </c>
      <c r="C2258" s="68" t="s">
        <v>6616</v>
      </c>
      <c r="D2258" s="68" t="s">
        <v>196</v>
      </c>
      <c r="E2258" s="68" t="s">
        <v>8</v>
      </c>
      <c r="F2258" s="68" t="s">
        <v>195</v>
      </c>
      <c r="G2258" s="68" t="s">
        <v>3</v>
      </c>
      <c r="H2258" s="68" t="s">
        <v>5</v>
      </c>
      <c r="I2258" s="68">
        <v>60204</v>
      </c>
      <c r="J2258" s="68" t="s">
        <v>13027</v>
      </c>
      <c r="K2258" s="68" t="s">
        <v>196</v>
      </c>
      <c r="L2258" s="68" t="s">
        <v>6187</v>
      </c>
      <c r="M2258" s="68" t="s">
        <v>218</v>
      </c>
      <c r="N2258" s="68" t="s">
        <v>11708</v>
      </c>
      <c r="O2258" s="68" t="s">
        <v>14666</v>
      </c>
      <c r="P2258" s="348">
        <v>26362717</v>
      </c>
      <c r="Q2258" s="348" t="s">
        <v>15347</v>
      </c>
      <c r="R2258" s="348" t="s">
        <v>16758</v>
      </c>
      <c r="S2258" s="348">
        <v>26362717</v>
      </c>
      <c r="T2258" s="348" t="s">
        <v>15802</v>
      </c>
      <c r="U2258" s="348">
        <v>26350583</v>
      </c>
      <c r="V2258" s="68"/>
      <c r="W2258" s="68"/>
      <c r="X2258" s="68" t="s">
        <v>10933</v>
      </c>
      <c r="Y2258" s="68"/>
    </row>
    <row r="2259" spans="1:25" x14ac:dyDescent="0.25">
      <c r="A2259" s="68" t="s">
        <v>6618</v>
      </c>
      <c r="B2259" s="68" t="s">
        <v>6617</v>
      </c>
      <c r="C2259" s="68" t="s">
        <v>6619</v>
      </c>
      <c r="D2259" s="68" t="s">
        <v>196</v>
      </c>
      <c r="E2259" s="68" t="s">
        <v>8</v>
      </c>
      <c r="F2259" s="68" t="s">
        <v>195</v>
      </c>
      <c r="G2259" s="68" t="s">
        <v>3</v>
      </c>
      <c r="H2259" s="68" t="s">
        <v>6</v>
      </c>
      <c r="I2259" s="68">
        <v>60205</v>
      </c>
      <c r="J2259" s="68" t="s">
        <v>13952</v>
      </c>
      <c r="K2259" s="68" t="s">
        <v>196</v>
      </c>
      <c r="L2259" s="68" t="s">
        <v>6187</v>
      </c>
      <c r="M2259" s="68" t="s">
        <v>570</v>
      </c>
      <c r="N2259" s="68" t="s">
        <v>6619</v>
      </c>
      <c r="O2259" s="68" t="s">
        <v>14666</v>
      </c>
      <c r="P2259" s="348">
        <v>22006811</v>
      </c>
      <c r="Q2259" s="348" t="s">
        <v>15347</v>
      </c>
      <c r="R2259" s="348" t="s">
        <v>15022</v>
      </c>
      <c r="S2259" s="348">
        <v>88141912</v>
      </c>
      <c r="T2259" s="348" t="s">
        <v>15802</v>
      </c>
      <c r="U2259" s="348">
        <v>26350583</v>
      </c>
      <c r="V2259" s="68"/>
      <c r="W2259" s="68"/>
      <c r="X2259" s="68" t="s">
        <v>12158</v>
      </c>
      <c r="Y2259" s="68"/>
    </row>
    <row r="2260" spans="1:25" x14ac:dyDescent="0.25">
      <c r="A2260" s="68" t="s">
        <v>6621</v>
      </c>
      <c r="B2260" s="68" t="s">
        <v>6620</v>
      </c>
      <c r="C2260" s="68" t="s">
        <v>1831</v>
      </c>
      <c r="D2260" s="68" t="s">
        <v>196</v>
      </c>
      <c r="E2260" s="68" t="s">
        <v>8</v>
      </c>
      <c r="F2260" s="68" t="s">
        <v>195</v>
      </c>
      <c r="G2260" s="68" t="s">
        <v>3</v>
      </c>
      <c r="H2260" s="68" t="s">
        <v>6</v>
      </c>
      <c r="I2260" s="68">
        <v>60205</v>
      </c>
      <c r="J2260" s="68" t="s">
        <v>13952</v>
      </c>
      <c r="K2260" s="68" t="s">
        <v>196</v>
      </c>
      <c r="L2260" s="68" t="s">
        <v>6187</v>
      </c>
      <c r="M2260" s="68" t="s">
        <v>570</v>
      </c>
      <c r="N2260" s="68" t="s">
        <v>1831</v>
      </c>
      <c r="O2260" s="68" t="s">
        <v>14666</v>
      </c>
      <c r="P2260" s="348">
        <v>22001693</v>
      </c>
      <c r="Q2260" s="348" t="s">
        <v>15347</v>
      </c>
      <c r="R2260" s="348" t="s">
        <v>6622</v>
      </c>
      <c r="S2260" s="348">
        <v>89948013</v>
      </c>
      <c r="T2260" s="348" t="s">
        <v>15802</v>
      </c>
      <c r="U2260" s="348">
        <v>26350583</v>
      </c>
      <c r="V2260" s="68"/>
      <c r="W2260" s="68"/>
      <c r="X2260" s="68" t="s">
        <v>10905</v>
      </c>
      <c r="Y2260" s="68"/>
    </row>
    <row r="2261" spans="1:25" x14ac:dyDescent="0.25">
      <c r="A2261" s="68" t="s">
        <v>6624</v>
      </c>
      <c r="B2261" s="68" t="s">
        <v>6623</v>
      </c>
      <c r="C2261" s="68" t="s">
        <v>13414</v>
      </c>
      <c r="D2261" s="68" t="s">
        <v>196</v>
      </c>
      <c r="E2261" s="68" t="s">
        <v>8</v>
      </c>
      <c r="F2261" s="68" t="s">
        <v>195</v>
      </c>
      <c r="G2261" s="68" t="s">
        <v>3</v>
      </c>
      <c r="H2261" s="68" t="s">
        <v>5</v>
      </c>
      <c r="I2261" s="68">
        <v>60204</v>
      </c>
      <c r="J2261" s="68" t="s">
        <v>13027</v>
      </c>
      <c r="K2261" s="68" t="s">
        <v>196</v>
      </c>
      <c r="L2261" s="68" t="s">
        <v>6187</v>
      </c>
      <c r="M2261" s="68" t="s">
        <v>218</v>
      </c>
      <c r="N2261" s="68" t="s">
        <v>486</v>
      </c>
      <c r="O2261" s="68" t="s">
        <v>14666</v>
      </c>
      <c r="P2261" s="348">
        <v>26363101</v>
      </c>
      <c r="Q2261" s="348">
        <v>26363101</v>
      </c>
      <c r="R2261" s="348" t="s">
        <v>6626</v>
      </c>
      <c r="S2261" s="348">
        <v>88377031</v>
      </c>
      <c r="T2261" s="348" t="s">
        <v>15802</v>
      </c>
      <c r="U2261" s="348">
        <v>88248904</v>
      </c>
      <c r="V2261" s="68"/>
      <c r="W2261" s="68"/>
      <c r="X2261" s="68" t="s">
        <v>9599</v>
      </c>
      <c r="Y2261" s="68"/>
    </row>
    <row r="2262" spans="1:25" x14ac:dyDescent="0.25">
      <c r="A2262" s="68" t="s">
        <v>6627</v>
      </c>
      <c r="B2262" s="69" t="s">
        <v>109</v>
      </c>
      <c r="C2262" s="68" t="s">
        <v>10155</v>
      </c>
      <c r="D2262" s="68" t="s">
        <v>196</v>
      </c>
      <c r="E2262" s="68" t="s">
        <v>8</v>
      </c>
      <c r="F2262" s="68" t="s">
        <v>195</v>
      </c>
      <c r="G2262" s="68" t="s">
        <v>3</v>
      </c>
      <c r="H2262" s="68" t="s">
        <v>5</v>
      </c>
      <c r="I2262" s="68">
        <v>60204</v>
      </c>
      <c r="J2262" s="68" t="s">
        <v>13027</v>
      </c>
      <c r="K2262" s="68" t="s">
        <v>196</v>
      </c>
      <c r="L2262" s="68" t="s">
        <v>6187</v>
      </c>
      <c r="M2262" s="68" t="s">
        <v>218</v>
      </c>
      <c r="N2262" s="68" t="s">
        <v>218</v>
      </c>
      <c r="O2262" s="68" t="s">
        <v>14666</v>
      </c>
      <c r="P2262" s="348">
        <v>26351142</v>
      </c>
      <c r="Q2262" s="348" t="s">
        <v>15347</v>
      </c>
      <c r="R2262" s="348" t="s">
        <v>15010</v>
      </c>
      <c r="S2262" s="348">
        <v>86410623</v>
      </c>
      <c r="T2262" s="348" t="s">
        <v>15802</v>
      </c>
      <c r="U2262" s="348">
        <v>26350583</v>
      </c>
      <c r="V2262" s="68"/>
      <c r="W2262" s="68"/>
      <c r="X2262" s="68" t="s">
        <v>12159</v>
      </c>
      <c r="Y2262" s="68"/>
    </row>
    <row r="2263" spans="1:25" x14ac:dyDescent="0.25">
      <c r="A2263" s="68" t="s">
        <v>6628</v>
      </c>
      <c r="B2263" s="68" t="s">
        <v>2359</v>
      </c>
      <c r="C2263" s="68" t="s">
        <v>6629</v>
      </c>
      <c r="D2263" s="68" t="s">
        <v>196</v>
      </c>
      <c r="E2263" s="68" t="s">
        <v>8</v>
      </c>
      <c r="F2263" s="68" t="s">
        <v>195</v>
      </c>
      <c r="G2263" s="68" t="s">
        <v>3</v>
      </c>
      <c r="H2263" s="68" t="s">
        <v>5</v>
      </c>
      <c r="I2263" s="68">
        <v>60204</v>
      </c>
      <c r="J2263" s="68" t="s">
        <v>13027</v>
      </c>
      <c r="K2263" s="68" t="s">
        <v>196</v>
      </c>
      <c r="L2263" s="68" t="s">
        <v>6187</v>
      </c>
      <c r="M2263" s="68" t="s">
        <v>218</v>
      </c>
      <c r="N2263" s="68" t="s">
        <v>774</v>
      </c>
      <c r="O2263" s="68" t="s">
        <v>14666</v>
      </c>
      <c r="P2263" s="348">
        <v>26363212</v>
      </c>
      <c r="Q2263" s="348" t="s">
        <v>15347</v>
      </c>
      <c r="R2263" s="348" t="s">
        <v>16759</v>
      </c>
      <c r="S2263" s="348">
        <v>61820746</v>
      </c>
      <c r="T2263" s="348" t="s">
        <v>15802</v>
      </c>
      <c r="U2263" s="348">
        <v>26350583</v>
      </c>
      <c r="V2263" s="68"/>
      <c r="W2263" s="68"/>
      <c r="X2263" s="68"/>
      <c r="Y2263" s="68"/>
    </row>
    <row r="2264" spans="1:25" x14ac:dyDescent="0.25">
      <c r="A2264" s="68" t="s">
        <v>6630</v>
      </c>
      <c r="B2264" s="68" t="s">
        <v>2483</v>
      </c>
      <c r="C2264" s="68" t="s">
        <v>6631</v>
      </c>
      <c r="D2264" s="68" t="s">
        <v>196</v>
      </c>
      <c r="E2264" s="68" t="s">
        <v>10</v>
      </c>
      <c r="F2264" s="68" t="s">
        <v>195</v>
      </c>
      <c r="G2264" s="68" t="s">
        <v>3</v>
      </c>
      <c r="H2264" s="68" t="s">
        <v>2</v>
      </c>
      <c r="I2264" s="68">
        <v>60201</v>
      </c>
      <c r="J2264" s="68" t="s">
        <v>13759</v>
      </c>
      <c r="K2264" s="68" t="s">
        <v>196</v>
      </c>
      <c r="L2264" s="68" t="s">
        <v>6187</v>
      </c>
      <c r="M2264" s="68" t="s">
        <v>6582</v>
      </c>
      <c r="N2264" s="68" t="s">
        <v>6631</v>
      </c>
      <c r="O2264" s="68" t="s">
        <v>14666</v>
      </c>
      <c r="P2264" s="348">
        <v>89602912</v>
      </c>
      <c r="Q2264" s="348" t="s">
        <v>15347</v>
      </c>
      <c r="R2264" s="348" t="s">
        <v>13252</v>
      </c>
      <c r="S2264" s="348">
        <v>89602912</v>
      </c>
      <c r="T2264" s="348" t="s">
        <v>16760</v>
      </c>
      <c r="U2264" s="348">
        <v>26355272</v>
      </c>
      <c r="V2264" s="68"/>
      <c r="W2264" s="68"/>
      <c r="X2264" s="68" t="s">
        <v>9945</v>
      </c>
      <c r="Y2264" s="68"/>
    </row>
    <row r="2265" spans="1:25" x14ac:dyDescent="0.25">
      <c r="A2265" s="68" t="s">
        <v>6633</v>
      </c>
      <c r="B2265" s="68" t="s">
        <v>6436</v>
      </c>
      <c r="C2265" s="68" t="s">
        <v>6634</v>
      </c>
      <c r="D2265" s="68" t="s">
        <v>196</v>
      </c>
      <c r="E2265" s="68" t="s">
        <v>10</v>
      </c>
      <c r="F2265" s="68" t="s">
        <v>195</v>
      </c>
      <c r="G2265" s="68" t="s">
        <v>3</v>
      </c>
      <c r="H2265" s="68" t="s">
        <v>3</v>
      </c>
      <c r="I2265" s="68">
        <v>60202</v>
      </c>
      <c r="J2265" s="68" t="s">
        <v>12931</v>
      </c>
      <c r="K2265" s="68" t="s">
        <v>196</v>
      </c>
      <c r="L2265" s="68" t="s">
        <v>6187</v>
      </c>
      <c r="M2265" s="68" t="s">
        <v>6188</v>
      </c>
      <c r="N2265" s="68" t="s">
        <v>233</v>
      </c>
      <c r="O2265" s="68" t="s">
        <v>14666</v>
      </c>
      <c r="P2265" s="348">
        <v>22262675</v>
      </c>
      <c r="Q2265" s="348">
        <v>22262675</v>
      </c>
      <c r="R2265" s="348" t="s">
        <v>14300</v>
      </c>
      <c r="S2265" s="348">
        <v>22262675</v>
      </c>
      <c r="T2265" s="348" t="s">
        <v>10051</v>
      </c>
      <c r="U2265" s="348">
        <v>26355272</v>
      </c>
      <c r="V2265" s="68"/>
      <c r="W2265" s="68"/>
      <c r="X2265" s="68" t="s">
        <v>6635</v>
      </c>
      <c r="Y2265" s="68"/>
    </row>
    <row r="2266" spans="1:25" x14ac:dyDescent="0.25">
      <c r="A2266" s="68" t="s">
        <v>6636</v>
      </c>
      <c r="B2266" s="68" t="s">
        <v>6497</v>
      </c>
      <c r="C2266" s="68" t="s">
        <v>2586</v>
      </c>
      <c r="D2266" s="68" t="s">
        <v>196</v>
      </c>
      <c r="E2266" s="68" t="s">
        <v>5</v>
      </c>
      <c r="F2266" s="68" t="s">
        <v>195</v>
      </c>
      <c r="G2266" s="68" t="s">
        <v>5</v>
      </c>
      <c r="H2266" s="68" t="s">
        <v>4</v>
      </c>
      <c r="I2266" s="68">
        <v>60403</v>
      </c>
      <c r="J2266" s="68" t="s">
        <v>12983</v>
      </c>
      <c r="K2266" s="68" t="s">
        <v>196</v>
      </c>
      <c r="L2266" s="68" t="s">
        <v>14289</v>
      </c>
      <c r="M2266" s="68" t="s">
        <v>352</v>
      </c>
      <c r="N2266" s="68" t="s">
        <v>2586</v>
      </c>
      <c r="O2266" s="68" t="s">
        <v>14666</v>
      </c>
      <c r="P2266" s="348">
        <v>26392049</v>
      </c>
      <c r="Q2266" s="348">
        <v>26392049</v>
      </c>
      <c r="R2266" s="348" t="s">
        <v>16761</v>
      </c>
      <c r="S2266" s="348">
        <v>26392049</v>
      </c>
      <c r="T2266" s="348" t="s">
        <v>16762</v>
      </c>
      <c r="U2266" s="348">
        <v>26399237</v>
      </c>
      <c r="V2266" s="68"/>
      <c r="W2266" s="68"/>
      <c r="X2266" s="68" t="s">
        <v>9239</v>
      </c>
      <c r="Y2266" s="68"/>
    </row>
    <row r="2267" spans="1:25" x14ac:dyDescent="0.25">
      <c r="A2267" s="68" t="s">
        <v>6638</v>
      </c>
      <c r="B2267" s="68" t="s">
        <v>6637</v>
      </c>
      <c r="C2267" s="68" t="s">
        <v>2446</v>
      </c>
      <c r="D2267" s="68" t="s">
        <v>196</v>
      </c>
      <c r="E2267" s="68" t="s">
        <v>5</v>
      </c>
      <c r="F2267" s="68" t="s">
        <v>195</v>
      </c>
      <c r="G2267" s="68" t="s">
        <v>5</v>
      </c>
      <c r="H2267" s="68" t="s">
        <v>3</v>
      </c>
      <c r="I2267" s="68">
        <v>60402</v>
      </c>
      <c r="J2267" s="68" t="s">
        <v>15333</v>
      </c>
      <c r="K2267" s="68" t="s">
        <v>196</v>
      </c>
      <c r="L2267" s="68" t="s">
        <v>14289</v>
      </c>
      <c r="M2267" s="68" t="s">
        <v>323</v>
      </c>
      <c r="N2267" s="68" t="s">
        <v>2446</v>
      </c>
      <c r="O2267" s="68" t="s">
        <v>14666</v>
      </c>
      <c r="P2267" s="348">
        <v>26478010</v>
      </c>
      <c r="Q2267" s="348" t="s">
        <v>15347</v>
      </c>
      <c r="R2267" s="348" t="s">
        <v>13253</v>
      </c>
      <c r="S2267" s="348">
        <v>26478010</v>
      </c>
      <c r="T2267" s="348" t="s">
        <v>16762</v>
      </c>
      <c r="U2267" s="348">
        <v>26399237</v>
      </c>
      <c r="V2267" s="68"/>
      <c r="W2267" s="68"/>
      <c r="X2267" s="68" t="s">
        <v>12160</v>
      </c>
      <c r="Y2267" s="68"/>
    </row>
    <row r="2268" spans="1:25" x14ac:dyDescent="0.25">
      <c r="A2268" s="68" t="s">
        <v>6640</v>
      </c>
      <c r="B2268" s="68" t="s">
        <v>1391</v>
      </c>
      <c r="C2268" s="68" t="s">
        <v>352</v>
      </c>
      <c r="D2268" s="68" t="s">
        <v>196</v>
      </c>
      <c r="E2268" s="68" t="s">
        <v>5</v>
      </c>
      <c r="F2268" s="68" t="s">
        <v>195</v>
      </c>
      <c r="G2268" s="68" t="s">
        <v>5</v>
      </c>
      <c r="H2268" s="68" t="s">
        <v>4</v>
      </c>
      <c r="I2268" s="68">
        <v>60403</v>
      </c>
      <c r="J2268" s="68" t="s">
        <v>12983</v>
      </c>
      <c r="K2268" s="68" t="s">
        <v>196</v>
      </c>
      <c r="L2268" s="68" t="s">
        <v>14289</v>
      </c>
      <c r="M2268" s="68" t="s">
        <v>352</v>
      </c>
      <c r="N2268" s="68" t="s">
        <v>352</v>
      </c>
      <c r="O2268" s="68" t="s">
        <v>14666</v>
      </c>
      <c r="P2268" s="348">
        <v>26396103</v>
      </c>
      <c r="Q2268" s="348">
        <v>26396103</v>
      </c>
      <c r="R2268" s="348" t="s">
        <v>15861</v>
      </c>
      <c r="S2268" s="348">
        <v>83046940</v>
      </c>
      <c r="T2268" s="348" t="s">
        <v>16762</v>
      </c>
      <c r="U2268" s="348">
        <v>83080428</v>
      </c>
      <c r="V2268" s="68"/>
      <c r="W2268" s="68"/>
      <c r="X2268" s="68" t="s">
        <v>2492</v>
      </c>
      <c r="Y2268" s="68"/>
    </row>
    <row r="2269" spans="1:25" x14ac:dyDescent="0.25">
      <c r="A2269" s="68" t="s">
        <v>6642</v>
      </c>
      <c r="B2269" s="68" t="s">
        <v>6641</v>
      </c>
      <c r="C2269" s="68" t="s">
        <v>1542</v>
      </c>
      <c r="D2269" s="68" t="s">
        <v>196</v>
      </c>
      <c r="E2269" s="68" t="s">
        <v>5</v>
      </c>
      <c r="F2269" s="68" t="s">
        <v>195</v>
      </c>
      <c r="G2269" s="68" t="s">
        <v>5</v>
      </c>
      <c r="H2269" s="68" t="s">
        <v>4</v>
      </c>
      <c r="I2269" s="68">
        <v>60403</v>
      </c>
      <c r="J2269" s="68" t="s">
        <v>12983</v>
      </c>
      <c r="K2269" s="68" t="s">
        <v>196</v>
      </c>
      <c r="L2269" s="68" t="s">
        <v>14289</v>
      </c>
      <c r="M2269" s="68" t="s">
        <v>352</v>
      </c>
      <c r="N2269" s="68" t="s">
        <v>1542</v>
      </c>
      <c r="O2269" s="68" t="s">
        <v>14666</v>
      </c>
      <c r="P2269" s="348">
        <v>26393061</v>
      </c>
      <c r="Q2269" s="348">
        <v>26393061</v>
      </c>
      <c r="R2269" s="348" t="s">
        <v>13589</v>
      </c>
      <c r="S2269" s="348">
        <v>26396031</v>
      </c>
      <c r="T2269" s="348" t="s">
        <v>16762</v>
      </c>
      <c r="U2269" s="348">
        <v>26399227</v>
      </c>
      <c r="V2269" s="68"/>
      <c r="W2269" s="68"/>
      <c r="X2269" s="68" t="s">
        <v>2791</v>
      </c>
      <c r="Y2269" s="68"/>
    </row>
    <row r="2270" spans="1:25" x14ac:dyDescent="0.25">
      <c r="A2270" s="68" t="s">
        <v>6644</v>
      </c>
      <c r="B2270" s="68" t="s">
        <v>6643</v>
      </c>
      <c r="C2270" s="68" t="s">
        <v>405</v>
      </c>
      <c r="D2270" s="68" t="s">
        <v>196</v>
      </c>
      <c r="E2270" s="68" t="s">
        <v>5</v>
      </c>
      <c r="F2270" s="68" t="s">
        <v>195</v>
      </c>
      <c r="G2270" s="68" t="s">
        <v>5</v>
      </c>
      <c r="H2270" s="68" t="s">
        <v>2</v>
      </c>
      <c r="I2270" s="68">
        <v>60401</v>
      </c>
      <c r="J2270" s="68" t="s">
        <v>12901</v>
      </c>
      <c r="K2270" s="68" t="s">
        <v>196</v>
      </c>
      <c r="L2270" s="68" t="s">
        <v>14289</v>
      </c>
      <c r="M2270" s="68" t="s">
        <v>5530</v>
      </c>
      <c r="N2270" s="68" t="s">
        <v>5530</v>
      </c>
      <c r="O2270" s="68" t="s">
        <v>14666</v>
      </c>
      <c r="P2270" s="348">
        <v>26399068</v>
      </c>
      <c r="Q2270" s="348">
        <v>26398229</v>
      </c>
      <c r="R2270" s="348" t="s">
        <v>8722</v>
      </c>
      <c r="S2270" s="348">
        <v>26399068</v>
      </c>
      <c r="T2270" s="348" t="s">
        <v>16762</v>
      </c>
      <c r="U2270" s="348">
        <v>26399237</v>
      </c>
      <c r="V2270" s="68"/>
      <c r="W2270" s="68"/>
      <c r="X2270" s="68" t="s">
        <v>12161</v>
      </c>
      <c r="Y2270" s="68"/>
    </row>
    <row r="2271" spans="1:25" x14ac:dyDescent="0.25">
      <c r="A2271" s="68" t="s">
        <v>6645</v>
      </c>
      <c r="B2271" s="68" t="s">
        <v>5867</v>
      </c>
      <c r="C2271" s="68" t="s">
        <v>1976</v>
      </c>
      <c r="D2271" s="68" t="s">
        <v>125</v>
      </c>
      <c r="E2271" s="68" t="s">
        <v>4</v>
      </c>
      <c r="F2271" s="68" t="s">
        <v>49</v>
      </c>
      <c r="G2271" s="68" t="s">
        <v>3</v>
      </c>
      <c r="H2271" s="68" t="s">
        <v>16</v>
      </c>
      <c r="I2271" s="68">
        <v>20212</v>
      </c>
      <c r="J2271" s="68" t="s">
        <v>13905</v>
      </c>
      <c r="K2271" s="68" t="s">
        <v>126</v>
      </c>
      <c r="L2271" s="68" t="s">
        <v>127</v>
      </c>
      <c r="M2271" s="68" t="s">
        <v>1976</v>
      </c>
      <c r="N2271" s="68" t="s">
        <v>1976</v>
      </c>
      <c r="O2271" s="68" t="s">
        <v>14666</v>
      </c>
      <c r="P2271" s="348">
        <v>22495293</v>
      </c>
      <c r="Q2271" s="348">
        <v>88184825</v>
      </c>
      <c r="R2271" s="348" t="s">
        <v>15862</v>
      </c>
      <c r="S2271" s="348">
        <v>88184825</v>
      </c>
      <c r="T2271" s="348" t="s">
        <v>15406</v>
      </c>
      <c r="U2271" s="348">
        <v>24560275</v>
      </c>
      <c r="V2271" s="68"/>
      <c r="W2271" s="68"/>
      <c r="X2271" s="68"/>
      <c r="Y2271" s="68"/>
    </row>
    <row r="2272" spans="1:25" x14ac:dyDescent="0.25">
      <c r="A2272" s="68" t="s">
        <v>6647</v>
      </c>
      <c r="B2272" s="68" t="s">
        <v>6646</v>
      </c>
      <c r="C2272" s="68" t="s">
        <v>855</v>
      </c>
      <c r="D2272" s="68" t="s">
        <v>196</v>
      </c>
      <c r="E2272" s="68" t="s">
        <v>5</v>
      </c>
      <c r="F2272" s="68" t="s">
        <v>195</v>
      </c>
      <c r="G2272" s="68" t="s">
        <v>5</v>
      </c>
      <c r="H2272" s="68" t="s">
        <v>4</v>
      </c>
      <c r="I2272" s="68">
        <v>60403</v>
      </c>
      <c r="J2272" s="68" t="s">
        <v>12983</v>
      </c>
      <c r="K2272" s="68" t="s">
        <v>196</v>
      </c>
      <c r="L2272" s="68" t="s">
        <v>14289</v>
      </c>
      <c r="M2272" s="68" t="s">
        <v>352</v>
      </c>
      <c r="N2272" s="68" t="s">
        <v>855</v>
      </c>
      <c r="O2272" s="68" t="s">
        <v>14666</v>
      </c>
      <c r="P2272" s="348">
        <v>21001215</v>
      </c>
      <c r="Q2272" s="348">
        <v>83165744</v>
      </c>
      <c r="R2272" s="348" t="s">
        <v>16763</v>
      </c>
      <c r="S2272" s="348">
        <v>86233108</v>
      </c>
      <c r="T2272" s="348" t="s">
        <v>16762</v>
      </c>
      <c r="U2272" s="348">
        <v>88207202</v>
      </c>
      <c r="V2272" s="68"/>
      <c r="W2272" s="68"/>
      <c r="X2272" s="68" t="s">
        <v>9597</v>
      </c>
      <c r="Y2272" s="68"/>
    </row>
    <row r="2273" spans="1:25" x14ac:dyDescent="0.25">
      <c r="A2273" s="68" t="s">
        <v>6648</v>
      </c>
      <c r="B2273" s="68" t="s">
        <v>3885</v>
      </c>
      <c r="C2273" s="68" t="s">
        <v>1918</v>
      </c>
      <c r="D2273" s="68" t="s">
        <v>196</v>
      </c>
      <c r="E2273" s="68" t="s">
        <v>5</v>
      </c>
      <c r="F2273" s="68" t="s">
        <v>195</v>
      </c>
      <c r="G2273" s="68" t="s">
        <v>5</v>
      </c>
      <c r="H2273" s="68" t="s">
        <v>3</v>
      </c>
      <c r="I2273" s="68">
        <v>60402</v>
      </c>
      <c r="J2273" s="68" t="s">
        <v>15333</v>
      </c>
      <c r="K2273" s="68" t="s">
        <v>196</v>
      </c>
      <c r="L2273" s="68" t="s">
        <v>14289</v>
      </c>
      <c r="M2273" s="68" t="s">
        <v>323</v>
      </c>
      <c r="N2273" s="68" t="s">
        <v>1918</v>
      </c>
      <c r="O2273" s="68" t="s">
        <v>14666</v>
      </c>
      <c r="P2273" s="348">
        <v>26398441</v>
      </c>
      <c r="Q2273" s="348">
        <v>26398441</v>
      </c>
      <c r="R2273" s="348" t="s">
        <v>15028</v>
      </c>
      <c r="S2273" s="348">
        <v>26398441</v>
      </c>
      <c r="T2273" s="348" t="s">
        <v>16762</v>
      </c>
      <c r="U2273" s="348">
        <v>88207202</v>
      </c>
      <c r="V2273" s="68"/>
      <c r="W2273" s="68"/>
      <c r="X2273" s="68" t="s">
        <v>6540</v>
      </c>
      <c r="Y2273" s="68"/>
    </row>
    <row r="2274" spans="1:25" x14ac:dyDescent="0.25">
      <c r="A2274" s="68" t="s">
        <v>6650</v>
      </c>
      <c r="B2274" s="68" t="s">
        <v>6649</v>
      </c>
      <c r="C2274" s="68" t="s">
        <v>6651</v>
      </c>
      <c r="D2274" s="68" t="s">
        <v>11185</v>
      </c>
      <c r="E2274" s="68" t="s">
        <v>2</v>
      </c>
      <c r="F2274" s="68" t="s">
        <v>195</v>
      </c>
      <c r="G2274" s="68" t="s">
        <v>4</v>
      </c>
      <c r="H2274" s="68" t="s">
        <v>2</v>
      </c>
      <c r="I2274" s="68">
        <v>60301</v>
      </c>
      <c r="J2274" s="68" t="s">
        <v>12897</v>
      </c>
      <c r="K2274" s="68" t="s">
        <v>196</v>
      </c>
      <c r="L2274" s="68" t="s">
        <v>2066</v>
      </c>
      <c r="M2274" s="68" t="s">
        <v>2066</v>
      </c>
      <c r="N2274" s="68" t="s">
        <v>6651</v>
      </c>
      <c r="O2274" s="68" t="s">
        <v>14666</v>
      </c>
      <c r="P2274" s="348">
        <v>27300722</v>
      </c>
      <c r="Q2274" s="348">
        <v>87620245</v>
      </c>
      <c r="R2274" s="348" t="s">
        <v>15863</v>
      </c>
      <c r="S2274" s="348">
        <v>83151372</v>
      </c>
      <c r="T2274" s="348" t="s">
        <v>16238</v>
      </c>
      <c r="U2274" s="348">
        <v>27300722</v>
      </c>
      <c r="V2274" s="68"/>
      <c r="W2274" s="68"/>
      <c r="X2274" s="68"/>
      <c r="Y2274" s="68"/>
    </row>
    <row r="2275" spans="1:25" x14ac:dyDescent="0.25">
      <c r="A2275" s="68" t="s">
        <v>6652</v>
      </c>
      <c r="B2275" s="68" t="s">
        <v>6451</v>
      </c>
      <c r="C2275" s="68" t="s">
        <v>6653</v>
      </c>
      <c r="D2275" s="68" t="s">
        <v>196</v>
      </c>
      <c r="E2275" s="68" t="s">
        <v>5</v>
      </c>
      <c r="F2275" s="68" t="s">
        <v>195</v>
      </c>
      <c r="G2275" s="68" t="s">
        <v>5</v>
      </c>
      <c r="H2275" s="68" t="s">
        <v>3</v>
      </c>
      <c r="I2275" s="68">
        <v>60402</v>
      </c>
      <c r="J2275" s="68" t="s">
        <v>15333</v>
      </c>
      <c r="K2275" s="68" t="s">
        <v>196</v>
      </c>
      <c r="L2275" s="68" t="s">
        <v>14289</v>
      </c>
      <c r="M2275" s="68" t="s">
        <v>323</v>
      </c>
      <c r="N2275" s="68" t="s">
        <v>11709</v>
      </c>
      <c r="O2275" s="68" t="s">
        <v>14666</v>
      </c>
      <c r="P2275" s="348">
        <v>22006642</v>
      </c>
      <c r="Q2275" s="348" t="s">
        <v>15347</v>
      </c>
      <c r="R2275" s="348" t="s">
        <v>15031</v>
      </c>
      <c r="S2275" s="348">
        <v>87064202</v>
      </c>
      <c r="T2275" s="348" t="s">
        <v>16762</v>
      </c>
      <c r="U2275" s="348">
        <v>88207202</v>
      </c>
      <c r="V2275" s="68"/>
      <c r="W2275" s="68"/>
      <c r="X2275" s="68" t="s">
        <v>9207</v>
      </c>
      <c r="Y2275" s="68"/>
    </row>
    <row r="2276" spans="1:25" x14ac:dyDescent="0.25">
      <c r="A2276" s="68" t="s">
        <v>6654</v>
      </c>
      <c r="B2276" s="68" t="s">
        <v>6466</v>
      </c>
      <c r="C2276" s="68" t="s">
        <v>682</v>
      </c>
      <c r="D2276" s="68" t="s">
        <v>196</v>
      </c>
      <c r="E2276" s="68" t="s">
        <v>5</v>
      </c>
      <c r="F2276" s="68" t="s">
        <v>195</v>
      </c>
      <c r="G2276" s="68" t="s">
        <v>5</v>
      </c>
      <c r="H2276" s="68" t="s">
        <v>3</v>
      </c>
      <c r="I2276" s="68">
        <v>60402</v>
      </c>
      <c r="J2276" s="68" t="s">
        <v>15333</v>
      </c>
      <c r="K2276" s="68" t="s">
        <v>196</v>
      </c>
      <c r="L2276" s="68" t="s">
        <v>14289</v>
      </c>
      <c r="M2276" s="68" t="s">
        <v>323</v>
      </c>
      <c r="N2276" s="68" t="s">
        <v>682</v>
      </c>
      <c r="O2276" s="68" t="s">
        <v>14666</v>
      </c>
      <c r="P2276" s="348">
        <v>24389587</v>
      </c>
      <c r="Q2276" s="348">
        <v>85401084</v>
      </c>
      <c r="R2276" s="348" t="s">
        <v>15864</v>
      </c>
      <c r="S2276" s="348">
        <v>85401084</v>
      </c>
      <c r="T2276" s="348" t="s">
        <v>16764</v>
      </c>
      <c r="U2276" s="348">
        <v>26399237</v>
      </c>
      <c r="V2276" s="68"/>
      <c r="W2276" s="68"/>
      <c r="X2276" s="68" t="s">
        <v>7522</v>
      </c>
      <c r="Y2276" s="68"/>
    </row>
    <row r="2277" spans="1:25" x14ac:dyDescent="0.25">
      <c r="A2277" s="68" t="s">
        <v>6655</v>
      </c>
      <c r="B2277" s="68" t="s">
        <v>1908</v>
      </c>
      <c r="C2277" s="68" t="s">
        <v>6215</v>
      </c>
      <c r="D2277" s="68" t="s">
        <v>196</v>
      </c>
      <c r="E2277" s="68" t="s">
        <v>5</v>
      </c>
      <c r="F2277" s="68" t="s">
        <v>195</v>
      </c>
      <c r="G2277" s="68" t="s">
        <v>5</v>
      </c>
      <c r="H2277" s="68" t="s">
        <v>3</v>
      </c>
      <c r="I2277" s="68">
        <v>60402</v>
      </c>
      <c r="J2277" s="68" t="s">
        <v>15333</v>
      </c>
      <c r="K2277" s="68" t="s">
        <v>196</v>
      </c>
      <c r="L2277" s="68" t="s">
        <v>14289</v>
      </c>
      <c r="M2277" s="68" t="s">
        <v>323</v>
      </c>
      <c r="N2277" s="68" t="s">
        <v>6215</v>
      </c>
      <c r="O2277" s="68" t="s">
        <v>14666</v>
      </c>
      <c r="P2277" s="348">
        <v>22008291</v>
      </c>
      <c r="Q2277" s="348">
        <v>26398887</v>
      </c>
      <c r="R2277" s="348" t="s">
        <v>15865</v>
      </c>
      <c r="S2277" s="348">
        <v>85684858</v>
      </c>
      <c r="T2277" s="348" t="s">
        <v>16762</v>
      </c>
      <c r="U2277" s="348">
        <v>26398237</v>
      </c>
      <c r="V2277" s="68"/>
      <c r="W2277" s="68"/>
      <c r="X2277" s="68" t="s">
        <v>7155</v>
      </c>
      <c r="Y2277" s="68"/>
    </row>
    <row r="2278" spans="1:25" x14ac:dyDescent="0.25">
      <c r="A2278" s="68" t="s">
        <v>6656</v>
      </c>
      <c r="B2278" s="68" t="s">
        <v>2030</v>
      </c>
      <c r="C2278" s="68" t="s">
        <v>6657</v>
      </c>
      <c r="D2278" s="68" t="s">
        <v>196</v>
      </c>
      <c r="E2278" s="68" t="s">
        <v>5</v>
      </c>
      <c r="F2278" s="68" t="s">
        <v>195</v>
      </c>
      <c r="G2278" s="68" t="s">
        <v>5</v>
      </c>
      <c r="H2278" s="68" t="s">
        <v>2</v>
      </c>
      <c r="I2278" s="68">
        <v>60401</v>
      </c>
      <c r="J2278" s="68" t="s">
        <v>12901</v>
      </c>
      <c r="K2278" s="68" t="s">
        <v>196</v>
      </c>
      <c r="L2278" s="68" t="s">
        <v>14289</v>
      </c>
      <c r="M2278" s="68" t="s">
        <v>5530</v>
      </c>
      <c r="N2278" s="68" t="s">
        <v>6657</v>
      </c>
      <c r="O2278" s="68" t="s">
        <v>14666</v>
      </c>
      <c r="P2278" s="348">
        <v>26398719</v>
      </c>
      <c r="Q2278" s="348" t="s">
        <v>15347</v>
      </c>
      <c r="R2278" s="348" t="s">
        <v>16765</v>
      </c>
      <c r="S2278" s="348">
        <v>63335304</v>
      </c>
      <c r="T2278" s="348" t="s">
        <v>16762</v>
      </c>
      <c r="U2278" s="348">
        <v>88207202</v>
      </c>
      <c r="V2278" s="68"/>
      <c r="W2278" s="68"/>
      <c r="X2278" s="68" t="s">
        <v>6543</v>
      </c>
      <c r="Y2278" s="68"/>
    </row>
    <row r="2279" spans="1:25" x14ac:dyDescent="0.25">
      <c r="A2279" s="68" t="s">
        <v>6658</v>
      </c>
      <c r="B2279" s="68" t="s">
        <v>4779</v>
      </c>
      <c r="C2279" s="68" t="s">
        <v>6659</v>
      </c>
      <c r="D2279" s="68" t="s">
        <v>196</v>
      </c>
      <c r="E2279" s="68" t="s">
        <v>5</v>
      </c>
      <c r="F2279" s="68" t="s">
        <v>195</v>
      </c>
      <c r="G2279" s="68" t="s">
        <v>5</v>
      </c>
      <c r="H2279" s="68" t="s">
        <v>2</v>
      </c>
      <c r="I2279" s="68">
        <v>60401</v>
      </c>
      <c r="J2279" s="68" t="s">
        <v>12901</v>
      </c>
      <c r="K2279" s="68" t="s">
        <v>196</v>
      </c>
      <c r="L2279" s="68" t="s">
        <v>14289</v>
      </c>
      <c r="M2279" s="68" t="s">
        <v>5530</v>
      </c>
      <c r="N2279" s="68" t="s">
        <v>6659</v>
      </c>
      <c r="O2279" s="68" t="s">
        <v>14666</v>
      </c>
      <c r="P2279" s="348">
        <v>26391130</v>
      </c>
      <c r="Q2279" s="348" t="s">
        <v>15347</v>
      </c>
      <c r="R2279" s="348" t="s">
        <v>15825</v>
      </c>
      <c r="S2279" s="348">
        <v>71809273</v>
      </c>
      <c r="T2279" s="348" t="s">
        <v>16762</v>
      </c>
      <c r="U2279" s="348">
        <v>88207202</v>
      </c>
      <c r="V2279" s="68"/>
      <c r="W2279" s="68"/>
      <c r="X2279" s="68" t="s">
        <v>8833</v>
      </c>
      <c r="Y2279" s="68"/>
    </row>
    <row r="2280" spans="1:25" x14ac:dyDescent="0.25">
      <c r="A2280" s="68" t="s">
        <v>6660</v>
      </c>
      <c r="B2280" s="68" t="s">
        <v>1948</v>
      </c>
      <c r="C2280" s="68" t="s">
        <v>1870</v>
      </c>
      <c r="D2280" s="68" t="s">
        <v>196</v>
      </c>
      <c r="E2280" s="68" t="s">
        <v>5</v>
      </c>
      <c r="F2280" s="68" t="s">
        <v>195</v>
      </c>
      <c r="G2280" s="68" t="s">
        <v>5</v>
      </c>
      <c r="H2280" s="68" t="s">
        <v>3</v>
      </c>
      <c r="I2280" s="68">
        <v>60402</v>
      </c>
      <c r="J2280" s="68" t="s">
        <v>15333</v>
      </c>
      <c r="K2280" s="68" t="s">
        <v>196</v>
      </c>
      <c r="L2280" s="68" t="s">
        <v>14289</v>
      </c>
      <c r="M2280" s="68" t="s">
        <v>323</v>
      </c>
      <c r="N2280" s="68" t="s">
        <v>1870</v>
      </c>
      <c r="O2280" s="68" t="s">
        <v>14666</v>
      </c>
      <c r="P2280" s="348">
        <v>26478113</v>
      </c>
      <c r="Q2280" s="348">
        <v>26478113</v>
      </c>
      <c r="R2280" s="348" t="s">
        <v>13588</v>
      </c>
      <c r="S2280" s="348">
        <v>86014686</v>
      </c>
      <c r="T2280" s="348" t="s">
        <v>16762</v>
      </c>
      <c r="U2280" s="348">
        <v>26399237</v>
      </c>
      <c r="V2280" s="68"/>
      <c r="W2280" s="68"/>
      <c r="X2280" s="68" t="s">
        <v>2758</v>
      </c>
      <c r="Y2280" s="68"/>
    </row>
    <row r="2281" spans="1:25" x14ac:dyDescent="0.25">
      <c r="A2281" s="68" t="s">
        <v>6661</v>
      </c>
      <c r="B2281" s="68" t="s">
        <v>5260</v>
      </c>
      <c r="C2281" s="68" t="s">
        <v>6662</v>
      </c>
      <c r="D2281" s="68" t="s">
        <v>1737</v>
      </c>
      <c r="E2281" s="68" t="s">
        <v>7</v>
      </c>
      <c r="F2281" s="68" t="s">
        <v>195</v>
      </c>
      <c r="G2281" s="68" t="s">
        <v>7</v>
      </c>
      <c r="H2281" s="68" t="s">
        <v>2</v>
      </c>
      <c r="I2281" s="68">
        <v>60601</v>
      </c>
      <c r="J2281" s="68" t="s">
        <v>15334</v>
      </c>
      <c r="K2281" s="68" t="s">
        <v>196</v>
      </c>
      <c r="L2281" s="68" t="s">
        <v>14074</v>
      </c>
      <c r="M2281" s="68" t="s">
        <v>14074</v>
      </c>
      <c r="N2281" s="68" t="s">
        <v>11710</v>
      </c>
      <c r="O2281" s="68" t="s">
        <v>14666</v>
      </c>
      <c r="P2281" s="348">
        <v>27776113</v>
      </c>
      <c r="Q2281" s="348" t="s">
        <v>15347</v>
      </c>
      <c r="R2281" s="348" t="s">
        <v>15173</v>
      </c>
      <c r="S2281" s="348">
        <v>83253298</v>
      </c>
      <c r="T2281" s="348" t="s">
        <v>9943</v>
      </c>
      <c r="U2281" s="348">
        <v>27770062</v>
      </c>
      <c r="V2281" s="68" t="s">
        <v>15261</v>
      </c>
      <c r="W2281" s="68"/>
      <c r="X2281" s="68" t="s">
        <v>1942</v>
      </c>
      <c r="Y2281" s="68"/>
    </row>
    <row r="2282" spans="1:25" x14ac:dyDescent="0.25">
      <c r="A2282" s="68" t="s">
        <v>6663</v>
      </c>
      <c r="B2282" s="68" t="s">
        <v>1984</v>
      </c>
      <c r="C2282" s="68" t="s">
        <v>6664</v>
      </c>
      <c r="D2282" s="68" t="s">
        <v>1737</v>
      </c>
      <c r="E2282" s="68" t="s">
        <v>2</v>
      </c>
      <c r="F2282" s="68" t="s">
        <v>195</v>
      </c>
      <c r="G2282" s="68" t="s">
        <v>7</v>
      </c>
      <c r="H2282" s="68" t="s">
        <v>2</v>
      </c>
      <c r="I2282" s="68">
        <v>60601</v>
      </c>
      <c r="J2282" s="68" t="s">
        <v>15334</v>
      </c>
      <c r="K2282" s="68" t="s">
        <v>196</v>
      </c>
      <c r="L2282" s="68" t="s">
        <v>14074</v>
      </c>
      <c r="M2282" s="68" t="s">
        <v>14074</v>
      </c>
      <c r="N2282" s="68" t="s">
        <v>6664</v>
      </c>
      <c r="O2282" s="68" t="s">
        <v>14666</v>
      </c>
      <c r="P2282" s="348">
        <v>22774042</v>
      </c>
      <c r="Q2282" s="348" t="s">
        <v>15347</v>
      </c>
      <c r="R2282" s="348" t="s">
        <v>6792</v>
      </c>
      <c r="S2282" s="348">
        <v>27774042</v>
      </c>
      <c r="T2282" s="348" t="s">
        <v>10063</v>
      </c>
      <c r="U2282" s="348">
        <v>27740318</v>
      </c>
      <c r="V2282" s="68"/>
      <c r="W2282" s="68"/>
      <c r="X2282" s="68" t="s">
        <v>3203</v>
      </c>
      <c r="Y2282" s="68"/>
    </row>
    <row r="2283" spans="1:25" x14ac:dyDescent="0.25">
      <c r="A2283" s="68" t="s">
        <v>6665</v>
      </c>
      <c r="B2283" s="68" t="s">
        <v>1874</v>
      </c>
      <c r="C2283" s="68" t="s">
        <v>6666</v>
      </c>
      <c r="D2283" s="68" t="s">
        <v>1737</v>
      </c>
      <c r="E2283" s="68" t="s">
        <v>3</v>
      </c>
      <c r="F2283" s="68" t="s">
        <v>195</v>
      </c>
      <c r="G2283" s="68" t="s">
        <v>7</v>
      </c>
      <c r="H2283" s="68" t="s">
        <v>2</v>
      </c>
      <c r="I2283" s="68">
        <v>60601</v>
      </c>
      <c r="J2283" s="68" t="s">
        <v>15334</v>
      </c>
      <c r="K2283" s="68" t="s">
        <v>196</v>
      </c>
      <c r="L2283" s="68" t="s">
        <v>14074</v>
      </c>
      <c r="M2283" s="68" t="s">
        <v>14074</v>
      </c>
      <c r="N2283" s="68" t="s">
        <v>6666</v>
      </c>
      <c r="O2283" s="68" t="s">
        <v>14666</v>
      </c>
      <c r="P2283" s="348">
        <v>22005091</v>
      </c>
      <c r="Q2283" s="348" t="s">
        <v>15347</v>
      </c>
      <c r="R2283" s="348" t="s">
        <v>16766</v>
      </c>
      <c r="S2283" s="348">
        <v>83941961</v>
      </c>
      <c r="T2283" s="348" t="s">
        <v>13214</v>
      </c>
      <c r="U2283" s="348">
        <v>87903430</v>
      </c>
      <c r="V2283" s="68"/>
      <c r="W2283" s="68"/>
      <c r="X2283" s="68" t="s">
        <v>3144</v>
      </c>
      <c r="Y2283" s="68"/>
    </row>
    <row r="2284" spans="1:25" x14ac:dyDescent="0.25">
      <c r="A2284" s="68" t="s">
        <v>6668</v>
      </c>
      <c r="B2284" s="68" t="s">
        <v>6667</v>
      </c>
      <c r="C2284" s="68" t="s">
        <v>6669</v>
      </c>
      <c r="D2284" s="68" t="s">
        <v>1737</v>
      </c>
      <c r="E2284" s="68" t="s">
        <v>7</v>
      </c>
      <c r="F2284" s="68" t="s">
        <v>195</v>
      </c>
      <c r="G2284" s="68" t="s">
        <v>7</v>
      </c>
      <c r="H2284" s="68" t="s">
        <v>2</v>
      </c>
      <c r="I2284" s="68">
        <v>60601</v>
      </c>
      <c r="J2284" s="68" t="s">
        <v>15334</v>
      </c>
      <c r="K2284" s="68" t="s">
        <v>196</v>
      </c>
      <c r="L2284" s="68" t="s">
        <v>14074</v>
      </c>
      <c r="M2284" s="68" t="s">
        <v>14074</v>
      </c>
      <c r="N2284" s="68" t="s">
        <v>6669</v>
      </c>
      <c r="O2284" s="68" t="s">
        <v>14666</v>
      </c>
      <c r="P2284" s="348">
        <v>27770938</v>
      </c>
      <c r="Q2284" s="348" t="s">
        <v>15347</v>
      </c>
      <c r="R2284" s="348" t="s">
        <v>15866</v>
      </c>
      <c r="S2284" s="348">
        <v>61366975</v>
      </c>
      <c r="T2284" s="348" t="s">
        <v>9943</v>
      </c>
      <c r="U2284" s="348">
        <v>27770062</v>
      </c>
      <c r="V2284" s="68"/>
      <c r="W2284" s="68"/>
      <c r="X2284" s="68" t="s">
        <v>4137</v>
      </c>
      <c r="Y2284" s="68"/>
    </row>
    <row r="2285" spans="1:25" x14ac:dyDescent="0.25">
      <c r="A2285" s="68" t="s">
        <v>6670</v>
      </c>
      <c r="B2285" s="68" t="s">
        <v>5439</v>
      </c>
      <c r="C2285" s="68" t="s">
        <v>539</v>
      </c>
      <c r="D2285" s="68" t="s">
        <v>1737</v>
      </c>
      <c r="E2285" s="68" t="s">
        <v>7</v>
      </c>
      <c r="F2285" s="68" t="s">
        <v>195</v>
      </c>
      <c r="G2285" s="68" t="s">
        <v>7</v>
      </c>
      <c r="H2285" s="68" t="s">
        <v>2</v>
      </c>
      <c r="I2285" s="68">
        <v>60601</v>
      </c>
      <c r="J2285" s="68" t="s">
        <v>15334</v>
      </c>
      <c r="K2285" s="68" t="s">
        <v>196</v>
      </c>
      <c r="L2285" s="68" t="s">
        <v>14074</v>
      </c>
      <c r="M2285" s="68" t="s">
        <v>14074</v>
      </c>
      <c r="N2285" s="68" t="s">
        <v>539</v>
      </c>
      <c r="O2285" s="68" t="s">
        <v>14666</v>
      </c>
      <c r="P2285" s="348">
        <v>27776645</v>
      </c>
      <c r="Q2285" s="348" t="s">
        <v>15347</v>
      </c>
      <c r="R2285" s="348" t="s">
        <v>6738</v>
      </c>
      <c r="S2285" s="348">
        <v>83528918</v>
      </c>
      <c r="T2285" s="348" t="s">
        <v>9943</v>
      </c>
      <c r="U2285" s="348">
        <v>27770062</v>
      </c>
      <c r="V2285" s="68" t="s">
        <v>15261</v>
      </c>
      <c r="W2285" s="68"/>
      <c r="X2285" s="68" t="s">
        <v>3744</v>
      </c>
      <c r="Y2285" s="68"/>
    </row>
    <row r="2286" spans="1:25" x14ac:dyDescent="0.25">
      <c r="A2286" s="68" t="s">
        <v>6672</v>
      </c>
      <c r="B2286" s="68" t="s">
        <v>6671</v>
      </c>
      <c r="C2286" s="68" t="s">
        <v>6673</v>
      </c>
      <c r="D2286" s="68" t="s">
        <v>1737</v>
      </c>
      <c r="E2286" s="68" t="s">
        <v>3</v>
      </c>
      <c r="F2286" s="68" t="s">
        <v>195</v>
      </c>
      <c r="G2286" s="68" t="s">
        <v>7</v>
      </c>
      <c r="H2286" s="68" t="s">
        <v>2</v>
      </c>
      <c r="I2286" s="68">
        <v>60601</v>
      </c>
      <c r="J2286" s="68" t="s">
        <v>15334</v>
      </c>
      <c r="K2286" s="68" t="s">
        <v>196</v>
      </c>
      <c r="L2286" s="68" t="s">
        <v>14074</v>
      </c>
      <c r="M2286" s="68" t="s">
        <v>14074</v>
      </c>
      <c r="N2286" s="68" t="s">
        <v>6673</v>
      </c>
      <c r="O2286" s="68" t="s">
        <v>14666</v>
      </c>
      <c r="P2286" s="348">
        <v>87037267</v>
      </c>
      <c r="Q2286" s="348">
        <v>61923120</v>
      </c>
      <c r="R2286" s="348" t="s">
        <v>9810</v>
      </c>
      <c r="S2286" s="348">
        <v>87037267</v>
      </c>
      <c r="T2286" s="348" t="s">
        <v>13214</v>
      </c>
      <c r="U2286" s="348">
        <v>87903430</v>
      </c>
      <c r="V2286" s="68"/>
      <c r="W2286" s="68"/>
      <c r="X2286" s="68" t="s">
        <v>4171</v>
      </c>
      <c r="Y2286" s="68"/>
    </row>
    <row r="2287" spans="1:25" x14ac:dyDescent="0.25">
      <c r="A2287" s="68" t="s">
        <v>6675</v>
      </c>
      <c r="B2287" s="68" t="s">
        <v>6674</v>
      </c>
      <c r="C2287" s="68" t="s">
        <v>6676</v>
      </c>
      <c r="D2287" s="68" t="s">
        <v>1737</v>
      </c>
      <c r="E2287" s="68" t="s">
        <v>3</v>
      </c>
      <c r="F2287" s="68" t="s">
        <v>195</v>
      </c>
      <c r="G2287" s="68" t="s">
        <v>7</v>
      </c>
      <c r="H2287" s="68" t="s">
        <v>2</v>
      </c>
      <c r="I2287" s="68">
        <v>60601</v>
      </c>
      <c r="J2287" s="68" t="s">
        <v>15334</v>
      </c>
      <c r="K2287" s="68" t="s">
        <v>196</v>
      </c>
      <c r="L2287" s="68" t="s">
        <v>14074</v>
      </c>
      <c r="M2287" s="68" t="s">
        <v>14074</v>
      </c>
      <c r="N2287" s="68" t="s">
        <v>6676</v>
      </c>
      <c r="O2287" s="68" t="s">
        <v>14666</v>
      </c>
      <c r="P2287" s="348">
        <v>22005828</v>
      </c>
      <c r="Q2287" s="348" t="s">
        <v>15347</v>
      </c>
      <c r="R2287" s="348" t="s">
        <v>6766</v>
      </c>
      <c r="S2287" s="348">
        <v>83409188</v>
      </c>
      <c r="T2287" s="348" t="s">
        <v>13214</v>
      </c>
      <c r="U2287" s="348">
        <v>87903430</v>
      </c>
      <c r="V2287" s="68"/>
      <c r="W2287" s="68"/>
      <c r="X2287" s="68" t="s">
        <v>1921</v>
      </c>
      <c r="Y2287" s="68"/>
    </row>
    <row r="2288" spans="1:25" x14ac:dyDescent="0.25">
      <c r="A2288" s="68" t="s">
        <v>6677</v>
      </c>
      <c r="B2288" s="68" t="s">
        <v>3120</v>
      </c>
      <c r="C2288" s="68" t="s">
        <v>6678</v>
      </c>
      <c r="D2288" s="68" t="s">
        <v>1737</v>
      </c>
      <c r="E2288" s="68" t="s">
        <v>2</v>
      </c>
      <c r="F2288" s="68" t="s">
        <v>195</v>
      </c>
      <c r="G2288" s="68" t="s">
        <v>7</v>
      </c>
      <c r="H2288" s="68" t="s">
        <v>2</v>
      </c>
      <c r="I2288" s="68">
        <v>60601</v>
      </c>
      <c r="J2288" s="68" t="s">
        <v>15334</v>
      </c>
      <c r="K2288" s="68" t="s">
        <v>196</v>
      </c>
      <c r="L2288" s="68" t="s">
        <v>14074</v>
      </c>
      <c r="M2288" s="68" t="s">
        <v>14074</v>
      </c>
      <c r="N2288" s="68" t="s">
        <v>11711</v>
      </c>
      <c r="O2288" s="68" t="s">
        <v>14666</v>
      </c>
      <c r="P2288" s="348">
        <v>27770440</v>
      </c>
      <c r="Q2288" s="348" t="s">
        <v>15347</v>
      </c>
      <c r="R2288" s="348" t="s">
        <v>14669</v>
      </c>
      <c r="S2288" s="348">
        <v>87314198</v>
      </c>
      <c r="T2288" s="348" t="s">
        <v>10063</v>
      </c>
      <c r="U2288" s="348">
        <v>27740318</v>
      </c>
      <c r="V2288" s="68"/>
      <c r="W2288" s="68"/>
      <c r="X2288" s="68" t="s">
        <v>2432</v>
      </c>
      <c r="Y2288" s="68"/>
    </row>
    <row r="2289" spans="1:25" x14ac:dyDescent="0.25">
      <c r="A2289" s="68" t="s">
        <v>6680</v>
      </c>
      <c r="B2289" s="68" t="s">
        <v>6679</v>
      </c>
      <c r="C2289" s="68" t="s">
        <v>6681</v>
      </c>
      <c r="D2289" s="68" t="s">
        <v>1737</v>
      </c>
      <c r="E2289" s="68" t="s">
        <v>7</v>
      </c>
      <c r="F2289" s="68" t="s">
        <v>195</v>
      </c>
      <c r="G2289" s="68" t="s">
        <v>7</v>
      </c>
      <c r="H2289" s="68" t="s">
        <v>4</v>
      </c>
      <c r="I2289" s="68">
        <v>60603</v>
      </c>
      <c r="J2289" s="68" t="s">
        <v>15336</v>
      </c>
      <c r="K2289" s="68" t="s">
        <v>196</v>
      </c>
      <c r="L2289" s="68" t="s">
        <v>14074</v>
      </c>
      <c r="M2289" s="68" t="s">
        <v>6682</v>
      </c>
      <c r="N2289" s="68" t="s">
        <v>11712</v>
      </c>
      <c r="O2289" s="68" t="s">
        <v>14666</v>
      </c>
      <c r="P2289" s="348">
        <v>83204551</v>
      </c>
      <c r="Q2289" s="348" t="s">
        <v>15347</v>
      </c>
      <c r="R2289" s="348" t="s">
        <v>12768</v>
      </c>
      <c r="S2289" s="348">
        <v>83204551</v>
      </c>
      <c r="T2289" s="348" t="s">
        <v>9943</v>
      </c>
      <c r="U2289" s="348">
        <v>27770062</v>
      </c>
      <c r="V2289" s="68"/>
      <c r="W2289" s="68"/>
      <c r="X2289" s="68" t="s">
        <v>12854</v>
      </c>
      <c r="Y2289" s="68"/>
    </row>
    <row r="2290" spans="1:25" x14ac:dyDescent="0.25">
      <c r="A2290" s="68" t="s">
        <v>6684</v>
      </c>
      <c r="B2290" s="68" t="s">
        <v>6683</v>
      </c>
      <c r="C2290" s="68" t="s">
        <v>6685</v>
      </c>
      <c r="D2290" s="68" t="s">
        <v>1737</v>
      </c>
      <c r="E2290" s="68" t="s">
        <v>7</v>
      </c>
      <c r="F2290" s="68" t="s">
        <v>195</v>
      </c>
      <c r="G2290" s="68" t="s">
        <v>7</v>
      </c>
      <c r="H2290" s="68" t="s">
        <v>2</v>
      </c>
      <c r="I2290" s="68">
        <v>60601</v>
      </c>
      <c r="J2290" s="68" t="s">
        <v>15334</v>
      </c>
      <c r="K2290" s="68" t="s">
        <v>196</v>
      </c>
      <c r="L2290" s="68" t="s">
        <v>14074</v>
      </c>
      <c r="M2290" s="68" t="s">
        <v>14074</v>
      </c>
      <c r="N2290" s="68" t="s">
        <v>6685</v>
      </c>
      <c r="O2290" s="68" t="s">
        <v>14666</v>
      </c>
      <c r="P2290" s="348">
        <v>86569784</v>
      </c>
      <c r="Q2290" s="348" t="s">
        <v>15347</v>
      </c>
      <c r="R2290" s="348" t="s">
        <v>13652</v>
      </c>
      <c r="S2290" s="348">
        <v>86569784</v>
      </c>
      <c r="T2290" s="348" t="s">
        <v>9943</v>
      </c>
      <c r="U2290" s="348">
        <v>27770062</v>
      </c>
      <c r="V2290" s="68"/>
      <c r="W2290" s="68"/>
      <c r="X2290" s="68" t="s">
        <v>6686</v>
      </c>
      <c r="Y2290" s="68"/>
    </row>
    <row r="2291" spans="1:25" x14ac:dyDescent="0.25">
      <c r="A2291" s="68" t="s">
        <v>6687</v>
      </c>
      <c r="B2291" s="68" t="s">
        <v>5832</v>
      </c>
      <c r="C2291" s="68" t="s">
        <v>6688</v>
      </c>
      <c r="D2291" s="68" t="s">
        <v>1737</v>
      </c>
      <c r="E2291" s="68" t="s">
        <v>7</v>
      </c>
      <c r="F2291" s="68" t="s">
        <v>195</v>
      </c>
      <c r="G2291" s="68" t="s">
        <v>7</v>
      </c>
      <c r="H2291" s="68" t="s">
        <v>2</v>
      </c>
      <c r="I2291" s="68">
        <v>60601</v>
      </c>
      <c r="J2291" s="68" t="s">
        <v>15334</v>
      </c>
      <c r="K2291" s="68" t="s">
        <v>196</v>
      </c>
      <c r="L2291" s="68" t="s">
        <v>14074</v>
      </c>
      <c r="M2291" s="68" t="s">
        <v>14074</v>
      </c>
      <c r="N2291" s="68" t="s">
        <v>11710</v>
      </c>
      <c r="O2291" s="68" t="s">
        <v>14666</v>
      </c>
      <c r="P2291" s="348">
        <v>27770034</v>
      </c>
      <c r="Q2291" s="348" t="s">
        <v>15347</v>
      </c>
      <c r="R2291" s="348" t="s">
        <v>12521</v>
      </c>
      <c r="S2291" s="348">
        <v>27770034</v>
      </c>
      <c r="T2291" s="348" t="s">
        <v>9943</v>
      </c>
      <c r="U2291" s="348">
        <v>27770062</v>
      </c>
      <c r="V2291" s="68"/>
      <c r="W2291" s="68"/>
      <c r="X2291" s="68" t="s">
        <v>10170</v>
      </c>
      <c r="Y2291" s="68"/>
    </row>
    <row r="2292" spans="1:25" x14ac:dyDescent="0.25">
      <c r="A2292" s="68" t="s">
        <v>6689</v>
      </c>
      <c r="B2292" s="68" t="s">
        <v>5824</v>
      </c>
      <c r="C2292" s="68" t="s">
        <v>6690</v>
      </c>
      <c r="D2292" s="68" t="s">
        <v>1737</v>
      </c>
      <c r="E2292" s="68" t="s">
        <v>2</v>
      </c>
      <c r="F2292" s="68" t="s">
        <v>195</v>
      </c>
      <c r="G2292" s="68" t="s">
        <v>7</v>
      </c>
      <c r="H2292" s="68" t="s">
        <v>2</v>
      </c>
      <c r="I2292" s="68">
        <v>60601</v>
      </c>
      <c r="J2292" s="68" t="s">
        <v>15334</v>
      </c>
      <c r="K2292" s="68" t="s">
        <v>196</v>
      </c>
      <c r="L2292" s="68" t="s">
        <v>14074</v>
      </c>
      <c r="M2292" s="68" t="s">
        <v>14074</v>
      </c>
      <c r="N2292" s="68" t="s">
        <v>6691</v>
      </c>
      <c r="O2292" s="68" t="s">
        <v>14666</v>
      </c>
      <c r="P2292" s="348">
        <v>27770250</v>
      </c>
      <c r="Q2292" s="348">
        <v>27774792</v>
      </c>
      <c r="R2292" s="348" t="s">
        <v>6744</v>
      </c>
      <c r="S2292" s="348">
        <v>86293133</v>
      </c>
      <c r="T2292" s="348" t="s">
        <v>10063</v>
      </c>
      <c r="U2292" s="348">
        <v>27770318</v>
      </c>
      <c r="V2292" s="68" t="s">
        <v>15261</v>
      </c>
      <c r="W2292" s="68"/>
      <c r="X2292" s="68" t="s">
        <v>2429</v>
      </c>
      <c r="Y2292" s="68" t="s">
        <v>733</v>
      </c>
    </row>
    <row r="2293" spans="1:25" x14ac:dyDescent="0.25">
      <c r="A2293" s="68" t="s">
        <v>6692</v>
      </c>
      <c r="B2293" s="68" t="s">
        <v>5787</v>
      </c>
      <c r="C2293" s="68" t="s">
        <v>6693</v>
      </c>
      <c r="D2293" s="68" t="s">
        <v>1493</v>
      </c>
      <c r="E2293" s="68" t="s">
        <v>3</v>
      </c>
      <c r="F2293" s="68" t="s">
        <v>46</v>
      </c>
      <c r="G2293" s="68" t="s">
        <v>1494</v>
      </c>
      <c r="H2293" s="68" t="s">
        <v>15</v>
      </c>
      <c r="I2293" s="68">
        <v>11911</v>
      </c>
      <c r="J2293" s="68" t="s">
        <v>13885</v>
      </c>
      <c r="K2293" s="68" t="s">
        <v>47</v>
      </c>
      <c r="L2293" s="68" t="s">
        <v>1493</v>
      </c>
      <c r="M2293" s="68" t="s">
        <v>14056</v>
      </c>
      <c r="N2293" s="68" t="s">
        <v>6693</v>
      </c>
      <c r="O2293" s="68" t="s">
        <v>14666</v>
      </c>
      <c r="P2293" s="348">
        <v>22005384</v>
      </c>
      <c r="Q2293" s="348" t="s">
        <v>15347</v>
      </c>
      <c r="R2293" s="348" t="s">
        <v>14733</v>
      </c>
      <c r="S2293" s="348">
        <v>86222440</v>
      </c>
      <c r="T2293" s="348" t="s">
        <v>15451</v>
      </c>
      <c r="U2293" s="348">
        <v>27719646</v>
      </c>
      <c r="V2293" s="68"/>
      <c r="W2293" s="68"/>
      <c r="X2293" s="68" t="s">
        <v>9365</v>
      </c>
      <c r="Y2293" s="68"/>
    </row>
    <row r="2294" spans="1:25" x14ac:dyDescent="0.25">
      <c r="A2294" s="68" t="s">
        <v>6694</v>
      </c>
      <c r="B2294" s="68" t="s">
        <v>1688</v>
      </c>
      <c r="C2294" s="68" t="s">
        <v>13416</v>
      </c>
      <c r="D2294" s="68" t="s">
        <v>1737</v>
      </c>
      <c r="E2294" s="68" t="s">
        <v>7</v>
      </c>
      <c r="F2294" s="68" t="s">
        <v>195</v>
      </c>
      <c r="G2294" s="68" t="s">
        <v>11</v>
      </c>
      <c r="H2294" s="68" t="s">
        <v>2</v>
      </c>
      <c r="I2294" s="68">
        <v>60901</v>
      </c>
      <c r="J2294" s="68" t="s">
        <v>12920</v>
      </c>
      <c r="K2294" s="68" t="s">
        <v>196</v>
      </c>
      <c r="L2294" s="68" t="s">
        <v>722</v>
      </c>
      <c r="M2294" s="68" t="s">
        <v>722</v>
      </c>
      <c r="N2294" s="68" t="s">
        <v>11713</v>
      </c>
      <c r="O2294" s="68" t="s">
        <v>14666</v>
      </c>
      <c r="P2294" s="348">
        <v>83781599</v>
      </c>
      <c r="Q2294" s="348" t="s">
        <v>15347</v>
      </c>
      <c r="R2294" s="348" t="s">
        <v>6695</v>
      </c>
      <c r="S2294" s="348">
        <v>83781599</v>
      </c>
      <c r="T2294" s="348" t="s">
        <v>9943</v>
      </c>
      <c r="U2294" s="348">
        <v>27770062</v>
      </c>
      <c r="V2294" s="68"/>
      <c r="W2294" s="68"/>
      <c r="X2294" s="68"/>
      <c r="Y2294" s="68"/>
    </row>
    <row r="2295" spans="1:25" x14ac:dyDescent="0.25">
      <c r="A2295" s="68" t="s">
        <v>6696</v>
      </c>
      <c r="B2295" s="68" t="s">
        <v>5776</v>
      </c>
      <c r="C2295" s="68" t="s">
        <v>6697</v>
      </c>
      <c r="D2295" s="68" t="s">
        <v>1737</v>
      </c>
      <c r="E2295" s="68" t="s">
        <v>3</v>
      </c>
      <c r="F2295" s="68" t="s">
        <v>195</v>
      </c>
      <c r="G2295" s="68" t="s">
        <v>7</v>
      </c>
      <c r="H2295" s="68" t="s">
        <v>2</v>
      </c>
      <c r="I2295" s="68">
        <v>60601</v>
      </c>
      <c r="J2295" s="68" t="s">
        <v>15334</v>
      </c>
      <c r="K2295" s="68" t="s">
        <v>196</v>
      </c>
      <c r="L2295" s="68" t="s">
        <v>14074</v>
      </c>
      <c r="M2295" s="68" t="s">
        <v>14074</v>
      </c>
      <c r="N2295" s="68" t="s">
        <v>6697</v>
      </c>
      <c r="O2295" s="68" t="s">
        <v>14666</v>
      </c>
      <c r="P2295" s="348">
        <v>22005388</v>
      </c>
      <c r="Q2295" s="348" t="s">
        <v>15347</v>
      </c>
      <c r="R2295" s="348" t="s">
        <v>13657</v>
      </c>
      <c r="S2295" s="348">
        <v>22005388</v>
      </c>
      <c r="T2295" s="348" t="s">
        <v>13214</v>
      </c>
      <c r="U2295" s="348">
        <v>87903430</v>
      </c>
      <c r="V2295" s="68"/>
      <c r="W2295" s="68"/>
      <c r="X2295" s="68" t="s">
        <v>6698</v>
      </c>
      <c r="Y2295" s="68"/>
    </row>
    <row r="2296" spans="1:25" x14ac:dyDescent="0.25">
      <c r="A2296" s="68" t="s">
        <v>6699</v>
      </c>
      <c r="B2296" s="68" t="s">
        <v>1849</v>
      </c>
      <c r="C2296" s="68" t="s">
        <v>6700</v>
      </c>
      <c r="D2296" s="68" t="s">
        <v>1737</v>
      </c>
      <c r="E2296" s="68" t="s">
        <v>7</v>
      </c>
      <c r="F2296" s="68" t="s">
        <v>195</v>
      </c>
      <c r="G2296" s="68" t="s">
        <v>7</v>
      </c>
      <c r="H2296" s="68" t="s">
        <v>2</v>
      </c>
      <c r="I2296" s="68">
        <v>60601</v>
      </c>
      <c r="J2296" s="68" t="s">
        <v>15334</v>
      </c>
      <c r="K2296" s="68" t="s">
        <v>196</v>
      </c>
      <c r="L2296" s="68" t="s">
        <v>14074</v>
      </c>
      <c r="M2296" s="68" t="s">
        <v>14074</v>
      </c>
      <c r="N2296" s="68" t="s">
        <v>6700</v>
      </c>
      <c r="O2296" s="68" t="s">
        <v>14666</v>
      </c>
      <c r="P2296" s="348">
        <v>27773670</v>
      </c>
      <c r="Q2296" s="348" t="s">
        <v>15347</v>
      </c>
      <c r="R2296" s="348" t="s">
        <v>15176</v>
      </c>
      <c r="S2296" s="348">
        <v>61976005</v>
      </c>
      <c r="T2296" s="348" t="s">
        <v>9943</v>
      </c>
      <c r="U2296" s="348">
        <v>27770062</v>
      </c>
      <c r="V2296" s="68"/>
      <c r="W2296" s="68"/>
      <c r="X2296" s="68"/>
      <c r="Y2296" s="68"/>
    </row>
    <row r="2297" spans="1:25" x14ac:dyDescent="0.25">
      <c r="A2297" s="68" t="s">
        <v>6701</v>
      </c>
      <c r="B2297" s="68" t="s">
        <v>1862</v>
      </c>
      <c r="C2297" s="68" t="s">
        <v>6702</v>
      </c>
      <c r="D2297" s="68" t="s">
        <v>1737</v>
      </c>
      <c r="E2297" s="68" t="s">
        <v>3</v>
      </c>
      <c r="F2297" s="68" t="s">
        <v>195</v>
      </c>
      <c r="G2297" s="68" t="s">
        <v>7</v>
      </c>
      <c r="H2297" s="68" t="s">
        <v>4</v>
      </c>
      <c r="I2297" s="68">
        <v>60603</v>
      </c>
      <c r="J2297" s="68" t="s">
        <v>15336</v>
      </c>
      <c r="K2297" s="68" t="s">
        <v>196</v>
      </c>
      <c r="L2297" s="68" t="s">
        <v>14074</v>
      </c>
      <c r="M2297" s="68" t="s">
        <v>6682</v>
      </c>
      <c r="N2297" s="68" t="s">
        <v>6702</v>
      </c>
      <c r="O2297" s="68" t="s">
        <v>14666</v>
      </c>
      <c r="P2297" s="348">
        <v>22006039</v>
      </c>
      <c r="Q2297" s="348" t="s">
        <v>15347</v>
      </c>
      <c r="R2297" s="348" t="s">
        <v>16112</v>
      </c>
      <c r="S2297" s="348">
        <v>86132144</v>
      </c>
      <c r="T2297" s="348" t="s">
        <v>13214</v>
      </c>
      <c r="U2297" s="348">
        <v>87903430</v>
      </c>
      <c r="V2297" s="68"/>
      <c r="W2297" s="68"/>
      <c r="X2297" s="68" t="s">
        <v>12820</v>
      </c>
      <c r="Y2297" s="68"/>
    </row>
    <row r="2298" spans="1:25" x14ac:dyDescent="0.25">
      <c r="A2298" s="68" t="s">
        <v>6703</v>
      </c>
      <c r="B2298" s="68" t="s">
        <v>1809</v>
      </c>
      <c r="C2298" s="68" t="s">
        <v>6704</v>
      </c>
      <c r="D2298" s="68" t="s">
        <v>1737</v>
      </c>
      <c r="E2298" s="68" t="s">
        <v>3</v>
      </c>
      <c r="F2298" s="68" t="s">
        <v>195</v>
      </c>
      <c r="G2298" s="68" t="s">
        <v>7</v>
      </c>
      <c r="H2298" s="68" t="s">
        <v>3</v>
      </c>
      <c r="I2298" s="68">
        <v>60602</v>
      </c>
      <c r="J2298" s="68" t="s">
        <v>15335</v>
      </c>
      <c r="K2298" s="68" t="s">
        <v>196</v>
      </c>
      <c r="L2298" s="68" t="s">
        <v>14074</v>
      </c>
      <c r="M2298" s="68" t="s">
        <v>1560</v>
      </c>
      <c r="N2298" s="68" t="s">
        <v>6704</v>
      </c>
      <c r="O2298" s="68" t="s">
        <v>14666</v>
      </c>
      <c r="P2298" s="348">
        <v>27875233</v>
      </c>
      <c r="Q2298" s="348" t="s">
        <v>15347</v>
      </c>
      <c r="R2298" s="348" t="s">
        <v>6705</v>
      </c>
      <c r="S2298" s="348">
        <v>89811904</v>
      </c>
      <c r="T2298" s="348" t="s">
        <v>13214</v>
      </c>
      <c r="U2298" s="348">
        <v>87903430</v>
      </c>
      <c r="V2298" s="68" t="s">
        <v>15261</v>
      </c>
      <c r="W2298" s="68"/>
      <c r="X2298" s="68" t="s">
        <v>6292</v>
      </c>
      <c r="Y2298" s="68"/>
    </row>
    <row r="2299" spans="1:25" x14ac:dyDescent="0.25">
      <c r="A2299" s="68" t="s">
        <v>6706</v>
      </c>
      <c r="B2299" s="68" t="s">
        <v>1841</v>
      </c>
      <c r="C2299" s="68" t="s">
        <v>6707</v>
      </c>
      <c r="D2299" s="68" t="s">
        <v>1737</v>
      </c>
      <c r="E2299" s="68" t="s">
        <v>2</v>
      </c>
      <c r="F2299" s="68" t="s">
        <v>195</v>
      </c>
      <c r="G2299" s="68" t="s">
        <v>7</v>
      </c>
      <c r="H2299" s="68" t="s">
        <v>4</v>
      </c>
      <c r="I2299" s="68">
        <v>60603</v>
      </c>
      <c r="J2299" s="68" t="s">
        <v>15336</v>
      </c>
      <c r="K2299" s="68" t="s">
        <v>196</v>
      </c>
      <c r="L2299" s="68" t="s">
        <v>14074</v>
      </c>
      <c r="M2299" s="68" t="s">
        <v>6682</v>
      </c>
      <c r="N2299" s="68" t="s">
        <v>6682</v>
      </c>
      <c r="O2299" s="68" t="s">
        <v>14666</v>
      </c>
      <c r="P2299" s="348">
        <v>27791119</v>
      </c>
      <c r="Q2299" s="348" t="s">
        <v>15347</v>
      </c>
      <c r="R2299" s="348" t="s">
        <v>14421</v>
      </c>
      <c r="S2299" s="348">
        <v>88390119</v>
      </c>
      <c r="T2299" s="348" t="s">
        <v>10063</v>
      </c>
      <c r="U2299" s="348">
        <v>27740318</v>
      </c>
      <c r="V2299" s="68"/>
      <c r="W2299" s="68"/>
      <c r="X2299" s="68" t="s">
        <v>179</v>
      </c>
      <c r="Y2299" s="68"/>
    </row>
    <row r="2300" spans="1:25" x14ac:dyDescent="0.25">
      <c r="A2300" s="68" t="s">
        <v>6708</v>
      </c>
      <c r="B2300" s="68" t="s">
        <v>5958</v>
      </c>
      <c r="C2300" s="68" t="s">
        <v>6709</v>
      </c>
      <c r="D2300" s="68" t="s">
        <v>1737</v>
      </c>
      <c r="E2300" s="68" t="s">
        <v>2</v>
      </c>
      <c r="F2300" s="68" t="s">
        <v>46</v>
      </c>
      <c r="G2300" s="68" t="s">
        <v>4254</v>
      </c>
      <c r="H2300" s="68" t="s">
        <v>2</v>
      </c>
      <c r="I2300" s="68">
        <v>11701</v>
      </c>
      <c r="J2300" s="68" t="s">
        <v>13866</v>
      </c>
      <c r="K2300" s="68" t="s">
        <v>47</v>
      </c>
      <c r="L2300" s="68" t="s">
        <v>14156</v>
      </c>
      <c r="M2300" s="68" t="s">
        <v>3826</v>
      </c>
      <c r="N2300" s="68" t="s">
        <v>352</v>
      </c>
      <c r="O2300" s="68" t="s">
        <v>14666</v>
      </c>
      <c r="P2300" s="348">
        <v>27740318</v>
      </c>
      <c r="Q2300" s="348" t="s">
        <v>15347</v>
      </c>
      <c r="R2300" s="348" t="s">
        <v>16767</v>
      </c>
      <c r="S2300" s="348">
        <v>27740318</v>
      </c>
      <c r="T2300" s="348" t="s">
        <v>10063</v>
      </c>
      <c r="U2300" s="348">
        <v>27740318</v>
      </c>
      <c r="V2300" s="68"/>
      <c r="W2300" s="68"/>
      <c r="X2300" s="68"/>
      <c r="Y2300" s="68"/>
    </row>
    <row r="2301" spans="1:25" x14ac:dyDescent="0.25">
      <c r="A2301" s="68" t="s">
        <v>6710</v>
      </c>
      <c r="B2301" s="68" t="s">
        <v>1925</v>
      </c>
      <c r="C2301" s="68" t="s">
        <v>181</v>
      </c>
      <c r="D2301" s="68" t="s">
        <v>1737</v>
      </c>
      <c r="E2301" s="68" t="s">
        <v>3</v>
      </c>
      <c r="F2301" s="68" t="s">
        <v>195</v>
      </c>
      <c r="G2301" s="68" t="s">
        <v>7</v>
      </c>
      <c r="H2301" s="68" t="s">
        <v>3</v>
      </c>
      <c r="I2301" s="68">
        <v>60602</v>
      </c>
      <c r="J2301" s="68" t="s">
        <v>15335</v>
      </c>
      <c r="K2301" s="68" t="s">
        <v>196</v>
      </c>
      <c r="L2301" s="68" t="s">
        <v>14074</v>
      </c>
      <c r="M2301" s="68" t="s">
        <v>1560</v>
      </c>
      <c r="N2301" s="68" t="s">
        <v>361</v>
      </c>
      <c r="O2301" s="68" t="s">
        <v>14666</v>
      </c>
      <c r="P2301" s="348">
        <v>27870893</v>
      </c>
      <c r="Q2301" s="348">
        <v>22006027</v>
      </c>
      <c r="R2301" s="348" t="s">
        <v>9909</v>
      </c>
      <c r="S2301" s="348" t="s">
        <v>15867</v>
      </c>
      <c r="T2301" s="348" t="s">
        <v>13214</v>
      </c>
      <c r="U2301" s="348">
        <v>87903430</v>
      </c>
      <c r="V2301" s="68"/>
      <c r="W2301" s="68"/>
      <c r="X2301" s="68" t="s">
        <v>796</v>
      </c>
      <c r="Y2301" s="68"/>
    </row>
    <row r="2302" spans="1:25" x14ac:dyDescent="0.25">
      <c r="A2302" s="68" t="s">
        <v>6712</v>
      </c>
      <c r="B2302" s="68" t="s">
        <v>6711</v>
      </c>
      <c r="C2302" s="68" t="s">
        <v>4644</v>
      </c>
      <c r="D2302" s="68" t="s">
        <v>1737</v>
      </c>
      <c r="E2302" s="68" t="s">
        <v>2</v>
      </c>
      <c r="F2302" s="68" t="s">
        <v>195</v>
      </c>
      <c r="G2302" s="68" t="s">
        <v>7</v>
      </c>
      <c r="H2302" s="68" t="s">
        <v>4</v>
      </c>
      <c r="I2302" s="68">
        <v>60603</v>
      </c>
      <c r="J2302" s="68" t="s">
        <v>15336</v>
      </c>
      <c r="K2302" s="68" t="s">
        <v>196</v>
      </c>
      <c r="L2302" s="68" t="s">
        <v>14074</v>
      </c>
      <c r="M2302" s="68" t="s">
        <v>6682</v>
      </c>
      <c r="N2302" s="68" t="s">
        <v>4644</v>
      </c>
      <c r="O2302" s="68" t="s">
        <v>14666</v>
      </c>
      <c r="P2302" s="348">
        <v>83978282</v>
      </c>
      <c r="Q2302" s="348" t="s">
        <v>15347</v>
      </c>
      <c r="R2302" s="348" t="s">
        <v>15060</v>
      </c>
      <c r="S2302" s="348">
        <v>83978282</v>
      </c>
      <c r="T2302" s="348" t="s">
        <v>10063</v>
      </c>
      <c r="U2302" s="348">
        <v>27740318</v>
      </c>
      <c r="V2302" s="68"/>
      <c r="W2302" s="68"/>
      <c r="X2302" s="68" t="s">
        <v>1810</v>
      </c>
      <c r="Y2302" s="68"/>
    </row>
    <row r="2303" spans="1:25" x14ac:dyDescent="0.25">
      <c r="A2303" s="68" t="s">
        <v>6714</v>
      </c>
      <c r="B2303" s="68" t="s">
        <v>6713</v>
      </c>
      <c r="C2303" s="68" t="s">
        <v>6715</v>
      </c>
      <c r="D2303" s="68" t="s">
        <v>1737</v>
      </c>
      <c r="E2303" s="68" t="s">
        <v>3</v>
      </c>
      <c r="F2303" s="68" t="s">
        <v>195</v>
      </c>
      <c r="G2303" s="68" t="s">
        <v>7</v>
      </c>
      <c r="H2303" s="68" t="s">
        <v>3</v>
      </c>
      <c r="I2303" s="68">
        <v>60602</v>
      </c>
      <c r="J2303" s="68" t="s">
        <v>15335</v>
      </c>
      <c r="K2303" s="68" t="s">
        <v>196</v>
      </c>
      <c r="L2303" s="68" t="s">
        <v>14074</v>
      </c>
      <c r="M2303" s="68" t="s">
        <v>1560</v>
      </c>
      <c r="N2303" s="68" t="s">
        <v>6715</v>
      </c>
      <c r="O2303" s="68" t="s">
        <v>14666</v>
      </c>
      <c r="P2303" s="348" t="s">
        <v>15347</v>
      </c>
      <c r="Q2303" s="348" t="s">
        <v>15347</v>
      </c>
      <c r="R2303" s="348" t="s">
        <v>15174</v>
      </c>
      <c r="S2303" s="348">
        <v>83366827</v>
      </c>
      <c r="T2303" s="348" t="s">
        <v>13214</v>
      </c>
      <c r="U2303" s="348">
        <v>87903430</v>
      </c>
      <c r="V2303" s="68"/>
      <c r="W2303" s="68"/>
      <c r="X2303" s="68" t="s">
        <v>10839</v>
      </c>
      <c r="Y2303" s="68"/>
    </row>
    <row r="2304" spans="1:25" x14ac:dyDescent="0.25">
      <c r="A2304" s="68" t="s">
        <v>6716</v>
      </c>
      <c r="B2304" s="68" t="s">
        <v>1983</v>
      </c>
      <c r="C2304" s="68" t="s">
        <v>6717</v>
      </c>
      <c r="D2304" s="68" t="s">
        <v>1737</v>
      </c>
      <c r="E2304" s="68" t="s">
        <v>2</v>
      </c>
      <c r="F2304" s="68" t="s">
        <v>46</v>
      </c>
      <c r="G2304" s="68" t="s">
        <v>6</v>
      </c>
      <c r="H2304" s="68" t="s">
        <v>3</v>
      </c>
      <c r="I2304" s="68">
        <v>10502</v>
      </c>
      <c r="J2304" s="68" t="s">
        <v>13791</v>
      </c>
      <c r="K2304" s="68" t="s">
        <v>47</v>
      </c>
      <c r="L2304" s="68" t="s">
        <v>14155</v>
      </c>
      <c r="M2304" s="68" t="s">
        <v>1762</v>
      </c>
      <c r="N2304" s="68" t="s">
        <v>6717</v>
      </c>
      <c r="O2304" s="68" t="s">
        <v>14666</v>
      </c>
      <c r="P2304" s="348">
        <v>22065075</v>
      </c>
      <c r="Q2304" s="348" t="s">
        <v>15347</v>
      </c>
      <c r="R2304" s="348" t="s">
        <v>10235</v>
      </c>
      <c r="S2304" s="348">
        <v>86429222</v>
      </c>
      <c r="T2304" s="348" t="s">
        <v>10063</v>
      </c>
      <c r="U2304" s="348">
        <v>27772700</v>
      </c>
      <c r="V2304" s="68"/>
      <c r="W2304" s="68"/>
      <c r="X2304" s="68"/>
      <c r="Y2304" s="68"/>
    </row>
    <row r="2305" spans="1:25" x14ac:dyDescent="0.25">
      <c r="A2305" s="68" t="s">
        <v>6718</v>
      </c>
      <c r="B2305" s="68" t="s">
        <v>3910</v>
      </c>
      <c r="C2305" s="68" t="s">
        <v>4085</v>
      </c>
      <c r="D2305" s="68" t="s">
        <v>1737</v>
      </c>
      <c r="E2305" s="68" t="s">
        <v>3</v>
      </c>
      <c r="F2305" s="68" t="s">
        <v>195</v>
      </c>
      <c r="G2305" s="68" t="s">
        <v>7</v>
      </c>
      <c r="H2305" s="68" t="s">
        <v>3</v>
      </c>
      <c r="I2305" s="68">
        <v>60602</v>
      </c>
      <c r="J2305" s="68" t="s">
        <v>15335</v>
      </c>
      <c r="K2305" s="68" t="s">
        <v>196</v>
      </c>
      <c r="L2305" s="68" t="s">
        <v>14074</v>
      </c>
      <c r="M2305" s="68" t="s">
        <v>1560</v>
      </c>
      <c r="N2305" s="68" t="s">
        <v>4085</v>
      </c>
      <c r="O2305" s="68" t="s">
        <v>14666</v>
      </c>
      <c r="P2305" s="348" t="s">
        <v>15347</v>
      </c>
      <c r="Q2305" s="348" t="s">
        <v>15347</v>
      </c>
      <c r="R2305" s="348" t="s">
        <v>16768</v>
      </c>
      <c r="S2305" s="348">
        <v>88102894</v>
      </c>
      <c r="T2305" s="348" t="s">
        <v>13214</v>
      </c>
      <c r="U2305" s="348">
        <v>87903430</v>
      </c>
      <c r="V2305" s="68"/>
      <c r="W2305" s="68"/>
      <c r="X2305" s="68" t="s">
        <v>6719</v>
      </c>
      <c r="Y2305" s="68"/>
    </row>
    <row r="2306" spans="1:25" x14ac:dyDescent="0.25">
      <c r="A2306" s="68" t="s">
        <v>6720</v>
      </c>
      <c r="B2306" s="68" t="s">
        <v>2242</v>
      </c>
      <c r="C2306" s="68" t="s">
        <v>6721</v>
      </c>
      <c r="D2306" s="68" t="s">
        <v>1737</v>
      </c>
      <c r="E2306" s="68" t="s">
        <v>3</v>
      </c>
      <c r="F2306" s="68" t="s">
        <v>195</v>
      </c>
      <c r="G2306" s="68" t="s">
        <v>7</v>
      </c>
      <c r="H2306" s="68" t="s">
        <v>3</v>
      </c>
      <c r="I2306" s="68">
        <v>60602</v>
      </c>
      <c r="J2306" s="68" t="s">
        <v>15335</v>
      </c>
      <c r="K2306" s="68" t="s">
        <v>196</v>
      </c>
      <c r="L2306" s="68" t="s">
        <v>14074</v>
      </c>
      <c r="M2306" s="68" t="s">
        <v>1560</v>
      </c>
      <c r="N2306" s="68" t="s">
        <v>5937</v>
      </c>
      <c r="O2306" s="68" t="s">
        <v>14666</v>
      </c>
      <c r="P2306" s="348">
        <v>27875228</v>
      </c>
      <c r="Q2306" s="348">
        <v>27875228</v>
      </c>
      <c r="R2306" s="348" t="s">
        <v>16769</v>
      </c>
      <c r="S2306" s="348">
        <v>83605005</v>
      </c>
      <c r="T2306" s="348" t="s">
        <v>13214</v>
      </c>
      <c r="U2306" s="348">
        <v>87903430</v>
      </c>
      <c r="V2306" s="68"/>
      <c r="W2306" s="68"/>
      <c r="X2306" s="68" t="s">
        <v>4168</v>
      </c>
      <c r="Y2306" s="68"/>
    </row>
    <row r="2307" spans="1:25" x14ac:dyDescent="0.25">
      <c r="A2307" s="68" t="s">
        <v>6722</v>
      </c>
      <c r="B2307" s="68" t="s">
        <v>3983</v>
      </c>
      <c r="C2307" s="68" t="s">
        <v>1982</v>
      </c>
      <c r="D2307" s="68" t="s">
        <v>1737</v>
      </c>
      <c r="E2307" s="68" t="s">
        <v>3</v>
      </c>
      <c r="F2307" s="68" t="s">
        <v>195</v>
      </c>
      <c r="G2307" s="68" t="s">
        <v>7</v>
      </c>
      <c r="H2307" s="68" t="s">
        <v>3</v>
      </c>
      <c r="I2307" s="68">
        <v>60602</v>
      </c>
      <c r="J2307" s="68" t="s">
        <v>15335</v>
      </c>
      <c r="K2307" s="68" t="s">
        <v>196</v>
      </c>
      <c r="L2307" s="68" t="s">
        <v>14074</v>
      </c>
      <c r="M2307" s="68" t="s">
        <v>1560</v>
      </c>
      <c r="N2307" s="68" t="s">
        <v>1982</v>
      </c>
      <c r="O2307" s="68" t="s">
        <v>14666</v>
      </c>
      <c r="P2307" s="348">
        <v>22005387</v>
      </c>
      <c r="Q2307" s="348" t="s">
        <v>15347</v>
      </c>
      <c r="R2307" s="348" t="s">
        <v>15868</v>
      </c>
      <c r="S2307" s="348">
        <v>86813380</v>
      </c>
      <c r="T2307" s="348" t="s">
        <v>13214</v>
      </c>
      <c r="U2307" s="348">
        <v>87903430</v>
      </c>
      <c r="V2307" s="68"/>
      <c r="W2307" s="68"/>
      <c r="X2307" s="68" t="s">
        <v>6723</v>
      </c>
      <c r="Y2307" s="68"/>
    </row>
    <row r="2308" spans="1:25" x14ac:dyDescent="0.25">
      <c r="A2308" s="68" t="s">
        <v>6725</v>
      </c>
      <c r="B2308" s="68" t="s">
        <v>6724</v>
      </c>
      <c r="C2308" s="68" t="s">
        <v>6726</v>
      </c>
      <c r="D2308" s="68" t="s">
        <v>1737</v>
      </c>
      <c r="E2308" s="68" t="s">
        <v>3</v>
      </c>
      <c r="F2308" s="68" t="s">
        <v>195</v>
      </c>
      <c r="G2308" s="68" t="s">
        <v>7</v>
      </c>
      <c r="H2308" s="68" t="s">
        <v>3</v>
      </c>
      <c r="I2308" s="68">
        <v>60602</v>
      </c>
      <c r="J2308" s="68" t="s">
        <v>15335</v>
      </c>
      <c r="K2308" s="68" t="s">
        <v>196</v>
      </c>
      <c r="L2308" s="68" t="s">
        <v>14074</v>
      </c>
      <c r="M2308" s="68" t="s">
        <v>1560</v>
      </c>
      <c r="N2308" s="68" t="s">
        <v>6726</v>
      </c>
      <c r="O2308" s="68" t="s">
        <v>14666</v>
      </c>
      <c r="P2308" s="348">
        <v>22007529</v>
      </c>
      <c r="Q2308" s="348">
        <v>88586026</v>
      </c>
      <c r="R2308" s="348" t="s">
        <v>12524</v>
      </c>
      <c r="S2308" s="348">
        <v>88586026</v>
      </c>
      <c r="T2308" s="348" t="s">
        <v>13214</v>
      </c>
      <c r="U2308" s="348">
        <v>87903430</v>
      </c>
      <c r="V2308" s="68"/>
      <c r="W2308" s="68"/>
      <c r="X2308" s="68" t="s">
        <v>12819</v>
      </c>
      <c r="Y2308" s="68"/>
    </row>
    <row r="2309" spans="1:25" x14ac:dyDescent="0.25">
      <c r="A2309" s="68" t="s">
        <v>6727</v>
      </c>
      <c r="B2309" s="68" t="s">
        <v>4296</v>
      </c>
      <c r="C2309" s="68" t="s">
        <v>11231</v>
      </c>
      <c r="D2309" s="68" t="s">
        <v>1493</v>
      </c>
      <c r="E2309" s="68" t="s">
        <v>12</v>
      </c>
      <c r="F2309" s="68" t="s">
        <v>46</v>
      </c>
      <c r="G2309" s="68" t="s">
        <v>1494</v>
      </c>
      <c r="H2309" s="68" t="s">
        <v>2</v>
      </c>
      <c r="I2309" s="68">
        <v>11901</v>
      </c>
      <c r="J2309" s="68" t="s">
        <v>15300</v>
      </c>
      <c r="K2309" s="68" t="s">
        <v>47</v>
      </c>
      <c r="L2309" s="68" t="s">
        <v>1493</v>
      </c>
      <c r="M2309" s="68" t="s">
        <v>15450</v>
      </c>
      <c r="N2309" s="68" t="s">
        <v>11714</v>
      </c>
      <c r="O2309" s="68" t="s">
        <v>14666</v>
      </c>
      <c r="P2309" s="348">
        <v>27719844</v>
      </c>
      <c r="Q2309" s="348">
        <v>88241480</v>
      </c>
      <c r="R2309" s="348" t="s">
        <v>10553</v>
      </c>
      <c r="S2309" s="348">
        <v>88241480</v>
      </c>
      <c r="T2309" s="348" t="s">
        <v>15456</v>
      </c>
      <c r="U2309" s="348">
        <v>27725172</v>
      </c>
      <c r="V2309" s="68"/>
      <c r="W2309" s="68"/>
      <c r="X2309" s="68" t="s">
        <v>5272</v>
      </c>
      <c r="Y2309" s="68"/>
    </row>
    <row r="2310" spans="1:25" x14ac:dyDescent="0.25">
      <c r="A2310" s="68" t="s">
        <v>6728</v>
      </c>
      <c r="B2310" s="68" t="s">
        <v>6294</v>
      </c>
      <c r="C2310" s="68" t="s">
        <v>6729</v>
      </c>
      <c r="D2310" s="68" t="s">
        <v>1737</v>
      </c>
      <c r="E2310" s="68" t="s">
        <v>3</v>
      </c>
      <c r="F2310" s="68" t="s">
        <v>195</v>
      </c>
      <c r="G2310" s="68" t="s">
        <v>7</v>
      </c>
      <c r="H2310" s="68" t="s">
        <v>4</v>
      </c>
      <c r="I2310" s="68">
        <v>60603</v>
      </c>
      <c r="J2310" s="68" t="s">
        <v>15336</v>
      </c>
      <c r="K2310" s="68" t="s">
        <v>196</v>
      </c>
      <c r="L2310" s="68" t="s">
        <v>14074</v>
      </c>
      <c r="M2310" s="68" t="s">
        <v>6682</v>
      </c>
      <c r="N2310" s="68" t="s">
        <v>6729</v>
      </c>
      <c r="O2310" s="68" t="s">
        <v>14666</v>
      </c>
      <c r="P2310" s="348">
        <v>22006035</v>
      </c>
      <c r="Q2310" s="348" t="s">
        <v>15347</v>
      </c>
      <c r="R2310" s="348" t="s">
        <v>14426</v>
      </c>
      <c r="S2310" s="348">
        <v>89871473</v>
      </c>
      <c r="T2310" s="348" t="s">
        <v>13214</v>
      </c>
      <c r="U2310" s="348">
        <v>87903430</v>
      </c>
      <c r="V2310" s="68"/>
      <c r="W2310" s="68"/>
      <c r="X2310" s="68" t="s">
        <v>10792</v>
      </c>
      <c r="Y2310" s="68"/>
    </row>
    <row r="2311" spans="1:25" x14ac:dyDescent="0.25">
      <c r="A2311" s="68" t="s">
        <v>6730</v>
      </c>
      <c r="B2311" s="68" t="s">
        <v>4854</v>
      </c>
      <c r="C2311" s="68" t="s">
        <v>1547</v>
      </c>
      <c r="D2311" s="68" t="s">
        <v>1737</v>
      </c>
      <c r="E2311" s="68" t="s">
        <v>2</v>
      </c>
      <c r="F2311" s="68" t="s">
        <v>195</v>
      </c>
      <c r="G2311" s="68" t="s">
        <v>7</v>
      </c>
      <c r="H2311" s="68" t="s">
        <v>4</v>
      </c>
      <c r="I2311" s="68">
        <v>60603</v>
      </c>
      <c r="J2311" s="68" t="s">
        <v>15336</v>
      </c>
      <c r="K2311" s="68" t="s">
        <v>196</v>
      </c>
      <c r="L2311" s="68" t="s">
        <v>14074</v>
      </c>
      <c r="M2311" s="68" t="s">
        <v>6682</v>
      </c>
      <c r="N2311" s="68" t="s">
        <v>1547</v>
      </c>
      <c r="O2311" s="68" t="s">
        <v>14666</v>
      </c>
      <c r="P2311" s="348">
        <v>22007515</v>
      </c>
      <c r="Q2311" s="348">
        <v>88306772</v>
      </c>
      <c r="R2311" s="348" t="s">
        <v>15869</v>
      </c>
      <c r="S2311" s="348">
        <v>88306772</v>
      </c>
      <c r="T2311" s="348" t="s">
        <v>10063</v>
      </c>
      <c r="U2311" s="348">
        <v>27770318</v>
      </c>
      <c r="V2311" s="68"/>
      <c r="W2311" s="68"/>
      <c r="X2311" s="68" t="s">
        <v>6204</v>
      </c>
      <c r="Y2311" s="68"/>
    </row>
    <row r="2312" spans="1:25" x14ac:dyDescent="0.25">
      <c r="A2312" s="68" t="s">
        <v>6732</v>
      </c>
      <c r="B2312" s="68" t="s">
        <v>6731</v>
      </c>
      <c r="C2312" s="68" t="s">
        <v>577</v>
      </c>
      <c r="D2312" s="68" t="s">
        <v>1737</v>
      </c>
      <c r="E2312" s="68" t="s">
        <v>3</v>
      </c>
      <c r="F2312" s="68" t="s">
        <v>195</v>
      </c>
      <c r="G2312" s="68" t="s">
        <v>7</v>
      </c>
      <c r="H2312" s="68" t="s">
        <v>3</v>
      </c>
      <c r="I2312" s="68">
        <v>60602</v>
      </c>
      <c r="J2312" s="68" t="s">
        <v>15335</v>
      </c>
      <c r="K2312" s="68" t="s">
        <v>196</v>
      </c>
      <c r="L2312" s="68" t="s">
        <v>14074</v>
      </c>
      <c r="M2312" s="68" t="s">
        <v>1560</v>
      </c>
      <c r="N2312" s="68" t="s">
        <v>577</v>
      </c>
      <c r="O2312" s="68" t="s">
        <v>14666</v>
      </c>
      <c r="P2312" s="348">
        <v>60011997</v>
      </c>
      <c r="Q2312" s="348" t="s">
        <v>15347</v>
      </c>
      <c r="R2312" s="348" t="s">
        <v>16770</v>
      </c>
      <c r="S2312" s="348">
        <v>60011997</v>
      </c>
      <c r="T2312" s="348" t="s">
        <v>13214</v>
      </c>
      <c r="U2312" s="348">
        <v>87903430</v>
      </c>
      <c r="V2312" s="68"/>
      <c r="W2312" s="68"/>
      <c r="X2312" s="68"/>
      <c r="Y2312" s="68"/>
    </row>
    <row r="2313" spans="1:25" x14ac:dyDescent="0.25">
      <c r="A2313" s="68" t="s">
        <v>6734</v>
      </c>
      <c r="B2313" s="68" t="s">
        <v>6733</v>
      </c>
      <c r="C2313" s="68" t="s">
        <v>3764</v>
      </c>
      <c r="D2313" s="68" t="s">
        <v>1737</v>
      </c>
      <c r="E2313" s="68" t="s">
        <v>3</v>
      </c>
      <c r="F2313" s="68" t="s">
        <v>195</v>
      </c>
      <c r="G2313" s="68" t="s">
        <v>7</v>
      </c>
      <c r="H2313" s="68" t="s">
        <v>3</v>
      </c>
      <c r="I2313" s="68">
        <v>60602</v>
      </c>
      <c r="J2313" s="68" t="s">
        <v>15335</v>
      </c>
      <c r="K2313" s="68" t="s">
        <v>196</v>
      </c>
      <c r="L2313" s="68" t="s">
        <v>14074</v>
      </c>
      <c r="M2313" s="68" t="s">
        <v>1560</v>
      </c>
      <c r="N2313" s="68" t="s">
        <v>3764</v>
      </c>
      <c r="O2313" s="68" t="s">
        <v>14666</v>
      </c>
      <c r="P2313" s="348">
        <v>22006037</v>
      </c>
      <c r="Q2313" s="348" t="s">
        <v>15347</v>
      </c>
      <c r="R2313" s="348" t="s">
        <v>13254</v>
      </c>
      <c r="S2313" s="348">
        <v>62301263</v>
      </c>
      <c r="T2313" s="348" t="s">
        <v>13214</v>
      </c>
      <c r="U2313" s="348">
        <v>87903430</v>
      </c>
      <c r="V2313" s="68"/>
      <c r="W2313" s="68"/>
      <c r="X2313" s="68" t="s">
        <v>9202</v>
      </c>
      <c r="Y2313" s="68"/>
    </row>
    <row r="2314" spans="1:25" x14ac:dyDescent="0.25">
      <c r="A2314" s="68" t="s">
        <v>6735</v>
      </c>
      <c r="B2314" s="68" t="s">
        <v>6043</v>
      </c>
      <c r="C2314" s="68" t="s">
        <v>601</v>
      </c>
      <c r="D2314" s="68" t="s">
        <v>1493</v>
      </c>
      <c r="E2314" s="68" t="s">
        <v>10</v>
      </c>
      <c r="F2314" s="68" t="s">
        <v>46</v>
      </c>
      <c r="G2314" s="68" t="s">
        <v>1494</v>
      </c>
      <c r="H2314" s="68" t="s">
        <v>16</v>
      </c>
      <c r="I2314" s="68">
        <v>11912</v>
      </c>
      <c r="J2314" s="68" t="s">
        <v>13886</v>
      </c>
      <c r="K2314" s="68" t="s">
        <v>47</v>
      </c>
      <c r="L2314" s="68" t="s">
        <v>1493</v>
      </c>
      <c r="M2314" s="68" t="s">
        <v>140</v>
      </c>
      <c r="N2314" s="68" t="s">
        <v>601</v>
      </c>
      <c r="O2314" s="68" t="s">
        <v>14666</v>
      </c>
      <c r="P2314" s="348">
        <v>44058532</v>
      </c>
      <c r="Q2314" s="348">
        <v>88037319</v>
      </c>
      <c r="R2314" s="348" t="s">
        <v>16771</v>
      </c>
      <c r="S2314" s="348">
        <v>86015322</v>
      </c>
      <c r="T2314" s="348" t="s">
        <v>15487</v>
      </c>
      <c r="U2314" s="348">
        <v>27725140</v>
      </c>
      <c r="V2314" s="68" t="s">
        <v>15261</v>
      </c>
      <c r="W2314" s="68"/>
      <c r="X2314" s="68" t="s">
        <v>6736</v>
      </c>
      <c r="Y2314" s="68"/>
    </row>
    <row r="2315" spans="1:25" x14ac:dyDescent="0.25">
      <c r="A2315" s="68" t="s">
        <v>6737</v>
      </c>
      <c r="B2315" s="68" t="s">
        <v>272</v>
      </c>
      <c r="C2315" s="68" t="s">
        <v>478</v>
      </c>
      <c r="D2315" s="68" t="s">
        <v>1737</v>
      </c>
      <c r="E2315" s="68" t="s">
        <v>4</v>
      </c>
      <c r="F2315" s="68" t="s">
        <v>195</v>
      </c>
      <c r="G2315" s="68" t="s">
        <v>11</v>
      </c>
      <c r="H2315" s="68" t="s">
        <v>2</v>
      </c>
      <c r="I2315" s="68">
        <v>60901</v>
      </c>
      <c r="J2315" s="68" t="s">
        <v>12920</v>
      </c>
      <c r="K2315" s="68" t="s">
        <v>196</v>
      </c>
      <c r="L2315" s="68" t="s">
        <v>722</v>
      </c>
      <c r="M2315" s="68" t="s">
        <v>722</v>
      </c>
      <c r="N2315" s="68" t="s">
        <v>478</v>
      </c>
      <c r="O2315" s="68" t="s">
        <v>14666</v>
      </c>
      <c r="P2315" s="348">
        <v>86993812</v>
      </c>
      <c r="Q2315" s="348" t="s">
        <v>15347</v>
      </c>
      <c r="R2315" s="348" t="s">
        <v>15544</v>
      </c>
      <c r="S2315" s="348">
        <v>27798158</v>
      </c>
      <c r="T2315" s="348" t="s">
        <v>15784</v>
      </c>
      <c r="U2315" s="348">
        <v>27779000</v>
      </c>
      <c r="V2315" s="68"/>
      <c r="W2315" s="68"/>
      <c r="X2315" s="68" t="s">
        <v>6739</v>
      </c>
      <c r="Y2315" s="68"/>
    </row>
    <row r="2316" spans="1:25" x14ac:dyDescent="0.25">
      <c r="A2316" s="68" t="s">
        <v>6740</v>
      </c>
      <c r="B2316" s="68" t="s">
        <v>6112</v>
      </c>
      <c r="C2316" s="68" t="s">
        <v>2373</v>
      </c>
      <c r="D2316" s="68" t="s">
        <v>1737</v>
      </c>
      <c r="E2316" s="68" t="s">
        <v>7</v>
      </c>
      <c r="F2316" s="68" t="s">
        <v>195</v>
      </c>
      <c r="G2316" s="68" t="s">
        <v>11</v>
      </c>
      <c r="H2316" s="68" t="s">
        <v>2</v>
      </c>
      <c r="I2316" s="68">
        <v>60901</v>
      </c>
      <c r="J2316" s="68" t="s">
        <v>12920</v>
      </c>
      <c r="K2316" s="68" t="s">
        <v>196</v>
      </c>
      <c r="L2316" s="68" t="s">
        <v>722</v>
      </c>
      <c r="M2316" s="68" t="s">
        <v>722</v>
      </c>
      <c r="N2316" s="68" t="s">
        <v>2373</v>
      </c>
      <c r="O2316" s="68" t="s">
        <v>14666</v>
      </c>
      <c r="P2316" s="348">
        <v>86443266</v>
      </c>
      <c r="Q2316" s="348" t="s">
        <v>15347</v>
      </c>
      <c r="R2316" s="348" t="s">
        <v>15175</v>
      </c>
      <c r="S2316" s="348">
        <v>86280015</v>
      </c>
      <c r="T2316" s="348" t="s">
        <v>9943</v>
      </c>
      <c r="U2316" s="348">
        <v>27770062</v>
      </c>
      <c r="V2316" s="68"/>
      <c r="W2316" s="68"/>
      <c r="X2316" s="68" t="s">
        <v>2018</v>
      </c>
      <c r="Y2316" s="68"/>
    </row>
    <row r="2317" spans="1:25" x14ac:dyDescent="0.25">
      <c r="A2317" s="68" t="s">
        <v>6742</v>
      </c>
      <c r="B2317" s="68" t="s">
        <v>6741</v>
      </c>
      <c r="C2317" s="68" t="s">
        <v>6743</v>
      </c>
      <c r="D2317" s="68" t="s">
        <v>1737</v>
      </c>
      <c r="E2317" s="68" t="s">
        <v>7</v>
      </c>
      <c r="F2317" s="68" t="s">
        <v>195</v>
      </c>
      <c r="G2317" s="68" t="s">
        <v>11</v>
      </c>
      <c r="H2317" s="68" t="s">
        <v>2</v>
      </c>
      <c r="I2317" s="68">
        <v>60901</v>
      </c>
      <c r="J2317" s="68" t="s">
        <v>12920</v>
      </c>
      <c r="K2317" s="68" t="s">
        <v>196</v>
      </c>
      <c r="L2317" s="68" t="s">
        <v>722</v>
      </c>
      <c r="M2317" s="68" t="s">
        <v>722</v>
      </c>
      <c r="N2317" s="68" t="s">
        <v>11715</v>
      </c>
      <c r="O2317" s="68" t="s">
        <v>14666</v>
      </c>
      <c r="P2317" s="348">
        <v>61976005</v>
      </c>
      <c r="Q2317" s="348" t="s">
        <v>15347</v>
      </c>
      <c r="R2317" s="348" t="s">
        <v>16772</v>
      </c>
      <c r="S2317" s="348">
        <v>86251234</v>
      </c>
      <c r="T2317" s="348" t="s">
        <v>9943</v>
      </c>
      <c r="U2317" s="348">
        <v>27770062</v>
      </c>
      <c r="V2317" s="68"/>
      <c r="W2317" s="68"/>
      <c r="X2317" s="68" t="s">
        <v>6745</v>
      </c>
      <c r="Y2317" s="68"/>
    </row>
    <row r="2318" spans="1:25" x14ac:dyDescent="0.25">
      <c r="A2318" s="68" t="s">
        <v>6747</v>
      </c>
      <c r="B2318" s="68" t="s">
        <v>6746</v>
      </c>
      <c r="C2318" s="68" t="s">
        <v>1517</v>
      </c>
      <c r="D2318" s="68" t="s">
        <v>1737</v>
      </c>
      <c r="E2318" s="68" t="s">
        <v>7</v>
      </c>
      <c r="F2318" s="68" t="s">
        <v>195</v>
      </c>
      <c r="G2318" s="68" t="s">
        <v>11</v>
      </c>
      <c r="H2318" s="68" t="s">
        <v>2</v>
      </c>
      <c r="I2318" s="68">
        <v>60901</v>
      </c>
      <c r="J2318" s="68" t="s">
        <v>12920</v>
      </c>
      <c r="K2318" s="68" t="s">
        <v>196</v>
      </c>
      <c r="L2318" s="68" t="s">
        <v>722</v>
      </c>
      <c r="M2318" s="68" t="s">
        <v>722</v>
      </c>
      <c r="N2318" s="68" t="s">
        <v>1517</v>
      </c>
      <c r="O2318" s="68" t="s">
        <v>14666</v>
      </c>
      <c r="P2318" s="348">
        <v>27794325</v>
      </c>
      <c r="Q2318" s="348" t="s">
        <v>15347</v>
      </c>
      <c r="R2318" s="348" t="s">
        <v>11716</v>
      </c>
      <c r="S2318" s="348">
        <v>27794325</v>
      </c>
      <c r="T2318" s="348" t="s">
        <v>9943</v>
      </c>
      <c r="U2318" s="348">
        <v>27770062</v>
      </c>
      <c r="V2318" s="68"/>
      <c r="W2318" s="68"/>
      <c r="X2318" s="68" t="s">
        <v>6748</v>
      </c>
      <c r="Y2318" s="68"/>
    </row>
    <row r="2319" spans="1:25" x14ac:dyDescent="0.25">
      <c r="A2319" s="68" t="s">
        <v>6749</v>
      </c>
      <c r="B2319" s="68" t="s">
        <v>5289</v>
      </c>
      <c r="C2319" s="68" t="s">
        <v>16773</v>
      </c>
      <c r="D2319" s="68" t="s">
        <v>1737</v>
      </c>
      <c r="E2319" s="68" t="s">
        <v>4</v>
      </c>
      <c r="F2319" s="68" t="s">
        <v>195</v>
      </c>
      <c r="G2319" s="68" t="s">
        <v>11</v>
      </c>
      <c r="H2319" s="68" t="s">
        <v>2</v>
      </c>
      <c r="I2319" s="68">
        <v>60901</v>
      </c>
      <c r="J2319" s="68" t="s">
        <v>12920</v>
      </c>
      <c r="K2319" s="68" t="s">
        <v>196</v>
      </c>
      <c r="L2319" s="68" t="s">
        <v>722</v>
      </c>
      <c r="M2319" s="68" t="s">
        <v>722</v>
      </c>
      <c r="N2319" s="68" t="s">
        <v>11717</v>
      </c>
      <c r="O2319" s="68" t="s">
        <v>14666</v>
      </c>
      <c r="P2319" s="348">
        <v>27799151</v>
      </c>
      <c r="Q2319" s="348" t="s">
        <v>15347</v>
      </c>
      <c r="R2319" s="348" t="s">
        <v>13656</v>
      </c>
      <c r="S2319" s="348">
        <v>27799151</v>
      </c>
      <c r="T2319" s="348" t="s">
        <v>15784</v>
      </c>
      <c r="U2319" s="348">
        <v>27798158</v>
      </c>
      <c r="V2319" s="68" t="s">
        <v>15261</v>
      </c>
      <c r="W2319" s="68"/>
      <c r="X2319" s="68" t="s">
        <v>2436</v>
      </c>
      <c r="Y2319" s="68"/>
    </row>
    <row r="2320" spans="1:25" x14ac:dyDescent="0.25">
      <c r="A2320" s="68" t="s">
        <v>6751</v>
      </c>
      <c r="B2320" s="68" t="s">
        <v>5359</v>
      </c>
      <c r="C2320" s="68" t="s">
        <v>12632</v>
      </c>
      <c r="D2320" s="68" t="s">
        <v>1737</v>
      </c>
      <c r="E2320" s="68" t="s">
        <v>4</v>
      </c>
      <c r="F2320" s="68" t="s">
        <v>195</v>
      </c>
      <c r="G2320" s="68" t="s">
        <v>11</v>
      </c>
      <c r="H2320" s="68" t="s">
        <v>2</v>
      </c>
      <c r="I2320" s="68">
        <v>60901</v>
      </c>
      <c r="J2320" s="68" t="s">
        <v>12920</v>
      </c>
      <c r="K2320" s="68" t="s">
        <v>196</v>
      </c>
      <c r="L2320" s="68" t="s">
        <v>722</v>
      </c>
      <c r="M2320" s="68" t="s">
        <v>722</v>
      </c>
      <c r="N2320" s="68" t="s">
        <v>11718</v>
      </c>
      <c r="O2320" s="68" t="s">
        <v>14666</v>
      </c>
      <c r="P2320" s="348">
        <v>84014767</v>
      </c>
      <c r="Q2320" s="348" t="s">
        <v>15347</v>
      </c>
      <c r="R2320" s="348" t="s">
        <v>15170</v>
      </c>
      <c r="S2320" s="348">
        <v>84014767</v>
      </c>
      <c r="T2320" s="348" t="s">
        <v>15784</v>
      </c>
      <c r="U2320" s="348">
        <v>27798158</v>
      </c>
      <c r="V2320" s="68"/>
      <c r="W2320" s="68"/>
      <c r="X2320" s="68" t="s">
        <v>13651</v>
      </c>
      <c r="Y2320" s="68"/>
    </row>
    <row r="2321" spans="1:25" x14ac:dyDescent="0.25">
      <c r="A2321" s="68" t="s">
        <v>6753</v>
      </c>
      <c r="B2321" s="68" t="s">
        <v>4165</v>
      </c>
      <c r="C2321" s="68" t="s">
        <v>6754</v>
      </c>
      <c r="D2321" s="68" t="s">
        <v>1737</v>
      </c>
      <c r="E2321" s="68" t="s">
        <v>4</v>
      </c>
      <c r="F2321" s="68" t="s">
        <v>46</v>
      </c>
      <c r="G2321" s="68" t="s">
        <v>16</v>
      </c>
      <c r="H2321" s="68" t="s">
        <v>6</v>
      </c>
      <c r="I2321" s="68">
        <v>11205</v>
      </c>
      <c r="J2321" s="68" t="s">
        <v>13843</v>
      </c>
      <c r="K2321" s="68" t="s">
        <v>47</v>
      </c>
      <c r="L2321" s="68" t="s">
        <v>14011</v>
      </c>
      <c r="M2321" s="68" t="s">
        <v>966</v>
      </c>
      <c r="N2321" s="68" t="s">
        <v>6754</v>
      </c>
      <c r="O2321" s="68" t="s">
        <v>14666</v>
      </c>
      <c r="P2321" s="348">
        <v>27783552</v>
      </c>
      <c r="Q2321" s="348" t="s">
        <v>15347</v>
      </c>
      <c r="R2321" s="348" t="s">
        <v>15171</v>
      </c>
      <c r="S2321" s="348">
        <v>86337178</v>
      </c>
      <c r="T2321" s="348" t="s">
        <v>15784</v>
      </c>
      <c r="U2321" s="348">
        <v>27798158</v>
      </c>
      <c r="V2321" s="68"/>
      <c r="W2321" s="68"/>
      <c r="X2321" s="68" t="s">
        <v>6490</v>
      </c>
      <c r="Y2321" s="68"/>
    </row>
    <row r="2322" spans="1:25" x14ac:dyDescent="0.25">
      <c r="A2322" s="68" t="s">
        <v>6755</v>
      </c>
      <c r="B2322" s="68" t="s">
        <v>4126</v>
      </c>
      <c r="C2322" s="68" t="s">
        <v>233</v>
      </c>
      <c r="D2322" s="68" t="s">
        <v>1737</v>
      </c>
      <c r="E2322" s="68" t="s">
        <v>4</v>
      </c>
      <c r="F2322" s="68" t="s">
        <v>195</v>
      </c>
      <c r="G2322" s="68" t="s">
        <v>11</v>
      </c>
      <c r="H2322" s="68" t="s">
        <v>2</v>
      </c>
      <c r="I2322" s="68">
        <v>60901</v>
      </c>
      <c r="J2322" s="68" t="s">
        <v>12920</v>
      </c>
      <c r="K2322" s="68" t="s">
        <v>196</v>
      </c>
      <c r="L2322" s="68" t="s">
        <v>722</v>
      </c>
      <c r="M2322" s="68" t="s">
        <v>722</v>
      </c>
      <c r="N2322" s="68" t="s">
        <v>233</v>
      </c>
      <c r="O2322" s="68" t="s">
        <v>14666</v>
      </c>
      <c r="P2322" s="348">
        <v>27798978</v>
      </c>
      <c r="Q2322" s="348" t="s">
        <v>15347</v>
      </c>
      <c r="R2322" s="348" t="s">
        <v>15871</v>
      </c>
      <c r="S2322" s="348">
        <v>83170819</v>
      </c>
      <c r="T2322" s="348" t="s">
        <v>15784</v>
      </c>
      <c r="U2322" s="348">
        <v>27798158</v>
      </c>
      <c r="V2322" s="68"/>
      <c r="W2322" s="68"/>
      <c r="X2322" s="68" t="s">
        <v>10052</v>
      </c>
      <c r="Y2322" s="68"/>
    </row>
    <row r="2323" spans="1:25" x14ac:dyDescent="0.25">
      <c r="A2323" s="68" t="s">
        <v>6757</v>
      </c>
      <c r="B2323" s="68" t="s">
        <v>6756</v>
      </c>
      <c r="C2323" s="68" t="s">
        <v>5978</v>
      </c>
      <c r="D2323" s="68" t="s">
        <v>1737</v>
      </c>
      <c r="E2323" s="68" t="s">
        <v>4</v>
      </c>
      <c r="F2323" s="68" t="s">
        <v>195</v>
      </c>
      <c r="G2323" s="68" t="s">
        <v>11</v>
      </c>
      <c r="H2323" s="68" t="s">
        <v>2</v>
      </c>
      <c r="I2323" s="68">
        <v>60901</v>
      </c>
      <c r="J2323" s="68" t="s">
        <v>12920</v>
      </c>
      <c r="K2323" s="68" t="s">
        <v>196</v>
      </c>
      <c r="L2323" s="68" t="s">
        <v>722</v>
      </c>
      <c r="M2323" s="68" t="s">
        <v>722</v>
      </c>
      <c r="N2323" s="68" t="s">
        <v>11720</v>
      </c>
      <c r="O2323" s="68" t="s">
        <v>14666</v>
      </c>
      <c r="P2323" s="348">
        <v>63169616</v>
      </c>
      <c r="Q2323" s="348" t="s">
        <v>15347</v>
      </c>
      <c r="R2323" s="348" t="s">
        <v>15177</v>
      </c>
      <c r="S2323" s="348">
        <v>63169616</v>
      </c>
      <c r="T2323" s="348" t="s">
        <v>15784</v>
      </c>
      <c r="U2323" s="348">
        <v>27798158</v>
      </c>
      <c r="V2323" s="68"/>
      <c r="W2323" s="68"/>
      <c r="X2323" s="68" t="s">
        <v>4503</v>
      </c>
      <c r="Y2323" s="68"/>
    </row>
    <row r="2324" spans="1:25" x14ac:dyDescent="0.25">
      <c r="A2324" s="68" t="s">
        <v>6758</v>
      </c>
      <c r="B2324" s="68" t="s">
        <v>5682</v>
      </c>
      <c r="C2324" s="68" t="s">
        <v>6759</v>
      </c>
      <c r="D2324" s="68" t="s">
        <v>1737</v>
      </c>
      <c r="E2324" s="68" t="s">
        <v>4</v>
      </c>
      <c r="F2324" s="68" t="s">
        <v>195</v>
      </c>
      <c r="G2324" s="68" t="s">
        <v>11</v>
      </c>
      <c r="H2324" s="68" t="s">
        <v>2</v>
      </c>
      <c r="I2324" s="68">
        <v>60901</v>
      </c>
      <c r="J2324" s="68" t="s">
        <v>12920</v>
      </c>
      <c r="K2324" s="68" t="s">
        <v>196</v>
      </c>
      <c r="L2324" s="68" t="s">
        <v>722</v>
      </c>
      <c r="M2324" s="68" t="s">
        <v>722</v>
      </c>
      <c r="N2324" s="68" t="s">
        <v>995</v>
      </c>
      <c r="O2324" s="68" t="s">
        <v>14666</v>
      </c>
      <c r="P2324" s="348">
        <v>27792163</v>
      </c>
      <c r="Q2324" s="348">
        <v>85491329</v>
      </c>
      <c r="R2324" s="348" t="s">
        <v>16774</v>
      </c>
      <c r="S2324" s="348">
        <v>27796123</v>
      </c>
      <c r="T2324" s="348" t="s">
        <v>15784</v>
      </c>
      <c r="U2324" s="348">
        <v>27798158</v>
      </c>
      <c r="V2324" s="68"/>
      <c r="W2324" s="68"/>
      <c r="X2324" s="68" t="s">
        <v>8741</v>
      </c>
      <c r="Y2324" s="68"/>
    </row>
    <row r="2325" spans="1:25" x14ac:dyDescent="0.25">
      <c r="A2325" s="68" t="s">
        <v>6760</v>
      </c>
      <c r="B2325" s="68" t="s">
        <v>5426</v>
      </c>
      <c r="C2325" s="68" t="s">
        <v>6761</v>
      </c>
      <c r="D2325" s="68" t="s">
        <v>1737</v>
      </c>
      <c r="E2325" s="68" t="s">
        <v>4</v>
      </c>
      <c r="F2325" s="68" t="s">
        <v>195</v>
      </c>
      <c r="G2325" s="68" t="s">
        <v>11</v>
      </c>
      <c r="H2325" s="68" t="s">
        <v>2</v>
      </c>
      <c r="I2325" s="68">
        <v>60901</v>
      </c>
      <c r="J2325" s="68" t="s">
        <v>12920</v>
      </c>
      <c r="K2325" s="68" t="s">
        <v>196</v>
      </c>
      <c r="L2325" s="68" t="s">
        <v>722</v>
      </c>
      <c r="M2325" s="68" t="s">
        <v>722</v>
      </c>
      <c r="N2325" s="68" t="s">
        <v>6761</v>
      </c>
      <c r="O2325" s="68" t="s">
        <v>14666</v>
      </c>
      <c r="P2325" s="348">
        <v>89892292</v>
      </c>
      <c r="Q2325" s="348" t="s">
        <v>15347</v>
      </c>
      <c r="R2325" s="348" t="s">
        <v>12771</v>
      </c>
      <c r="S2325" s="348">
        <v>89892292</v>
      </c>
      <c r="T2325" s="348" t="s">
        <v>15784</v>
      </c>
      <c r="U2325" s="348">
        <v>27798158</v>
      </c>
      <c r="V2325" s="68"/>
      <c r="W2325" s="68"/>
      <c r="X2325" s="68" t="s">
        <v>13255</v>
      </c>
      <c r="Y2325" s="68"/>
    </row>
    <row r="2326" spans="1:25" x14ac:dyDescent="0.25">
      <c r="A2326" s="68" t="s">
        <v>6763</v>
      </c>
      <c r="B2326" s="68" t="s">
        <v>6762</v>
      </c>
      <c r="C2326" s="68" t="s">
        <v>6764</v>
      </c>
      <c r="D2326" s="68" t="s">
        <v>1737</v>
      </c>
      <c r="E2326" s="68" t="s">
        <v>4</v>
      </c>
      <c r="F2326" s="68" t="s">
        <v>195</v>
      </c>
      <c r="G2326" s="68" t="s">
        <v>11</v>
      </c>
      <c r="H2326" s="68" t="s">
        <v>2</v>
      </c>
      <c r="I2326" s="68">
        <v>60901</v>
      </c>
      <c r="J2326" s="68" t="s">
        <v>12920</v>
      </c>
      <c r="K2326" s="68" t="s">
        <v>196</v>
      </c>
      <c r="L2326" s="68" t="s">
        <v>722</v>
      </c>
      <c r="M2326" s="68" t="s">
        <v>722</v>
      </c>
      <c r="N2326" s="68" t="s">
        <v>6764</v>
      </c>
      <c r="O2326" s="68" t="s">
        <v>14666</v>
      </c>
      <c r="P2326" s="348">
        <v>27794354</v>
      </c>
      <c r="Q2326" s="348" t="s">
        <v>15347</v>
      </c>
      <c r="R2326" s="348" t="s">
        <v>6769</v>
      </c>
      <c r="S2326" s="348">
        <v>83973058</v>
      </c>
      <c r="T2326" s="348" t="s">
        <v>15784</v>
      </c>
      <c r="U2326" s="348">
        <v>27798158</v>
      </c>
      <c r="V2326" s="68"/>
      <c r="W2326" s="68"/>
      <c r="X2326" s="68" t="s">
        <v>8739</v>
      </c>
      <c r="Y2326" s="68"/>
    </row>
    <row r="2327" spans="1:25" x14ac:dyDescent="0.25">
      <c r="A2327" s="68" t="s">
        <v>6765</v>
      </c>
      <c r="B2327" s="68" t="s">
        <v>3453</v>
      </c>
      <c r="C2327" s="68" t="s">
        <v>331</v>
      </c>
      <c r="D2327" s="68" t="s">
        <v>1737</v>
      </c>
      <c r="E2327" s="68" t="s">
        <v>7</v>
      </c>
      <c r="F2327" s="68" t="s">
        <v>195</v>
      </c>
      <c r="G2327" s="68" t="s">
        <v>11</v>
      </c>
      <c r="H2327" s="68" t="s">
        <v>2</v>
      </c>
      <c r="I2327" s="68">
        <v>60901</v>
      </c>
      <c r="J2327" s="68" t="s">
        <v>12920</v>
      </c>
      <c r="K2327" s="68" t="s">
        <v>196</v>
      </c>
      <c r="L2327" s="68" t="s">
        <v>722</v>
      </c>
      <c r="M2327" s="68" t="s">
        <v>722</v>
      </c>
      <c r="N2327" s="68" t="s">
        <v>331</v>
      </c>
      <c r="O2327" s="68" t="s">
        <v>14666</v>
      </c>
      <c r="P2327" s="348" t="s">
        <v>15347</v>
      </c>
      <c r="Q2327" s="348" t="s">
        <v>15347</v>
      </c>
      <c r="R2327" s="348" t="s">
        <v>10064</v>
      </c>
      <c r="S2327" s="348">
        <v>83205829</v>
      </c>
      <c r="T2327" s="348" t="s">
        <v>9943</v>
      </c>
      <c r="U2327" s="348">
        <v>27770062</v>
      </c>
      <c r="V2327" s="68"/>
      <c r="W2327" s="68"/>
      <c r="X2327" s="68" t="s">
        <v>11104</v>
      </c>
      <c r="Y2327" s="68"/>
    </row>
    <row r="2328" spans="1:25" x14ac:dyDescent="0.25">
      <c r="A2328" s="68" t="s">
        <v>6767</v>
      </c>
      <c r="B2328" s="68" t="s">
        <v>2185</v>
      </c>
      <c r="C2328" s="68" t="s">
        <v>6768</v>
      </c>
      <c r="D2328" s="68" t="s">
        <v>1737</v>
      </c>
      <c r="E2328" s="68" t="s">
        <v>4</v>
      </c>
      <c r="F2328" s="68" t="s">
        <v>195</v>
      </c>
      <c r="G2328" s="68" t="s">
        <v>11</v>
      </c>
      <c r="H2328" s="68" t="s">
        <v>2</v>
      </c>
      <c r="I2328" s="68">
        <v>60901</v>
      </c>
      <c r="J2328" s="68" t="s">
        <v>12920</v>
      </c>
      <c r="K2328" s="68" t="s">
        <v>196</v>
      </c>
      <c r="L2328" s="68" t="s">
        <v>722</v>
      </c>
      <c r="M2328" s="68" t="s">
        <v>722</v>
      </c>
      <c r="N2328" s="68" t="s">
        <v>6768</v>
      </c>
      <c r="O2328" s="68" t="s">
        <v>14666</v>
      </c>
      <c r="P2328" s="348">
        <v>27783709</v>
      </c>
      <c r="Q2328" s="348" t="s">
        <v>15347</v>
      </c>
      <c r="R2328" s="348" t="s">
        <v>15172</v>
      </c>
      <c r="S2328" s="348">
        <v>87033997</v>
      </c>
      <c r="T2328" s="348" t="s">
        <v>15784</v>
      </c>
      <c r="U2328" s="348">
        <v>27798158</v>
      </c>
      <c r="V2328" s="68"/>
      <c r="W2328" s="68"/>
      <c r="X2328" s="68" t="s">
        <v>10167</v>
      </c>
      <c r="Y2328" s="68"/>
    </row>
    <row r="2329" spans="1:25" x14ac:dyDescent="0.25">
      <c r="A2329" s="68" t="s">
        <v>6770</v>
      </c>
      <c r="B2329" s="68" t="s">
        <v>3619</v>
      </c>
      <c r="C2329" s="68" t="s">
        <v>6771</v>
      </c>
      <c r="D2329" s="68" t="s">
        <v>1737</v>
      </c>
      <c r="E2329" s="68" t="s">
        <v>4</v>
      </c>
      <c r="F2329" s="68" t="s">
        <v>195</v>
      </c>
      <c r="G2329" s="68" t="s">
        <v>11</v>
      </c>
      <c r="H2329" s="68" t="s">
        <v>2</v>
      </c>
      <c r="I2329" s="68">
        <v>60901</v>
      </c>
      <c r="J2329" s="68" t="s">
        <v>12920</v>
      </c>
      <c r="K2329" s="68" t="s">
        <v>196</v>
      </c>
      <c r="L2329" s="68" t="s">
        <v>722</v>
      </c>
      <c r="M2329" s="68" t="s">
        <v>722</v>
      </c>
      <c r="N2329" s="68" t="s">
        <v>6771</v>
      </c>
      <c r="O2329" s="68" t="s">
        <v>14666</v>
      </c>
      <c r="P2329" s="348" t="s">
        <v>15347</v>
      </c>
      <c r="Q2329" s="348" t="s">
        <v>15347</v>
      </c>
      <c r="R2329" s="348" t="s">
        <v>10554</v>
      </c>
      <c r="S2329" s="348">
        <v>86463100</v>
      </c>
      <c r="T2329" s="348" t="s">
        <v>15784</v>
      </c>
      <c r="U2329" s="348">
        <v>27798158</v>
      </c>
      <c r="V2329" s="68"/>
      <c r="W2329" s="68"/>
      <c r="X2329" s="68" t="s">
        <v>9242</v>
      </c>
      <c r="Y2329" s="68"/>
    </row>
    <row r="2330" spans="1:25" x14ac:dyDescent="0.25">
      <c r="A2330" s="68" t="s">
        <v>6772</v>
      </c>
      <c r="B2330" s="68" t="s">
        <v>3932</v>
      </c>
      <c r="C2330" s="68" t="s">
        <v>6773</v>
      </c>
      <c r="D2330" s="68" t="s">
        <v>1737</v>
      </c>
      <c r="E2330" s="68" t="s">
        <v>4</v>
      </c>
      <c r="F2330" s="68" t="s">
        <v>195</v>
      </c>
      <c r="G2330" s="68" t="s">
        <v>11</v>
      </c>
      <c r="H2330" s="68" t="s">
        <v>2</v>
      </c>
      <c r="I2330" s="68">
        <v>60901</v>
      </c>
      <c r="J2330" s="68" t="s">
        <v>12920</v>
      </c>
      <c r="K2330" s="68" t="s">
        <v>196</v>
      </c>
      <c r="L2330" s="68" t="s">
        <v>722</v>
      </c>
      <c r="M2330" s="68" t="s">
        <v>722</v>
      </c>
      <c r="N2330" s="68" t="s">
        <v>11721</v>
      </c>
      <c r="O2330" s="68" t="s">
        <v>14666</v>
      </c>
      <c r="P2330" s="348">
        <v>83953908</v>
      </c>
      <c r="Q2330" s="348" t="s">
        <v>15347</v>
      </c>
      <c r="R2330" s="348" t="s">
        <v>14424</v>
      </c>
      <c r="S2330" s="348">
        <v>83953908</v>
      </c>
      <c r="T2330" s="348" t="s">
        <v>15784</v>
      </c>
      <c r="U2330" s="348">
        <v>27798158</v>
      </c>
      <c r="V2330" s="68"/>
      <c r="W2330" s="68"/>
      <c r="X2330" s="68" t="s">
        <v>6774</v>
      </c>
      <c r="Y2330" s="68"/>
    </row>
    <row r="2331" spans="1:25" x14ac:dyDescent="0.25">
      <c r="A2331" s="68" t="s">
        <v>6775</v>
      </c>
      <c r="B2331" s="68" t="s">
        <v>2451</v>
      </c>
      <c r="C2331" s="68" t="s">
        <v>3023</v>
      </c>
      <c r="D2331" s="68" t="s">
        <v>4119</v>
      </c>
      <c r="E2331" s="68" t="s">
        <v>6</v>
      </c>
      <c r="F2331" s="68" t="s">
        <v>133</v>
      </c>
      <c r="G2331" s="68" t="s">
        <v>3</v>
      </c>
      <c r="H2331" s="68" t="s">
        <v>5</v>
      </c>
      <c r="I2331" s="68">
        <v>70204</v>
      </c>
      <c r="J2331" s="68" t="s">
        <v>13929</v>
      </c>
      <c r="K2331" s="68" t="s">
        <v>132</v>
      </c>
      <c r="L2331" s="68" t="s">
        <v>14376</v>
      </c>
      <c r="M2331" s="68" t="s">
        <v>4451</v>
      </c>
      <c r="N2331" s="68" t="s">
        <v>3023</v>
      </c>
      <c r="O2331" s="68" t="s">
        <v>14666</v>
      </c>
      <c r="P2331" s="348">
        <v>44093424</v>
      </c>
      <c r="Q2331" s="348">
        <v>86640072</v>
      </c>
      <c r="R2331" s="348" t="s">
        <v>13645</v>
      </c>
      <c r="S2331" s="348">
        <v>86640072</v>
      </c>
      <c r="T2331" s="348" t="s">
        <v>15385</v>
      </c>
      <c r="U2331" s="348">
        <v>84699645</v>
      </c>
      <c r="V2331" s="68"/>
      <c r="W2331" s="68"/>
      <c r="X2331" s="68" t="s">
        <v>8479</v>
      </c>
      <c r="Y2331" s="68"/>
    </row>
    <row r="2332" spans="1:25" x14ac:dyDescent="0.25">
      <c r="A2332" s="68" t="s">
        <v>6776</v>
      </c>
      <c r="B2332" s="68" t="s">
        <v>2460</v>
      </c>
      <c r="C2332" s="68" t="s">
        <v>680</v>
      </c>
      <c r="D2332" s="68" t="s">
        <v>1737</v>
      </c>
      <c r="E2332" s="68" t="s">
        <v>5</v>
      </c>
      <c r="F2332" s="68" t="s">
        <v>195</v>
      </c>
      <c r="G2332" s="68" t="s">
        <v>11</v>
      </c>
      <c r="H2332" s="68" t="s">
        <v>2</v>
      </c>
      <c r="I2332" s="68">
        <v>60901</v>
      </c>
      <c r="J2332" s="68" t="s">
        <v>12920</v>
      </c>
      <c r="K2332" s="68" t="s">
        <v>196</v>
      </c>
      <c r="L2332" s="68" t="s">
        <v>722</v>
      </c>
      <c r="M2332" s="68" t="s">
        <v>722</v>
      </c>
      <c r="N2332" s="68" t="s">
        <v>680</v>
      </c>
      <c r="O2332" s="68" t="s">
        <v>14666</v>
      </c>
      <c r="P2332" s="348">
        <v>88481200</v>
      </c>
      <c r="Q2332" s="348" t="s">
        <v>15347</v>
      </c>
      <c r="R2332" s="348" t="s">
        <v>10178</v>
      </c>
      <c r="S2332" s="348">
        <v>88481200</v>
      </c>
      <c r="T2332" s="348" t="s">
        <v>15995</v>
      </c>
      <c r="U2332" s="348">
        <v>27799004</v>
      </c>
      <c r="V2332" s="68" t="s">
        <v>15261</v>
      </c>
      <c r="W2332" s="68"/>
      <c r="X2332" s="68" t="s">
        <v>6777</v>
      </c>
      <c r="Y2332" s="68"/>
    </row>
    <row r="2333" spans="1:25" x14ac:dyDescent="0.25">
      <c r="A2333" s="68" t="s">
        <v>6778</v>
      </c>
      <c r="B2333" s="68" t="s">
        <v>6774</v>
      </c>
      <c r="C2333" s="68" t="s">
        <v>6779</v>
      </c>
      <c r="D2333" s="68" t="s">
        <v>1737</v>
      </c>
      <c r="E2333" s="68" t="s">
        <v>5</v>
      </c>
      <c r="F2333" s="68" t="s">
        <v>195</v>
      </c>
      <c r="G2333" s="68" t="s">
        <v>11</v>
      </c>
      <c r="H2333" s="68" t="s">
        <v>2</v>
      </c>
      <c r="I2333" s="68">
        <v>60901</v>
      </c>
      <c r="J2333" s="68" t="s">
        <v>12920</v>
      </c>
      <c r="K2333" s="68" t="s">
        <v>196</v>
      </c>
      <c r="L2333" s="68" t="s">
        <v>722</v>
      </c>
      <c r="M2333" s="68" t="s">
        <v>722</v>
      </c>
      <c r="N2333" s="68" t="s">
        <v>11722</v>
      </c>
      <c r="O2333" s="68" t="s">
        <v>14666</v>
      </c>
      <c r="P2333" s="348">
        <v>27794200</v>
      </c>
      <c r="Q2333" s="348" t="s">
        <v>15347</v>
      </c>
      <c r="R2333" s="348" t="s">
        <v>14422</v>
      </c>
      <c r="S2333" s="348">
        <v>27794200</v>
      </c>
      <c r="T2333" s="348" t="s">
        <v>15995</v>
      </c>
      <c r="U2333" s="348">
        <v>27799004</v>
      </c>
      <c r="V2333" s="68" t="s">
        <v>15261</v>
      </c>
      <c r="W2333" s="68"/>
      <c r="X2333" s="68" t="s">
        <v>6780</v>
      </c>
      <c r="Y2333" s="68"/>
    </row>
    <row r="2334" spans="1:25" x14ac:dyDescent="0.25">
      <c r="A2334" s="68" t="s">
        <v>6781</v>
      </c>
      <c r="B2334" s="68" t="s">
        <v>6748</v>
      </c>
      <c r="C2334" s="68" t="s">
        <v>101</v>
      </c>
      <c r="D2334" s="68" t="s">
        <v>1737</v>
      </c>
      <c r="E2334" s="68" t="s">
        <v>4</v>
      </c>
      <c r="F2334" s="68" t="s">
        <v>195</v>
      </c>
      <c r="G2334" s="68" t="s">
        <v>11</v>
      </c>
      <c r="H2334" s="68" t="s">
        <v>2</v>
      </c>
      <c r="I2334" s="68">
        <v>60901</v>
      </c>
      <c r="J2334" s="68" t="s">
        <v>12920</v>
      </c>
      <c r="K2334" s="68" t="s">
        <v>196</v>
      </c>
      <c r="L2334" s="68" t="s">
        <v>722</v>
      </c>
      <c r="M2334" s="68" t="s">
        <v>722</v>
      </c>
      <c r="N2334" s="68" t="s">
        <v>101</v>
      </c>
      <c r="O2334" s="68" t="s">
        <v>14666</v>
      </c>
      <c r="P2334" s="348">
        <v>27795046</v>
      </c>
      <c r="Q2334" s="348" t="s">
        <v>15347</v>
      </c>
      <c r="R2334" s="348" t="s">
        <v>10233</v>
      </c>
      <c r="S2334" s="348">
        <v>27795046</v>
      </c>
      <c r="T2334" s="348" t="s">
        <v>15784</v>
      </c>
      <c r="U2334" s="348">
        <v>27798158</v>
      </c>
      <c r="V2334" s="68"/>
      <c r="W2334" s="68"/>
      <c r="X2334" s="68" t="s">
        <v>3047</v>
      </c>
      <c r="Y2334" s="68"/>
    </row>
    <row r="2335" spans="1:25" x14ac:dyDescent="0.25">
      <c r="A2335" s="68" t="s">
        <v>6783</v>
      </c>
      <c r="B2335" s="68" t="s">
        <v>6782</v>
      </c>
      <c r="C2335" s="68" t="s">
        <v>6784</v>
      </c>
      <c r="D2335" s="68" t="s">
        <v>1737</v>
      </c>
      <c r="E2335" s="68" t="s">
        <v>5</v>
      </c>
      <c r="F2335" s="68" t="s">
        <v>195</v>
      </c>
      <c r="G2335" s="68" t="s">
        <v>11</v>
      </c>
      <c r="H2335" s="68" t="s">
        <v>2</v>
      </c>
      <c r="I2335" s="68">
        <v>60901</v>
      </c>
      <c r="J2335" s="68" t="s">
        <v>12920</v>
      </c>
      <c r="K2335" s="68" t="s">
        <v>196</v>
      </c>
      <c r="L2335" s="68" t="s">
        <v>722</v>
      </c>
      <c r="M2335" s="68" t="s">
        <v>722</v>
      </c>
      <c r="N2335" s="68" t="s">
        <v>6784</v>
      </c>
      <c r="O2335" s="68" t="s">
        <v>14666</v>
      </c>
      <c r="P2335" s="348">
        <v>88780714</v>
      </c>
      <c r="Q2335" s="348">
        <v>88780714</v>
      </c>
      <c r="R2335" s="348" t="s">
        <v>15872</v>
      </c>
      <c r="S2335" s="348">
        <v>88780714</v>
      </c>
      <c r="T2335" s="348" t="s">
        <v>15995</v>
      </c>
      <c r="U2335" s="348">
        <v>27799004</v>
      </c>
      <c r="V2335" s="68"/>
      <c r="W2335" s="68"/>
      <c r="X2335" s="68" t="s">
        <v>5044</v>
      </c>
      <c r="Y2335" s="68"/>
    </row>
    <row r="2336" spans="1:25" x14ac:dyDescent="0.25">
      <c r="A2336" s="68" t="s">
        <v>6786</v>
      </c>
      <c r="B2336" s="68" t="s">
        <v>6785</v>
      </c>
      <c r="C2336" s="68" t="s">
        <v>6787</v>
      </c>
      <c r="D2336" s="68" t="s">
        <v>194</v>
      </c>
      <c r="E2336" s="68" t="s">
        <v>4</v>
      </c>
      <c r="F2336" s="68" t="s">
        <v>195</v>
      </c>
      <c r="G2336" s="68" t="s">
        <v>17</v>
      </c>
      <c r="H2336" s="68" t="s">
        <v>2</v>
      </c>
      <c r="I2336" s="68">
        <v>61301</v>
      </c>
      <c r="J2336" s="68" t="s">
        <v>14585</v>
      </c>
      <c r="K2336" s="68" t="s">
        <v>196</v>
      </c>
      <c r="L2336" s="68" t="s">
        <v>198</v>
      </c>
      <c r="M2336" s="68" t="s">
        <v>198</v>
      </c>
      <c r="N2336" s="68" t="s">
        <v>11724</v>
      </c>
      <c r="O2336" s="68" t="s">
        <v>14666</v>
      </c>
      <c r="P2336" s="348">
        <v>27355041</v>
      </c>
      <c r="Q2336" s="348">
        <v>27355041</v>
      </c>
      <c r="R2336" s="348" t="s">
        <v>15050</v>
      </c>
      <c r="S2336" s="348">
        <v>83213402</v>
      </c>
      <c r="T2336" s="348" t="s">
        <v>15362</v>
      </c>
      <c r="U2336" s="348">
        <v>27355041</v>
      </c>
      <c r="V2336" s="68"/>
      <c r="W2336" s="68"/>
      <c r="X2336" s="68" t="s">
        <v>10720</v>
      </c>
      <c r="Y2336" s="68"/>
    </row>
    <row r="2337" spans="1:25" x14ac:dyDescent="0.25">
      <c r="A2337" s="68" t="s">
        <v>6788</v>
      </c>
      <c r="B2337" s="68" t="s">
        <v>2869</v>
      </c>
      <c r="C2337" s="68" t="s">
        <v>1201</v>
      </c>
      <c r="D2337" s="68" t="s">
        <v>1737</v>
      </c>
      <c r="E2337" s="68" t="s">
        <v>5</v>
      </c>
      <c r="F2337" s="68" t="s">
        <v>195</v>
      </c>
      <c r="G2337" s="68" t="s">
        <v>11</v>
      </c>
      <c r="H2337" s="68" t="s">
        <v>2</v>
      </c>
      <c r="I2337" s="68">
        <v>60901</v>
      </c>
      <c r="J2337" s="68" t="s">
        <v>12920</v>
      </c>
      <c r="K2337" s="68" t="s">
        <v>196</v>
      </c>
      <c r="L2337" s="68" t="s">
        <v>722</v>
      </c>
      <c r="M2337" s="68" t="s">
        <v>722</v>
      </c>
      <c r="N2337" s="68" t="s">
        <v>11725</v>
      </c>
      <c r="O2337" s="68" t="s">
        <v>14666</v>
      </c>
      <c r="P2337" s="348">
        <v>27786833</v>
      </c>
      <c r="Q2337" s="348" t="s">
        <v>15347</v>
      </c>
      <c r="R2337" s="348" t="s">
        <v>15873</v>
      </c>
      <c r="S2337" s="348">
        <v>88345498</v>
      </c>
      <c r="T2337" s="348" t="s">
        <v>15995</v>
      </c>
      <c r="U2337" s="348">
        <v>27799004</v>
      </c>
      <c r="V2337" s="68"/>
      <c r="W2337" s="68"/>
      <c r="X2337" s="68"/>
      <c r="Y2337" s="68"/>
    </row>
    <row r="2338" spans="1:25" x14ac:dyDescent="0.25">
      <c r="A2338" s="68" t="s">
        <v>6789</v>
      </c>
      <c r="B2338" s="68" t="s">
        <v>2836</v>
      </c>
      <c r="C2338" s="68" t="s">
        <v>1188</v>
      </c>
      <c r="D2338" s="68" t="s">
        <v>1737</v>
      </c>
      <c r="E2338" s="68" t="s">
        <v>5</v>
      </c>
      <c r="F2338" s="68" t="s">
        <v>195</v>
      </c>
      <c r="G2338" s="68" t="s">
        <v>11</v>
      </c>
      <c r="H2338" s="68" t="s">
        <v>2</v>
      </c>
      <c r="I2338" s="68">
        <v>60901</v>
      </c>
      <c r="J2338" s="68" t="s">
        <v>12920</v>
      </c>
      <c r="K2338" s="68" t="s">
        <v>196</v>
      </c>
      <c r="L2338" s="68" t="s">
        <v>722</v>
      </c>
      <c r="M2338" s="68" t="s">
        <v>722</v>
      </c>
      <c r="N2338" s="68" t="s">
        <v>1188</v>
      </c>
      <c r="O2338" s="68" t="s">
        <v>14666</v>
      </c>
      <c r="P2338" s="348">
        <v>27798826</v>
      </c>
      <c r="Q2338" s="348">
        <v>84428628</v>
      </c>
      <c r="R2338" s="348" t="s">
        <v>11723</v>
      </c>
      <c r="S2338" s="348">
        <v>84428628</v>
      </c>
      <c r="T2338" s="348" t="s">
        <v>15995</v>
      </c>
      <c r="U2338" s="348">
        <v>27799004</v>
      </c>
      <c r="V2338" s="68"/>
      <c r="W2338" s="68"/>
      <c r="X2338" s="68"/>
      <c r="Y2338" s="68"/>
    </row>
    <row r="2339" spans="1:25" x14ac:dyDescent="0.25">
      <c r="A2339" s="68" t="s">
        <v>6790</v>
      </c>
      <c r="B2339" s="68" t="s">
        <v>5171</v>
      </c>
      <c r="C2339" s="68" t="s">
        <v>6791</v>
      </c>
      <c r="D2339" s="68" t="s">
        <v>1737</v>
      </c>
      <c r="E2339" s="68" t="s">
        <v>5</v>
      </c>
      <c r="F2339" s="68" t="s">
        <v>195</v>
      </c>
      <c r="G2339" s="68" t="s">
        <v>11</v>
      </c>
      <c r="H2339" s="68" t="s">
        <v>2</v>
      </c>
      <c r="I2339" s="68">
        <v>60901</v>
      </c>
      <c r="J2339" s="68" t="s">
        <v>12920</v>
      </c>
      <c r="K2339" s="68" t="s">
        <v>196</v>
      </c>
      <c r="L2339" s="68" t="s">
        <v>722</v>
      </c>
      <c r="M2339" s="68" t="s">
        <v>722</v>
      </c>
      <c r="N2339" s="68" t="s">
        <v>6791</v>
      </c>
      <c r="O2339" s="68" t="s">
        <v>14666</v>
      </c>
      <c r="P2339" s="348">
        <v>83575584</v>
      </c>
      <c r="Q2339" s="348" t="s">
        <v>15347</v>
      </c>
      <c r="R2339" s="348" t="s">
        <v>15874</v>
      </c>
      <c r="S2339" s="348">
        <v>83575584</v>
      </c>
      <c r="T2339" s="348" t="s">
        <v>15995</v>
      </c>
      <c r="U2339" s="348">
        <v>27799004</v>
      </c>
      <c r="V2339" s="68"/>
      <c r="W2339" s="68"/>
      <c r="X2339" s="68" t="s">
        <v>13256</v>
      </c>
      <c r="Y2339" s="68"/>
    </row>
    <row r="2340" spans="1:25" x14ac:dyDescent="0.25">
      <c r="A2340" s="68" t="s">
        <v>6794</v>
      </c>
      <c r="B2340" s="68" t="s">
        <v>6793</v>
      </c>
      <c r="C2340" s="68" t="s">
        <v>6795</v>
      </c>
      <c r="D2340" s="68" t="s">
        <v>1737</v>
      </c>
      <c r="E2340" s="68" t="s">
        <v>4</v>
      </c>
      <c r="F2340" s="68" t="s">
        <v>195</v>
      </c>
      <c r="G2340" s="68" t="s">
        <v>11</v>
      </c>
      <c r="H2340" s="68" t="s">
        <v>2</v>
      </c>
      <c r="I2340" s="68">
        <v>60901</v>
      </c>
      <c r="J2340" s="68" t="s">
        <v>12920</v>
      </c>
      <c r="K2340" s="68" t="s">
        <v>196</v>
      </c>
      <c r="L2340" s="68" t="s">
        <v>722</v>
      </c>
      <c r="M2340" s="68" t="s">
        <v>722</v>
      </c>
      <c r="N2340" s="68" t="s">
        <v>11726</v>
      </c>
      <c r="O2340" s="68" t="s">
        <v>14666</v>
      </c>
      <c r="P2340" s="348">
        <v>27799780</v>
      </c>
      <c r="Q2340" s="348">
        <v>27796462</v>
      </c>
      <c r="R2340" s="348" t="s">
        <v>16775</v>
      </c>
      <c r="S2340" s="348">
        <v>84139725</v>
      </c>
      <c r="T2340" s="348" t="s">
        <v>15784</v>
      </c>
      <c r="U2340" s="348">
        <v>27798158</v>
      </c>
      <c r="V2340" s="68" t="s">
        <v>15261</v>
      </c>
      <c r="W2340" s="68"/>
      <c r="X2340" s="68" t="s">
        <v>6782</v>
      </c>
      <c r="Y2340" s="68"/>
    </row>
    <row r="2341" spans="1:25" x14ac:dyDescent="0.25">
      <c r="A2341" s="68" t="s">
        <v>6796</v>
      </c>
      <c r="B2341" s="68" t="s">
        <v>2999</v>
      </c>
      <c r="C2341" s="68" t="s">
        <v>6797</v>
      </c>
      <c r="D2341" s="68" t="s">
        <v>1737</v>
      </c>
      <c r="E2341" s="68" t="s">
        <v>5</v>
      </c>
      <c r="F2341" s="68" t="s">
        <v>46</v>
      </c>
      <c r="G2341" s="68" t="s">
        <v>5</v>
      </c>
      <c r="H2341" s="68" t="s">
        <v>11</v>
      </c>
      <c r="I2341" s="68">
        <v>10409</v>
      </c>
      <c r="J2341" s="68" t="s">
        <v>13790</v>
      </c>
      <c r="K2341" s="68" t="s">
        <v>47</v>
      </c>
      <c r="L2341" s="68" t="s">
        <v>473</v>
      </c>
      <c r="M2341" s="68" t="s">
        <v>1188</v>
      </c>
      <c r="N2341" s="68" t="s">
        <v>6797</v>
      </c>
      <c r="O2341" s="68" t="s">
        <v>14666</v>
      </c>
      <c r="P2341" s="348">
        <v>87071107</v>
      </c>
      <c r="Q2341" s="348" t="s">
        <v>15347</v>
      </c>
      <c r="R2341" s="348" t="s">
        <v>15875</v>
      </c>
      <c r="S2341" s="348">
        <v>87071107</v>
      </c>
      <c r="T2341" s="348" t="s">
        <v>15995</v>
      </c>
      <c r="U2341" s="348">
        <v>88405543</v>
      </c>
      <c r="V2341" s="68"/>
      <c r="W2341" s="68"/>
      <c r="X2341" s="68"/>
      <c r="Y2341" s="68"/>
    </row>
    <row r="2342" spans="1:25" x14ac:dyDescent="0.25">
      <c r="A2342" s="68" t="s">
        <v>6798</v>
      </c>
      <c r="B2342" s="68" t="s">
        <v>3074</v>
      </c>
      <c r="C2342" s="68" t="s">
        <v>6799</v>
      </c>
      <c r="D2342" s="68" t="s">
        <v>1737</v>
      </c>
      <c r="E2342" s="68" t="s">
        <v>5</v>
      </c>
      <c r="F2342" s="68" t="s">
        <v>195</v>
      </c>
      <c r="G2342" s="68" t="s">
        <v>11</v>
      </c>
      <c r="H2342" s="68" t="s">
        <v>2</v>
      </c>
      <c r="I2342" s="68">
        <v>60901</v>
      </c>
      <c r="J2342" s="68" t="s">
        <v>12920</v>
      </c>
      <c r="K2342" s="68" t="s">
        <v>196</v>
      </c>
      <c r="L2342" s="68" t="s">
        <v>722</v>
      </c>
      <c r="M2342" s="68" t="s">
        <v>722</v>
      </c>
      <c r="N2342" s="68" t="s">
        <v>6799</v>
      </c>
      <c r="O2342" s="68" t="s">
        <v>14666</v>
      </c>
      <c r="P2342" s="348">
        <v>27794352</v>
      </c>
      <c r="Q2342" s="348" t="s">
        <v>15347</v>
      </c>
      <c r="R2342" s="348" t="s">
        <v>13655</v>
      </c>
      <c r="S2342" s="348">
        <v>86811456</v>
      </c>
      <c r="T2342" s="348" t="s">
        <v>15995</v>
      </c>
      <c r="U2342" s="348">
        <v>27799004</v>
      </c>
      <c r="V2342" s="68"/>
      <c r="W2342" s="68"/>
      <c r="X2342" s="68" t="s">
        <v>16776</v>
      </c>
      <c r="Y2342" s="68"/>
    </row>
    <row r="2343" spans="1:25" x14ac:dyDescent="0.25">
      <c r="A2343" s="68" t="s">
        <v>6800</v>
      </c>
      <c r="B2343" s="68" t="s">
        <v>3037</v>
      </c>
      <c r="C2343" s="68" t="s">
        <v>2086</v>
      </c>
      <c r="D2343" s="68" t="s">
        <v>1737</v>
      </c>
      <c r="E2343" s="68" t="s">
        <v>5</v>
      </c>
      <c r="F2343" s="68" t="s">
        <v>195</v>
      </c>
      <c r="G2343" s="68" t="s">
        <v>11</v>
      </c>
      <c r="H2343" s="68" t="s">
        <v>2</v>
      </c>
      <c r="I2343" s="68">
        <v>60901</v>
      </c>
      <c r="J2343" s="68" t="s">
        <v>12920</v>
      </c>
      <c r="K2343" s="68" t="s">
        <v>196</v>
      </c>
      <c r="L2343" s="68" t="s">
        <v>722</v>
      </c>
      <c r="M2343" s="68" t="s">
        <v>722</v>
      </c>
      <c r="N2343" s="68" t="s">
        <v>2086</v>
      </c>
      <c r="O2343" s="68" t="s">
        <v>14666</v>
      </c>
      <c r="P2343" s="348">
        <v>27799004</v>
      </c>
      <c r="Q2343" s="348">
        <v>61111202</v>
      </c>
      <c r="R2343" s="348" t="s">
        <v>13257</v>
      </c>
      <c r="S2343" s="348">
        <v>61111202</v>
      </c>
      <c r="T2343" s="348" t="s">
        <v>15995</v>
      </c>
      <c r="U2343" s="348">
        <v>27799004</v>
      </c>
      <c r="V2343" s="68"/>
      <c r="W2343" s="68"/>
      <c r="X2343" s="68" t="s">
        <v>11013</v>
      </c>
      <c r="Y2343" s="68"/>
    </row>
    <row r="2344" spans="1:25" x14ac:dyDescent="0.25">
      <c r="A2344" s="68" t="s">
        <v>6801</v>
      </c>
      <c r="B2344" s="68" t="s">
        <v>5557</v>
      </c>
      <c r="C2344" s="68" t="s">
        <v>4443</v>
      </c>
      <c r="D2344" s="68" t="s">
        <v>1737</v>
      </c>
      <c r="E2344" s="68" t="s">
        <v>5</v>
      </c>
      <c r="F2344" s="68" t="s">
        <v>195</v>
      </c>
      <c r="G2344" s="68" t="s">
        <v>11</v>
      </c>
      <c r="H2344" s="68" t="s">
        <v>2</v>
      </c>
      <c r="I2344" s="68">
        <v>60901</v>
      </c>
      <c r="J2344" s="68" t="s">
        <v>12920</v>
      </c>
      <c r="K2344" s="68" t="s">
        <v>196</v>
      </c>
      <c r="L2344" s="68" t="s">
        <v>722</v>
      </c>
      <c r="M2344" s="68" t="s">
        <v>722</v>
      </c>
      <c r="N2344" s="68" t="s">
        <v>11727</v>
      </c>
      <c r="O2344" s="68" t="s">
        <v>14666</v>
      </c>
      <c r="P2344" s="348" t="s">
        <v>15347</v>
      </c>
      <c r="Q2344" s="348" t="s">
        <v>15347</v>
      </c>
      <c r="R2344" s="348" t="s">
        <v>6802</v>
      </c>
      <c r="S2344" s="348">
        <v>88145104</v>
      </c>
      <c r="T2344" s="348" t="s">
        <v>15995</v>
      </c>
      <c r="U2344" s="348">
        <v>27799004</v>
      </c>
      <c r="V2344" s="68"/>
      <c r="W2344" s="68"/>
      <c r="X2344" s="68" t="s">
        <v>10673</v>
      </c>
      <c r="Y2344" s="68"/>
    </row>
    <row r="2345" spans="1:25" x14ac:dyDescent="0.25">
      <c r="A2345" s="68" t="s">
        <v>6804</v>
      </c>
      <c r="B2345" s="68" t="s">
        <v>6803</v>
      </c>
      <c r="C2345" s="68" t="s">
        <v>6805</v>
      </c>
      <c r="D2345" s="68" t="s">
        <v>1737</v>
      </c>
      <c r="E2345" s="68" t="s">
        <v>5</v>
      </c>
      <c r="F2345" s="68" t="s">
        <v>195</v>
      </c>
      <c r="G2345" s="68" t="s">
        <v>11</v>
      </c>
      <c r="H2345" s="68" t="s">
        <v>2</v>
      </c>
      <c r="I2345" s="68">
        <v>60901</v>
      </c>
      <c r="J2345" s="68" t="s">
        <v>12920</v>
      </c>
      <c r="K2345" s="68" t="s">
        <v>196</v>
      </c>
      <c r="L2345" s="68" t="s">
        <v>722</v>
      </c>
      <c r="M2345" s="68" t="s">
        <v>722</v>
      </c>
      <c r="N2345" s="68" t="s">
        <v>6805</v>
      </c>
      <c r="O2345" s="68" t="s">
        <v>14666</v>
      </c>
      <c r="P2345" s="348">
        <v>27785149</v>
      </c>
      <c r="Q2345" s="348">
        <v>64543022</v>
      </c>
      <c r="R2345" s="348" t="s">
        <v>11728</v>
      </c>
      <c r="S2345" s="348">
        <v>64543022</v>
      </c>
      <c r="T2345" s="348" t="s">
        <v>15995</v>
      </c>
      <c r="U2345" s="348">
        <v>27799004</v>
      </c>
      <c r="V2345" s="68"/>
      <c r="W2345" s="68"/>
      <c r="X2345" s="68"/>
      <c r="Y2345" s="68"/>
    </row>
    <row r="2346" spans="1:25" x14ac:dyDescent="0.25">
      <c r="A2346" s="68" t="s">
        <v>6806</v>
      </c>
      <c r="B2346" s="68" t="s">
        <v>4268</v>
      </c>
      <c r="C2346" s="68" t="s">
        <v>6807</v>
      </c>
      <c r="D2346" s="68" t="s">
        <v>1737</v>
      </c>
      <c r="E2346" s="68" t="s">
        <v>5</v>
      </c>
      <c r="F2346" s="68" t="s">
        <v>195</v>
      </c>
      <c r="G2346" s="68" t="s">
        <v>11</v>
      </c>
      <c r="H2346" s="68" t="s">
        <v>2</v>
      </c>
      <c r="I2346" s="68">
        <v>60901</v>
      </c>
      <c r="J2346" s="68" t="s">
        <v>12920</v>
      </c>
      <c r="K2346" s="68" t="s">
        <v>196</v>
      </c>
      <c r="L2346" s="68" t="s">
        <v>722</v>
      </c>
      <c r="M2346" s="68" t="s">
        <v>722</v>
      </c>
      <c r="N2346" s="68" t="s">
        <v>6807</v>
      </c>
      <c r="O2346" s="68" t="s">
        <v>14666</v>
      </c>
      <c r="P2346" s="348">
        <v>27783554</v>
      </c>
      <c r="Q2346" s="348" t="s">
        <v>15347</v>
      </c>
      <c r="R2346" s="348" t="s">
        <v>6808</v>
      </c>
      <c r="S2346" s="348">
        <v>83773544</v>
      </c>
      <c r="T2346" s="348" t="s">
        <v>15995</v>
      </c>
      <c r="U2346" s="348">
        <v>27799004</v>
      </c>
      <c r="V2346" s="68" t="s">
        <v>15261</v>
      </c>
      <c r="W2346" s="68"/>
      <c r="X2346" s="68" t="s">
        <v>6809</v>
      </c>
      <c r="Y2346" s="68"/>
    </row>
    <row r="2347" spans="1:25" x14ac:dyDescent="0.25">
      <c r="A2347" s="68" t="s">
        <v>6810</v>
      </c>
      <c r="B2347" s="68" t="s">
        <v>4276</v>
      </c>
      <c r="C2347" s="68" t="s">
        <v>1848</v>
      </c>
      <c r="D2347" s="68" t="s">
        <v>1737</v>
      </c>
      <c r="E2347" s="68" t="s">
        <v>5</v>
      </c>
      <c r="F2347" s="68" t="s">
        <v>195</v>
      </c>
      <c r="G2347" s="68" t="s">
        <v>11</v>
      </c>
      <c r="H2347" s="68" t="s">
        <v>2</v>
      </c>
      <c r="I2347" s="68">
        <v>60901</v>
      </c>
      <c r="J2347" s="68" t="s">
        <v>12920</v>
      </c>
      <c r="K2347" s="68" t="s">
        <v>196</v>
      </c>
      <c r="L2347" s="68" t="s">
        <v>722</v>
      </c>
      <c r="M2347" s="68" t="s">
        <v>722</v>
      </c>
      <c r="N2347" s="68" t="s">
        <v>1848</v>
      </c>
      <c r="O2347" s="68" t="s">
        <v>14666</v>
      </c>
      <c r="P2347" s="348">
        <v>22005023</v>
      </c>
      <c r="Q2347" s="348">
        <v>83145804</v>
      </c>
      <c r="R2347" s="348" t="s">
        <v>16777</v>
      </c>
      <c r="S2347" s="348">
        <v>83145804</v>
      </c>
      <c r="T2347" s="348" t="s">
        <v>15995</v>
      </c>
      <c r="U2347" s="348">
        <v>27799004</v>
      </c>
      <c r="V2347" s="68"/>
      <c r="W2347" s="68"/>
      <c r="X2347" s="68" t="s">
        <v>11050</v>
      </c>
      <c r="Y2347" s="68"/>
    </row>
    <row r="2348" spans="1:25" x14ac:dyDescent="0.25">
      <c r="A2348" s="68" t="s">
        <v>6811</v>
      </c>
      <c r="B2348" s="68" t="s">
        <v>4272</v>
      </c>
      <c r="C2348" s="68" t="s">
        <v>6812</v>
      </c>
      <c r="D2348" s="68" t="s">
        <v>1737</v>
      </c>
      <c r="E2348" s="68" t="s">
        <v>5</v>
      </c>
      <c r="F2348" s="68" t="s">
        <v>195</v>
      </c>
      <c r="G2348" s="68" t="s">
        <v>11</v>
      </c>
      <c r="H2348" s="68" t="s">
        <v>2</v>
      </c>
      <c r="I2348" s="68">
        <v>60901</v>
      </c>
      <c r="J2348" s="68" t="s">
        <v>12920</v>
      </c>
      <c r="K2348" s="68" t="s">
        <v>196</v>
      </c>
      <c r="L2348" s="68" t="s">
        <v>722</v>
      </c>
      <c r="M2348" s="68" t="s">
        <v>722</v>
      </c>
      <c r="N2348" s="68" t="s">
        <v>6812</v>
      </c>
      <c r="O2348" s="68" t="s">
        <v>14666</v>
      </c>
      <c r="P2348" s="348">
        <v>83656965</v>
      </c>
      <c r="Q2348" s="348" t="s">
        <v>15347</v>
      </c>
      <c r="R2348" s="348" t="s">
        <v>15876</v>
      </c>
      <c r="S2348" s="348">
        <v>88063473</v>
      </c>
      <c r="T2348" s="348" t="s">
        <v>15995</v>
      </c>
      <c r="U2348" s="348">
        <v>27799004</v>
      </c>
      <c r="V2348" s="68"/>
      <c r="W2348" s="68"/>
      <c r="X2348" s="68" t="s">
        <v>7537</v>
      </c>
      <c r="Y2348" s="68"/>
    </row>
    <row r="2349" spans="1:25" x14ac:dyDescent="0.25">
      <c r="A2349" s="68" t="s">
        <v>6814</v>
      </c>
      <c r="B2349" s="68" t="s">
        <v>6813</v>
      </c>
      <c r="C2349" s="68" t="s">
        <v>6576</v>
      </c>
      <c r="D2349" s="68" t="s">
        <v>1737</v>
      </c>
      <c r="E2349" s="68" t="s">
        <v>5</v>
      </c>
      <c r="F2349" s="68" t="s">
        <v>195</v>
      </c>
      <c r="G2349" s="68" t="s">
        <v>11</v>
      </c>
      <c r="H2349" s="68" t="s">
        <v>2</v>
      </c>
      <c r="I2349" s="68">
        <v>60901</v>
      </c>
      <c r="J2349" s="68" t="s">
        <v>12920</v>
      </c>
      <c r="K2349" s="68" t="s">
        <v>196</v>
      </c>
      <c r="L2349" s="68" t="s">
        <v>722</v>
      </c>
      <c r="M2349" s="68" t="s">
        <v>722</v>
      </c>
      <c r="N2349" s="68" t="s">
        <v>6576</v>
      </c>
      <c r="O2349" s="68" t="s">
        <v>14666</v>
      </c>
      <c r="P2349" s="348">
        <v>27799097</v>
      </c>
      <c r="Q2349" s="348">
        <v>27799135</v>
      </c>
      <c r="R2349" s="348" t="s">
        <v>14423</v>
      </c>
      <c r="S2349" s="348">
        <v>27799135</v>
      </c>
      <c r="T2349" s="348" t="s">
        <v>15995</v>
      </c>
      <c r="U2349" s="348">
        <v>27799004</v>
      </c>
      <c r="V2349" s="68" t="s">
        <v>15261</v>
      </c>
      <c r="W2349" s="68"/>
      <c r="X2349" s="68" t="s">
        <v>2439</v>
      </c>
      <c r="Y2349" s="68" t="s">
        <v>12117</v>
      </c>
    </row>
    <row r="2350" spans="1:25" x14ac:dyDescent="0.25">
      <c r="A2350" s="68" t="s">
        <v>6816</v>
      </c>
      <c r="B2350" s="68" t="s">
        <v>6815</v>
      </c>
      <c r="C2350" s="68" t="s">
        <v>6817</v>
      </c>
      <c r="D2350" s="68" t="s">
        <v>1737</v>
      </c>
      <c r="E2350" s="68" t="s">
        <v>5</v>
      </c>
      <c r="F2350" s="68" t="s">
        <v>195</v>
      </c>
      <c r="G2350" s="68" t="s">
        <v>11</v>
      </c>
      <c r="H2350" s="68" t="s">
        <v>2</v>
      </c>
      <c r="I2350" s="68">
        <v>60901</v>
      </c>
      <c r="J2350" s="68" t="s">
        <v>12920</v>
      </c>
      <c r="K2350" s="68" t="s">
        <v>196</v>
      </c>
      <c r="L2350" s="68" t="s">
        <v>722</v>
      </c>
      <c r="M2350" s="68" t="s">
        <v>722</v>
      </c>
      <c r="N2350" s="68" t="s">
        <v>6817</v>
      </c>
      <c r="O2350" s="68" t="s">
        <v>14666</v>
      </c>
      <c r="P2350" s="348">
        <v>27786834</v>
      </c>
      <c r="Q2350" s="348" t="s">
        <v>15347</v>
      </c>
      <c r="R2350" s="348" t="s">
        <v>15877</v>
      </c>
      <c r="S2350" s="348">
        <v>87860061</v>
      </c>
      <c r="T2350" s="348" t="s">
        <v>15995</v>
      </c>
      <c r="U2350" s="348">
        <v>27799004</v>
      </c>
      <c r="V2350" s="68"/>
      <c r="W2350" s="68"/>
      <c r="X2350" s="68" t="s">
        <v>8744</v>
      </c>
      <c r="Y2350" s="68"/>
    </row>
    <row r="2351" spans="1:25" x14ac:dyDescent="0.25">
      <c r="A2351" s="68" t="s">
        <v>6819</v>
      </c>
      <c r="B2351" s="68" t="s">
        <v>6818</v>
      </c>
      <c r="C2351" s="68" t="s">
        <v>1680</v>
      </c>
      <c r="D2351" s="68" t="s">
        <v>11185</v>
      </c>
      <c r="E2351" s="68" t="s">
        <v>7</v>
      </c>
      <c r="F2351" s="68" t="s">
        <v>195</v>
      </c>
      <c r="G2351" s="68" t="s">
        <v>6</v>
      </c>
      <c r="H2351" s="68" t="s">
        <v>2</v>
      </c>
      <c r="I2351" s="68">
        <v>60501</v>
      </c>
      <c r="J2351" s="68" t="s">
        <v>13786</v>
      </c>
      <c r="K2351" s="68" t="s">
        <v>196</v>
      </c>
      <c r="L2351" s="68" t="s">
        <v>14048</v>
      </c>
      <c r="M2351" s="68" t="s">
        <v>14312</v>
      </c>
      <c r="N2351" s="68" t="s">
        <v>1680</v>
      </c>
      <c r="O2351" s="68" t="s">
        <v>14666</v>
      </c>
      <c r="P2351" s="348">
        <v>27864254</v>
      </c>
      <c r="Q2351" s="348">
        <v>27864340</v>
      </c>
      <c r="R2351" s="348" t="s">
        <v>15070</v>
      </c>
      <c r="S2351" s="348">
        <v>89887488</v>
      </c>
      <c r="T2351" s="348" t="s">
        <v>15878</v>
      </c>
      <c r="U2351" s="348">
        <v>27869013</v>
      </c>
      <c r="V2351" s="68"/>
      <c r="W2351" s="68"/>
      <c r="X2351" s="68" t="s">
        <v>5868</v>
      </c>
      <c r="Y2351" s="68"/>
    </row>
    <row r="2352" spans="1:25" x14ac:dyDescent="0.25">
      <c r="A2352" s="68" t="s">
        <v>6821</v>
      </c>
      <c r="B2352" s="68" t="s">
        <v>6820</v>
      </c>
      <c r="C2352" s="68" t="s">
        <v>6822</v>
      </c>
      <c r="D2352" s="68" t="s">
        <v>11185</v>
      </c>
      <c r="E2352" s="68" t="s">
        <v>7</v>
      </c>
      <c r="F2352" s="68" t="s">
        <v>195</v>
      </c>
      <c r="G2352" s="68" t="s">
        <v>6</v>
      </c>
      <c r="H2352" s="68" t="s">
        <v>2</v>
      </c>
      <c r="I2352" s="68">
        <v>60501</v>
      </c>
      <c r="J2352" s="68" t="s">
        <v>13786</v>
      </c>
      <c r="K2352" s="68" t="s">
        <v>196</v>
      </c>
      <c r="L2352" s="68" t="s">
        <v>14048</v>
      </c>
      <c r="M2352" s="68" t="s">
        <v>14312</v>
      </c>
      <c r="N2352" s="68" t="s">
        <v>6822</v>
      </c>
      <c r="O2352" s="68" t="s">
        <v>14666</v>
      </c>
      <c r="P2352" s="348">
        <v>27865622</v>
      </c>
      <c r="Q2352" s="348">
        <v>88198425</v>
      </c>
      <c r="R2352" s="348" t="s">
        <v>8568</v>
      </c>
      <c r="S2352" s="348">
        <v>88198425</v>
      </c>
      <c r="T2352" s="348" t="s">
        <v>15878</v>
      </c>
      <c r="U2352" s="348">
        <v>27869013</v>
      </c>
      <c r="V2352" s="68"/>
      <c r="W2352" s="68"/>
      <c r="X2352" s="68" t="s">
        <v>4190</v>
      </c>
      <c r="Y2352" s="68"/>
    </row>
    <row r="2353" spans="1:25" x14ac:dyDescent="0.25">
      <c r="A2353" s="68" t="s">
        <v>6824</v>
      </c>
      <c r="B2353" s="68" t="s">
        <v>6823</v>
      </c>
      <c r="C2353" s="68" t="s">
        <v>14325</v>
      </c>
      <c r="D2353" s="68" t="s">
        <v>11185</v>
      </c>
      <c r="E2353" s="68" t="s">
        <v>7</v>
      </c>
      <c r="F2353" s="68" t="s">
        <v>195</v>
      </c>
      <c r="G2353" s="68" t="s">
        <v>6</v>
      </c>
      <c r="H2353" s="68" t="s">
        <v>2</v>
      </c>
      <c r="I2353" s="68">
        <v>60501</v>
      </c>
      <c r="J2353" s="68" t="s">
        <v>13786</v>
      </c>
      <c r="K2353" s="68" t="s">
        <v>196</v>
      </c>
      <c r="L2353" s="68" t="s">
        <v>14048</v>
      </c>
      <c r="M2353" s="68" t="s">
        <v>14312</v>
      </c>
      <c r="N2353" s="68" t="s">
        <v>11730</v>
      </c>
      <c r="O2353" s="68" t="s">
        <v>14666</v>
      </c>
      <c r="P2353" s="348">
        <v>27887681</v>
      </c>
      <c r="Q2353" s="348">
        <v>83244452</v>
      </c>
      <c r="R2353" s="348" t="s">
        <v>14343</v>
      </c>
      <c r="S2353" s="348">
        <v>83244452</v>
      </c>
      <c r="T2353" s="348" t="s">
        <v>15878</v>
      </c>
      <c r="U2353" s="348">
        <v>27869013</v>
      </c>
      <c r="V2353" s="68"/>
      <c r="W2353" s="68"/>
      <c r="X2353" s="68" t="s">
        <v>15266</v>
      </c>
      <c r="Y2353" s="68"/>
    </row>
    <row r="2354" spans="1:25" x14ac:dyDescent="0.25">
      <c r="A2354" s="68" t="s">
        <v>6825</v>
      </c>
      <c r="B2354" s="68" t="s">
        <v>4395</v>
      </c>
      <c r="C2354" s="68" t="s">
        <v>6826</v>
      </c>
      <c r="D2354" s="68" t="s">
        <v>11185</v>
      </c>
      <c r="E2354" s="68" t="s">
        <v>7</v>
      </c>
      <c r="F2354" s="68" t="s">
        <v>195</v>
      </c>
      <c r="G2354" s="68" t="s">
        <v>6</v>
      </c>
      <c r="H2354" s="68" t="s">
        <v>2</v>
      </c>
      <c r="I2354" s="68">
        <v>60501</v>
      </c>
      <c r="J2354" s="68" t="s">
        <v>13786</v>
      </c>
      <c r="K2354" s="68" t="s">
        <v>196</v>
      </c>
      <c r="L2354" s="68" t="s">
        <v>14048</v>
      </c>
      <c r="M2354" s="68" t="s">
        <v>14312</v>
      </c>
      <c r="N2354" s="68" t="s">
        <v>14345</v>
      </c>
      <c r="O2354" s="68" t="s">
        <v>14666</v>
      </c>
      <c r="P2354" s="348">
        <v>27888330</v>
      </c>
      <c r="Q2354" s="348" t="s">
        <v>15347</v>
      </c>
      <c r="R2354" s="348" t="s">
        <v>10058</v>
      </c>
      <c r="S2354" s="348">
        <v>27888330</v>
      </c>
      <c r="T2354" s="348" t="s">
        <v>15878</v>
      </c>
      <c r="U2354" s="348">
        <v>27869013</v>
      </c>
      <c r="V2354" s="68"/>
      <c r="W2354" s="68"/>
      <c r="X2354" s="68" t="s">
        <v>2448</v>
      </c>
      <c r="Y2354" s="68" t="s">
        <v>609</v>
      </c>
    </row>
    <row r="2355" spans="1:25" x14ac:dyDescent="0.25">
      <c r="A2355" s="68" t="s">
        <v>6827</v>
      </c>
      <c r="B2355" s="68" t="s">
        <v>1972</v>
      </c>
      <c r="C2355" s="68" t="s">
        <v>6828</v>
      </c>
      <c r="D2355" s="68" t="s">
        <v>11185</v>
      </c>
      <c r="E2355" s="68" t="s">
        <v>7</v>
      </c>
      <c r="F2355" s="68" t="s">
        <v>195</v>
      </c>
      <c r="G2355" s="68" t="s">
        <v>6</v>
      </c>
      <c r="H2355" s="68" t="s">
        <v>2</v>
      </c>
      <c r="I2355" s="68">
        <v>60501</v>
      </c>
      <c r="J2355" s="68" t="s">
        <v>13786</v>
      </c>
      <c r="K2355" s="68" t="s">
        <v>196</v>
      </c>
      <c r="L2355" s="68" t="s">
        <v>14048</v>
      </c>
      <c r="M2355" s="68" t="s">
        <v>14312</v>
      </c>
      <c r="N2355" s="68" t="s">
        <v>11731</v>
      </c>
      <c r="O2355" s="68" t="s">
        <v>14666</v>
      </c>
      <c r="P2355" s="348">
        <v>27869013</v>
      </c>
      <c r="Q2355" s="348">
        <v>88391326</v>
      </c>
      <c r="R2355" s="348" t="s">
        <v>11732</v>
      </c>
      <c r="S2355" s="348">
        <v>88391326</v>
      </c>
      <c r="T2355" s="348" t="s">
        <v>15878</v>
      </c>
      <c r="U2355" s="348">
        <v>27869013</v>
      </c>
      <c r="V2355" s="68"/>
      <c r="W2355" s="68"/>
      <c r="X2355" s="68" t="s">
        <v>9137</v>
      </c>
      <c r="Y2355" s="68"/>
    </row>
    <row r="2356" spans="1:25" x14ac:dyDescent="0.25">
      <c r="A2356" s="68" t="s">
        <v>6830</v>
      </c>
      <c r="B2356" s="68" t="s">
        <v>6489</v>
      </c>
      <c r="C2356" s="68" t="s">
        <v>6831</v>
      </c>
      <c r="D2356" s="68" t="s">
        <v>11185</v>
      </c>
      <c r="E2356" s="68" t="s">
        <v>7</v>
      </c>
      <c r="F2356" s="68" t="s">
        <v>195</v>
      </c>
      <c r="G2356" s="68" t="s">
        <v>6</v>
      </c>
      <c r="H2356" s="68" t="s">
        <v>5</v>
      </c>
      <c r="I2356" s="68">
        <v>60504</v>
      </c>
      <c r="J2356" s="68" t="s">
        <v>13937</v>
      </c>
      <c r="K2356" s="68" t="s">
        <v>196</v>
      </c>
      <c r="L2356" s="68" t="s">
        <v>14048</v>
      </c>
      <c r="M2356" s="68" t="s">
        <v>14049</v>
      </c>
      <c r="N2356" s="68" t="s">
        <v>6831</v>
      </c>
      <c r="O2356" s="68" t="s">
        <v>14666</v>
      </c>
      <c r="P2356" s="348" t="s">
        <v>15347</v>
      </c>
      <c r="Q2356" s="348" t="s">
        <v>15347</v>
      </c>
      <c r="R2356" s="348" t="s">
        <v>11733</v>
      </c>
      <c r="S2356" s="348">
        <v>88585888</v>
      </c>
      <c r="T2356" s="348" t="s">
        <v>15878</v>
      </c>
      <c r="U2356" s="348">
        <v>27869013</v>
      </c>
      <c r="V2356" s="68"/>
      <c r="W2356" s="68"/>
      <c r="X2356" s="68"/>
      <c r="Y2356" s="68"/>
    </row>
    <row r="2357" spans="1:25" x14ac:dyDescent="0.25">
      <c r="A2357" s="68" t="s">
        <v>6833</v>
      </c>
      <c r="B2357" s="68" t="s">
        <v>6832</v>
      </c>
      <c r="C2357" s="68" t="s">
        <v>6834</v>
      </c>
      <c r="D2357" s="68" t="s">
        <v>11185</v>
      </c>
      <c r="E2357" s="68" t="s">
        <v>7</v>
      </c>
      <c r="F2357" s="68" t="s">
        <v>195</v>
      </c>
      <c r="G2357" s="68" t="s">
        <v>6</v>
      </c>
      <c r="H2357" s="68" t="s">
        <v>2</v>
      </c>
      <c r="I2357" s="68">
        <v>60501</v>
      </c>
      <c r="J2357" s="68" t="s">
        <v>13786</v>
      </c>
      <c r="K2357" s="68" t="s">
        <v>196</v>
      </c>
      <c r="L2357" s="68" t="s">
        <v>14048</v>
      </c>
      <c r="M2357" s="68" t="s">
        <v>14312</v>
      </c>
      <c r="N2357" s="68" t="s">
        <v>47</v>
      </c>
      <c r="O2357" s="68" t="s">
        <v>14666</v>
      </c>
      <c r="P2357" s="348">
        <v>27887195</v>
      </c>
      <c r="Q2357" s="348" t="s">
        <v>15347</v>
      </c>
      <c r="R2357" s="348" t="s">
        <v>14420</v>
      </c>
      <c r="S2357" s="348">
        <v>27887195</v>
      </c>
      <c r="T2357" s="348" t="s">
        <v>15878</v>
      </c>
      <c r="U2357" s="348">
        <v>27869013</v>
      </c>
      <c r="V2357" s="68"/>
      <c r="W2357" s="68"/>
      <c r="X2357" s="68" t="s">
        <v>2443</v>
      </c>
      <c r="Y2357" s="68"/>
    </row>
    <row r="2358" spans="1:25" x14ac:dyDescent="0.25">
      <c r="A2358" s="68" t="s">
        <v>6835</v>
      </c>
      <c r="B2358" s="68" t="s">
        <v>2166</v>
      </c>
      <c r="C2358" s="68" t="s">
        <v>6836</v>
      </c>
      <c r="D2358" s="68" t="s">
        <v>11185</v>
      </c>
      <c r="E2358" s="68" t="s">
        <v>7</v>
      </c>
      <c r="F2358" s="68" t="s">
        <v>195</v>
      </c>
      <c r="G2358" s="68" t="s">
        <v>6</v>
      </c>
      <c r="H2358" s="68" t="s">
        <v>2</v>
      </c>
      <c r="I2358" s="68">
        <v>60501</v>
      </c>
      <c r="J2358" s="68" t="s">
        <v>13786</v>
      </c>
      <c r="K2358" s="68" t="s">
        <v>196</v>
      </c>
      <c r="L2358" s="68" t="s">
        <v>14048</v>
      </c>
      <c r="M2358" s="68" t="s">
        <v>14312</v>
      </c>
      <c r="N2358" s="68" t="s">
        <v>6836</v>
      </c>
      <c r="O2358" s="68" t="s">
        <v>14666</v>
      </c>
      <c r="P2358" s="348">
        <v>47041613</v>
      </c>
      <c r="Q2358" s="348">
        <v>86691678</v>
      </c>
      <c r="R2358" s="348" t="s">
        <v>15879</v>
      </c>
      <c r="S2358" s="348">
        <v>84248581</v>
      </c>
      <c r="T2358" s="348" t="s">
        <v>15878</v>
      </c>
      <c r="U2358" s="348">
        <v>27869013</v>
      </c>
      <c r="V2358" s="68"/>
      <c r="W2358" s="68"/>
      <c r="X2358" s="68" t="s">
        <v>8325</v>
      </c>
      <c r="Y2358" s="68"/>
    </row>
    <row r="2359" spans="1:25" x14ac:dyDescent="0.25">
      <c r="A2359" s="68" t="s">
        <v>6837</v>
      </c>
      <c r="B2359" s="68" t="s">
        <v>2801</v>
      </c>
      <c r="C2359" s="68" t="s">
        <v>6215</v>
      </c>
      <c r="D2359" s="68" t="s">
        <v>11185</v>
      </c>
      <c r="E2359" s="68" t="s">
        <v>7</v>
      </c>
      <c r="F2359" s="68" t="s">
        <v>195</v>
      </c>
      <c r="G2359" s="68" t="s">
        <v>6</v>
      </c>
      <c r="H2359" s="68" t="s">
        <v>2</v>
      </c>
      <c r="I2359" s="68">
        <v>60501</v>
      </c>
      <c r="J2359" s="68" t="s">
        <v>13786</v>
      </c>
      <c r="K2359" s="68" t="s">
        <v>196</v>
      </c>
      <c r="L2359" s="68" t="s">
        <v>14048</v>
      </c>
      <c r="M2359" s="68" t="s">
        <v>14312</v>
      </c>
      <c r="N2359" s="68" t="s">
        <v>6215</v>
      </c>
      <c r="O2359" s="68" t="s">
        <v>14666</v>
      </c>
      <c r="P2359" s="348">
        <v>27864424</v>
      </c>
      <c r="Q2359" s="348">
        <v>87980740</v>
      </c>
      <c r="R2359" s="348" t="s">
        <v>15086</v>
      </c>
      <c r="S2359" s="348">
        <v>87980740</v>
      </c>
      <c r="T2359" s="348" t="s">
        <v>15878</v>
      </c>
      <c r="U2359" s="348">
        <v>27869013</v>
      </c>
      <c r="V2359" s="68"/>
      <c r="W2359" s="68"/>
      <c r="X2359" s="68" t="s">
        <v>5870</v>
      </c>
      <c r="Y2359" s="68"/>
    </row>
    <row r="2360" spans="1:25" x14ac:dyDescent="0.25">
      <c r="A2360" s="68" t="s">
        <v>6838</v>
      </c>
      <c r="B2360" s="68" t="s">
        <v>5017</v>
      </c>
      <c r="C2360" s="68" t="s">
        <v>299</v>
      </c>
      <c r="D2360" s="68" t="s">
        <v>11185</v>
      </c>
      <c r="E2360" s="68" t="s">
        <v>7</v>
      </c>
      <c r="F2360" s="68" t="s">
        <v>195</v>
      </c>
      <c r="G2360" s="68" t="s">
        <v>6</v>
      </c>
      <c r="H2360" s="68" t="s">
        <v>2</v>
      </c>
      <c r="I2360" s="68">
        <v>60501</v>
      </c>
      <c r="J2360" s="68" t="s">
        <v>13786</v>
      </c>
      <c r="K2360" s="68" t="s">
        <v>196</v>
      </c>
      <c r="L2360" s="68" t="s">
        <v>14048</v>
      </c>
      <c r="M2360" s="68" t="s">
        <v>14312</v>
      </c>
      <c r="N2360" s="68" t="s">
        <v>299</v>
      </c>
      <c r="O2360" s="68" t="s">
        <v>14666</v>
      </c>
      <c r="P2360" s="348">
        <v>27869013</v>
      </c>
      <c r="Q2360" s="348">
        <v>85004660</v>
      </c>
      <c r="R2360" s="348" t="s">
        <v>15880</v>
      </c>
      <c r="S2360" s="348">
        <v>88762418</v>
      </c>
      <c r="T2360" s="348" t="s">
        <v>15878</v>
      </c>
      <c r="U2360" s="348">
        <v>27869013</v>
      </c>
      <c r="V2360" s="68"/>
      <c r="W2360" s="68"/>
      <c r="X2360" s="68"/>
      <c r="Y2360" s="68"/>
    </row>
    <row r="2361" spans="1:25" x14ac:dyDescent="0.25">
      <c r="A2361" s="68" t="s">
        <v>6839</v>
      </c>
      <c r="B2361" s="68" t="s">
        <v>4645</v>
      </c>
      <c r="C2361" s="68" t="s">
        <v>1575</v>
      </c>
      <c r="D2361" s="68" t="s">
        <v>11185</v>
      </c>
      <c r="E2361" s="68" t="s">
        <v>7</v>
      </c>
      <c r="F2361" s="68" t="s">
        <v>195</v>
      </c>
      <c r="G2361" s="68" t="s">
        <v>6</v>
      </c>
      <c r="H2361" s="68" t="s">
        <v>2</v>
      </c>
      <c r="I2361" s="68">
        <v>60501</v>
      </c>
      <c r="J2361" s="68" t="s">
        <v>13786</v>
      </c>
      <c r="K2361" s="68" t="s">
        <v>196</v>
      </c>
      <c r="L2361" s="68" t="s">
        <v>14048</v>
      </c>
      <c r="M2361" s="68" t="s">
        <v>14312</v>
      </c>
      <c r="N2361" s="68" t="s">
        <v>6215</v>
      </c>
      <c r="O2361" s="68" t="s">
        <v>14666</v>
      </c>
      <c r="P2361" s="348">
        <v>27864412</v>
      </c>
      <c r="Q2361" s="348">
        <v>27864424</v>
      </c>
      <c r="R2361" s="348" t="s">
        <v>15881</v>
      </c>
      <c r="S2361" s="348">
        <v>70163165</v>
      </c>
      <c r="T2361" s="348" t="s">
        <v>15878</v>
      </c>
      <c r="U2361" s="348">
        <v>27869013</v>
      </c>
      <c r="V2361" s="68"/>
      <c r="W2361" s="68"/>
      <c r="X2361" s="68" t="s">
        <v>6840</v>
      </c>
      <c r="Y2361" s="68"/>
    </row>
    <row r="2362" spans="1:25" x14ac:dyDescent="0.25">
      <c r="A2362" s="68" t="s">
        <v>6842</v>
      </c>
      <c r="B2362" s="68" t="s">
        <v>6841</v>
      </c>
      <c r="C2362" s="68" t="s">
        <v>4631</v>
      </c>
      <c r="D2362" s="68" t="s">
        <v>11185</v>
      </c>
      <c r="E2362" s="68" t="s">
        <v>7</v>
      </c>
      <c r="F2362" s="68" t="s">
        <v>195</v>
      </c>
      <c r="G2362" s="68" t="s">
        <v>6</v>
      </c>
      <c r="H2362" s="68" t="s">
        <v>2</v>
      </c>
      <c r="I2362" s="68">
        <v>60501</v>
      </c>
      <c r="J2362" s="68" t="s">
        <v>13786</v>
      </c>
      <c r="K2362" s="68" t="s">
        <v>196</v>
      </c>
      <c r="L2362" s="68" t="s">
        <v>14048</v>
      </c>
      <c r="M2362" s="68" t="s">
        <v>14312</v>
      </c>
      <c r="N2362" s="68" t="s">
        <v>4631</v>
      </c>
      <c r="O2362" s="68" t="s">
        <v>14666</v>
      </c>
      <c r="P2362" s="348">
        <v>27865855</v>
      </c>
      <c r="Q2362" s="348">
        <v>63813100</v>
      </c>
      <c r="R2362" s="348" t="s">
        <v>15882</v>
      </c>
      <c r="S2362" s="348">
        <v>63813100</v>
      </c>
      <c r="T2362" s="348" t="s">
        <v>15878</v>
      </c>
      <c r="U2362" s="348">
        <v>27869013</v>
      </c>
      <c r="V2362" s="68"/>
      <c r="W2362" s="68"/>
      <c r="X2362" s="68" t="s">
        <v>6843</v>
      </c>
      <c r="Y2362" s="68"/>
    </row>
    <row r="2363" spans="1:25" x14ac:dyDescent="0.25">
      <c r="A2363" s="68" t="s">
        <v>6844</v>
      </c>
      <c r="B2363" s="68" t="s">
        <v>6165</v>
      </c>
      <c r="C2363" s="68" t="s">
        <v>6845</v>
      </c>
      <c r="D2363" s="68" t="s">
        <v>11185</v>
      </c>
      <c r="E2363" s="68" t="s">
        <v>7</v>
      </c>
      <c r="F2363" s="68" t="s">
        <v>195</v>
      </c>
      <c r="G2363" s="68" t="s">
        <v>6</v>
      </c>
      <c r="H2363" s="68" t="s">
        <v>2</v>
      </c>
      <c r="I2363" s="68">
        <v>60501</v>
      </c>
      <c r="J2363" s="68" t="s">
        <v>13786</v>
      </c>
      <c r="K2363" s="68" t="s">
        <v>196</v>
      </c>
      <c r="L2363" s="68" t="s">
        <v>14048</v>
      </c>
      <c r="M2363" s="68" t="s">
        <v>14312</v>
      </c>
      <c r="N2363" s="68" t="s">
        <v>11735</v>
      </c>
      <c r="O2363" s="68" t="s">
        <v>14666</v>
      </c>
      <c r="P2363" s="348">
        <v>27865775</v>
      </c>
      <c r="Q2363" s="348">
        <v>88211868</v>
      </c>
      <c r="R2363" s="348" t="s">
        <v>11734</v>
      </c>
      <c r="S2363" s="348">
        <v>87867500</v>
      </c>
      <c r="T2363" s="348" t="s">
        <v>15878</v>
      </c>
      <c r="U2363" s="348">
        <v>27869013</v>
      </c>
      <c r="V2363" s="68"/>
      <c r="W2363" s="68"/>
      <c r="X2363" s="68" t="s">
        <v>5644</v>
      </c>
      <c r="Y2363" s="68"/>
    </row>
    <row r="2364" spans="1:25" x14ac:dyDescent="0.25">
      <c r="A2364" s="68" t="s">
        <v>6847</v>
      </c>
      <c r="B2364" s="68" t="s">
        <v>6846</v>
      </c>
      <c r="C2364" s="68" t="s">
        <v>478</v>
      </c>
      <c r="D2364" s="68" t="s">
        <v>4119</v>
      </c>
      <c r="E2364" s="68" t="s">
        <v>5</v>
      </c>
      <c r="F2364" s="68" t="s">
        <v>133</v>
      </c>
      <c r="G2364" s="68" t="s">
        <v>7</v>
      </c>
      <c r="H2364" s="68" t="s">
        <v>4</v>
      </c>
      <c r="I2364" s="68">
        <v>70603</v>
      </c>
      <c r="J2364" s="68" t="s">
        <v>13917</v>
      </c>
      <c r="K2364" s="68" t="s">
        <v>132</v>
      </c>
      <c r="L2364" s="68" t="s">
        <v>2958</v>
      </c>
      <c r="M2364" s="68" t="s">
        <v>6848</v>
      </c>
      <c r="N2364" s="68" t="s">
        <v>478</v>
      </c>
      <c r="O2364" s="68" t="s">
        <v>14666</v>
      </c>
      <c r="P2364" s="348">
        <v>27600072</v>
      </c>
      <c r="Q2364" s="348">
        <v>27600025</v>
      </c>
      <c r="R2364" s="348" t="s">
        <v>10396</v>
      </c>
      <c r="S2364" s="348">
        <v>89354253</v>
      </c>
      <c r="T2364" s="348" t="s">
        <v>15883</v>
      </c>
      <c r="U2364" s="348">
        <v>27165048</v>
      </c>
      <c r="V2364" s="68"/>
      <c r="W2364" s="68"/>
      <c r="X2364" s="68" t="s">
        <v>5762</v>
      </c>
      <c r="Y2364" s="68"/>
    </row>
    <row r="2365" spans="1:25" x14ac:dyDescent="0.25">
      <c r="A2365" s="68" t="s">
        <v>6849</v>
      </c>
      <c r="B2365" s="68" t="s">
        <v>3514</v>
      </c>
      <c r="C2365" s="68" t="s">
        <v>11232</v>
      </c>
      <c r="D2365" s="68" t="s">
        <v>194</v>
      </c>
      <c r="E2365" s="68" t="s">
        <v>6</v>
      </c>
      <c r="F2365" s="68" t="s">
        <v>195</v>
      </c>
      <c r="G2365" s="68" t="s">
        <v>10</v>
      </c>
      <c r="H2365" s="68" t="s">
        <v>2</v>
      </c>
      <c r="I2365" s="68">
        <v>60801</v>
      </c>
      <c r="J2365" s="68" t="s">
        <v>12916</v>
      </c>
      <c r="K2365" s="68" t="s">
        <v>196</v>
      </c>
      <c r="L2365" s="68" t="s">
        <v>14307</v>
      </c>
      <c r="M2365" s="68" t="s">
        <v>3852</v>
      </c>
      <c r="N2365" s="68" t="s">
        <v>4732</v>
      </c>
      <c r="O2365" s="68" t="s">
        <v>14666</v>
      </c>
      <c r="P2365" s="348">
        <v>27733679</v>
      </c>
      <c r="Q2365" s="348" t="s">
        <v>15347</v>
      </c>
      <c r="R2365" s="348" t="s">
        <v>11804</v>
      </c>
      <c r="S2365" s="348">
        <v>88979235</v>
      </c>
      <c r="T2365" s="348" t="s">
        <v>15884</v>
      </c>
      <c r="U2365" s="348">
        <v>27733387</v>
      </c>
      <c r="V2365" s="68"/>
      <c r="W2365" s="68"/>
      <c r="X2365" s="68" t="s">
        <v>3318</v>
      </c>
      <c r="Y2365" s="68"/>
    </row>
    <row r="2366" spans="1:25" x14ac:dyDescent="0.25">
      <c r="A2366" s="68" t="s">
        <v>6850</v>
      </c>
      <c r="B2366" s="68" t="s">
        <v>3838</v>
      </c>
      <c r="C2366" s="68" t="s">
        <v>6851</v>
      </c>
      <c r="D2366" s="68" t="s">
        <v>11185</v>
      </c>
      <c r="E2366" s="68" t="s">
        <v>11</v>
      </c>
      <c r="F2366" s="68" t="s">
        <v>195</v>
      </c>
      <c r="G2366" s="68" t="s">
        <v>6</v>
      </c>
      <c r="H2366" s="68" t="s">
        <v>6</v>
      </c>
      <c r="I2366" s="68">
        <v>60505</v>
      </c>
      <c r="J2366" s="68" t="s">
        <v>13074</v>
      </c>
      <c r="K2366" s="68" t="s">
        <v>196</v>
      </c>
      <c r="L2366" s="68" t="s">
        <v>14048</v>
      </c>
      <c r="M2366" s="68" t="s">
        <v>6852</v>
      </c>
      <c r="N2366" s="68" t="s">
        <v>11736</v>
      </c>
      <c r="O2366" s="68" t="s">
        <v>14666</v>
      </c>
      <c r="P2366" s="348">
        <v>22001192</v>
      </c>
      <c r="Q2366" s="348" t="s">
        <v>15347</v>
      </c>
      <c r="R2366" s="348" t="s">
        <v>16778</v>
      </c>
      <c r="S2366" s="348">
        <v>83736675</v>
      </c>
      <c r="T2366" s="348" t="s">
        <v>15364</v>
      </c>
      <c r="U2366" s="348">
        <v>89839411</v>
      </c>
      <c r="V2366" s="68" t="s">
        <v>15261</v>
      </c>
      <c r="W2366" s="68"/>
      <c r="X2366" s="68" t="s">
        <v>6095</v>
      </c>
      <c r="Y2366" s="68"/>
    </row>
    <row r="2367" spans="1:25" x14ac:dyDescent="0.25">
      <c r="A2367" s="68" t="s">
        <v>6853</v>
      </c>
      <c r="B2367" s="68" t="s">
        <v>3843</v>
      </c>
      <c r="C2367" s="68" t="s">
        <v>6854</v>
      </c>
      <c r="D2367" s="68" t="s">
        <v>11185</v>
      </c>
      <c r="E2367" s="68" t="s">
        <v>11</v>
      </c>
      <c r="F2367" s="68" t="s">
        <v>195</v>
      </c>
      <c r="G2367" s="68" t="s">
        <v>6</v>
      </c>
      <c r="H2367" s="68" t="s">
        <v>3</v>
      </c>
      <c r="I2367" s="68">
        <v>60502</v>
      </c>
      <c r="J2367" s="68" t="s">
        <v>12940</v>
      </c>
      <c r="K2367" s="68" t="s">
        <v>196</v>
      </c>
      <c r="L2367" s="68" t="s">
        <v>14048</v>
      </c>
      <c r="M2367" s="68" t="s">
        <v>14317</v>
      </c>
      <c r="N2367" s="68" t="s">
        <v>11738</v>
      </c>
      <c r="O2367" s="68" t="s">
        <v>14666</v>
      </c>
      <c r="P2367" s="348">
        <v>22001292</v>
      </c>
      <c r="Q2367" s="348">
        <v>22002819</v>
      </c>
      <c r="R2367" s="348" t="s">
        <v>15059</v>
      </c>
      <c r="S2367" s="348">
        <v>84368681</v>
      </c>
      <c r="T2367" s="348" t="s">
        <v>15364</v>
      </c>
      <c r="U2367" s="348">
        <v>89839411</v>
      </c>
      <c r="V2367" s="68"/>
      <c r="W2367" s="68"/>
      <c r="X2367" s="68" t="s">
        <v>4603</v>
      </c>
      <c r="Y2367" s="68"/>
    </row>
    <row r="2368" spans="1:25" x14ac:dyDescent="0.25">
      <c r="A2368" s="68" t="s">
        <v>6855</v>
      </c>
      <c r="B2368" s="68" t="s">
        <v>3712</v>
      </c>
      <c r="C2368" s="68" t="s">
        <v>14328</v>
      </c>
      <c r="D2368" s="68" t="s">
        <v>11185</v>
      </c>
      <c r="E2368" s="68" t="s">
        <v>11</v>
      </c>
      <c r="F2368" s="68" t="s">
        <v>195</v>
      </c>
      <c r="G2368" s="68" t="s">
        <v>6</v>
      </c>
      <c r="H2368" s="68" t="s">
        <v>6</v>
      </c>
      <c r="I2368" s="68">
        <v>60505</v>
      </c>
      <c r="J2368" s="68" t="s">
        <v>13074</v>
      </c>
      <c r="K2368" s="68" t="s">
        <v>196</v>
      </c>
      <c r="L2368" s="68" t="s">
        <v>14048</v>
      </c>
      <c r="M2368" s="68" t="s">
        <v>6852</v>
      </c>
      <c r="N2368" s="68" t="s">
        <v>6852</v>
      </c>
      <c r="O2368" s="68" t="s">
        <v>14666</v>
      </c>
      <c r="P2368" s="348">
        <v>27411010</v>
      </c>
      <c r="Q2368" s="348" t="s">
        <v>15347</v>
      </c>
      <c r="R2368" s="348" t="s">
        <v>15072</v>
      </c>
      <c r="S2368" s="348">
        <v>86442924</v>
      </c>
      <c r="T2368" s="348" t="s">
        <v>15364</v>
      </c>
      <c r="U2368" s="348">
        <v>89839411</v>
      </c>
      <c r="V2368" s="68" t="s">
        <v>15261</v>
      </c>
      <c r="W2368" s="68"/>
      <c r="X2368" s="68" t="s">
        <v>3713</v>
      </c>
      <c r="Y2368" s="68"/>
    </row>
    <row r="2369" spans="1:25" x14ac:dyDescent="0.25">
      <c r="A2369" s="68" t="s">
        <v>6857</v>
      </c>
      <c r="B2369" s="68" t="s">
        <v>6856</v>
      </c>
      <c r="C2369" s="68" t="s">
        <v>6858</v>
      </c>
      <c r="D2369" s="68" t="s">
        <v>11185</v>
      </c>
      <c r="E2369" s="68" t="s">
        <v>11</v>
      </c>
      <c r="F2369" s="68" t="s">
        <v>195</v>
      </c>
      <c r="G2369" s="68" t="s">
        <v>6</v>
      </c>
      <c r="H2369" s="68" t="s">
        <v>6</v>
      </c>
      <c r="I2369" s="68">
        <v>60505</v>
      </c>
      <c r="J2369" s="68" t="s">
        <v>13074</v>
      </c>
      <c r="K2369" s="68" t="s">
        <v>196</v>
      </c>
      <c r="L2369" s="68" t="s">
        <v>14048</v>
      </c>
      <c r="M2369" s="68" t="s">
        <v>6852</v>
      </c>
      <c r="N2369" s="68" t="s">
        <v>6332</v>
      </c>
      <c r="O2369" s="68" t="s">
        <v>14666</v>
      </c>
      <c r="P2369" s="348">
        <v>22001190</v>
      </c>
      <c r="Q2369" s="348">
        <v>84577565</v>
      </c>
      <c r="R2369" s="348" t="s">
        <v>13605</v>
      </c>
      <c r="S2369" s="348">
        <v>84577565</v>
      </c>
      <c r="T2369" s="348" t="s">
        <v>15364</v>
      </c>
      <c r="U2369" s="348">
        <v>27867373</v>
      </c>
      <c r="V2369" s="68"/>
      <c r="W2369" s="68"/>
      <c r="X2369" s="68" t="s">
        <v>8561</v>
      </c>
      <c r="Y2369" s="68"/>
    </row>
    <row r="2370" spans="1:25" x14ac:dyDescent="0.25">
      <c r="A2370" s="68" t="s">
        <v>6860</v>
      </c>
      <c r="B2370" s="68" t="s">
        <v>6859</v>
      </c>
      <c r="C2370" s="68" t="s">
        <v>11174</v>
      </c>
      <c r="D2370" s="68" t="s">
        <v>11185</v>
      </c>
      <c r="E2370" s="68" t="s">
        <v>11</v>
      </c>
      <c r="F2370" s="68" t="s">
        <v>195</v>
      </c>
      <c r="G2370" s="68" t="s">
        <v>6</v>
      </c>
      <c r="H2370" s="68" t="s">
        <v>6</v>
      </c>
      <c r="I2370" s="68">
        <v>60505</v>
      </c>
      <c r="J2370" s="68" t="s">
        <v>13074</v>
      </c>
      <c r="K2370" s="68" t="s">
        <v>196</v>
      </c>
      <c r="L2370" s="68" t="s">
        <v>14048</v>
      </c>
      <c r="M2370" s="68" t="s">
        <v>6852</v>
      </c>
      <c r="N2370" s="68" t="s">
        <v>11174</v>
      </c>
      <c r="O2370" s="68" t="s">
        <v>14666</v>
      </c>
      <c r="P2370" s="348">
        <v>88156797</v>
      </c>
      <c r="Q2370" s="348">
        <v>27867373</v>
      </c>
      <c r="R2370" s="348" t="s">
        <v>15098</v>
      </c>
      <c r="S2370" s="348">
        <v>89320381</v>
      </c>
      <c r="T2370" s="348" t="s">
        <v>15364</v>
      </c>
      <c r="U2370" s="348">
        <v>88903138</v>
      </c>
      <c r="V2370" s="68"/>
      <c r="W2370" s="68"/>
      <c r="X2370" s="68" t="s">
        <v>12162</v>
      </c>
      <c r="Y2370" s="68"/>
    </row>
    <row r="2371" spans="1:25" x14ac:dyDescent="0.25">
      <c r="A2371" s="68" t="s">
        <v>6862</v>
      </c>
      <c r="B2371" s="68" t="s">
        <v>6861</v>
      </c>
      <c r="C2371" s="68" t="s">
        <v>3330</v>
      </c>
      <c r="D2371" s="68" t="s">
        <v>11185</v>
      </c>
      <c r="E2371" s="68" t="s">
        <v>11</v>
      </c>
      <c r="F2371" s="68" t="s">
        <v>195</v>
      </c>
      <c r="G2371" s="68" t="s">
        <v>6</v>
      </c>
      <c r="H2371" s="68" t="s">
        <v>6</v>
      </c>
      <c r="I2371" s="68">
        <v>60505</v>
      </c>
      <c r="J2371" s="68" t="s">
        <v>13074</v>
      </c>
      <c r="K2371" s="68" t="s">
        <v>196</v>
      </c>
      <c r="L2371" s="68" t="s">
        <v>14048</v>
      </c>
      <c r="M2371" s="68" t="s">
        <v>6852</v>
      </c>
      <c r="N2371" s="68" t="s">
        <v>3330</v>
      </c>
      <c r="O2371" s="68" t="s">
        <v>14666</v>
      </c>
      <c r="P2371" s="348">
        <v>22001091</v>
      </c>
      <c r="Q2371" s="348">
        <v>84490889</v>
      </c>
      <c r="R2371" s="348" t="s">
        <v>14338</v>
      </c>
      <c r="S2371" s="348">
        <v>84490889</v>
      </c>
      <c r="T2371" s="348" t="s">
        <v>15364</v>
      </c>
      <c r="U2371" s="348">
        <v>89839411</v>
      </c>
      <c r="V2371" s="68"/>
      <c r="W2371" s="68"/>
      <c r="X2371" s="68" t="s">
        <v>5828</v>
      </c>
      <c r="Y2371" s="68"/>
    </row>
    <row r="2372" spans="1:25" x14ac:dyDescent="0.25">
      <c r="A2372" s="68" t="s">
        <v>6864</v>
      </c>
      <c r="B2372" s="68" t="s">
        <v>6863</v>
      </c>
      <c r="C2372" s="68" t="s">
        <v>14339</v>
      </c>
      <c r="D2372" s="68" t="s">
        <v>11185</v>
      </c>
      <c r="E2372" s="68" t="s">
        <v>11</v>
      </c>
      <c r="F2372" s="68" t="s">
        <v>195</v>
      </c>
      <c r="G2372" s="68" t="s">
        <v>6</v>
      </c>
      <c r="H2372" s="68" t="s">
        <v>6</v>
      </c>
      <c r="I2372" s="68">
        <v>60505</v>
      </c>
      <c r="J2372" s="68" t="s">
        <v>13074</v>
      </c>
      <c r="K2372" s="68" t="s">
        <v>196</v>
      </c>
      <c r="L2372" s="68" t="s">
        <v>14048</v>
      </c>
      <c r="M2372" s="68" t="s">
        <v>6852</v>
      </c>
      <c r="N2372" s="68" t="s">
        <v>14339</v>
      </c>
      <c r="O2372" s="68" t="s">
        <v>14666</v>
      </c>
      <c r="P2372" s="348">
        <v>22001194</v>
      </c>
      <c r="Q2372" s="348">
        <v>86170353</v>
      </c>
      <c r="R2372" s="348" t="s">
        <v>16779</v>
      </c>
      <c r="S2372" s="348">
        <v>84040445</v>
      </c>
      <c r="T2372" s="348" t="s">
        <v>15364</v>
      </c>
      <c r="U2372" s="348">
        <v>89839411</v>
      </c>
      <c r="V2372" s="68"/>
      <c r="W2372" s="68"/>
      <c r="X2372" s="68" t="s">
        <v>5793</v>
      </c>
      <c r="Y2372" s="68"/>
    </row>
    <row r="2373" spans="1:25" x14ac:dyDescent="0.25">
      <c r="A2373" s="68" t="s">
        <v>6866</v>
      </c>
      <c r="B2373" s="68" t="s">
        <v>6865</v>
      </c>
      <c r="C2373" s="68" t="s">
        <v>6867</v>
      </c>
      <c r="D2373" s="68" t="s">
        <v>194</v>
      </c>
      <c r="E2373" s="68" t="s">
        <v>16</v>
      </c>
      <c r="F2373" s="68" t="s">
        <v>195</v>
      </c>
      <c r="G2373" s="68" t="s">
        <v>10</v>
      </c>
      <c r="H2373" s="68" t="s">
        <v>6</v>
      </c>
      <c r="I2373" s="68">
        <v>60805</v>
      </c>
      <c r="J2373" s="68" t="s">
        <v>13076</v>
      </c>
      <c r="K2373" s="68" t="s">
        <v>196</v>
      </c>
      <c r="L2373" s="68" t="s">
        <v>14307</v>
      </c>
      <c r="M2373" s="68" t="s">
        <v>14313</v>
      </c>
      <c r="N2373" s="68" t="s">
        <v>11739</v>
      </c>
      <c r="O2373" s="68" t="s">
        <v>14666</v>
      </c>
      <c r="P2373" s="348">
        <v>62600450</v>
      </c>
      <c r="Q2373" s="348">
        <v>22001148</v>
      </c>
      <c r="R2373" s="348" t="s">
        <v>16780</v>
      </c>
      <c r="S2373" s="348">
        <v>85368735</v>
      </c>
      <c r="T2373" s="348" t="s">
        <v>15886</v>
      </c>
      <c r="U2373" s="348">
        <v>27848079</v>
      </c>
      <c r="V2373" s="68"/>
      <c r="W2373" s="68"/>
      <c r="X2373" s="68"/>
      <c r="Y2373" s="68"/>
    </row>
    <row r="2374" spans="1:25" x14ac:dyDescent="0.25">
      <c r="A2374" s="68" t="s">
        <v>6869</v>
      </c>
      <c r="B2374" s="68" t="s">
        <v>6868</v>
      </c>
      <c r="C2374" s="68" t="s">
        <v>1770</v>
      </c>
      <c r="D2374" s="68" t="s">
        <v>11185</v>
      </c>
      <c r="E2374" s="68" t="s">
        <v>11</v>
      </c>
      <c r="F2374" s="68" t="s">
        <v>195</v>
      </c>
      <c r="G2374" s="68" t="s">
        <v>6</v>
      </c>
      <c r="H2374" s="68" t="s">
        <v>6</v>
      </c>
      <c r="I2374" s="68">
        <v>60505</v>
      </c>
      <c r="J2374" s="68" t="s">
        <v>13074</v>
      </c>
      <c r="K2374" s="68" t="s">
        <v>196</v>
      </c>
      <c r="L2374" s="68" t="s">
        <v>14048</v>
      </c>
      <c r="M2374" s="68" t="s">
        <v>6852</v>
      </c>
      <c r="N2374" s="68" t="s">
        <v>1770</v>
      </c>
      <c r="O2374" s="68" t="s">
        <v>14666</v>
      </c>
      <c r="P2374" s="348">
        <v>83519933</v>
      </c>
      <c r="Q2374" s="348" t="s">
        <v>15347</v>
      </c>
      <c r="R2374" s="348" t="s">
        <v>15940</v>
      </c>
      <c r="S2374" s="348">
        <v>83519933</v>
      </c>
      <c r="T2374" s="348" t="s">
        <v>15364</v>
      </c>
      <c r="U2374" s="348">
        <v>89839411</v>
      </c>
      <c r="V2374" s="68" t="s">
        <v>15261</v>
      </c>
      <c r="W2374" s="68"/>
      <c r="X2374" s="68"/>
      <c r="Y2374" s="68"/>
    </row>
    <row r="2375" spans="1:25" x14ac:dyDescent="0.25">
      <c r="A2375" s="68" t="s">
        <v>6871</v>
      </c>
      <c r="B2375" s="68" t="s">
        <v>6610</v>
      </c>
      <c r="C2375" s="68" t="s">
        <v>6872</v>
      </c>
      <c r="D2375" s="68" t="s">
        <v>11185</v>
      </c>
      <c r="E2375" s="68" t="s">
        <v>11</v>
      </c>
      <c r="F2375" s="68" t="s">
        <v>195</v>
      </c>
      <c r="G2375" s="68" t="s">
        <v>6</v>
      </c>
      <c r="H2375" s="68" t="s">
        <v>6</v>
      </c>
      <c r="I2375" s="68">
        <v>60505</v>
      </c>
      <c r="J2375" s="68" t="s">
        <v>13074</v>
      </c>
      <c r="K2375" s="68" t="s">
        <v>196</v>
      </c>
      <c r="L2375" s="68" t="s">
        <v>14048</v>
      </c>
      <c r="M2375" s="68" t="s">
        <v>6852</v>
      </c>
      <c r="N2375" s="68" t="s">
        <v>6872</v>
      </c>
      <c r="O2375" s="68" t="s">
        <v>14666</v>
      </c>
      <c r="P2375" s="348">
        <v>22001390</v>
      </c>
      <c r="Q2375" s="348">
        <v>84847761</v>
      </c>
      <c r="R2375" s="348" t="s">
        <v>16781</v>
      </c>
      <c r="S2375" s="348">
        <v>84847761</v>
      </c>
      <c r="T2375" s="348" t="s">
        <v>15364</v>
      </c>
      <c r="U2375" s="348">
        <v>89839411</v>
      </c>
      <c r="V2375" s="68"/>
      <c r="W2375" s="68"/>
      <c r="X2375" s="68" t="s">
        <v>8563</v>
      </c>
      <c r="Y2375" s="68"/>
    </row>
    <row r="2376" spans="1:25" x14ac:dyDescent="0.25">
      <c r="A2376" s="68" t="s">
        <v>6873</v>
      </c>
      <c r="B2376" s="68" t="s">
        <v>6632</v>
      </c>
      <c r="C2376" s="68" t="s">
        <v>101</v>
      </c>
      <c r="D2376" s="68" t="s">
        <v>11185</v>
      </c>
      <c r="E2376" s="68" t="s">
        <v>11</v>
      </c>
      <c r="F2376" s="68" t="s">
        <v>195</v>
      </c>
      <c r="G2376" s="68" t="s">
        <v>6</v>
      </c>
      <c r="H2376" s="68" t="s">
        <v>6</v>
      </c>
      <c r="I2376" s="68">
        <v>60505</v>
      </c>
      <c r="J2376" s="68" t="s">
        <v>13074</v>
      </c>
      <c r="K2376" s="68" t="s">
        <v>196</v>
      </c>
      <c r="L2376" s="68" t="s">
        <v>14048</v>
      </c>
      <c r="M2376" s="68" t="s">
        <v>6852</v>
      </c>
      <c r="N2376" s="68" t="s">
        <v>101</v>
      </c>
      <c r="O2376" s="68" t="s">
        <v>14666</v>
      </c>
      <c r="P2376" s="348">
        <v>83176090</v>
      </c>
      <c r="Q2376" s="348">
        <v>22006048</v>
      </c>
      <c r="R2376" s="348" t="s">
        <v>15887</v>
      </c>
      <c r="S2376" s="348">
        <v>83176090</v>
      </c>
      <c r="T2376" s="348" t="s">
        <v>15364</v>
      </c>
      <c r="U2376" s="348">
        <v>89839411</v>
      </c>
      <c r="V2376" s="68"/>
      <c r="W2376" s="68"/>
      <c r="X2376" s="68"/>
      <c r="Y2376" s="68"/>
    </row>
    <row r="2377" spans="1:25" x14ac:dyDescent="0.25">
      <c r="A2377" s="68" t="s">
        <v>6874</v>
      </c>
      <c r="B2377" s="69" t="s">
        <v>5644</v>
      </c>
      <c r="C2377" s="68" t="s">
        <v>14319</v>
      </c>
      <c r="D2377" s="68" t="s">
        <v>11185</v>
      </c>
      <c r="E2377" s="68" t="s">
        <v>11</v>
      </c>
      <c r="F2377" s="68" t="s">
        <v>195</v>
      </c>
      <c r="G2377" s="68" t="s">
        <v>6</v>
      </c>
      <c r="H2377" s="68" t="s">
        <v>6</v>
      </c>
      <c r="I2377" s="68">
        <v>60505</v>
      </c>
      <c r="J2377" s="68" t="s">
        <v>13074</v>
      </c>
      <c r="K2377" s="68" t="s">
        <v>196</v>
      </c>
      <c r="L2377" s="68" t="s">
        <v>14048</v>
      </c>
      <c r="M2377" s="68" t="s">
        <v>6852</v>
      </c>
      <c r="N2377" s="68" t="s">
        <v>14319</v>
      </c>
      <c r="O2377" s="68" t="s">
        <v>14666</v>
      </c>
      <c r="P2377" s="348">
        <v>22001455</v>
      </c>
      <c r="Q2377" s="348">
        <v>84721042</v>
      </c>
      <c r="R2377" s="348" t="s">
        <v>15051</v>
      </c>
      <c r="S2377" s="348">
        <v>84721042</v>
      </c>
      <c r="T2377" s="348" t="s">
        <v>15364</v>
      </c>
      <c r="U2377" s="348">
        <v>89839411</v>
      </c>
      <c r="V2377" s="68" t="s">
        <v>15261</v>
      </c>
      <c r="W2377" s="68"/>
      <c r="X2377" s="68" t="s">
        <v>6875</v>
      </c>
      <c r="Y2377" s="68"/>
    </row>
    <row r="2378" spans="1:25" x14ac:dyDescent="0.25">
      <c r="A2378" s="68" t="s">
        <v>6876</v>
      </c>
      <c r="B2378" s="68" t="s">
        <v>5722</v>
      </c>
      <c r="C2378" s="68" t="s">
        <v>1743</v>
      </c>
      <c r="D2378" s="68" t="s">
        <v>11185</v>
      </c>
      <c r="E2378" s="68" t="s">
        <v>11</v>
      </c>
      <c r="F2378" s="68" t="s">
        <v>195</v>
      </c>
      <c r="G2378" s="68" t="s">
        <v>6</v>
      </c>
      <c r="H2378" s="68" t="s">
        <v>6</v>
      </c>
      <c r="I2378" s="68">
        <v>60505</v>
      </c>
      <c r="J2378" s="68" t="s">
        <v>13074</v>
      </c>
      <c r="K2378" s="68" t="s">
        <v>196</v>
      </c>
      <c r="L2378" s="68" t="s">
        <v>14048</v>
      </c>
      <c r="M2378" s="68" t="s">
        <v>6852</v>
      </c>
      <c r="N2378" s="68" t="s">
        <v>1743</v>
      </c>
      <c r="O2378" s="68" t="s">
        <v>14666</v>
      </c>
      <c r="P2378" s="348">
        <v>87649956</v>
      </c>
      <c r="Q2378" s="348">
        <v>27418045</v>
      </c>
      <c r="R2378" s="348" t="s">
        <v>12744</v>
      </c>
      <c r="S2378" s="348">
        <v>87649956</v>
      </c>
      <c r="T2378" s="348" t="s">
        <v>15364</v>
      </c>
      <c r="U2378" s="348">
        <v>89839411</v>
      </c>
      <c r="V2378" s="68"/>
      <c r="W2378" s="68"/>
      <c r="X2378" s="68" t="s">
        <v>6105</v>
      </c>
      <c r="Y2378" s="68"/>
    </row>
    <row r="2379" spans="1:25" x14ac:dyDescent="0.25">
      <c r="A2379" s="68" t="s">
        <v>6877</v>
      </c>
      <c r="B2379" s="68" t="s">
        <v>752</v>
      </c>
      <c r="C2379" s="68" t="s">
        <v>5530</v>
      </c>
      <c r="D2379" s="68" t="s">
        <v>11185</v>
      </c>
      <c r="E2379" s="68" t="s">
        <v>11</v>
      </c>
      <c r="F2379" s="68" t="s">
        <v>195</v>
      </c>
      <c r="G2379" s="68" t="s">
        <v>6</v>
      </c>
      <c r="H2379" s="68" t="s">
        <v>6</v>
      </c>
      <c r="I2379" s="68">
        <v>60505</v>
      </c>
      <c r="J2379" s="68" t="s">
        <v>13074</v>
      </c>
      <c r="K2379" s="68" t="s">
        <v>196</v>
      </c>
      <c r="L2379" s="68" t="s">
        <v>14048</v>
      </c>
      <c r="M2379" s="68" t="s">
        <v>6852</v>
      </c>
      <c r="N2379" s="68" t="s">
        <v>5530</v>
      </c>
      <c r="O2379" s="68" t="s">
        <v>14666</v>
      </c>
      <c r="P2379" s="348">
        <v>85993194</v>
      </c>
      <c r="Q2379" s="348">
        <v>22001271</v>
      </c>
      <c r="R2379" s="348" t="s">
        <v>11740</v>
      </c>
      <c r="S2379" s="348">
        <v>85993194</v>
      </c>
      <c r="T2379" s="348" t="s">
        <v>15364</v>
      </c>
      <c r="U2379" s="348">
        <v>89839411</v>
      </c>
      <c r="V2379" s="68"/>
      <c r="W2379" s="68"/>
      <c r="X2379" s="68"/>
      <c r="Y2379" s="68"/>
    </row>
    <row r="2380" spans="1:25" x14ac:dyDescent="0.25">
      <c r="A2380" s="68" t="s">
        <v>6879</v>
      </c>
      <c r="B2380" s="68" t="s">
        <v>6878</v>
      </c>
      <c r="C2380" s="68" t="s">
        <v>298</v>
      </c>
      <c r="D2380" s="68" t="s">
        <v>11185</v>
      </c>
      <c r="E2380" s="68" t="s">
        <v>11</v>
      </c>
      <c r="F2380" s="68" t="s">
        <v>195</v>
      </c>
      <c r="G2380" s="68" t="s">
        <v>6</v>
      </c>
      <c r="H2380" s="68" t="s">
        <v>6</v>
      </c>
      <c r="I2380" s="68">
        <v>60505</v>
      </c>
      <c r="J2380" s="68" t="s">
        <v>13074</v>
      </c>
      <c r="K2380" s="68" t="s">
        <v>196</v>
      </c>
      <c r="L2380" s="68" t="s">
        <v>14048</v>
      </c>
      <c r="M2380" s="68" t="s">
        <v>6852</v>
      </c>
      <c r="N2380" s="68" t="s">
        <v>1187</v>
      </c>
      <c r="O2380" s="68" t="s">
        <v>14666</v>
      </c>
      <c r="P2380" s="348">
        <v>27867373</v>
      </c>
      <c r="Q2380" s="348">
        <v>83094621</v>
      </c>
      <c r="R2380" s="348" t="s">
        <v>15888</v>
      </c>
      <c r="S2380" s="348">
        <v>83094621</v>
      </c>
      <c r="T2380" s="348" t="s">
        <v>15364</v>
      </c>
      <c r="U2380" s="348">
        <v>89839411</v>
      </c>
      <c r="V2380" s="68"/>
      <c r="W2380" s="68"/>
      <c r="X2380" s="68"/>
      <c r="Y2380" s="68"/>
    </row>
    <row r="2381" spans="1:25" x14ac:dyDescent="0.25">
      <c r="A2381" s="68" t="s">
        <v>6881</v>
      </c>
      <c r="B2381" s="68" t="s">
        <v>6880</v>
      </c>
      <c r="C2381" s="68" t="s">
        <v>1542</v>
      </c>
      <c r="D2381" s="68" t="s">
        <v>11185</v>
      </c>
      <c r="E2381" s="68" t="s">
        <v>11</v>
      </c>
      <c r="F2381" s="68" t="s">
        <v>195</v>
      </c>
      <c r="G2381" s="68" t="s">
        <v>6</v>
      </c>
      <c r="H2381" s="68" t="s">
        <v>6</v>
      </c>
      <c r="I2381" s="68">
        <v>60505</v>
      </c>
      <c r="J2381" s="68" t="s">
        <v>13074</v>
      </c>
      <c r="K2381" s="68" t="s">
        <v>196</v>
      </c>
      <c r="L2381" s="68" t="s">
        <v>14048</v>
      </c>
      <c r="M2381" s="68" t="s">
        <v>6852</v>
      </c>
      <c r="N2381" s="68" t="s">
        <v>1542</v>
      </c>
      <c r="O2381" s="68" t="s">
        <v>14666</v>
      </c>
      <c r="P2381" s="348">
        <v>85163158</v>
      </c>
      <c r="Q2381" s="348" t="s">
        <v>15347</v>
      </c>
      <c r="R2381" s="348" t="s">
        <v>11777</v>
      </c>
      <c r="S2381" s="348">
        <v>85163158</v>
      </c>
      <c r="T2381" s="348" t="s">
        <v>15364</v>
      </c>
      <c r="U2381" s="348">
        <v>89839422</v>
      </c>
      <c r="V2381" s="68" t="s">
        <v>15261</v>
      </c>
      <c r="W2381" s="68"/>
      <c r="X2381" s="68" t="s">
        <v>5409</v>
      </c>
      <c r="Y2381" s="68"/>
    </row>
    <row r="2382" spans="1:25" x14ac:dyDescent="0.25">
      <c r="A2382" s="68" t="s">
        <v>6883</v>
      </c>
      <c r="B2382" s="68" t="s">
        <v>6882</v>
      </c>
      <c r="C2382" s="68" t="s">
        <v>6884</v>
      </c>
      <c r="D2382" s="68" t="s">
        <v>11185</v>
      </c>
      <c r="E2382" s="68" t="s">
        <v>11</v>
      </c>
      <c r="F2382" s="68" t="s">
        <v>195</v>
      </c>
      <c r="G2382" s="68" t="s">
        <v>6</v>
      </c>
      <c r="H2382" s="68" t="s">
        <v>6</v>
      </c>
      <c r="I2382" s="68">
        <v>60505</v>
      </c>
      <c r="J2382" s="68" t="s">
        <v>13074</v>
      </c>
      <c r="K2382" s="68" t="s">
        <v>196</v>
      </c>
      <c r="L2382" s="68" t="s">
        <v>14048</v>
      </c>
      <c r="M2382" s="68" t="s">
        <v>6852</v>
      </c>
      <c r="N2382" s="68" t="s">
        <v>6884</v>
      </c>
      <c r="O2382" s="68" t="s">
        <v>14666</v>
      </c>
      <c r="P2382" s="348">
        <v>22001387</v>
      </c>
      <c r="Q2382" s="348">
        <v>87768621</v>
      </c>
      <c r="R2382" s="348" t="s">
        <v>6829</v>
      </c>
      <c r="S2382" s="348">
        <v>87768621</v>
      </c>
      <c r="T2382" s="348" t="s">
        <v>15364</v>
      </c>
      <c r="U2382" s="348">
        <v>89839411</v>
      </c>
      <c r="V2382" s="68" t="s">
        <v>15261</v>
      </c>
      <c r="W2382" s="68"/>
      <c r="X2382" s="68" t="s">
        <v>6127</v>
      </c>
      <c r="Y2382" s="68"/>
    </row>
    <row r="2383" spans="1:25" x14ac:dyDescent="0.25">
      <c r="A2383" s="68" t="s">
        <v>6886</v>
      </c>
      <c r="B2383" s="69" t="s">
        <v>6885</v>
      </c>
      <c r="C2383" s="68" t="s">
        <v>352</v>
      </c>
      <c r="D2383" s="68" t="s">
        <v>11185</v>
      </c>
      <c r="E2383" s="68" t="s">
        <v>11</v>
      </c>
      <c r="F2383" s="68" t="s">
        <v>195</v>
      </c>
      <c r="G2383" s="68" t="s">
        <v>6</v>
      </c>
      <c r="H2383" s="68" t="s">
        <v>3</v>
      </c>
      <c r="I2383" s="68">
        <v>60502</v>
      </c>
      <c r="J2383" s="68" t="s">
        <v>12940</v>
      </c>
      <c r="K2383" s="68" t="s">
        <v>196</v>
      </c>
      <c r="L2383" s="68" t="s">
        <v>14048</v>
      </c>
      <c r="M2383" s="68" t="s">
        <v>14317</v>
      </c>
      <c r="N2383" s="68" t="s">
        <v>352</v>
      </c>
      <c r="O2383" s="68" t="s">
        <v>14666</v>
      </c>
      <c r="P2383" s="348">
        <v>86650775</v>
      </c>
      <c r="Q2383" s="348">
        <v>27867373</v>
      </c>
      <c r="R2383" s="348" t="s">
        <v>15104</v>
      </c>
      <c r="S2383" s="348">
        <v>86650775</v>
      </c>
      <c r="T2383" s="348" t="s">
        <v>15364</v>
      </c>
      <c r="U2383" s="348">
        <v>89839411</v>
      </c>
      <c r="V2383" s="68" t="s">
        <v>15261</v>
      </c>
      <c r="W2383" s="68"/>
      <c r="X2383" s="68"/>
      <c r="Y2383" s="68"/>
    </row>
    <row r="2384" spans="1:25" x14ac:dyDescent="0.25">
      <c r="A2384" s="68" t="s">
        <v>6888</v>
      </c>
      <c r="B2384" s="68" t="s">
        <v>6887</v>
      </c>
      <c r="C2384" s="68" t="s">
        <v>255</v>
      </c>
      <c r="D2384" s="68" t="s">
        <v>11185</v>
      </c>
      <c r="E2384" s="68" t="s">
        <v>11</v>
      </c>
      <c r="F2384" s="68" t="s">
        <v>195</v>
      </c>
      <c r="G2384" s="68" t="s">
        <v>6</v>
      </c>
      <c r="H2384" s="68" t="s">
        <v>6</v>
      </c>
      <c r="I2384" s="68">
        <v>60505</v>
      </c>
      <c r="J2384" s="68" t="s">
        <v>13074</v>
      </c>
      <c r="K2384" s="68" t="s">
        <v>196</v>
      </c>
      <c r="L2384" s="68" t="s">
        <v>14048</v>
      </c>
      <c r="M2384" s="68" t="s">
        <v>6852</v>
      </c>
      <c r="N2384" s="68" t="s">
        <v>255</v>
      </c>
      <c r="O2384" s="68" t="s">
        <v>14666</v>
      </c>
      <c r="P2384" s="348">
        <v>22001284</v>
      </c>
      <c r="Q2384" s="348" t="s">
        <v>15347</v>
      </c>
      <c r="R2384" s="348" t="s">
        <v>15889</v>
      </c>
      <c r="S2384" s="348">
        <v>70141062</v>
      </c>
      <c r="T2384" s="348" t="s">
        <v>15364</v>
      </c>
      <c r="U2384" s="348">
        <v>89839411</v>
      </c>
      <c r="V2384" s="68" t="s">
        <v>15261</v>
      </c>
      <c r="W2384" s="68"/>
      <c r="X2384" s="68" t="s">
        <v>6889</v>
      </c>
      <c r="Y2384" s="68"/>
    </row>
    <row r="2385" spans="1:25" x14ac:dyDescent="0.25">
      <c r="A2385" s="68" t="s">
        <v>6891</v>
      </c>
      <c r="B2385" s="68" t="s">
        <v>6890</v>
      </c>
      <c r="C2385" s="68" t="s">
        <v>218</v>
      </c>
      <c r="D2385" s="68" t="s">
        <v>11185</v>
      </c>
      <c r="E2385" s="68" t="s">
        <v>11</v>
      </c>
      <c r="F2385" s="68" t="s">
        <v>195</v>
      </c>
      <c r="G2385" s="68" t="s">
        <v>6</v>
      </c>
      <c r="H2385" s="68" t="s">
        <v>3</v>
      </c>
      <c r="I2385" s="68">
        <v>60502</v>
      </c>
      <c r="J2385" s="68" t="s">
        <v>12940</v>
      </c>
      <c r="K2385" s="68" t="s">
        <v>196</v>
      </c>
      <c r="L2385" s="68" t="s">
        <v>14048</v>
      </c>
      <c r="M2385" s="68" t="s">
        <v>14317</v>
      </c>
      <c r="N2385" s="68" t="s">
        <v>218</v>
      </c>
      <c r="O2385" s="68" t="s">
        <v>14666</v>
      </c>
      <c r="P2385" s="348">
        <v>83311942</v>
      </c>
      <c r="Q2385" s="348">
        <v>27867373</v>
      </c>
      <c r="R2385" s="348" t="s">
        <v>16782</v>
      </c>
      <c r="S2385" s="348">
        <v>89271017</v>
      </c>
      <c r="T2385" s="348" t="s">
        <v>15364</v>
      </c>
      <c r="U2385" s="348">
        <v>89839411</v>
      </c>
      <c r="V2385" s="68"/>
      <c r="W2385" s="68"/>
      <c r="X2385" s="68"/>
      <c r="Y2385" s="68"/>
    </row>
    <row r="2386" spans="1:25" x14ac:dyDescent="0.25">
      <c r="A2386" s="68" t="s">
        <v>6893</v>
      </c>
      <c r="B2386" s="68" t="s">
        <v>6892</v>
      </c>
      <c r="C2386" s="68" t="s">
        <v>2580</v>
      </c>
      <c r="D2386" s="68" t="s">
        <v>11185</v>
      </c>
      <c r="E2386" s="68" t="s">
        <v>8</v>
      </c>
      <c r="F2386" s="68" t="s">
        <v>195</v>
      </c>
      <c r="G2386" s="68" t="s">
        <v>6</v>
      </c>
      <c r="H2386" s="68" t="s">
        <v>3</v>
      </c>
      <c r="I2386" s="68">
        <v>60502</v>
      </c>
      <c r="J2386" s="68" t="s">
        <v>12940</v>
      </c>
      <c r="K2386" s="68" t="s">
        <v>196</v>
      </c>
      <c r="L2386" s="68" t="s">
        <v>14048</v>
      </c>
      <c r="M2386" s="68" t="s">
        <v>14317</v>
      </c>
      <c r="N2386" s="68" t="s">
        <v>2580</v>
      </c>
      <c r="O2386" s="68" t="s">
        <v>14666</v>
      </c>
      <c r="P2386" s="348" t="s">
        <v>15347</v>
      </c>
      <c r="Q2386" s="348" t="s">
        <v>15347</v>
      </c>
      <c r="R2386" s="348" t="s">
        <v>11377</v>
      </c>
      <c r="S2386" s="348">
        <v>61565383</v>
      </c>
      <c r="T2386" s="348" t="s">
        <v>15890</v>
      </c>
      <c r="U2386" s="348">
        <v>27866209</v>
      </c>
      <c r="V2386" s="68"/>
      <c r="W2386" s="68"/>
      <c r="X2386" s="68" t="s">
        <v>5217</v>
      </c>
      <c r="Y2386" s="68"/>
    </row>
    <row r="2387" spans="1:25" x14ac:dyDescent="0.25">
      <c r="A2387" s="68" t="s">
        <v>6895</v>
      </c>
      <c r="B2387" s="68" t="s">
        <v>5847</v>
      </c>
      <c r="C2387" s="68" t="s">
        <v>6896</v>
      </c>
      <c r="D2387" s="68" t="s">
        <v>11185</v>
      </c>
      <c r="E2387" s="68" t="s">
        <v>8</v>
      </c>
      <c r="F2387" s="68" t="s">
        <v>195</v>
      </c>
      <c r="G2387" s="68" t="s">
        <v>6</v>
      </c>
      <c r="H2387" s="68" t="s">
        <v>3</v>
      </c>
      <c r="I2387" s="68">
        <v>60502</v>
      </c>
      <c r="J2387" s="68" t="s">
        <v>12940</v>
      </c>
      <c r="K2387" s="68" t="s">
        <v>196</v>
      </c>
      <c r="L2387" s="68" t="s">
        <v>14048</v>
      </c>
      <c r="M2387" s="68" t="s">
        <v>14317</v>
      </c>
      <c r="N2387" s="68" t="s">
        <v>6896</v>
      </c>
      <c r="O2387" s="68" t="s">
        <v>14666</v>
      </c>
      <c r="P2387" s="348">
        <v>22001185</v>
      </c>
      <c r="Q2387" s="348">
        <v>27866209</v>
      </c>
      <c r="R2387" s="348" t="s">
        <v>14335</v>
      </c>
      <c r="S2387" s="348">
        <v>83049315</v>
      </c>
      <c r="T2387" s="348" t="s">
        <v>15890</v>
      </c>
      <c r="U2387" s="348">
        <v>83124487</v>
      </c>
      <c r="V2387" s="68"/>
      <c r="W2387" s="68"/>
      <c r="X2387" s="68" t="s">
        <v>9750</v>
      </c>
      <c r="Y2387" s="68"/>
    </row>
    <row r="2388" spans="1:25" x14ac:dyDescent="0.25">
      <c r="A2388" s="68" t="s">
        <v>6897</v>
      </c>
      <c r="B2388" s="68" t="s">
        <v>5808</v>
      </c>
      <c r="C2388" s="68" t="s">
        <v>5163</v>
      </c>
      <c r="D2388" s="68" t="s">
        <v>11185</v>
      </c>
      <c r="E2388" s="68" t="s">
        <v>8</v>
      </c>
      <c r="F2388" s="68" t="s">
        <v>195</v>
      </c>
      <c r="G2388" s="68" t="s">
        <v>6</v>
      </c>
      <c r="H2388" s="68" t="s">
        <v>3</v>
      </c>
      <c r="I2388" s="68">
        <v>60502</v>
      </c>
      <c r="J2388" s="68" t="s">
        <v>12940</v>
      </c>
      <c r="K2388" s="68" t="s">
        <v>196</v>
      </c>
      <c r="L2388" s="68" t="s">
        <v>14048</v>
      </c>
      <c r="M2388" s="68" t="s">
        <v>14317</v>
      </c>
      <c r="N2388" s="68" t="s">
        <v>11741</v>
      </c>
      <c r="O2388" s="68" t="s">
        <v>14666</v>
      </c>
      <c r="P2388" s="348">
        <v>27866209</v>
      </c>
      <c r="Q2388" s="348">
        <v>87860615</v>
      </c>
      <c r="R2388" s="348" t="s">
        <v>13606</v>
      </c>
      <c r="S2388" s="348">
        <v>87860615</v>
      </c>
      <c r="T2388" s="348" t="s">
        <v>15890</v>
      </c>
      <c r="U2388" s="348">
        <v>83124487</v>
      </c>
      <c r="V2388" s="68"/>
      <c r="W2388" s="68"/>
      <c r="X2388" s="68"/>
      <c r="Y2388" s="68"/>
    </row>
    <row r="2389" spans="1:25" x14ac:dyDescent="0.25">
      <c r="A2389" s="68" t="s">
        <v>6898</v>
      </c>
      <c r="B2389" s="68" t="s">
        <v>4116</v>
      </c>
      <c r="C2389" s="68" t="s">
        <v>6899</v>
      </c>
      <c r="D2389" s="68" t="s">
        <v>11185</v>
      </c>
      <c r="E2389" s="68" t="s">
        <v>8</v>
      </c>
      <c r="F2389" s="68" t="s">
        <v>195</v>
      </c>
      <c r="G2389" s="68" t="s">
        <v>6</v>
      </c>
      <c r="H2389" s="68" t="s">
        <v>3</v>
      </c>
      <c r="I2389" s="68">
        <v>60502</v>
      </c>
      <c r="J2389" s="68" t="s">
        <v>12940</v>
      </c>
      <c r="K2389" s="68" t="s">
        <v>196</v>
      </c>
      <c r="L2389" s="68" t="s">
        <v>14048</v>
      </c>
      <c r="M2389" s="68" t="s">
        <v>14317</v>
      </c>
      <c r="N2389" s="68" t="s">
        <v>6899</v>
      </c>
      <c r="O2389" s="68" t="s">
        <v>14666</v>
      </c>
      <c r="P2389" s="348">
        <v>22001423</v>
      </c>
      <c r="Q2389" s="348" t="s">
        <v>15347</v>
      </c>
      <c r="R2389" s="348" t="s">
        <v>11774</v>
      </c>
      <c r="S2389" s="348">
        <v>88161477</v>
      </c>
      <c r="T2389" s="348" t="s">
        <v>15890</v>
      </c>
      <c r="U2389" s="348">
        <v>27866209</v>
      </c>
      <c r="V2389" s="68"/>
      <c r="W2389" s="68"/>
      <c r="X2389" s="68" t="s">
        <v>1519</v>
      </c>
      <c r="Y2389" s="68"/>
    </row>
    <row r="2390" spans="1:25" x14ac:dyDescent="0.25">
      <c r="A2390" s="68" t="s">
        <v>6900</v>
      </c>
      <c r="B2390" s="68" t="s">
        <v>5991</v>
      </c>
      <c r="C2390" s="68" t="s">
        <v>6901</v>
      </c>
      <c r="D2390" s="68" t="s">
        <v>11185</v>
      </c>
      <c r="E2390" s="68" t="s">
        <v>8</v>
      </c>
      <c r="F2390" s="68" t="s">
        <v>195</v>
      </c>
      <c r="G2390" s="68" t="s">
        <v>6</v>
      </c>
      <c r="H2390" s="68" t="s">
        <v>3</v>
      </c>
      <c r="I2390" s="68">
        <v>60502</v>
      </c>
      <c r="J2390" s="68" t="s">
        <v>12940</v>
      </c>
      <c r="K2390" s="68" t="s">
        <v>196</v>
      </c>
      <c r="L2390" s="68" t="s">
        <v>14048</v>
      </c>
      <c r="M2390" s="68" t="s">
        <v>14317</v>
      </c>
      <c r="N2390" s="68" t="s">
        <v>6901</v>
      </c>
      <c r="O2390" s="68" t="s">
        <v>14666</v>
      </c>
      <c r="P2390" s="348">
        <v>27866209</v>
      </c>
      <c r="Q2390" s="348">
        <v>22001183</v>
      </c>
      <c r="R2390" s="348" t="s">
        <v>15061</v>
      </c>
      <c r="S2390" s="348">
        <v>22001183</v>
      </c>
      <c r="T2390" s="348" t="s">
        <v>15890</v>
      </c>
      <c r="U2390" s="348">
        <v>27866209</v>
      </c>
      <c r="V2390" s="68" t="s">
        <v>15261</v>
      </c>
      <c r="W2390" s="68"/>
      <c r="X2390" s="68" t="s">
        <v>6267</v>
      </c>
      <c r="Y2390" s="68"/>
    </row>
    <row r="2391" spans="1:25" x14ac:dyDescent="0.25">
      <c r="A2391" s="68" t="s">
        <v>6902</v>
      </c>
      <c r="B2391" s="68" t="s">
        <v>6007</v>
      </c>
      <c r="C2391" s="68" t="s">
        <v>6903</v>
      </c>
      <c r="D2391" s="68" t="s">
        <v>11185</v>
      </c>
      <c r="E2391" s="68" t="s">
        <v>8</v>
      </c>
      <c r="F2391" s="68" t="s">
        <v>195</v>
      </c>
      <c r="G2391" s="68" t="s">
        <v>6</v>
      </c>
      <c r="H2391" s="68" t="s">
        <v>3</v>
      </c>
      <c r="I2391" s="68">
        <v>60502</v>
      </c>
      <c r="J2391" s="68" t="s">
        <v>12940</v>
      </c>
      <c r="K2391" s="68" t="s">
        <v>196</v>
      </c>
      <c r="L2391" s="68" t="s">
        <v>14048</v>
      </c>
      <c r="M2391" s="68" t="s">
        <v>14317</v>
      </c>
      <c r="N2391" s="68" t="s">
        <v>6903</v>
      </c>
      <c r="O2391" s="68" t="s">
        <v>14666</v>
      </c>
      <c r="P2391" s="348">
        <v>22000182</v>
      </c>
      <c r="Q2391" s="348">
        <v>85534281</v>
      </c>
      <c r="R2391" s="348" t="s">
        <v>16783</v>
      </c>
      <c r="S2391" s="348">
        <v>60338004</v>
      </c>
      <c r="T2391" s="348" t="s">
        <v>15890</v>
      </c>
      <c r="U2391" s="348">
        <v>27866209</v>
      </c>
      <c r="V2391" s="68" t="s">
        <v>15261</v>
      </c>
      <c r="W2391" s="68"/>
      <c r="X2391" s="68" t="s">
        <v>5367</v>
      </c>
      <c r="Y2391" s="68"/>
    </row>
    <row r="2392" spans="1:25" x14ac:dyDescent="0.25">
      <c r="A2392" s="68" t="s">
        <v>6904</v>
      </c>
      <c r="B2392" s="68" t="s">
        <v>3488</v>
      </c>
      <c r="C2392" s="68" t="s">
        <v>1010</v>
      </c>
      <c r="D2392" s="68" t="s">
        <v>11185</v>
      </c>
      <c r="E2392" s="68" t="s">
        <v>8</v>
      </c>
      <c r="F2392" s="68" t="s">
        <v>195</v>
      </c>
      <c r="G2392" s="68" t="s">
        <v>6</v>
      </c>
      <c r="H2392" s="68" t="s">
        <v>3</v>
      </c>
      <c r="I2392" s="68">
        <v>60502</v>
      </c>
      <c r="J2392" s="68" t="s">
        <v>12940</v>
      </c>
      <c r="K2392" s="68" t="s">
        <v>196</v>
      </c>
      <c r="L2392" s="68" t="s">
        <v>14048</v>
      </c>
      <c r="M2392" s="68" t="s">
        <v>14317</v>
      </c>
      <c r="N2392" s="68" t="s">
        <v>1010</v>
      </c>
      <c r="O2392" s="68" t="s">
        <v>14666</v>
      </c>
      <c r="P2392" s="348">
        <v>27864020</v>
      </c>
      <c r="Q2392" s="348">
        <v>22001086</v>
      </c>
      <c r="R2392" s="348" t="s">
        <v>15105</v>
      </c>
      <c r="S2392" s="348">
        <v>86261258</v>
      </c>
      <c r="T2392" s="348" t="s">
        <v>15890</v>
      </c>
      <c r="U2392" s="348">
        <v>83124487</v>
      </c>
      <c r="V2392" s="68"/>
      <c r="W2392" s="68"/>
      <c r="X2392" s="68" t="s">
        <v>9644</v>
      </c>
      <c r="Y2392" s="68"/>
    </row>
    <row r="2393" spans="1:25" x14ac:dyDescent="0.25">
      <c r="A2393" s="68" t="s">
        <v>6905</v>
      </c>
      <c r="B2393" s="68" t="s">
        <v>6404</v>
      </c>
      <c r="C2393" s="68" t="s">
        <v>6906</v>
      </c>
      <c r="D2393" s="68" t="s">
        <v>11185</v>
      </c>
      <c r="E2393" s="68" t="s">
        <v>8</v>
      </c>
      <c r="F2393" s="68" t="s">
        <v>195</v>
      </c>
      <c r="G2393" s="68" t="s">
        <v>6</v>
      </c>
      <c r="H2393" s="68" t="s">
        <v>3</v>
      </c>
      <c r="I2393" s="68">
        <v>60502</v>
      </c>
      <c r="J2393" s="68" t="s">
        <v>12940</v>
      </c>
      <c r="K2393" s="68" t="s">
        <v>196</v>
      </c>
      <c r="L2393" s="68" t="s">
        <v>14048</v>
      </c>
      <c r="M2393" s="68" t="s">
        <v>14317</v>
      </c>
      <c r="N2393" s="68" t="s">
        <v>11742</v>
      </c>
      <c r="O2393" s="68" t="s">
        <v>14666</v>
      </c>
      <c r="P2393" s="348">
        <v>27866560</v>
      </c>
      <c r="Q2393" s="348">
        <v>83087050</v>
      </c>
      <c r="R2393" s="348" t="s">
        <v>15891</v>
      </c>
      <c r="S2393" s="348">
        <v>83087050</v>
      </c>
      <c r="T2393" s="348" t="s">
        <v>15890</v>
      </c>
      <c r="U2393" s="348">
        <v>27866209</v>
      </c>
      <c r="V2393" s="68" t="s">
        <v>15261</v>
      </c>
      <c r="W2393" s="68"/>
      <c r="X2393" s="68" t="s">
        <v>2449</v>
      </c>
      <c r="Y2393" s="68" t="s">
        <v>1239</v>
      </c>
    </row>
    <row r="2394" spans="1:25" x14ac:dyDescent="0.25">
      <c r="A2394" s="68" t="s">
        <v>6907</v>
      </c>
      <c r="B2394" s="68" t="s">
        <v>3938</v>
      </c>
      <c r="C2394" s="68" t="s">
        <v>3881</v>
      </c>
      <c r="D2394" s="68" t="s">
        <v>4119</v>
      </c>
      <c r="E2394" s="68" t="s">
        <v>5</v>
      </c>
      <c r="F2394" s="68" t="s">
        <v>133</v>
      </c>
      <c r="G2394" s="68" t="s">
        <v>7</v>
      </c>
      <c r="H2394" s="68" t="s">
        <v>3</v>
      </c>
      <c r="I2394" s="68">
        <v>70602</v>
      </c>
      <c r="J2394" s="68" t="s">
        <v>13880</v>
      </c>
      <c r="K2394" s="68" t="s">
        <v>132</v>
      </c>
      <c r="L2394" s="68" t="s">
        <v>2958</v>
      </c>
      <c r="M2394" s="68" t="s">
        <v>1051</v>
      </c>
      <c r="N2394" s="68" t="s">
        <v>3881</v>
      </c>
      <c r="O2394" s="68" t="s">
        <v>14666</v>
      </c>
      <c r="P2394" s="348">
        <v>83589082</v>
      </c>
      <c r="Q2394" s="348">
        <v>60499229</v>
      </c>
      <c r="R2394" s="348" t="s">
        <v>15151</v>
      </c>
      <c r="S2394" s="348">
        <v>60499229</v>
      </c>
      <c r="T2394" s="348" t="s">
        <v>15883</v>
      </c>
      <c r="U2394" s="348">
        <v>27165048</v>
      </c>
      <c r="V2394" s="68"/>
      <c r="W2394" s="68"/>
      <c r="X2394" s="68" t="s">
        <v>9458</v>
      </c>
      <c r="Y2394" s="68"/>
    </row>
    <row r="2395" spans="1:25" x14ac:dyDescent="0.25">
      <c r="A2395" s="68" t="s">
        <v>6908</v>
      </c>
      <c r="B2395" s="68" t="s">
        <v>4955</v>
      </c>
      <c r="C2395" s="68" t="s">
        <v>6909</v>
      </c>
      <c r="D2395" s="68" t="s">
        <v>11185</v>
      </c>
      <c r="E2395" s="68" t="s">
        <v>8</v>
      </c>
      <c r="F2395" s="68" t="s">
        <v>195</v>
      </c>
      <c r="G2395" s="68" t="s">
        <v>6</v>
      </c>
      <c r="H2395" s="68" t="s">
        <v>3</v>
      </c>
      <c r="I2395" s="68">
        <v>60502</v>
      </c>
      <c r="J2395" s="68" t="s">
        <v>12940</v>
      </c>
      <c r="K2395" s="68" t="s">
        <v>196</v>
      </c>
      <c r="L2395" s="68" t="s">
        <v>14048</v>
      </c>
      <c r="M2395" s="68" t="s">
        <v>14317</v>
      </c>
      <c r="N2395" s="68" t="s">
        <v>6909</v>
      </c>
      <c r="O2395" s="68" t="s">
        <v>14666</v>
      </c>
      <c r="P2395" s="348">
        <v>83169452</v>
      </c>
      <c r="Q2395" s="348" t="s">
        <v>15347</v>
      </c>
      <c r="R2395" s="348" t="s">
        <v>6910</v>
      </c>
      <c r="S2395" s="348">
        <v>83169452</v>
      </c>
      <c r="T2395" s="348" t="s">
        <v>15890</v>
      </c>
      <c r="U2395" s="348">
        <v>27866209</v>
      </c>
      <c r="V2395" s="68"/>
      <c r="W2395" s="68"/>
      <c r="X2395" s="68"/>
      <c r="Y2395" s="68"/>
    </row>
    <row r="2396" spans="1:25" x14ac:dyDescent="0.25">
      <c r="A2396" s="68" t="s">
        <v>6911</v>
      </c>
      <c r="B2396" s="68" t="s">
        <v>5908</v>
      </c>
      <c r="C2396" s="68" t="s">
        <v>677</v>
      </c>
      <c r="D2396" s="68" t="s">
        <v>11185</v>
      </c>
      <c r="E2396" s="68" t="s">
        <v>8</v>
      </c>
      <c r="F2396" s="68" t="s">
        <v>195</v>
      </c>
      <c r="G2396" s="68" t="s">
        <v>6</v>
      </c>
      <c r="H2396" s="68" t="s">
        <v>3</v>
      </c>
      <c r="I2396" s="68">
        <v>60502</v>
      </c>
      <c r="J2396" s="68" t="s">
        <v>12940</v>
      </c>
      <c r="K2396" s="68" t="s">
        <v>196</v>
      </c>
      <c r="L2396" s="68" t="s">
        <v>14048</v>
      </c>
      <c r="M2396" s="68" t="s">
        <v>14317</v>
      </c>
      <c r="N2396" s="68" t="s">
        <v>677</v>
      </c>
      <c r="O2396" s="68" t="s">
        <v>14666</v>
      </c>
      <c r="P2396" s="348">
        <v>22001186</v>
      </c>
      <c r="Q2396" s="348">
        <v>88511328</v>
      </c>
      <c r="R2396" s="348" t="s">
        <v>13141</v>
      </c>
      <c r="S2396" s="348">
        <v>88511328</v>
      </c>
      <c r="T2396" s="348" t="s">
        <v>15890</v>
      </c>
      <c r="U2396" s="348">
        <v>83124487</v>
      </c>
      <c r="V2396" s="68"/>
      <c r="W2396" s="68"/>
      <c r="X2396" s="68"/>
      <c r="Y2396" s="68"/>
    </row>
    <row r="2397" spans="1:25" x14ac:dyDescent="0.25">
      <c r="A2397" s="68" t="s">
        <v>6913</v>
      </c>
      <c r="B2397" s="68" t="s">
        <v>6912</v>
      </c>
      <c r="C2397" s="68" t="s">
        <v>5186</v>
      </c>
      <c r="D2397" s="68" t="s">
        <v>11185</v>
      </c>
      <c r="E2397" s="68" t="s">
        <v>8</v>
      </c>
      <c r="F2397" s="68" t="s">
        <v>195</v>
      </c>
      <c r="G2397" s="68" t="s">
        <v>6</v>
      </c>
      <c r="H2397" s="68" t="s">
        <v>3</v>
      </c>
      <c r="I2397" s="68">
        <v>60502</v>
      </c>
      <c r="J2397" s="68" t="s">
        <v>12940</v>
      </c>
      <c r="K2397" s="68" t="s">
        <v>196</v>
      </c>
      <c r="L2397" s="68" t="s">
        <v>14048</v>
      </c>
      <c r="M2397" s="68" t="s">
        <v>14317</v>
      </c>
      <c r="N2397" s="68" t="s">
        <v>5186</v>
      </c>
      <c r="O2397" s="68" t="s">
        <v>14666</v>
      </c>
      <c r="P2397" s="348">
        <v>22006494</v>
      </c>
      <c r="Q2397" s="348">
        <v>27866209</v>
      </c>
      <c r="R2397" s="348" t="s">
        <v>16784</v>
      </c>
      <c r="S2397" s="348">
        <v>89738826</v>
      </c>
      <c r="T2397" s="348" t="s">
        <v>15890</v>
      </c>
      <c r="U2397" s="348">
        <v>83124487</v>
      </c>
      <c r="V2397" s="68"/>
      <c r="W2397" s="68"/>
      <c r="X2397" s="68" t="s">
        <v>6984</v>
      </c>
      <c r="Y2397" s="68"/>
    </row>
    <row r="2398" spans="1:25" x14ac:dyDescent="0.25">
      <c r="A2398" s="68" t="s">
        <v>6915</v>
      </c>
      <c r="B2398" s="68" t="s">
        <v>6914</v>
      </c>
      <c r="C2398" s="68" t="s">
        <v>6916</v>
      </c>
      <c r="D2398" s="68" t="s">
        <v>11185</v>
      </c>
      <c r="E2398" s="68" t="s">
        <v>8</v>
      </c>
      <c r="F2398" s="68" t="s">
        <v>195</v>
      </c>
      <c r="G2398" s="68" t="s">
        <v>6</v>
      </c>
      <c r="H2398" s="68" t="s">
        <v>3</v>
      </c>
      <c r="I2398" s="68">
        <v>60502</v>
      </c>
      <c r="J2398" s="68" t="s">
        <v>12940</v>
      </c>
      <c r="K2398" s="68" t="s">
        <v>196</v>
      </c>
      <c r="L2398" s="68" t="s">
        <v>14048</v>
      </c>
      <c r="M2398" s="68" t="s">
        <v>14317</v>
      </c>
      <c r="N2398" s="68" t="s">
        <v>6916</v>
      </c>
      <c r="O2398" s="68" t="s">
        <v>14666</v>
      </c>
      <c r="P2398" s="348">
        <v>22001373</v>
      </c>
      <c r="Q2398" s="348">
        <v>27866209</v>
      </c>
      <c r="R2398" s="348" t="s">
        <v>15892</v>
      </c>
      <c r="S2398" s="348">
        <v>84871652</v>
      </c>
      <c r="T2398" s="348" t="s">
        <v>15890</v>
      </c>
      <c r="U2398" s="348">
        <v>27866209</v>
      </c>
      <c r="V2398" s="68" t="s">
        <v>15261</v>
      </c>
      <c r="W2398" s="68"/>
      <c r="X2398" s="68" t="s">
        <v>1540</v>
      </c>
      <c r="Y2398" s="68"/>
    </row>
    <row r="2399" spans="1:25" x14ac:dyDescent="0.25">
      <c r="A2399" s="68" t="s">
        <v>6917</v>
      </c>
      <c r="B2399" s="68" t="s">
        <v>6894</v>
      </c>
      <c r="C2399" s="68" t="s">
        <v>5204</v>
      </c>
      <c r="D2399" s="68" t="s">
        <v>11185</v>
      </c>
      <c r="E2399" s="68" t="s">
        <v>8</v>
      </c>
      <c r="F2399" s="68" t="s">
        <v>195</v>
      </c>
      <c r="G2399" s="68" t="s">
        <v>6</v>
      </c>
      <c r="H2399" s="68" t="s">
        <v>3</v>
      </c>
      <c r="I2399" s="68">
        <v>60502</v>
      </c>
      <c r="J2399" s="68" t="s">
        <v>12940</v>
      </c>
      <c r="K2399" s="68" t="s">
        <v>196</v>
      </c>
      <c r="L2399" s="68" t="s">
        <v>14048</v>
      </c>
      <c r="M2399" s="68" t="s">
        <v>14317</v>
      </c>
      <c r="N2399" s="68" t="s">
        <v>5204</v>
      </c>
      <c r="O2399" s="68" t="s">
        <v>14666</v>
      </c>
      <c r="P2399" s="348">
        <v>27866209</v>
      </c>
      <c r="Q2399" s="348">
        <v>86639344</v>
      </c>
      <c r="R2399" s="348" t="s">
        <v>10555</v>
      </c>
      <c r="S2399" s="348">
        <v>86639344</v>
      </c>
      <c r="T2399" s="348" t="s">
        <v>15890</v>
      </c>
      <c r="U2399" s="348">
        <v>27866209</v>
      </c>
      <c r="V2399" s="68"/>
      <c r="W2399" s="68"/>
      <c r="X2399" s="68" t="s">
        <v>2395</v>
      </c>
      <c r="Y2399" s="68"/>
    </row>
    <row r="2400" spans="1:25" x14ac:dyDescent="0.25">
      <c r="A2400" s="68" t="s">
        <v>6919</v>
      </c>
      <c r="B2400" s="68" t="s">
        <v>6918</v>
      </c>
      <c r="C2400" s="68" t="s">
        <v>6920</v>
      </c>
      <c r="D2400" s="68" t="s">
        <v>11185</v>
      </c>
      <c r="E2400" s="68" t="s">
        <v>15</v>
      </c>
      <c r="F2400" s="68" t="s">
        <v>195</v>
      </c>
      <c r="G2400" s="68" t="s">
        <v>6</v>
      </c>
      <c r="H2400" s="68" t="s">
        <v>3</v>
      </c>
      <c r="I2400" s="68">
        <v>60502</v>
      </c>
      <c r="J2400" s="68" t="s">
        <v>12940</v>
      </c>
      <c r="K2400" s="68" t="s">
        <v>196</v>
      </c>
      <c r="L2400" s="68" t="s">
        <v>14048</v>
      </c>
      <c r="M2400" s="68" t="s">
        <v>14317</v>
      </c>
      <c r="N2400" s="68" t="s">
        <v>6920</v>
      </c>
      <c r="O2400" s="68" t="s">
        <v>14666</v>
      </c>
      <c r="P2400" s="348">
        <v>87200318</v>
      </c>
      <c r="Q2400" s="348" t="s">
        <v>15347</v>
      </c>
      <c r="R2400" s="348" t="s">
        <v>2352</v>
      </c>
      <c r="S2400" s="348">
        <v>84947688</v>
      </c>
      <c r="T2400" s="348" t="s">
        <v>15507</v>
      </c>
      <c r="U2400" s="348">
        <v>22001511</v>
      </c>
      <c r="V2400" s="68"/>
      <c r="W2400" s="68"/>
      <c r="X2400" s="68"/>
      <c r="Y2400" s="68"/>
    </row>
    <row r="2401" spans="1:25" x14ac:dyDescent="0.25">
      <c r="A2401" s="68" t="s">
        <v>6922</v>
      </c>
      <c r="B2401" s="68" t="s">
        <v>6921</v>
      </c>
      <c r="C2401" s="68" t="s">
        <v>6923</v>
      </c>
      <c r="D2401" s="68" t="s">
        <v>11185</v>
      </c>
      <c r="E2401" s="68" t="s">
        <v>8</v>
      </c>
      <c r="F2401" s="68" t="s">
        <v>195</v>
      </c>
      <c r="G2401" s="68" t="s">
        <v>6</v>
      </c>
      <c r="H2401" s="68" t="s">
        <v>3</v>
      </c>
      <c r="I2401" s="68">
        <v>60502</v>
      </c>
      <c r="J2401" s="68" t="s">
        <v>12940</v>
      </c>
      <c r="K2401" s="68" t="s">
        <v>196</v>
      </c>
      <c r="L2401" s="68" t="s">
        <v>14048</v>
      </c>
      <c r="M2401" s="68" t="s">
        <v>14317</v>
      </c>
      <c r="N2401" s="68" t="s">
        <v>6923</v>
      </c>
      <c r="O2401" s="68" t="s">
        <v>14666</v>
      </c>
      <c r="P2401" s="348">
        <v>27866458</v>
      </c>
      <c r="Q2401" s="348" t="s">
        <v>15347</v>
      </c>
      <c r="R2401" s="348" t="s">
        <v>10350</v>
      </c>
      <c r="S2401" s="348">
        <v>87054017</v>
      </c>
      <c r="T2401" s="348" t="s">
        <v>15890</v>
      </c>
      <c r="U2401" s="348">
        <v>27866209</v>
      </c>
      <c r="V2401" s="68"/>
      <c r="W2401" s="68"/>
      <c r="X2401" s="68" t="s">
        <v>2251</v>
      </c>
      <c r="Y2401" s="68"/>
    </row>
    <row r="2402" spans="1:25" x14ac:dyDescent="0.25">
      <c r="A2402" s="68" t="s">
        <v>6924</v>
      </c>
      <c r="B2402" s="68" t="s">
        <v>3032</v>
      </c>
      <c r="C2402" s="68" t="s">
        <v>1617</v>
      </c>
      <c r="D2402" s="68" t="s">
        <v>11185</v>
      </c>
      <c r="E2402" s="68" t="s">
        <v>8</v>
      </c>
      <c r="F2402" s="68" t="s">
        <v>195</v>
      </c>
      <c r="G2402" s="68" t="s">
        <v>6</v>
      </c>
      <c r="H2402" s="68" t="s">
        <v>3</v>
      </c>
      <c r="I2402" s="68">
        <v>60502</v>
      </c>
      <c r="J2402" s="68" t="s">
        <v>12940</v>
      </c>
      <c r="K2402" s="68" t="s">
        <v>196</v>
      </c>
      <c r="L2402" s="68" t="s">
        <v>14048</v>
      </c>
      <c r="M2402" s="68" t="s">
        <v>14317</v>
      </c>
      <c r="N2402" s="68" t="s">
        <v>11743</v>
      </c>
      <c r="O2402" s="68" t="s">
        <v>14666</v>
      </c>
      <c r="P2402" s="348">
        <v>22002890</v>
      </c>
      <c r="Q2402" s="348">
        <v>89208238</v>
      </c>
      <c r="R2402" s="348" t="s">
        <v>15096</v>
      </c>
      <c r="S2402" s="348">
        <v>89208238</v>
      </c>
      <c r="T2402" s="348" t="s">
        <v>15890</v>
      </c>
      <c r="U2402" s="348">
        <v>27866209</v>
      </c>
      <c r="V2402" s="68" t="s">
        <v>15261</v>
      </c>
      <c r="W2402" s="68"/>
      <c r="X2402" s="68" t="s">
        <v>5871</v>
      </c>
      <c r="Y2402" s="68"/>
    </row>
    <row r="2403" spans="1:25" x14ac:dyDescent="0.25">
      <c r="A2403" s="68" t="s">
        <v>6926</v>
      </c>
      <c r="B2403" s="68" t="s">
        <v>3003</v>
      </c>
      <c r="C2403" s="68" t="s">
        <v>6927</v>
      </c>
      <c r="D2403" s="68" t="s">
        <v>11185</v>
      </c>
      <c r="E2403" s="68" t="s">
        <v>10</v>
      </c>
      <c r="F2403" s="68" t="s">
        <v>195</v>
      </c>
      <c r="G2403" s="68" t="s">
        <v>6</v>
      </c>
      <c r="H2403" s="68" t="s">
        <v>4</v>
      </c>
      <c r="I2403" s="68">
        <v>60503</v>
      </c>
      <c r="J2403" s="68" t="s">
        <v>12991</v>
      </c>
      <c r="K2403" s="68" t="s">
        <v>196</v>
      </c>
      <c r="L2403" s="68" t="s">
        <v>14048</v>
      </c>
      <c r="M2403" s="68" t="s">
        <v>6928</v>
      </c>
      <c r="N2403" s="68" t="s">
        <v>11744</v>
      </c>
      <c r="O2403" s="68" t="s">
        <v>14666</v>
      </c>
      <c r="P2403" s="348">
        <v>25611945</v>
      </c>
      <c r="Q2403" s="348">
        <v>87621085</v>
      </c>
      <c r="R2403" s="348" t="s">
        <v>15057</v>
      </c>
      <c r="S2403" s="348">
        <v>25611945</v>
      </c>
      <c r="T2403" s="348" t="s">
        <v>15893</v>
      </c>
      <c r="U2403" s="348">
        <v>27881127</v>
      </c>
      <c r="V2403" s="68"/>
      <c r="W2403" s="68"/>
      <c r="X2403" s="68"/>
      <c r="Y2403" s="68"/>
    </row>
    <row r="2404" spans="1:25" x14ac:dyDescent="0.25">
      <c r="A2404" s="68" t="s">
        <v>6929</v>
      </c>
      <c r="B2404" s="68" t="s">
        <v>3221</v>
      </c>
      <c r="C2404" s="68" t="s">
        <v>6928</v>
      </c>
      <c r="D2404" s="68" t="s">
        <v>11185</v>
      </c>
      <c r="E2404" s="68" t="s">
        <v>10</v>
      </c>
      <c r="F2404" s="68" t="s">
        <v>195</v>
      </c>
      <c r="G2404" s="68" t="s">
        <v>6</v>
      </c>
      <c r="H2404" s="68" t="s">
        <v>4</v>
      </c>
      <c r="I2404" s="68">
        <v>60503</v>
      </c>
      <c r="J2404" s="68" t="s">
        <v>12991</v>
      </c>
      <c r="K2404" s="68" t="s">
        <v>196</v>
      </c>
      <c r="L2404" s="68" t="s">
        <v>14048</v>
      </c>
      <c r="M2404" s="68" t="s">
        <v>6928</v>
      </c>
      <c r="N2404" s="68" t="s">
        <v>6928</v>
      </c>
      <c r="O2404" s="68" t="s">
        <v>14666</v>
      </c>
      <c r="P2404" s="348">
        <v>27881034</v>
      </c>
      <c r="Q2404" s="348" t="s">
        <v>15347</v>
      </c>
      <c r="R2404" s="348" t="s">
        <v>16785</v>
      </c>
      <c r="S2404" s="348">
        <v>27881034</v>
      </c>
      <c r="T2404" s="348" t="s">
        <v>15893</v>
      </c>
      <c r="U2404" s="348" t="s">
        <v>15894</v>
      </c>
      <c r="V2404" s="68" t="s">
        <v>15261</v>
      </c>
      <c r="W2404" s="68"/>
      <c r="X2404" s="68" t="s">
        <v>1297</v>
      </c>
      <c r="Y2404" s="68"/>
    </row>
    <row r="2405" spans="1:25" x14ac:dyDescent="0.25">
      <c r="A2405" s="68" t="s">
        <v>6931</v>
      </c>
      <c r="B2405" s="68" t="s">
        <v>6930</v>
      </c>
      <c r="C2405" s="68" t="s">
        <v>11745</v>
      </c>
      <c r="D2405" s="68" t="s">
        <v>11185</v>
      </c>
      <c r="E2405" s="68" t="s">
        <v>10</v>
      </c>
      <c r="F2405" s="68" t="s">
        <v>195</v>
      </c>
      <c r="G2405" s="68" t="s">
        <v>6</v>
      </c>
      <c r="H2405" s="68" t="s">
        <v>4</v>
      </c>
      <c r="I2405" s="68">
        <v>60503</v>
      </c>
      <c r="J2405" s="68" t="s">
        <v>12991</v>
      </c>
      <c r="K2405" s="68" t="s">
        <v>196</v>
      </c>
      <c r="L2405" s="68" t="s">
        <v>14048</v>
      </c>
      <c r="M2405" s="68" t="s">
        <v>6928</v>
      </c>
      <c r="N2405" s="68" t="s">
        <v>11745</v>
      </c>
      <c r="O2405" s="68" t="s">
        <v>14666</v>
      </c>
      <c r="P2405" s="348">
        <v>22001379</v>
      </c>
      <c r="Q2405" s="348">
        <v>87110677</v>
      </c>
      <c r="R2405" s="348" t="s">
        <v>15067</v>
      </c>
      <c r="S2405" s="348">
        <v>87110677</v>
      </c>
      <c r="T2405" s="348" t="s">
        <v>15893</v>
      </c>
      <c r="U2405" s="348">
        <v>60053442</v>
      </c>
      <c r="V2405" s="68"/>
      <c r="W2405" s="68"/>
      <c r="X2405" s="68"/>
      <c r="Y2405" s="68"/>
    </row>
    <row r="2406" spans="1:25" x14ac:dyDescent="0.25">
      <c r="A2406" s="68" t="s">
        <v>6933</v>
      </c>
      <c r="B2406" s="68" t="s">
        <v>6932</v>
      </c>
      <c r="C2406" s="68" t="s">
        <v>3860</v>
      </c>
      <c r="D2406" s="68" t="s">
        <v>11185</v>
      </c>
      <c r="E2406" s="68" t="s">
        <v>10</v>
      </c>
      <c r="F2406" s="68" t="s">
        <v>195</v>
      </c>
      <c r="G2406" s="68" t="s">
        <v>6</v>
      </c>
      <c r="H2406" s="68" t="s">
        <v>7</v>
      </c>
      <c r="I2406" s="68">
        <v>60506</v>
      </c>
      <c r="J2406" s="68" t="s">
        <v>13966</v>
      </c>
      <c r="K2406" s="68" t="s">
        <v>196</v>
      </c>
      <c r="L2406" s="68" t="s">
        <v>14048</v>
      </c>
      <c r="M2406" s="68" t="s">
        <v>14324</v>
      </c>
      <c r="N2406" s="68" t="s">
        <v>3860</v>
      </c>
      <c r="O2406" s="68" t="s">
        <v>14666</v>
      </c>
      <c r="P2406" s="348">
        <v>87206547</v>
      </c>
      <c r="Q2406" s="348" t="s">
        <v>15347</v>
      </c>
      <c r="R2406" s="348" t="s">
        <v>15087</v>
      </c>
      <c r="S2406" s="348">
        <v>87206547</v>
      </c>
      <c r="T2406" s="348" t="s">
        <v>15893</v>
      </c>
      <c r="U2406" s="348">
        <v>27881127</v>
      </c>
      <c r="V2406" s="68"/>
      <c r="W2406" s="68"/>
      <c r="X2406" s="68" t="s">
        <v>6934</v>
      </c>
      <c r="Y2406" s="68"/>
    </row>
    <row r="2407" spans="1:25" x14ac:dyDescent="0.25">
      <c r="A2407" s="68" t="s">
        <v>6935</v>
      </c>
      <c r="B2407" s="68" t="s">
        <v>4325</v>
      </c>
      <c r="C2407" s="68" t="s">
        <v>6936</v>
      </c>
      <c r="D2407" s="68" t="s">
        <v>11185</v>
      </c>
      <c r="E2407" s="68" t="s">
        <v>10</v>
      </c>
      <c r="F2407" s="68" t="s">
        <v>195</v>
      </c>
      <c r="G2407" s="68" t="s">
        <v>6</v>
      </c>
      <c r="H2407" s="68" t="s">
        <v>7</v>
      </c>
      <c r="I2407" s="68">
        <v>60506</v>
      </c>
      <c r="J2407" s="68" t="s">
        <v>13966</v>
      </c>
      <c r="K2407" s="68" t="s">
        <v>196</v>
      </c>
      <c r="L2407" s="68" t="s">
        <v>14048</v>
      </c>
      <c r="M2407" s="68" t="s">
        <v>14324</v>
      </c>
      <c r="N2407" s="68" t="s">
        <v>11746</v>
      </c>
      <c r="O2407" s="68" t="s">
        <v>14666</v>
      </c>
      <c r="P2407" s="348">
        <v>22006175</v>
      </c>
      <c r="Q2407" s="348">
        <v>83306739</v>
      </c>
      <c r="R2407" s="348" t="s">
        <v>15101</v>
      </c>
      <c r="S2407" s="348">
        <v>83306739</v>
      </c>
      <c r="T2407" s="348" t="s">
        <v>15893</v>
      </c>
      <c r="U2407" s="348">
        <v>27881127</v>
      </c>
      <c r="V2407" s="68"/>
      <c r="W2407" s="68"/>
      <c r="X2407" s="68" t="s">
        <v>9483</v>
      </c>
      <c r="Y2407" s="68"/>
    </row>
    <row r="2408" spans="1:25" x14ac:dyDescent="0.25">
      <c r="A2408" s="68" t="s">
        <v>6939</v>
      </c>
      <c r="B2408" s="68" t="s">
        <v>6938</v>
      </c>
      <c r="C2408" s="68" t="s">
        <v>13100</v>
      </c>
      <c r="D2408" s="68" t="s">
        <v>4119</v>
      </c>
      <c r="E2408" s="68" t="s">
        <v>5</v>
      </c>
      <c r="F2408" s="68" t="s">
        <v>133</v>
      </c>
      <c r="G2408" s="68" t="s">
        <v>7</v>
      </c>
      <c r="H2408" s="68" t="s">
        <v>2</v>
      </c>
      <c r="I2408" s="68">
        <v>70601</v>
      </c>
      <c r="J2408" s="68" t="s">
        <v>13794</v>
      </c>
      <c r="K2408" s="68" t="s">
        <v>132</v>
      </c>
      <c r="L2408" s="68" t="s">
        <v>2958</v>
      </c>
      <c r="M2408" s="68" t="s">
        <v>2958</v>
      </c>
      <c r="N2408" s="68" t="s">
        <v>11747</v>
      </c>
      <c r="O2408" s="68" t="s">
        <v>14666</v>
      </c>
      <c r="P2408" s="348">
        <v>27167340</v>
      </c>
      <c r="Q2408" s="348">
        <v>27167340</v>
      </c>
      <c r="R2408" s="348" t="s">
        <v>10229</v>
      </c>
      <c r="S2408" s="348">
        <v>27167340</v>
      </c>
      <c r="T2408" s="348" t="s">
        <v>15883</v>
      </c>
      <c r="U2408" s="348">
        <v>27165048</v>
      </c>
      <c r="V2408" s="68"/>
      <c r="W2408" s="68"/>
      <c r="X2408" s="68" t="s">
        <v>3700</v>
      </c>
      <c r="Y2408" s="68"/>
    </row>
    <row r="2409" spans="1:25" x14ac:dyDescent="0.25">
      <c r="A2409" s="68" t="s">
        <v>6941</v>
      </c>
      <c r="B2409" s="68" t="s">
        <v>6940</v>
      </c>
      <c r="C2409" s="68" t="s">
        <v>6942</v>
      </c>
      <c r="D2409" s="68" t="s">
        <v>11185</v>
      </c>
      <c r="E2409" s="68" t="s">
        <v>10</v>
      </c>
      <c r="F2409" s="68" t="s">
        <v>195</v>
      </c>
      <c r="G2409" s="68" t="s">
        <v>6</v>
      </c>
      <c r="H2409" s="68" t="s">
        <v>4</v>
      </c>
      <c r="I2409" s="68">
        <v>60503</v>
      </c>
      <c r="J2409" s="68" t="s">
        <v>12991</v>
      </c>
      <c r="K2409" s="68" t="s">
        <v>196</v>
      </c>
      <c r="L2409" s="68" t="s">
        <v>14048</v>
      </c>
      <c r="M2409" s="68" t="s">
        <v>6928</v>
      </c>
      <c r="N2409" s="68" t="s">
        <v>6942</v>
      </c>
      <c r="O2409" s="68" t="s">
        <v>14666</v>
      </c>
      <c r="P2409" s="348">
        <v>86830721</v>
      </c>
      <c r="Q2409" s="348" t="s">
        <v>15347</v>
      </c>
      <c r="R2409" s="348" t="s">
        <v>15895</v>
      </c>
      <c r="S2409" s="348">
        <v>86830721</v>
      </c>
      <c r="T2409" s="348" t="s">
        <v>15893</v>
      </c>
      <c r="U2409" s="348">
        <v>27881127</v>
      </c>
      <c r="V2409" s="68"/>
      <c r="W2409" s="68"/>
      <c r="X2409" s="68"/>
      <c r="Y2409" s="68"/>
    </row>
    <row r="2410" spans="1:25" x14ac:dyDescent="0.25">
      <c r="A2410" s="68" t="s">
        <v>6944</v>
      </c>
      <c r="B2410" s="68" t="s">
        <v>6943</v>
      </c>
      <c r="C2410" s="68" t="s">
        <v>6945</v>
      </c>
      <c r="D2410" s="68" t="s">
        <v>11185</v>
      </c>
      <c r="E2410" s="68" t="s">
        <v>10</v>
      </c>
      <c r="F2410" s="68" t="s">
        <v>195</v>
      </c>
      <c r="G2410" s="68" t="s">
        <v>6</v>
      </c>
      <c r="H2410" s="68" t="s">
        <v>4</v>
      </c>
      <c r="I2410" s="68">
        <v>60503</v>
      </c>
      <c r="J2410" s="68" t="s">
        <v>12991</v>
      </c>
      <c r="K2410" s="68" t="s">
        <v>196</v>
      </c>
      <c r="L2410" s="68" t="s">
        <v>14048</v>
      </c>
      <c r="M2410" s="68" t="s">
        <v>6928</v>
      </c>
      <c r="N2410" s="68" t="s">
        <v>6945</v>
      </c>
      <c r="O2410" s="68" t="s">
        <v>14666</v>
      </c>
      <c r="P2410" s="348">
        <v>87683815</v>
      </c>
      <c r="Q2410" s="348" t="s">
        <v>15347</v>
      </c>
      <c r="R2410" s="348" t="s">
        <v>15048</v>
      </c>
      <c r="S2410" s="348">
        <v>87683815</v>
      </c>
      <c r="T2410" s="348" t="s">
        <v>15893</v>
      </c>
      <c r="U2410" s="348">
        <v>27881127</v>
      </c>
      <c r="V2410" s="68"/>
      <c r="W2410" s="68"/>
      <c r="X2410" s="68" t="s">
        <v>9642</v>
      </c>
      <c r="Y2410" s="68"/>
    </row>
    <row r="2411" spans="1:25" x14ac:dyDescent="0.25">
      <c r="A2411" s="68" t="s">
        <v>6947</v>
      </c>
      <c r="B2411" s="68" t="s">
        <v>6946</v>
      </c>
      <c r="C2411" s="68" t="s">
        <v>1430</v>
      </c>
      <c r="D2411" s="68" t="s">
        <v>11185</v>
      </c>
      <c r="E2411" s="68" t="s">
        <v>10</v>
      </c>
      <c r="F2411" s="68" t="s">
        <v>195</v>
      </c>
      <c r="G2411" s="68" t="s">
        <v>6</v>
      </c>
      <c r="H2411" s="68" t="s">
        <v>4</v>
      </c>
      <c r="I2411" s="68">
        <v>60503</v>
      </c>
      <c r="J2411" s="68" t="s">
        <v>12991</v>
      </c>
      <c r="K2411" s="68" t="s">
        <v>196</v>
      </c>
      <c r="L2411" s="68" t="s">
        <v>14048</v>
      </c>
      <c r="M2411" s="68" t="s">
        <v>6928</v>
      </c>
      <c r="N2411" s="68" t="s">
        <v>1430</v>
      </c>
      <c r="O2411" s="68" t="s">
        <v>14666</v>
      </c>
      <c r="P2411" s="348">
        <v>22610413</v>
      </c>
      <c r="Q2411" s="348">
        <v>89579661</v>
      </c>
      <c r="R2411" s="348" t="s">
        <v>16786</v>
      </c>
      <c r="S2411" s="348">
        <v>89579661</v>
      </c>
      <c r="T2411" s="348" t="s">
        <v>15893</v>
      </c>
      <c r="U2411" s="348">
        <v>27881127</v>
      </c>
      <c r="V2411" s="68"/>
      <c r="W2411" s="68"/>
      <c r="X2411" s="68"/>
      <c r="Y2411" s="68"/>
    </row>
    <row r="2412" spans="1:25" x14ac:dyDescent="0.25">
      <c r="A2412" s="68" t="s">
        <v>6949</v>
      </c>
      <c r="B2412" s="68" t="s">
        <v>6948</v>
      </c>
      <c r="C2412" s="68" t="s">
        <v>11233</v>
      </c>
      <c r="D2412" s="68" t="s">
        <v>194</v>
      </c>
      <c r="E2412" s="68" t="s">
        <v>11</v>
      </c>
      <c r="F2412" s="68" t="s">
        <v>195</v>
      </c>
      <c r="G2412" s="68" t="s">
        <v>12</v>
      </c>
      <c r="H2412" s="68" t="s">
        <v>2</v>
      </c>
      <c r="I2412" s="68">
        <v>61001</v>
      </c>
      <c r="J2412" s="68" t="s">
        <v>12923</v>
      </c>
      <c r="K2412" s="68" t="s">
        <v>196</v>
      </c>
      <c r="L2412" s="68" t="s">
        <v>14306</v>
      </c>
      <c r="M2412" s="68" t="s">
        <v>14310</v>
      </c>
      <c r="N2412" s="68" t="s">
        <v>11233</v>
      </c>
      <c r="O2412" s="68" t="s">
        <v>14666</v>
      </c>
      <c r="P2412" s="348">
        <v>27833308</v>
      </c>
      <c r="Q2412" s="348">
        <v>27833308</v>
      </c>
      <c r="R2412" s="348" t="s">
        <v>15896</v>
      </c>
      <c r="S2412" s="348">
        <v>61782700</v>
      </c>
      <c r="T2412" s="348" t="s">
        <v>15938</v>
      </c>
      <c r="U2412" s="348">
        <v>21010746</v>
      </c>
      <c r="V2412" s="68"/>
      <c r="W2412" s="68"/>
      <c r="X2412" s="68" t="s">
        <v>5889</v>
      </c>
      <c r="Y2412" s="68"/>
    </row>
    <row r="2413" spans="1:25" x14ac:dyDescent="0.25">
      <c r="A2413" s="68" t="s">
        <v>6951</v>
      </c>
      <c r="B2413" s="68" t="s">
        <v>6950</v>
      </c>
      <c r="C2413" s="68" t="s">
        <v>6952</v>
      </c>
      <c r="D2413" s="68" t="s">
        <v>11185</v>
      </c>
      <c r="E2413" s="68" t="s">
        <v>10</v>
      </c>
      <c r="F2413" s="68" t="s">
        <v>195</v>
      </c>
      <c r="G2413" s="68" t="s">
        <v>6</v>
      </c>
      <c r="H2413" s="68" t="s">
        <v>4</v>
      </c>
      <c r="I2413" s="68">
        <v>60503</v>
      </c>
      <c r="J2413" s="68" t="s">
        <v>12991</v>
      </c>
      <c r="K2413" s="68" t="s">
        <v>196</v>
      </c>
      <c r="L2413" s="68" t="s">
        <v>14048</v>
      </c>
      <c r="M2413" s="68" t="s">
        <v>6928</v>
      </c>
      <c r="N2413" s="68" t="s">
        <v>11748</v>
      </c>
      <c r="O2413" s="68" t="s">
        <v>14666</v>
      </c>
      <c r="P2413" s="348">
        <v>27881127</v>
      </c>
      <c r="Q2413" s="348">
        <v>87842665</v>
      </c>
      <c r="R2413" s="348" t="s">
        <v>14332</v>
      </c>
      <c r="S2413" s="348">
        <v>87842665</v>
      </c>
      <c r="T2413" s="348" t="s">
        <v>15893</v>
      </c>
      <c r="U2413" s="348">
        <v>27881127</v>
      </c>
      <c r="V2413" s="68"/>
      <c r="W2413" s="68"/>
      <c r="X2413" s="68"/>
      <c r="Y2413" s="68"/>
    </row>
    <row r="2414" spans="1:25" x14ac:dyDescent="0.25">
      <c r="A2414" s="68" t="s">
        <v>6954</v>
      </c>
      <c r="B2414" s="68" t="s">
        <v>6953</v>
      </c>
      <c r="C2414" s="68" t="s">
        <v>12629</v>
      </c>
      <c r="D2414" s="68" t="s">
        <v>11185</v>
      </c>
      <c r="E2414" s="68" t="s">
        <v>10</v>
      </c>
      <c r="F2414" s="68" t="s">
        <v>195</v>
      </c>
      <c r="G2414" s="68" t="s">
        <v>6</v>
      </c>
      <c r="H2414" s="68" t="s">
        <v>7</v>
      </c>
      <c r="I2414" s="68">
        <v>60506</v>
      </c>
      <c r="J2414" s="68" t="s">
        <v>13966</v>
      </c>
      <c r="K2414" s="68" t="s">
        <v>196</v>
      </c>
      <c r="L2414" s="68" t="s">
        <v>14048</v>
      </c>
      <c r="M2414" s="68" t="s">
        <v>14324</v>
      </c>
      <c r="N2414" s="68" t="s">
        <v>101</v>
      </c>
      <c r="O2414" s="68" t="s">
        <v>14666</v>
      </c>
      <c r="P2414" s="348">
        <v>88772412</v>
      </c>
      <c r="Q2414" s="348">
        <v>88772412</v>
      </c>
      <c r="R2414" s="348" t="s">
        <v>15068</v>
      </c>
      <c r="S2414" s="348">
        <v>88772412</v>
      </c>
      <c r="T2414" s="348" t="s">
        <v>15893</v>
      </c>
      <c r="U2414" s="348">
        <v>27881127</v>
      </c>
      <c r="V2414" s="68" t="s">
        <v>15261</v>
      </c>
      <c r="W2414" s="68"/>
      <c r="X2414" s="68" t="s">
        <v>9274</v>
      </c>
      <c r="Y2414" s="68"/>
    </row>
    <row r="2415" spans="1:25" x14ac:dyDescent="0.25">
      <c r="A2415" s="68" t="s">
        <v>6956</v>
      </c>
      <c r="B2415" s="68" t="s">
        <v>6955</v>
      </c>
      <c r="C2415" s="68" t="s">
        <v>5530</v>
      </c>
      <c r="D2415" s="68" t="s">
        <v>11185</v>
      </c>
      <c r="E2415" s="68" t="s">
        <v>10</v>
      </c>
      <c r="F2415" s="68" t="s">
        <v>195</v>
      </c>
      <c r="G2415" s="68" t="s">
        <v>6</v>
      </c>
      <c r="H2415" s="68" t="s">
        <v>4</v>
      </c>
      <c r="I2415" s="68">
        <v>60503</v>
      </c>
      <c r="J2415" s="68" t="s">
        <v>12991</v>
      </c>
      <c r="K2415" s="68" t="s">
        <v>196</v>
      </c>
      <c r="L2415" s="68" t="s">
        <v>14048</v>
      </c>
      <c r="M2415" s="68" t="s">
        <v>6928</v>
      </c>
      <c r="N2415" s="68" t="s">
        <v>5530</v>
      </c>
      <c r="O2415" s="68" t="s">
        <v>14666</v>
      </c>
      <c r="P2415" s="348">
        <v>27881127</v>
      </c>
      <c r="Q2415" s="348">
        <v>87432296</v>
      </c>
      <c r="R2415" s="348" t="s">
        <v>10353</v>
      </c>
      <c r="S2415" s="348">
        <v>87432296</v>
      </c>
      <c r="T2415" s="348" t="s">
        <v>15893</v>
      </c>
      <c r="U2415" s="348">
        <v>27881127</v>
      </c>
      <c r="V2415" s="68"/>
      <c r="W2415" s="68"/>
      <c r="X2415" s="68"/>
      <c r="Y2415" s="68"/>
    </row>
    <row r="2416" spans="1:25" x14ac:dyDescent="0.25">
      <c r="A2416" s="68" t="s">
        <v>6958</v>
      </c>
      <c r="B2416" s="68" t="s">
        <v>6957</v>
      </c>
      <c r="C2416" s="68" t="s">
        <v>6959</v>
      </c>
      <c r="D2416" s="68" t="s">
        <v>11185</v>
      </c>
      <c r="E2416" s="68" t="s">
        <v>10</v>
      </c>
      <c r="F2416" s="68" t="s">
        <v>195</v>
      </c>
      <c r="G2416" s="68" t="s">
        <v>6</v>
      </c>
      <c r="H2416" s="68" t="s">
        <v>7</v>
      </c>
      <c r="I2416" s="68">
        <v>60506</v>
      </c>
      <c r="J2416" s="68" t="s">
        <v>13966</v>
      </c>
      <c r="K2416" s="68" t="s">
        <v>196</v>
      </c>
      <c r="L2416" s="68" t="s">
        <v>14048</v>
      </c>
      <c r="M2416" s="68" t="s">
        <v>14324</v>
      </c>
      <c r="N2416" s="68" t="s">
        <v>6959</v>
      </c>
      <c r="O2416" s="68" t="s">
        <v>14666</v>
      </c>
      <c r="P2416" s="348">
        <v>22064090</v>
      </c>
      <c r="Q2416" s="348">
        <v>85361299</v>
      </c>
      <c r="R2416" s="348" t="s">
        <v>15897</v>
      </c>
      <c r="S2416" s="348">
        <v>85361299</v>
      </c>
      <c r="T2416" s="348" t="s">
        <v>15893</v>
      </c>
      <c r="U2416" s="348">
        <v>27881127</v>
      </c>
      <c r="V2416" s="68"/>
      <c r="W2416" s="68"/>
      <c r="X2416" s="68" t="s">
        <v>13352</v>
      </c>
      <c r="Y2416" s="68"/>
    </row>
    <row r="2417" spans="1:25" x14ac:dyDescent="0.25">
      <c r="A2417" s="68" t="s">
        <v>6961</v>
      </c>
      <c r="B2417" s="68" t="s">
        <v>6960</v>
      </c>
      <c r="C2417" s="68" t="s">
        <v>186</v>
      </c>
      <c r="D2417" s="68" t="s">
        <v>11185</v>
      </c>
      <c r="E2417" s="68" t="s">
        <v>10</v>
      </c>
      <c r="F2417" s="68" t="s">
        <v>195</v>
      </c>
      <c r="G2417" s="68" t="s">
        <v>6</v>
      </c>
      <c r="H2417" s="68" t="s">
        <v>7</v>
      </c>
      <c r="I2417" s="68">
        <v>60506</v>
      </c>
      <c r="J2417" s="68" t="s">
        <v>13966</v>
      </c>
      <c r="K2417" s="68" t="s">
        <v>196</v>
      </c>
      <c r="L2417" s="68" t="s">
        <v>14048</v>
      </c>
      <c r="M2417" s="68" t="s">
        <v>14324</v>
      </c>
      <c r="N2417" s="68" t="s">
        <v>186</v>
      </c>
      <c r="O2417" s="68" t="s">
        <v>14666</v>
      </c>
      <c r="P2417" s="348">
        <v>84361948</v>
      </c>
      <c r="Q2417" s="348" t="s">
        <v>15347</v>
      </c>
      <c r="R2417" s="348" t="s">
        <v>15058</v>
      </c>
      <c r="S2417" s="348">
        <v>84361948</v>
      </c>
      <c r="T2417" s="348" t="s">
        <v>15893</v>
      </c>
      <c r="U2417" s="348">
        <v>27881127</v>
      </c>
      <c r="V2417" s="68"/>
      <c r="W2417" s="68"/>
      <c r="X2417" s="68"/>
      <c r="Y2417" s="68"/>
    </row>
    <row r="2418" spans="1:25" x14ac:dyDescent="0.25">
      <c r="A2418" s="68" t="s">
        <v>6963</v>
      </c>
      <c r="B2418" s="68" t="s">
        <v>6962</v>
      </c>
      <c r="C2418" s="68" t="s">
        <v>1966</v>
      </c>
      <c r="D2418" s="68" t="s">
        <v>11185</v>
      </c>
      <c r="E2418" s="68" t="s">
        <v>10</v>
      </c>
      <c r="F2418" s="68" t="s">
        <v>195</v>
      </c>
      <c r="G2418" s="68" t="s">
        <v>6</v>
      </c>
      <c r="H2418" s="68" t="s">
        <v>4</v>
      </c>
      <c r="I2418" s="68">
        <v>60503</v>
      </c>
      <c r="J2418" s="68" t="s">
        <v>12991</v>
      </c>
      <c r="K2418" s="68" t="s">
        <v>196</v>
      </c>
      <c r="L2418" s="68" t="s">
        <v>14048</v>
      </c>
      <c r="M2418" s="68" t="s">
        <v>6928</v>
      </c>
      <c r="N2418" s="68" t="s">
        <v>1966</v>
      </c>
      <c r="O2418" s="68" t="s">
        <v>14666</v>
      </c>
      <c r="P2418" s="348">
        <v>22006081</v>
      </c>
      <c r="Q2418" s="348">
        <v>64202734</v>
      </c>
      <c r="R2418" s="348" t="s">
        <v>15898</v>
      </c>
      <c r="S2418" s="348">
        <v>64202734</v>
      </c>
      <c r="T2418" s="348" t="s">
        <v>15893</v>
      </c>
      <c r="U2418" s="348">
        <v>27881127</v>
      </c>
      <c r="V2418" s="68"/>
      <c r="W2418" s="68"/>
      <c r="X2418" s="68"/>
      <c r="Y2418" s="68"/>
    </row>
    <row r="2419" spans="1:25" x14ac:dyDescent="0.25">
      <c r="A2419" s="68" t="s">
        <v>6965</v>
      </c>
      <c r="B2419" s="68" t="s">
        <v>6964</v>
      </c>
      <c r="C2419" s="68" t="s">
        <v>6966</v>
      </c>
      <c r="D2419" s="68" t="s">
        <v>11185</v>
      </c>
      <c r="E2419" s="68" t="s">
        <v>10</v>
      </c>
      <c r="F2419" s="68" t="s">
        <v>195</v>
      </c>
      <c r="G2419" s="68" t="s">
        <v>6</v>
      </c>
      <c r="H2419" s="68" t="s">
        <v>7</v>
      </c>
      <c r="I2419" s="68">
        <v>60506</v>
      </c>
      <c r="J2419" s="68" t="s">
        <v>13966</v>
      </c>
      <c r="K2419" s="68" t="s">
        <v>196</v>
      </c>
      <c r="L2419" s="68" t="s">
        <v>14048</v>
      </c>
      <c r="M2419" s="68" t="s">
        <v>14324</v>
      </c>
      <c r="N2419" s="68" t="s">
        <v>11749</v>
      </c>
      <c r="O2419" s="68" t="s">
        <v>14666</v>
      </c>
      <c r="P2419" s="348">
        <v>27751050</v>
      </c>
      <c r="Q2419" s="348">
        <v>27751050</v>
      </c>
      <c r="R2419" s="348" t="s">
        <v>6967</v>
      </c>
      <c r="S2419" s="348">
        <v>88376925</v>
      </c>
      <c r="T2419" s="348" t="s">
        <v>15893</v>
      </c>
      <c r="U2419" s="348">
        <v>27881127</v>
      </c>
      <c r="V2419" s="68"/>
      <c r="W2419" s="68"/>
      <c r="X2419" s="68" t="s">
        <v>12163</v>
      </c>
      <c r="Y2419" s="68"/>
    </row>
    <row r="2420" spans="1:25" x14ac:dyDescent="0.25">
      <c r="A2420" s="68" t="s">
        <v>6969</v>
      </c>
      <c r="B2420" s="68" t="s">
        <v>6968</v>
      </c>
      <c r="C2420" s="68" t="s">
        <v>1970</v>
      </c>
      <c r="D2420" s="68" t="s">
        <v>4119</v>
      </c>
      <c r="E2420" s="68" t="s">
        <v>4</v>
      </c>
      <c r="F2420" s="68" t="s">
        <v>133</v>
      </c>
      <c r="G2420" s="68" t="s">
        <v>3</v>
      </c>
      <c r="H2420" s="68" t="s">
        <v>6</v>
      </c>
      <c r="I2420" s="68">
        <v>70205</v>
      </c>
      <c r="J2420" s="68" t="s">
        <v>13953</v>
      </c>
      <c r="K2420" s="68" t="s">
        <v>132</v>
      </c>
      <c r="L2420" s="68" t="s">
        <v>14376</v>
      </c>
      <c r="M2420" s="68" t="s">
        <v>4120</v>
      </c>
      <c r="N2420" s="68" t="s">
        <v>1970</v>
      </c>
      <c r="O2420" s="68" t="s">
        <v>14666</v>
      </c>
      <c r="P2420" s="348">
        <v>44092767</v>
      </c>
      <c r="Q2420" s="348">
        <v>89532067</v>
      </c>
      <c r="R2420" s="348" t="s">
        <v>14387</v>
      </c>
      <c r="S2420" s="348">
        <v>89532067</v>
      </c>
      <c r="T2420" s="348" t="s">
        <v>15646</v>
      </c>
      <c r="U2420" s="348">
        <v>89865713</v>
      </c>
      <c r="V2420" s="68"/>
      <c r="W2420" s="68"/>
      <c r="X2420" s="68" t="s">
        <v>691</v>
      </c>
      <c r="Y2420" s="68"/>
    </row>
    <row r="2421" spans="1:25" x14ac:dyDescent="0.25">
      <c r="A2421" s="68" t="s">
        <v>6971</v>
      </c>
      <c r="B2421" s="68" t="s">
        <v>6970</v>
      </c>
      <c r="C2421" s="68" t="s">
        <v>5511</v>
      </c>
      <c r="D2421" s="68" t="s">
        <v>11185</v>
      </c>
      <c r="E2421" s="68" t="s">
        <v>10</v>
      </c>
      <c r="F2421" s="68" t="s">
        <v>195</v>
      </c>
      <c r="G2421" s="68" t="s">
        <v>6</v>
      </c>
      <c r="H2421" s="68" t="s">
        <v>7</v>
      </c>
      <c r="I2421" s="68">
        <v>60506</v>
      </c>
      <c r="J2421" s="68" t="s">
        <v>13966</v>
      </c>
      <c r="K2421" s="68" t="s">
        <v>196</v>
      </c>
      <c r="L2421" s="68" t="s">
        <v>14048</v>
      </c>
      <c r="M2421" s="68" t="s">
        <v>14324</v>
      </c>
      <c r="N2421" s="68" t="s">
        <v>11750</v>
      </c>
      <c r="O2421" s="68" t="s">
        <v>14666</v>
      </c>
      <c r="P2421" s="348">
        <v>22002211</v>
      </c>
      <c r="Q2421" s="348">
        <v>88008896</v>
      </c>
      <c r="R2421" s="348" t="s">
        <v>16787</v>
      </c>
      <c r="S2421" s="348">
        <v>88008896</v>
      </c>
      <c r="T2421" s="348" t="s">
        <v>15893</v>
      </c>
      <c r="U2421" s="348">
        <v>27882217</v>
      </c>
      <c r="V2421" s="68"/>
      <c r="W2421" s="68"/>
      <c r="X2421" s="68" t="s">
        <v>6972</v>
      </c>
      <c r="Y2421" s="68"/>
    </row>
    <row r="2422" spans="1:25" x14ac:dyDescent="0.25">
      <c r="A2422" s="68" t="s">
        <v>6973</v>
      </c>
      <c r="B2422" s="68" t="s">
        <v>5495</v>
      </c>
      <c r="C2422" s="68" t="s">
        <v>6974</v>
      </c>
      <c r="D2422" s="68" t="s">
        <v>11185</v>
      </c>
      <c r="E2422" s="68" t="s">
        <v>10</v>
      </c>
      <c r="F2422" s="68" t="s">
        <v>195</v>
      </c>
      <c r="G2422" s="68" t="s">
        <v>6</v>
      </c>
      <c r="H2422" s="68" t="s">
        <v>4</v>
      </c>
      <c r="I2422" s="68">
        <v>60503</v>
      </c>
      <c r="J2422" s="68" t="s">
        <v>12991</v>
      </c>
      <c r="K2422" s="68" t="s">
        <v>196</v>
      </c>
      <c r="L2422" s="68" t="s">
        <v>14048</v>
      </c>
      <c r="M2422" s="68" t="s">
        <v>6928</v>
      </c>
      <c r="N2422" s="68" t="s">
        <v>6974</v>
      </c>
      <c r="O2422" s="68" t="s">
        <v>14666</v>
      </c>
      <c r="P2422" s="348">
        <v>22610422</v>
      </c>
      <c r="Q2422" s="348">
        <v>22610422</v>
      </c>
      <c r="R2422" s="348" t="s">
        <v>15899</v>
      </c>
      <c r="S2422" s="348">
        <v>84136076</v>
      </c>
      <c r="T2422" s="348" t="s">
        <v>15893</v>
      </c>
      <c r="U2422" s="348">
        <v>27881127</v>
      </c>
      <c r="V2422" s="68"/>
      <c r="W2422" s="68"/>
      <c r="X2422" s="68"/>
      <c r="Y2422" s="68"/>
    </row>
    <row r="2423" spans="1:25" x14ac:dyDescent="0.25">
      <c r="A2423" s="68" t="s">
        <v>6976</v>
      </c>
      <c r="B2423" s="68" t="s">
        <v>6975</v>
      </c>
      <c r="C2423" s="68" t="s">
        <v>14333</v>
      </c>
      <c r="D2423" s="68" t="s">
        <v>11185</v>
      </c>
      <c r="E2423" s="68" t="s">
        <v>10</v>
      </c>
      <c r="F2423" s="68" t="s">
        <v>195</v>
      </c>
      <c r="G2423" s="68" t="s">
        <v>6</v>
      </c>
      <c r="H2423" s="68" t="s">
        <v>4</v>
      </c>
      <c r="I2423" s="68">
        <v>60503</v>
      </c>
      <c r="J2423" s="68" t="s">
        <v>12991</v>
      </c>
      <c r="K2423" s="68" t="s">
        <v>196</v>
      </c>
      <c r="L2423" s="68" t="s">
        <v>14048</v>
      </c>
      <c r="M2423" s="68" t="s">
        <v>6928</v>
      </c>
      <c r="N2423" s="68" t="s">
        <v>6729</v>
      </c>
      <c r="O2423" s="68" t="s">
        <v>14666</v>
      </c>
      <c r="P2423" s="348">
        <v>22610413</v>
      </c>
      <c r="Q2423" s="348">
        <v>60056189</v>
      </c>
      <c r="R2423" s="348" t="s">
        <v>6977</v>
      </c>
      <c r="S2423" s="348">
        <v>60056189</v>
      </c>
      <c r="T2423" s="348" t="s">
        <v>15893</v>
      </c>
      <c r="U2423" s="348">
        <v>27881127</v>
      </c>
      <c r="V2423" s="68"/>
      <c r="W2423" s="68"/>
      <c r="X2423" s="68"/>
      <c r="Y2423" s="68"/>
    </row>
    <row r="2424" spans="1:25" x14ac:dyDescent="0.25">
      <c r="A2424" s="68" t="s">
        <v>6978</v>
      </c>
      <c r="B2424" s="68" t="s">
        <v>5773</v>
      </c>
      <c r="C2424" s="68" t="s">
        <v>6979</v>
      </c>
      <c r="D2424" s="68" t="s">
        <v>11185</v>
      </c>
      <c r="E2424" s="68" t="s">
        <v>10</v>
      </c>
      <c r="F2424" s="68" t="s">
        <v>195</v>
      </c>
      <c r="G2424" s="68" t="s">
        <v>6</v>
      </c>
      <c r="H2424" s="68" t="s">
        <v>4</v>
      </c>
      <c r="I2424" s="68">
        <v>60503</v>
      </c>
      <c r="J2424" s="68" t="s">
        <v>12991</v>
      </c>
      <c r="K2424" s="68" t="s">
        <v>196</v>
      </c>
      <c r="L2424" s="68" t="s">
        <v>14048</v>
      </c>
      <c r="M2424" s="68" t="s">
        <v>6928</v>
      </c>
      <c r="N2424" s="68" t="s">
        <v>11751</v>
      </c>
      <c r="O2424" s="68" t="s">
        <v>14666</v>
      </c>
      <c r="P2424" s="348">
        <v>22001178</v>
      </c>
      <c r="Q2424" s="348">
        <v>86164909</v>
      </c>
      <c r="R2424" s="348" t="s">
        <v>12501</v>
      </c>
      <c r="S2424" s="348">
        <v>22001178</v>
      </c>
      <c r="T2424" s="348" t="s">
        <v>15893</v>
      </c>
      <c r="U2424" s="348">
        <v>27881127</v>
      </c>
      <c r="V2424" s="68"/>
      <c r="W2424" s="68"/>
      <c r="X2424" s="68" t="s">
        <v>12816</v>
      </c>
      <c r="Y2424" s="68"/>
    </row>
    <row r="2425" spans="1:25" x14ac:dyDescent="0.25">
      <c r="A2425" s="68" t="s">
        <v>6980</v>
      </c>
      <c r="B2425" s="68" t="s">
        <v>6840</v>
      </c>
      <c r="C2425" s="68" t="s">
        <v>6981</v>
      </c>
      <c r="D2425" s="68" t="s">
        <v>11185</v>
      </c>
      <c r="E2425" s="68" t="s">
        <v>10</v>
      </c>
      <c r="F2425" s="68" t="s">
        <v>195</v>
      </c>
      <c r="G2425" s="68" t="s">
        <v>6</v>
      </c>
      <c r="H2425" s="68" t="s">
        <v>4</v>
      </c>
      <c r="I2425" s="68">
        <v>60503</v>
      </c>
      <c r="J2425" s="68" t="s">
        <v>12991</v>
      </c>
      <c r="K2425" s="68" t="s">
        <v>196</v>
      </c>
      <c r="L2425" s="68" t="s">
        <v>14048</v>
      </c>
      <c r="M2425" s="68" t="s">
        <v>6928</v>
      </c>
      <c r="N2425" s="68" t="s">
        <v>6981</v>
      </c>
      <c r="O2425" s="68" t="s">
        <v>14666</v>
      </c>
      <c r="P2425" s="348">
        <v>22008212</v>
      </c>
      <c r="Q2425" s="348">
        <v>62959722</v>
      </c>
      <c r="R2425" s="348" t="s">
        <v>15110</v>
      </c>
      <c r="S2425" s="348">
        <v>27351033</v>
      </c>
      <c r="T2425" s="348" t="s">
        <v>15893</v>
      </c>
      <c r="U2425" s="348">
        <v>27881127</v>
      </c>
      <c r="V2425" s="68"/>
      <c r="W2425" s="68"/>
      <c r="X2425" s="68"/>
      <c r="Y2425" s="68"/>
    </row>
    <row r="2426" spans="1:25" x14ac:dyDescent="0.25">
      <c r="A2426" s="68" t="s">
        <v>6982</v>
      </c>
      <c r="B2426" s="68" t="s">
        <v>6875</v>
      </c>
      <c r="C2426" s="68" t="s">
        <v>6983</v>
      </c>
      <c r="D2426" s="68" t="s">
        <v>4633</v>
      </c>
      <c r="E2426" s="68" t="s">
        <v>7</v>
      </c>
      <c r="F2426" s="68" t="s">
        <v>89</v>
      </c>
      <c r="G2426" s="68" t="s">
        <v>6</v>
      </c>
      <c r="H2426" s="68" t="s">
        <v>16</v>
      </c>
      <c r="I2426" s="68">
        <v>30512</v>
      </c>
      <c r="J2426" s="68" t="s">
        <v>13954</v>
      </c>
      <c r="K2426" s="68" t="s">
        <v>322</v>
      </c>
      <c r="L2426" s="68" t="s">
        <v>4633</v>
      </c>
      <c r="M2426" s="68" t="s">
        <v>15700</v>
      </c>
      <c r="N2426" s="68" t="s">
        <v>6983</v>
      </c>
      <c r="O2426" s="68" t="s">
        <v>14666</v>
      </c>
      <c r="P2426" s="348">
        <v>87311710</v>
      </c>
      <c r="Q2426" s="348" t="s">
        <v>15347</v>
      </c>
      <c r="R2426" s="348" t="s">
        <v>10239</v>
      </c>
      <c r="S2426" s="348">
        <v>83455626</v>
      </c>
      <c r="T2426" s="348" t="s">
        <v>14905</v>
      </c>
      <c r="U2426" s="348">
        <v>25567876</v>
      </c>
      <c r="V2426" s="68"/>
      <c r="W2426" s="68"/>
      <c r="X2426" s="68" t="s">
        <v>6731</v>
      </c>
      <c r="Y2426" s="68"/>
    </row>
    <row r="2427" spans="1:25" x14ac:dyDescent="0.25">
      <c r="A2427" s="68" t="s">
        <v>6985</v>
      </c>
      <c r="B2427" s="68" t="s">
        <v>6984</v>
      </c>
      <c r="C2427" s="68" t="s">
        <v>11234</v>
      </c>
      <c r="D2427" s="68" t="s">
        <v>194</v>
      </c>
      <c r="E2427" s="68" t="s">
        <v>2</v>
      </c>
      <c r="F2427" s="68" t="s">
        <v>195</v>
      </c>
      <c r="G2427" s="68" t="s">
        <v>8</v>
      </c>
      <c r="H2427" s="68" t="s">
        <v>2</v>
      </c>
      <c r="I2427" s="68">
        <v>60701</v>
      </c>
      <c r="J2427" s="68" t="s">
        <v>12915</v>
      </c>
      <c r="K2427" s="68" t="s">
        <v>196</v>
      </c>
      <c r="L2427" s="68" t="s">
        <v>197</v>
      </c>
      <c r="M2427" s="68" t="s">
        <v>197</v>
      </c>
      <c r="N2427" s="68" t="s">
        <v>11752</v>
      </c>
      <c r="O2427" s="68" t="s">
        <v>14666</v>
      </c>
      <c r="P2427" s="348">
        <v>27750083</v>
      </c>
      <c r="Q2427" s="348">
        <v>27750083</v>
      </c>
      <c r="R2427" s="348" t="s">
        <v>10055</v>
      </c>
      <c r="S2427" s="348">
        <v>27750083</v>
      </c>
      <c r="T2427" s="348" t="s">
        <v>15901</v>
      </c>
      <c r="U2427" s="348">
        <v>27750256</v>
      </c>
      <c r="V2427" s="68"/>
      <c r="W2427" s="68"/>
      <c r="X2427" s="68" t="s">
        <v>2461</v>
      </c>
      <c r="Y2427" s="68" t="s">
        <v>1042</v>
      </c>
    </row>
    <row r="2428" spans="1:25" x14ac:dyDescent="0.25">
      <c r="A2428" s="68" t="s">
        <v>6986</v>
      </c>
      <c r="B2428" s="68" t="s">
        <v>6934</v>
      </c>
      <c r="C2428" s="68" t="s">
        <v>285</v>
      </c>
      <c r="D2428" s="68" t="s">
        <v>194</v>
      </c>
      <c r="E2428" s="68" t="s">
        <v>2</v>
      </c>
      <c r="F2428" s="68" t="s">
        <v>195</v>
      </c>
      <c r="G2428" s="68" t="s">
        <v>8</v>
      </c>
      <c r="H2428" s="68" t="s">
        <v>2</v>
      </c>
      <c r="I2428" s="68">
        <v>60701</v>
      </c>
      <c r="J2428" s="68" t="s">
        <v>12915</v>
      </c>
      <c r="K2428" s="68" t="s">
        <v>196</v>
      </c>
      <c r="L2428" s="68" t="s">
        <v>197</v>
      </c>
      <c r="M2428" s="68" t="s">
        <v>197</v>
      </c>
      <c r="N2428" s="68" t="s">
        <v>285</v>
      </c>
      <c r="O2428" s="68" t="s">
        <v>14666</v>
      </c>
      <c r="P2428" s="348">
        <v>27750256</v>
      </c>
      <c r="Q2428" s="348" t="s">
        <v>15347</v>
      </c>
      <c r="R2428" s="348" t="s">
        <v>14329</v>
      </c>
      <c r="S2428" s="348">
        <v>88530489</v>
      </c>
      <c r="T2428" s="348" t="s">
        <v>15901</v>
      </c>
      <c r="U2428" s="348">
        <v>27750256</v>
      </c>
      <c r="V2428" s="68"/>
      <c r="W2428" s="68"/>
      <c r="X2428" s="68" t="s">
        <v>2456</v>
      </c>
      <c r="Y2428" s="68"/>
    </row>
    <row r="2429" spans="1:25" x14ac:dyDescent="0.25">
      <c r="A2429" s="68" t="s">
        <v>6988</v>
      </c>
      <c r="B2429" s="68" t="s">
        <v>6987</v>
      </c>
      <c r="C2429" s="68" t="s">
        <v>12367</v>
      </c>
      <c r="D2429" s="68" t="s">
        <v>4633</v>
      </c>
      <c r="E2429" s="68" t="s">
        <v>10</v>
      </c>
      <c r="F2429" s="68" t="s">
        <v>89</v>
      </c>
      <c r="G2429" s="68" t="s">
        <v>6</v>
      </c>
      <c r="H2429" s="68" t="s">
        <v>6</v>
      </c>
      <c r="I2429" s="68">
        <v>30505</v>
      </c>
      <c r="J2429" s="68" t="s">
        <v>13064</v>
      </c>
      <c r="K2429" s="68" t="s">
        <v>322</v>
      </c>
      <c r="L2429" s="68" t="s">
        <v>4633</v>
      </c>
      <c r="M2429" s="68" t="s">
        <v>718</v>
      </c>
      <c r="N2429" s="68" t="s">
        <v>6989</v>
      </c>
      <c r="O2429" s="68" t="s">
        <v>14666</v>
      </c>
      <c r="P2429" s="348">
        <v>87758307</v>
      </c>
      <c r="Q2429" s="348">
        <v>88562470</v>
      </c>
      <c r="R2429" s="348" t="s">
        <v>14908</v>
      </c>
      <c r="S2429" s="348">
        <v>88562470</v>
      </c>
      <c r="T2429" s="348" t="s">
        <v>15238</v>
      </c>
      <c r="U2429" s="348">
        <v>89463166</v>
      </c>
      <c r="V2429" s="68"/>
      <c r="W2429" s="68"/>
      <c r="X2429" s="68" t="s">
        <v>8962</v>
      </c>
      <c r="Y2429" s="68"/>
    </row>
    <row r="2430" spans="1:25" x14ac:dyDescent="0.25">
      <c r="A2430" s="68" t="s">
        <v>6991</v>
      </c>
      <c r="B2430" s="68" t="s">
        <v>6990</v>
      </c>
      <c r="C2430" s="68" t="s">
        <v>11235</v>
      </c>
      <c r="D2430" s="68" t="s">
        <v>194</v>
      </c>
      <c r="E2430" s="68" t="s">
        <v>2</v>
      </c>
      <c r="F2430" s="68" t="s">
        <v>195</v>
      </c>
      <c r="G2430" s="68" t="s">
        <v>8</v>
      </c>
      <c r="H2430" s="68" t="s">
        <v>2</v>
      </c>
      <c r="I2430" s="68">
        <v>60701</v>
      </c>
      <c r="J2430" s="68" t="s">
        <v>12915</v>
      </c>
      <c r="K2430" s="68" t="s">
        <v>196</v>
      </c>
      <c r="L2430" s="68" t="s">
        <v>197</v>
      </c>
      <c r="M2430" s="68" t="s">
        <v>197</v>
      </c>
      <c r="N2430" s="68" t="s">
        <v>11753</v>
      </c>
      <c r="O2430" s="68" t="s">
        <v>14666</v>
      </c>
      <c r="P2430" s="348">
        <v>27751521</v>
      </c>
      <c r="Q2430" s="348">
        <v>27751521</v>
      </c>
      <c r="R2430" s="348" t="s">
        <v>15090</v>
      </c>
      <c r="S2430" s="348">
        <v>27751521</v>
      </c>
      <c r="T2430" s="348" t="s">
        <v>15901</v>
      </c>
      <c r="U2430" s="348">
        <v>27750256</v>
      </c>
      <c r="V2430" s="68"/>
      <c r="W2430" s="68"/>
      <c r="X2430" s="68" t="s">
        <v>2464</v>
      </c>
      <c r="Y2430" s="68"/>
    </row>
    <row r="2431" spans="1:25" x14ac:dyDescent="0.25">
      <c r="A2431" s="68" t="s">
        <v>6992</v>
      </c>
      <c r="B2431" s="68" t="s">
        <v>199</v>
      </c>
      <c r="C2431" s="68" t="s">
        <v>11236</v>
      </c>
      <c r="D2431" s="68" t="s">
        <v>194</v>
      </c>
      <c r="E2431" s="68" t="s">
        <v>2</v>
      </c>
      <c r="F2431" s="68" t="s">
        <v>195</v>
      </c>
      <c r="G2431" s="68" t="s">
        <v>8</v>
      </c>
      <c r="H2431" s="68" t="s">
        <v>2</v>
      </c>
      <c r="I2431" s="68">
        <v>60701</v>
      </c>
      <c r="J2431" s="68" t="s">
        <v>12915</v>
      </c>
      <c r="K2431" s="68" t="s">
        <v>196</v>
      </c>
      <c r="L2431" s="68" t="s">
        <v>197</v>
      </c>
      <c r="M2431" s="68" t="s">
        <v>197</v>
      </c>
      <c r="N2431" s="68" t="s">
        <v>11754</v>
      </c>
      <c r="O2431" s="68" t="s">
        <v>14666</v>
      </c>
      <c r="P2431" s="348">
        <v>27750456</v>
      </c>
      <c r="Q2431" s="348">
        <v>27750456</v>
      </c>
      <c r="R2431" s="348" t="s">
        <v>13268</v>
      </c>
      <c r="S2431" s="348">
        <v>86928594</v>
      </c>
      <c r="T2431" s="348" t="s">
        <v>15901</v>
      </c>
      <c r="U2431" s="348">
        <v>27750256</v>
      </c>
      <c r="V2431" s="68"/>
      <c r="W2431" s="68"/>
      <c r="X2431" s="68" t="s">
        <v>2457</v>
      </c>
      <c r="Y2431" s="68"/>
    </row>
    <row r="2432" spans="1:25" x14ac:dyDescent="0.25">
      <c r="A2432" s="68" t="s">
        <v>6994</v>
      </c>
      <c r="B2432" s="68" t="s">
        <v>6993</v>
      </c>
      <c r="C2432" s="68" t="s">
        <v>11237</v>
      </c>
      <c r="D2432" s="68" t="s">
        <v>194</v>
      </c>
      <c r="E2432" s="68" t="s">
        <v>2</v>
      </c>
      <c r="F2432" s="68" t="s">
        <v>195</v>
      </c>
      <c r="G2432" s="68" t="s">
        <v>8</v>
      </c>
      <c r="H2432" s="68" t="s">
        <v>2</v>
      </c>
      <c r="I2432" s="68">
        <v>60701</v>
      </c>
      <c r="J2432" s="68" t="s">
        <v>12915</v>
      </c>
      <c r="K2432" s="68" t="s">
        <v>196</v>
      </c>
      <c r="L2432" s="68" t="s">
        <v>197</v>
      </c>
      <c r="M2432" s="68" t="s">
        <v>197</v>
      </c>
      <c r="N2432" s="68" t="s">
        <v>11755</v>
      </c>
      <c r="O2432" s="68" t="s">
        <v>14666</v>
      </c>
      <c r="P2432" s="348">
        <v>27755155</v>
      </c>
      <c r="Q2432" s="348">
        <v>27755155</v>
      </c>
      <c r="R2432" s="348" t="s">
        <v>11770</v>
      </c>
      <c r="S2432" s="348">
        <v>85668279</v>
      </c>
      <c r="T2432" s="348" t="s">
        <v>15901</v>
      </c>
      <c r="U2432" s="348">
        <v>27750256</v>
      </c>
      <c r="V2432" s="68"/>
      <c r="W2432" s="68"/>
      <c r="X2432" s="68" t="s">
        <v>5873</v>
      </c>
      <c r="Y2432" s="68"/>
    </row>
    <row r="2433" spans="1:25" x14ac:dyDescent="0.25">
      <c r="A2433" s="68" t="s">
        <v>6996</v>
      </c>
      <c r="B2433" s="68" t="s">
        <v>6995</v>
      </c>
      <c r="C2433" s="68" t="s">
        <v>6997</v>
      </c>
      <c r="D2433" s="68" t="s">
        <v>194</v>
      </c>
      <c r="E2433" s="68" t="s">
        <v>3</v>
      </c>
      <c r="F2433" s="68" t="s">
        <v>195</v>
      </c>
      <c r="G2433" s="68" t="s">
        <v>8</v>
      </c>
      <c r="H2433" s="68" t="s">
        <v>5</v>
      </c>
      <c r="I2433" s="68">
        <v>60704</v>
      </c>
      <c r="J2433" s="68" t="s">
        <v>13942</v>
      </c>
      <c r="K2433" s="68" t="s">
        <v>196</v>
      </c>
      <c r="L2433" s="68" t="s">
        <v>197</v>
      </c>
      <c r="M2433" s="68" t="s">
        <v>2410</v>
      </c>
      <c r="N2433" s="68" t="s">
        <v>6997</v>
      </c>
      <c r="O2433" s="68" t="s">
        <v>14666</v>
      </c>
      <c r="P2433" s="348">
        <v>27760003</v>
      </c>
      <c r="Q2433" s="348">
        <v>22001451</v>
      </c>
      <c r="R2433" s="348" t="s">
        <v>12502</v>
      </c>
      <c r="S2433" s="348">
        <v>86130110</v>
      </c>
      <c r="T2433" s="348" t="s">
        <v>15902</v>
      </c>
      <c r="U2433" s="348">
        <v>86418400</v>
      </c>
      <c r="V2433" s="68"/>
      <c r="W2433" s="68"/>
      <c r="X2433" s="68" t="s">
        <v>6990</v>
      </c>
      <c r="Y2433" s="68"/>
    </row>
    <row r="2434" spans="1:25" x14ac:dyDescent="0.25">
      <c r="A2434" s="68" t="s">
        <v>6999</v>
      </c>
      <c r="B2434" s="68" t="s">
        <v>6998</v>
      </c>
      <c r="C2434" s="68" t="s">
        <v>11238</v>
      </c>
      <c r="D2434" s="68" t="s">
        <v>194</v>
      </c>
      <c r="E2434" s="68" t="s">
        <v>2</v>
      </c>
      <c r="F2434" s="68" t="s">
        <v>195</v>
      </c>
      <c r="G2434" s="68" t="s">
        <v>8</v>
      </c>
      <c r="H2434" s="68" t="s">
        <v>2</v>
      </c>
      <c r="I2434" s="68">
        <v>60701</v>
      </c>
      <c r="J2434" s="68" t="s">
        <v>12915</v>
      </c>
      <c r="K2434" s="68" t="s">
        <v>196</v>
      </c>
      <c r="L2434" s="68" t="s">
        <v>197</v>
      </c>
      <c r="M2434" s="68" t="s">
        <v>197</v>
      </c>
      <c r="N2434" s="68" t="s">
        <v>7000</v>
      </c>
      <c r="O2434" s="68" t="s">
        <v>14666</v>
      </c>
      <c r="P2434" s="348">
        <v>27751117</v>
      </c>
      <c r="Q2434" s="348">
        <v>27751117</v>
      </c>
      <c r="R2434" s="348" t="s">
        <v>14323</v>
      </c>
      <c r="S2434" s="348">
        <v>86155714</v>
      </c>
      <c r="T2434" s="348" t="s">
        <v>15901</v>
      </c>
      <c r="U2434" s="348">
        <v>27750256</v>
      </c>
      <c r="V2434" s="68"/>
      <c r="W2434" s="68"/>
      <c r="X2434" s="68" t="s">
        <v>2452</v>
      </c>
      <c r="Y2434" s="68"/>
    </row>
    <row r="2435" spans="1:25" x14ac:dyDescent="0.25">
      <c r="A2435" s="68" t="s">
        <v>7002</v>
      </c>
      <c r="B2435" s="68" t="s">
        <v>7001</v>
      </c>
      <c r="C2435" s="68" t="s">
        <v>7003</v>
      </c>
      <c r="D2435" s="68" t="s">
        <v>4633</v>
      </c>
      <c r="E2435" s="68" t="s">
        <v>10</v>
      </c>
      <c r="F2435" s="68" t="s">
        <v>89</v>
      </c>
      <c r="G2435" s="68" t="s">
        <v>6</v>
      </c>
      <c r="H2435" s="68" t="s">
        <v>6</v>
      </c>
      <c r="I2435" s="68">
        <v>30505</v>
      </c>
      <c r="J2435" s="68" t="s">
        <v>13064</v>
      </c>
      <c r="K2435" s="68" t="s">
        <v>322</v>
      </c>
      <c r="L2435" s="68" t="s">
        <v>4633</v>
      </c>
      <c r="M2435" s="68" t="s">
        <v>718</v>
      </c>
      <c r="N2435" s="68" t="s">
        <v>7003</v>
      </c>
      <c r="O2435" s="68" t="s">
        <v>14666</v>
      </c>
      <c r="P2435" s="348">
        <v>25590285</v>
      </c>
      <c r="Q2435" s="348" t="s">
        <v>15347</v>
      </c>
      <c r="R2435" s="348" t="s">
        <v>13200</v>
      </c>
      <c r="S2435" s="348">
        <v>89719084</v>
      </c>
      <c r="T2435" s="348" t="s">
        <v>15238</v>
      </c>
      <c r="U2435" s="348" t="s">
        <v>16591</v>
      </c>
      <c r="V2435" s="68"/>
      <c r="W2435" s="68"/>
      <c r="X2435" s="68" t="s">
        <v>4773</v>
      </c>
      <c r="Y2435" s="68"/>
    </row>
    <row r="2436" spans="1:25" x14ac:dyDescent="0.25">
      <c r="A2436" s="68" t="s">
        <v>7006</v>
      </c>
      <c r="B2436" s="68" t="s">
        <v>7005</v>
      </c>
      <c r="C2436" s="68" t="s">
        <v>255</v>
      </c>
      <c r="D2436" s="68" t="s">
        <v>194</v>
      </c>
      <c r="E2436" s="68" t="s">
        <v>2</v>
      </c>
      <c r="F2436" s="68" t="s">
        <v>195</v>
      </c>
      <c r="G2436" s="68" t="s">
        <v>8</v>
      </c>
      <c r="H2436" s="68" t="s">
        <v>2</v>
      </c>
      <c r="I2436" s="68">
        <v>60701</v>
      </c>
      <c r="J2436" s="68" t="s">
        <v>12915</v>
      </c>
      <c r="K2436" s="68" t="s">
        <v>196</v>
      </c>
      <c r="L2436" s="68" t="s">
        <v>197</v>
      </c>
      <c r="M2436" s="68" t="s">
        <v>197</v>
      </c>
      <c r="N2436" s="68" t="s">
        <v>255</v>
      </c>
      <c r="O2436" s="68" t="s">
        <v>14666</v>
      </c>
      <c r="P2436" s="348">
        <v>27801498</v>
      </c>
      <c r="Q2436" s="348">
        <v>27801498</v>
      </c>
      <c r="R2436" s="348" t="s">
        <v>15062</v>
      </c>
      <c r="S2436" s="348">
        <v>83066016</v>
      </c>
      <c r="T2436" s="348" t="s">
        <v>15901</v>
      </c>
      <c r="U2436" s="348">
        <v>27750256</v>
      </c>
      <c r="V2436" s="68"/>
      <c r="W2436" s="68"/>
      <c r="X2436" s="68"/>
      <c r="Y2436" s="68"/>
    </row>
    <row r="2437" spans="1:25" x14ac:dyDescent="0.25">
      <c r="A2437" s="68" t="s">
        <v>7008</v>
      </c>
      <c r="B2437" s="68" t="s">
        <v>7007</v>
      </c>
      <c r="C2437" s="68" t="s">
        <v>11239</v>
      </c>
      <c r="D2437" s="68" t="s">
        <v>194</v>
      </c>
      <c r="E2437" s="68" t="s">
        <v>2</v>
      </c>
      <c r="F2437" s="68" t="s">
        <v>195</v>
      </c>
      <c r="G2437" s="68" t="s">
        <v>8</v>
      </c>
      <c r="H2437" s="68" t="s">
        <v>2</v>
      </c>
      <c r="I2437" s="68">
        <v>60701</v>
      </c>
      <c r="J2437" s="68" t="s">
        <v>12915</v>
      </c>
      <c r="K2437" s="68" t="s">
        <v>196</v>
      </c>
      <c r="L2437" s="68" t="s">
        <v>197</v>
      </c>
      <c r="M2437" s="68" t="s">
        <v>197</v>
      </c>
      <c r="N2437" s="68" t="s">
        <v>11239</v>
      </c>
      <c r="O2437" s="68" t="s">
        <v>14666</v>
      </c>
      <c r="P2437" s="348">
        <v>27756310</v>
      </c>
      <c r="Q2437" s="348">
        <v>27756310</v>
      </c>
      <c r="R2437" s="348" t="s">
        <v>15065</v>
      </c>
      <c r="S2437" s="348">
        <v>84186022</v>
      </c>
      <c r="T2437" s="348" t="s">
        <v>15901</v>
      </c>
      <c r="U2437" s="348">
        <v>27750256</v>
      </c>
      <c r="V2437" s="68"/>
      <c r="W2437" s="68"/>
      <c r="X2437" s="68" t="s">
        <v>12164</v>
      </c>
      <c r="Y2437" s="68"/>
    </row>
    <row r="2438" spans="1:25" x14ac:dyDescent="0.25">
      <c r="A2438" s="68" t="s">
        <v>7010</v>
      </c>
      <c r="B2438" s="68" t="s">
        <v>7009</v>
      </c>
      <c r="C2438" s="68" t="s">
        <v>11240</v>
      </c>
      <c r="D2438" s="68" t="s">
        <v>194</v>
      </c>
      <c r="E2438" s="68" t="s">
        <v>2</v>
      </c>
      <c r="F2438" s="68" t="s">
        <v>195</v>
      </c>
      <c r="G2438" s="68" t="s">
        <v>8</v>
      </c>
      <c r="H2438" s="68" t="s">
        <v>2</v>
      </c>
      <c r="I2438" s="68">
        <v>60701</v>
      </c>
      <c r="J2438" s="68" t="s">
        <v>12915</v>
      </c>
      <c r="K2438" s="68" t="s">
        <v>196</v>
      </c>
      <c r="L2438" s="68" t="s">
        <v>197</v>
      </c>
      <c r="M2438" s="68" t="s">
        <v>197</v>
      </c>
      <c r="N2438" s="68" t="s">
        <v>11240</v>
      </c>
      <c r="O2438" s="68" t="s">
        <v>14666</v>
      </c>
      <c r="P2438" s="348">
        <v>27897118</v>
      </c>
      <c r="Q2438" s="348">
        <v>27897118</v>
      </c>
      <c r="R2438" s="348" t="s">
        <v>13590</v>
      </c>
      <c r="S2438" s="348">
        <v>27897118</v>
      </c>
      <c r="T2438" s="348" t="s">
        <v>15901</v>
      </c>
      <c r="U2438" s="348">
        <v>27750256</v>
      </c>
      <c r="V2438" s="68"/>
      <c r="W2438" s="68"/>
      <c r="X2438" s="68" t="s">
        <v>7011</v>
      </c>
      <c r="Y2438" s="68"/>
    </row>
    <row r="2439" spans="1:25" x14ac:dyDescent="0.25">
      <c r="A2439" s="68" t="s">
        <v>7013</v>
      </c>
      <c r="B2439" s="68" t="s">
        <v>7012</v>
      </c>
      <c r="C2439" s="68" t="s">
        <v>7014</v>
      </c>
      <c r="D2439" s="68" t="s">
        <v>194</v>
      </c>
      <c r="E2439" s="68" t="s">
        <v>2</v>
      </c>
      <c r="F2439" s="68" t="s">
        <v>195</v>
      </c>
      <c r="G2439" s="68" t="s">
        <v>8</v>
      </c>
      <c r="H2439" s="68" t="s">
        <v>2</v>
      </c>
      <c r="I2439" s="68">
        <v>60701</v>
      </c>
      <c r="J2439" s="68" t="s">
        <v>12915</v>
      </c>
      <c r="K2439" s="68" t="s">
        <v>196</v>
      </c>
      <c r="L2439" s="68" t="s">
        <v>197</v>
      </c>
      <c r="M2439" s="68" t="s">
        <v>197</v>
      </c>
      <c r="N2439" s="68" t="s">
        <v>7014</v>
      </c>
      <c r="O2439" s="68" t="s">
        <v>14666</v>
      </c>
      <c r="P2439" s="348">
        <v>27756020</v>
      </c>
      <c r="Q2439" s="348">
        <v>27756020</v>
      </c>
      <c r="R2439" s="348" t="s">
        <v>13602</v>
      </c>
      <c r="S2439" s="348">
        <v>83135577</v>
      </c>
      <c r="T2439" s="348" t="s">
        <v>15901</v>
      </c>
      <c r="U2439" s="348">
        <v>27750256</v>
      </c>
      <c r="V2439" s="68" t="s">
        <v>15261</v>
      </c>
      <c r="W2439" s="68"/>
      <c r="X2439" s="68" t="s">
        <v>1448</v>
      </c>
      <c r="Y2439" s="68"/>
    </row>
    <row r="2440" spans="1:25" x14ac:dyDescent="0.25">
      <c r="A2440" s="68" t="s">
        <v>7016</v>
      </c>
      <c r="B2440" s="68" t="s">
        <v>7015</v>
      </c>
      <c r="C2440" s="68" t="s">
        <v>7017</v>
      </c>
      <c r="D2440" s="68" t="s">
        <v>194</v>
      </c>
      <c r="E2440" s="68" t="s">
        <v>2</v>
      </c>
      <c r="F2440" s="68" t="s">
        <v>195</v>
      </c>
      <c r="G2440" s="68" t="s">
        <v>8</v>
      </c>
      <c r="H2440" s="68" t="s">
        <v>2</v>
      </c>
      <c r="I2440" s="68">
        <v>60701</v>
      </c>
      <c r="J2440" s="68" t="s">
        <v>12915</v>
      </c>
      <c r="K2440" s="68" t="s">
        <v>196</v>
      </c>
      <c r="L2440" s="68" t="s">
        <v>197</v>
      </c>
      <c r="M2440" s="68" t="s">
        <v>197</v>
      </c>
      <c r="N2440" s="68" t="s">
        <v>7017</v>
      </c>
      <c r="O2440" s="68" t="s">
        <v>14666</v>
      </c>
      <c r="P2440" s="348">
        <v>27766257</v>
      </c>
      <c r="Q2440" s="348" t="s">
        <v>15347</v>
      </c>
      <c r="R2440" s="348" t="s">
        <v>15903</v>
      </c>
      <c r="S2440" s="348">
        <v>88132281</v>
      </c>
      <c r="T2440" s="348" t="s">
        <v>15901</v>
      </c>
      <c r="U2440" s="348">
        <v>27750256</v>
      </c>
      <c r="V2440" s="68"/>
      <c r="W2440" s="68"/>
      <c r="X2440" s="68" t="s">
        <v>14327</v>
      </c>
      <c r="Y2440" s="68"/>
    </row>
    <row r="2441" spans="1:25" x14ac:dyDescent="0.25">
      <c r="A2441" s="68" t="s">
        <v>11241</v>
      </c>
      <c r="B2441" s="68" t="s">
        <v>11242</v>
      </c>
      <c r="C2441" s="68" t="s">
        <v>11243</v>
      </c>
      <c r="D2441" s="68" t="s">
        <v>194</v>
      </c>
      <c r="E2441" s="68" t="s">
        <v>2</v>
      </c>
      <c r="F2441" s="68" t="s">
        <v>195</v>
      </c>
      <c r="G2441" s="68" t="s">
        <v>8</v>
      </c>
      <c r="H2441" s="68" t="s">
        <v>2</v>
      </c>
      <c r="I2441" s="68">
        <v>60701</v>
      </c>
      <c r="J2441" s="68" t="s">
        <v>12915</v>
      </c>
      <c r="K2441" s="68" t="s">
        <v>196</v>
      </c>
      <c r="L2441" s="68" t="s">
        <v>197</v>
      </c>
      <c r="M2441" s="68" t="s">
        <v>197</v>
      </c>
      <c r="N2441" s="68" t="s">
        <v>11243</v>
      </c>
      <c r="O2441" s="68" t="s">
        <v>14666</v>
      </c>
      <c r="P2441" s="348">
        <v>84694063</v>
      </c>
      <c r="Q2441" s="348" t="s">
        <v>15347</v>
      </c>
      <c r="R2441" s="348" t="s">
        <v>15081</v>
      </c>
      <c r="S2441" s="348">
        <v>84694063</v>
      </c>
      <c r="T2441" s="348" t="s">
        <v>15901</v>
      </c>
      <c r="U2441" s="348">
        <v>27750256</v>
      </c>
      <c r="V2441" s="68"/>
      <c r="W2441" s="68"/>
      <c r="X2441" s="68"/>
      <c r="Y2441" s="68"/>
    </row>
    <row r="2442" spans="1:25" x14ac:dyDescent="0.25">
      <c r="A2442" s="68" t="s">
        <v>7019</v>
      </c>
      <c r="B2442" s="68" t="s">
        <v>7018</v>
      </c>
      <c r="C2442" s="68" t="s">
        <v>929</v>
      </c>
      <c r="D2442" s="68" t="s">
        <v>194</v>
      </c>
      <c r="E2442" s="68" t="s">
        <v>2</v>
      </c>
      <c r="F2442" s="68" t="s">
        <v>195</v>
      </c>
      <c r="G2442" s="68" t="s">
        <v>8</v>
      </c>
      <c r="H2442" s="68" t="s">
        <v>2</v>
      </c>
      <c r="I2442" s="68">
        <v>60701</v>
      </c>
      <c r="J2442" s="68" t="s">
        <v>12915</v>
      </c>
      <c r="K2442" s="68" t="s">
        <v>196</v>
      </c>
      <c r="L2442" s="68" t="s">
        <v>197</v>
      </c>
      <c r="M2442" s="68" t="s">
        <v>197</v>
      </c>
      <c r="N2442" s="68" t="s">
        <v>929</v>
      </c>
      <c r="O2442" s="68" t="s">
        <v>14666</v>
      </c>
      <c r="P2442" s="348">
        <v>22004636</v>
      </c>
      <c r="Q2442" s="348" t="s">
        <v>15347</v>
      </c>
      <c r="R2442" s="348" t="s">
        <v>15100</v>
      </c>
      <c r="S2442" s="348">
        <v>22004636</v>
      </c>
      <c r="T2442" s="348" t="s">
        <v>15901</v>
      </c>
      <c r="U2442" s="348">
        <v>27752574</v>
      </c>
      <c r="V2442" s="68"/>
      <c r="W2442" s="68"/>
      <c r="X2442" s="68" t="s">
        <v>9489</v>
      </c>
      <c r="Y2442" s="68"/>
    </row>
    <row r="2443" spans="1:25" x14ac:dyDescent="0.25">
      <c r="A2443" s="68" t="s">
        <v>7021</v>
      </c>
      <c r="B2443" s="68" t="s">
        <v>7020</v>
      </c>
      <c r="C2443" s="68" t="s">
        <v>7022</v>
      </c>
      <c r="D2443" s="68" t="s">
        <v>194</v>
      </c>
      <c r="E2443" s="68" t="s">
        <v>2</v>
      </c>
      <c r="F2443" s="68" t="s">
        <v>195</v>
      </c>
      <c r="G2443" s="68" t="s">
        <v>8</v>
      </c>
      <c r="H2443" s="68" t="s">
        <v>2</v>
      </c>
      <c r="I2443" s="68">
        <v>60701</v>
      </c>
      <c r="J2443" s="68" t="s">
        <v>12915</v>
      </c>
      <c r="K2443" s="68" t="s">
        <v>196</v>
      </c>
      <c r="L2443" s="68" t="s">
        <v>197</v>
      </c>
      <c r="M2443" s="68" t="s">
        <v>197</v>
      </c>
      <c r="N2443" s="68" t="s">
        <v>11756</v>
      </c>
      <c r="O2443" s="68" t="s">
        <v>14666</v>
      </c>
      <c r="P2443" s="348">
        <v>27750256</v>
      </c>
      <c r="Q2443" s="348">
        <v>88653800</v>
      </c>
      <c r="R2443" s="348" t="s">
        <v>10224</v>
      </c>
      <c r="S2443" s="348">
        <v>88653800</v>
      </c>
      <c r="T2443" s="348" t="s">
        <v>15901</v>
      </c>
      <c r="U2443" s="348">
        <v>27750256</v>
      </c>
      <c r="V2443" s="68"/>
      <c r="W2443" s="68"/>
      <c r="X2443" s="68"/>
      <c r="Y2443" s="68"/>
    </row>
    <row r="2444" spans="1:25" x14ac:dyDescent="0.25">
      <c r="A2444" s="68" t="s">
        <v>7024</v>
      </c>
      <c r="B2444" s="68" t="s">
        <v>7023</v>
      </c>
      <c r="C2444" s="68" t="s">
        <v>7025</v>
      </c>
      <c r="D2444" s="68" t="s">
        <v>194</v>
      </c>
      <c r="E2444" s="68" t="s">
        <v>2</v>
      </c>
      <c r="F2444" s="68" t="s">
        <v>195</v>
      </c>
      <c r="G2444" s="68" t="s">
        <v>8</v>
      </c>
      <c r="H2444" s="68" t="s">
        <v>2</v>
      </c>
      <c r="I2444" s="68">
        <v>60701</v>
      </c>
      <c r="J2444" s="68" t="s">
        <v>12915</v>
      </c>
      <c r="K2444" s="68" t="s">
        <v>196</v>
      </c>
      <c r="L2444" s="68" t="s">
        <v>197</v>
      </c>
      <c r="M2444" s="68" t="s">
        <v>197</v>
      </c>
      <c r="N2444" s="68" t="s">
        <v>7025</v>
      </c>
      <c r="O2444" s="68" t="s">
        <v>14666</v>
      </c>
      <c r="P2444" s="348">
        <v>27750256</v>
      </c>
      <c r="Q2444" s="348" t="s">
        <v>15347</v>
      </c>
      <c r="R2444" s="348" t="s">
        <v>15102</v>
      </c>
      <c r="S2444" s="348">
        <v>84332847</v>
      </c>
      <c r="T2444" s="348" t="s">
        <v>15901</v>
      </c>
      <c r="U2444" s="348">
        <v>27750256</v>
      </c>
      <c r="V2444" s="68"/>
      <c r="W2444" s="68"/>
      <c r="X2444" s="68"/>
      <c r="Y2444" s="68"/>
    </row>
    <row r="2445" spans="1:25" x14ac:dyDescent="0.25">
      <c r="A2445" s="68" t="s">
        <v>7027</v>
      </c>
      <c r="B2445" s="68" t="s">
        <v>7026</v>
      </c>
      <c r="C2445" s="68" t="s">
        <v>2472</v>
      </c>
      <c r="D2445" s="68" t="s">
        <v>194</v>
      </c>
      <c r="E2445" s="68" t="s">
        <v>3</v>
      </c>
      <c r="F2445" s="68" t="s">
        <v>195</v>
      </c>
      <c r="G2445" s="68" t="s">
        <v>8</v>
      </c>
      <c r="H2445" s="68" t="s">
        <v>5</v>
      </c>
      <c r="I2445" s="68">
        <v>60704</v>
      </c>
      <c r="J2445" s="68" t="s">
        <v>13942</v>
      </c>
      <c r="K2445" s="68" t="s">
        <v>196</v>
      </c>
      <c r="L2445" s="68" t="s">
        <v>197</v>
      </c>
      <c r="M2445" s="68" t="s">
        <v>2410</v>
      </c>
      <c r="N2445" s="68" t="s">
        <v>2472</v>
      </c>
      <c r="O2445" s="68" t="s">
        <v>14666</v>
      </c>
      <c r="P2445" s="348">
        <v>27766366</v>
      </c>
      <c r="Q2445" s="348" t="s">
        <v>15347</v>
      </c>
      <c r="R2445" s="348" t="s">
        <v>11828</v>
      </c>
      <c r="S2445" s="348">
        <v>27766366</v>
      </c>
      <c r="T2445" s="348" t="s">
        <v>15902</v>
      </c>
      <c r="U2445" s="348">
        <v>27762139</v>
      </c>
      <c r="V2445" s="68"/>
      <c r="W2445" s="68"/>
      <c r="X2445" s="68" t="s">
        <v>6856</v>
      </c>
      <c r="Y2445" s="68"/>
    </row>
    <row r="2446" spans="1:25" x14ac:dyDescent="0.25">
      <c r="A2446" s="68" t="s">
        <v>7029</v>
      </c>
      <c r="B2446" s="68" t="s">
        <v>7028</v>
      </c>
      <c r="C2446" s="68" t="s">
        <v>7030</v>
      </c>
      <c r="D2446" s="68" t="s">
        <v>194</v>
      </c>
      <c r="E2446" s="68" t="s">
        <v>3</v>
      </c>
      <c r="F2446" s="68" t="s">
        <v>195</v>
      </c>
      <c r="G2446" s="68" t="s">
        <v>8</v>
      </c>
      <c r="H2446" s="68" t="s">
        <v>5</v>
      </c>
      <c r="I2446" s="68">
        <v>60704</v>
      </c>
      <c r="J2446" s="68" t="s">
        <v>13942</v>
      </c>
      <c r="K2446" s="68" t="s">
        <v>196</v>
      </c>
      <c r="L2446" s="68" t="s">
        <v>197</v>
      </c>
      <c r="M2446" s="68" t="s">
        <v>2410</v>
      </c>
      <c r="N2446" s="68" t="s">
        <v>7030</v>
      </c>
      <c r="O2446" s="68" t="s">
        <v>14666</v>
      </c>
      <c r="P2446" s="348">
        <v>22001789</v>
      </c>
      <c r="Q2446" s="348">
        <v>85500125</v>
      </c>
      <c r="R2446" s="348" t="s">
        <v>13258</v>
      </c>
      <c r="S2446" s="348">
        <v>85500125</v>
      </c>
      <c r="T2446" s="348" t="s">
        <v>15902</v>
      </c>
      <c r="U2446" s="348">
        <v>86418400</v>
      </c>
      <c r="V2446" s="68"/>
      <c r="W2446" s="68"/>
      <c r="X2446" s="68"/>
      <c r="Y2446" s="68"/>
    </row>
    <row r="2447" spans="1:25" x14ac:dyDescent="0.25">
      <c r="A2447" s="68" t="s">
        <v>7032</v>
      </c>
      <c r="B2447" s="68" t="s">
        <v>7031</v>
      </c>
      <c r="C2447" s="68" t="s">
        <v>1006</v>
      </c>
      <c r="D2447" s="68" t="s">
        <v>194</v>
      </c>
      <c r="E2447" s="68" t="s">
        <v>3</v>
      </c>
      <c r="F2447" s="68" t="s">
        <v>195</v>
      </c>
      <c r="G2447" s="68" t="s">
        <v>8</v>
      </c>
      <c r="H2447" s="68" t="s">
        <v>5</v>
      </c>
      <c r="I2447" s="68">
        <v>60704</v>
      </c>
      <c r="J2447" s="68" t="s">
        <v>13942</v>
      </c>
      <c r="K2447" s="68" t="s">
        <v>196</v>
      </c>
      <c r="L2447" s="68" t="s">
        <v>197</v>
      </c>
      <c r="M2447" s="68" t="s">
        <v>2410</v>
      </c>
      <c r="N2447" s="68" t="s">
        <v>1006</v>
      </c>
      <c r="O2447" s="68" t="s">
        <v>14666</v>
      </c>
      <c r="P2447" s="348">
        <v>27766470</v>
      </c>
      <c r="Q2447" s="348" t="s">
        <v>15347</v>
      </c>
      <c r="R2447" s="348" t="s">
        <v>11758</v>
      </c>
      <c r="S2447" s="348">
        <v>85918332</v>
      </c>
      <c r="T2447" s="348" t="s">
        <v>15902</v>
      </c>
      <c r="U2447" s="348">
        <v>27766129</v>
      </c>
      <c r="V2447" s="68"/>
      <c r="W2447" s="68"/>
      <c r="X2447" s="68" t="s">
        <v>3712</v>
      </c>
      <c r="Y2447" s="68"/>
    </row>
    <row r="2448" spans="1:25" x14ac:dyDescent="0.25">
      <c r="A2448" s="68" t="s">
        <v>7034</v>
      </c>
      <c r="B2448" s="69" t="s">
        <v>7033</v>
      </c>
      <c r="C2448" s="68" t="s">
        <v>11759</v>
      </c>
      <c r="D2448" s="68" t="s">
        <v>194</v>
      </c>
      <c r="E2448" s="68" t="s">
        <v>3</v>
      </c>
      <c r="F2448" s="68" t="s">
        <v>195</v>
      </c>
      <c r="G2448" s="68" t="s">
        <v>8</v>
      </c>
      <c r="H2448" s="68" t="s">
        <v>5</v>
      </c>
      <c r="I2448" s="68">
        <v>60704</v>
      </c>
      <c r="J2448" s="68" t="s">
        <v>13942</v>
      </c>
      <c r="K2448" s="68" t="s">
        <v>196</v>
      </c>
      <c r="L2448" s="68" t="s">
        <v>197</v>
      </c>
      <c r="M2448" s="68" t="s">
        <v>2410</v>
      </c>
      <c r="N2448" s="68" t="s">
        <v>11759</v>
      </c>
      <c r="O2448" s="68" t="s">
        <v>14666</v>
      </c>
      <c r="P2448" s="348" t="s">
        <v>15347</v>
      </c>
      <c r="Q2448" s="348" t="s">
        <v>15347</v>
      </c>
      <c r="R2448" s="348" t="s">
        <v>15042</v>
      </c>
      <c r="S2448" s="348">
        <v>83324088</v>
      </c>
      <c r="T2448" s="348" t="s">
        <v>15902</v>
      </c>
      <c r="U2448" s="348">
        <v>86418400</v>
      </c>
      <c r="V2448" s="68"/>
      <c r="W2448" s="68"/>
      <c r="X2448" s="68" t="s">
        <v>5222</v>
      </c>
      <c r="Y2448" s="68"/>
    </row>
    <row r="2449" spans="1:25" x14ac:dyDescent="0.25">
      <c r="A2449" s="68" t="s">
        <v>7036</v>
      </c>
      <c r="B2449" s="68" t="s">
        <v>7035</v>
      </c>
      <c r="C2449" s="68" t="s">
        <v>2329</v>
      </c>
      <c r="D2449" s="68" t="s">
        <v>194</v>
      </c>
      <c r="E2449" s="68" t="s">
        <v>300</v>
      </c>
      <c r="F2449" s="68" t="s">
        <v>195</v>
      </c>
      <c r="G2449" s="68" t="s">
        <v>8</v>
      </c>
      <c r="H2449" s="68" t="s">
        <v>5</v>
      </c>
      <c r="I2449" s="68">
        <v>60704</v>
      </c>
      <c r="J2449" s="68" t="s">
        <v>13942</v>
      </c>
      <c r="K2449" s="68" t="s">
        <v>196</v>
      </c>
      <c r="L2449" s="68" t="s">
        <v>197</v>
      </c>
      <c r="M2449" s="68" t="s">
        <v>2410</v>
      </c>
      <c r="N2449" s="68" t="s">
        <v>2329</v>
      </c>
      <c r="O2449" s="68" t="s">
        <v>14666</v>
      </c>
      <c r="P2449" s="348">
        <v>83013049</v>
      </c>
      <c r="Q2449" s="348" t="s">
        <v>15347</v>
      </c>
      <c r="R2449" s="348" t="s">
        <v>10222</v>
      </c>
      <c r="S2449" s="348">
        <v>83013049</v>
      </c>
      <c r="T2449" s="348" t="s">
        <v>15518</v>
      </c>
      <c r="U2449" s="348">
        <v>84062648</v>
      </c>
      <c r="V2449" s="68"/>
      <c r="W2449" s="68"/>
      <c r="X2449" s="68" t="s">
        <v>6987</v>
      </c>
      <c r="Y2449" s="68"/>
    </row>
    <row r="2450" spans="1:25" x14ac:dyDescent="0.25">
      <c r="A2450" s="68" t="s">
        <v>7038</v>
      </c>
      <c r="B2450" s="68" t="s">
        <v>7037</v>
      </c>
      <c r="C2450" s="68" t="s">
        <v>7039</v>
      </c>
      <c r="D2450" s="68" t="s">
        <v>194</v>
      </c>
      <c r="E2450" s="68" t="s">
        <v>300</v>
      </c>
      <c r="F2450" s="68" t="s">
        <v>195</v>
      </c>
      <c r="G2450" s="68" t="s">
        <v>8</v>
      </c>
      <c r="H2450" s="68" t="s">
        <v>5</v>
      </c>
      <c r="I2450" s="68">
        <v>60704</v>
      </c>
      <c r="J2450" s="68" t="s">
        <v>13942</v>
      </c>
      <c r="K2450" s="68" t="s">
        <v>196</v>
      </c>
      <c r="L2450" s="68" t="s">
        <v>197</v>
      </c>
      <c r="M2450" s="68" t="s">
        <v>2410</v>
      </c>
      <c r="N2450" s="68" t="s">
        <v>11761</v>
      </c>
      <c r="O2450" s="68" t="s">
        <v>14666</v>
      </c>
      <c r="P2450" s="348">
        <v>84309674</v>
      </c>
      <c r="Q2450" s="348" t="s">
        <v>15347</v>
      </c>
      <c r="R2450" s="348" t="s">
        <v>15069</v>
      </c>
      <c r="S2450" s="348">
        <v>84309674</v>
      </c>
      <c r="T2450" s="348" t="s">
        <v>15518</v>
      </c>
      <c r="U2450" s="348">
        <v>84062648</v>
      </c>
      <c r="V2450" s="68" t="s">
        <v>15261</v>
      </c>
      <c r="W2450" s="68"/>
      <c r="X2450" s="68" t="s">
        <v>7040</v>
      </c>
      <c r="Y2450" s="68"/>
    </row>
    <row r="2451" spans="1:25" x14ac:dyDescent="0.25">
      <c r="A2451" s="68" t="s">
        <v>7042</v>
      </c>
      <c r="B2451" s="68" t="s">
        <v>7041</v>
      </c>
      <c r="C2451" s="68" t="s">
        <v>582</v>
      </c>
      <c r="D2451" s="68" t="s">
        <v>194</v>
      </c>
      <c r="E2451" s="68" t="s">
        <v>3</v>
      </c>
      <c r="F2451" s="68" t="s">
        <v>195</v>
      </c>
      <c r="G2451" s="68" t="s">
        <v>8</v>
      </c>
      <c r="H2451" s="68" t="s">
        <v>5</v>
      </c>
      <c r="I2451" s="68">
        <v>60704</v>
      </c>
      <c r="J2451" s="68" t="s">
        <v>13942</v>
      </c>
      <c r="K2451" s="68" t="s">
        <v>196</v>
      </c>
      <c r="L2451" s="68" t="s">
        <v>197</v>
      </c>
      <c r="M2451" s="68" t="s">
        <v>2410</v>
      </c>
      <c r="N2451" s="68" t="s">
        <v>929</v>
      </c>
      <c r="O2451" s="68" t="s">
        <v>14666</v>
      </c>
      <c r="P2451" s="348">
        <v>27768224</v>
      </c>
      <c r="Q2451" s="348">
        <v>83176090</v>
      </c>
      <c r="R2451" s="348" t="s">
        <v>15075</v>
      </c>
      <c r="S2451" s="348">
        <v>84173258</v>
      </c>
      <c r="T2451" s="348" t="s">
        <v>15902</v>
      </c>
      <c r="U2451" s="348">
        <v>27766129</v>
      </c>
      <c r="V2451" s="68"/>
      <c r="W2451" s="68"/>
      <c r="X2451" s="68" t="s">
        <v>5154</v>
      </c>
      <c r="Y2451" s="68"/>
    </row>
    <row r="2452" spans="1:25" x14ac:dyDescent="0.25">
      <c r="A2452" s="68" t="s">
        <v>7044</v>
      </c>
      <c r="B2452" s="68" t="s">
        <v>7043</v>
      </c>
      <c r="C2452" s="68" t="s">
        <v>3405</v>
      </c>
      <c r="D2452" s="68" t="s">
        <v>194</v>
      </c>
      <c r="E2452" s="68" t="s">
        <v>3</v>
      </c>
      <c r="F2452" s="68" t="s">
        <v>195</v>
      </c>
      <c r="G2452" s="68" t="s">
        <v>8</v>
      </c>
      <c r="H2452" s="68" t="s">
        <v>5</v>
      </c>
      <c r="I2452" s="68">
        <v>60704</v>
      </c>
      <c r="J2452" s="68" t="s">
        <v>13942</v>
      </c>
      <c r="K2452" s="68" t="s">
        <v>196</v>
      </c>
      <c r="L2452" s="68" t="s">
        <v>197</v>
      </c>
      <c r="M2452" s="68" t="s">
        <v>2410</v>
      </c>
      <c r="N2452" s="68" t="s">
        <v>11762</v>
      </c>
      <c r="O2452" s="68" t="s">
        <v>14666</v>
      </c>
      <c r="P2452" s="348">
        <v>22008331</v>
      </c>
      <c r="Q2452" s="348">
        <v>87324265</v>
      </c>
      <c r="R2452" s="348" t="s">
        <v>15044</v>
      </c>
      <c r="S2452" s="348">
        <v>87324265</v>
      </c>
      <c r="T2452" s="348" t="s">
        <v>15902</v>
      </c>
      <c r="U2452" s="348">
        <v>27766129</v>
      </c>
      <c r="V2452" s="68"/>
      <c r="W2452" s="68"/>
      <c r="X2452" s="68" t="s">
        <v>9871</v>
      </c>
      <c r="Y2452" s="68"/>
    </row>
    <row r="2453" spans="1:25" x14ac:dyDescent="0.25">
      <c r="A2453" s="68" t="s">
        <v>7048</v>
      </c>
      <c r="B2453" s="68" t="s">
        <v>7047</v>
      </c>
      <c r="C2453" s="68" t="s">
        <v>11244</v>
      </c>
      <c r="D2453" s="68" t="s">
        <v>194</v>
      </c>
      <c r="E2453" s="68" t="s">
        <v>3</v>
      </c>
      <c r="F2453" s="68" t="s">
        <v>195</v>
      </c>
      <c r="G2453" s="68" t="s">
        <v>8</v>
      </c>
      <c r="H2453" s="68" t="s">
        <v>5</v>
      </c>
      <c r="I2453" s="68">
        <v>60704</v>
      </c>
      <c r="J2453" s="68" t="s">
        <v>13942</v>
      </c>
      <c r="K2453" s="68" t="s">
        <v>196</v>
      </c>
      <c r="L2453" s="68" t="s">
        <v>197</v>
      </c>
      <c r="M2453" s="68" t="s">
        <v>2410</v>
      </c>
      <c r="N2453" s="68" t="s">
        <v>11244</v>
      </c>
      <c r="O2453" s="68" t="s">
        <v>14666</v>
      </c>
      <c r="P2453" s="348">
        <v>87079842</v>
      </c>
      <c r="Q2453" s="348" t="s">
        <v>15347</v>
      </c>
      <c r="R2453" s="348" t="s">
        <v>13591</v>
      </c>
      <c r="S2453" s="348">
        <v>87079842</v>
      </c>
      <c r="T2453" s="348" t="s">
        <v>15902</v>
      </c>
      <c r="U2453" s="348">
        <v>27766129</v>
      </c>
      <c r="V2453" s="68"/>
      <c r="W2453" s="68"/>
      <c r="X2453" s="68" t="s">
        <v>9486</v>
      </c>
      <c r="Y2453" s="68"/>
    </row>
    <row r="2454" spans="1:25" x14ac:dyDescent="0.25">
      <c r="A2454" s="68" t="s">
        <v>7050</v>
      </c>
      <c r="B2454" s="68" t="s">
        <v>7049</v>
      </c>
      <c r="C2454" s="68" t="s">
        <v>355</v>
      </c>
      <c r="D2454" s="68" t="s">
        <v>4633</v>
      </c>
      <c r="E2454" s="68" t="s">
        <v>10</v>
      </c>
      <c r="F2454" s="68" t="s">
        <v>89</v>
      </c>
      <c r="G2454" s="68" t="s">
        <v>6</v>
      </c>
      <c r="H2454" s="68" t="s">
        <v>2</v>
      </c>
      <c r="I2454" s="68">
        <v>30501</v>
      </c>
      <c r="J2454" s="68" t="s">
        <v>12904</v>
      </c>
      <c r="K2454" s="68" t="s">
        <v>322</v>
      </c>
      <c r="L2454" s="68" t="s">
        <v>4633</v>
      </c>
      <c r="M2454" s="68" t="s">
        <v>4633</v>
      </c>
      <c r="N2454" s="68" t="s">
        <v>355</v>
      </c>
      <c r="O2454" s="68" t="s">
        <v>14666</v>
      </c>
      <c r="P2454" s="348">
        <v>25565344</v>
      </c>
      <c r="Q2454" s="348" t="s">
        <v>15347</v>
      </c>
      <c r="R2454" s="348" t="s">
        <v>13197</v>
      </c>
      <c r="S2454" s="348">
        <v>86400899</v>
      </c>
      <c r="T2454" s="348" t="s">
        <v>15238</v>
      </c>
      <c r="U2454" s="348">
        <v>25567876</v>
      </c>
      <c r="V2454" s="68"/>
      <c r="W2454" s="68"/>
      <c r="X2454" s="68" t="s">
        <v>2941</v>
      </c>
      <c r="Y2454" s="68"/>
    </row>
    <row r="2455" spans="1:25" x14ac:dyDescent="0.25">
      <c r="A2455" s="68" t="s">
        <v>7052</v>
      </c>
      <c r="B2455" s="68" t="s">
        <v>7051</v>
      </c>
      <c r="C2455" s="68" t="s">
        <v>7053</v>
      </c>
      <c r="D2455" s="68" t="s">
        <v>194</v>
      </c>
      <c r="E2455" s="68" t="s">
        <v>3</v>
      </c>
      <c r="F2455" s="68" t="s">
        <v>195</v>
      </c>
      <c r="G2455" s="68" t="s">
        <v>8</v>
      </c>
      <c r="H2455" s="68" t="s">
        <v>5</v>
      </c>
      <c r="I2455" s="68">
        <v>60704</v>
      </c>
      <c r="J2455" s="68" t="s">
        <v>13942</v>
      </c>
      <c r="K2455" s="68" t="s">
        <v>196</v>
      </c>
      <c r="L2455" s="68" t="s">
        <v>197</v>
      </c>
      <c r="M2455" s="68" t="s">
        <v>2410</v>
      </c>
      <c r="N2455" s="68" t="s">
        <v>11763</v>
      </c>
      <c r="O2455" s="68" t="s">
        <v>14666</v>
      </c>
      <c r="P2455" s="348">
        <v>22001745</v>
      </c>
      <c r="Q2455" s="348" t="s">
        <v>15347</v>
      </c>
      <c r="R2455" s="348" t="s">
        <v>11764</v>
      </c>
      <c r="S2455" s="348">
        <v>88867426</v>
      </c>
      <c r="T2455" s="348" t="s">
        <v>15902</v>
      </c>
      <c r="U2455" s="348">
        <v>86418400</v>
      </c>
      <c r="V2455" s="68"/>
      <c r="W2455" s="68"/>
      <c r="X2455" s="68" t="s">
        <v>6861</v>
      </c>
      <c r="Y2455" s="68"/>
    </row>
    <row r="2456" spans="1:25" x14ac:dyDescent="0.25">
      <c r="A2456" s="68" t="s">
        <v>7055</v>
      </c>
      <c r="B2456" s="68" t="s">
        <v>7054</v>
      </c>
      <c r="C2456" s="68" t="s">
        <v>3582</v>
      </c>
      <c r="D2456" s="68" t="s">
        <v>194</v>
      </c>
      <c r="E2456" s="68" t="s">
        <v>3</v>
      </c>
      <c r="F2456" s="68" t="s">
        <v>195</v>
      </c>
      <c r="G2456" s="68" t="s">
        <v>8</v>
      </c>
      <c r="H2456" s="68" t="s">
        <v>5</v>
      </c>
      <c r="I2456" s="68">
        <v>60704</v>
      </c>
      <c r="J2456" s="68" t="s">
        <v>13942</v>
      </c>
      <c r="K2456" s="68" t="s">
        <v>196</v>
      </c>
      <c r="L2456" s="68" t="s">
        <v>197</v>
      </c>
      <c r="M2456" s="68" t="s">
        <v>2410</v>
      </c>
      <c r="N2456" s="68" t="s">
        <v>3582</v>
      </c>
      <c r="O2456" s="68" t="s">
        <v>14666</v>
      </c>
      <c r="P2456" s="348">
        <v>84625599</v>
      </c>
      <c r="Q2456" s="348" t="s">
        <v>15347</v>
      </c>
      <c r="R2456" s="348" t="s">
        <v>13259</v>
      </c>
      <c r="S2456" s="348">
        <v>84625599</v>
      </c>
      <c r="T2456" s="348" t="s">
        <v>15902</v>
      </c>
      <c r="U2456" s="348">
        <v>27766129</v>
      </c>
      <c r="V2456" s="68"/>
      <c r="W2456" s="68"/>
      <c r="X2456" s="68" t="s">
        <v>9492</v>
      </c>
      <c r="Y2456" s="68"/>
    </row>
    <row r="2457" spans="1:25" x14ac:dyDescent="0.25">
      <c r="A2457" s="68" t="s">
        <v>7057</v>
      </c>
      <c r="B2457" s="68" t="s">
        <v>7056</v>
      </c>
      <c r="C2457" s="68" t="s">
        <v>7058</v>
      </c>
      <c r="D2457" s="68" t="s">
        <v>194</v>
      </c>
      <c r="E2457" s="68" t="s">
        <v>3</v>
      </c>
      <c r="F2457" s="68" t="s">
        <v>195</v>
      </c>
      <c r="G2457" s="68" t="s">
        <v>8</v>
      </c>
      <c r="H2457" s="68" t="s">
        <v>5</v>
      </c>
      <c r="I2457" s="68">
        <v>60704</v>
      </c>
      <c r="J2457" s="68" t="s">
        <v>13942</v>
      </c>
      <c r="K2457" s="68" t="s">
        <v>196</v>
      </c>
      <c r="L2457" s="68" t="s">
        <v>197</v>
      </c>
      <c r="M2457" s="68" t="s">
        <v>2410</v>
      </c>
      <c r="N2457" s="68" t="s">
        <v>11765</v>
      </c>
      <c r="O2457" s="68" t="s">
        <v>14666</v>
      </c>
      <c r="P2457" s="348">
        <v>85491329</v>
      </c>
      <c r="Q2457" s="348" t="s">
        <v>15347</v>
      </c>
      <c r="R2457" s="348" t="s">
        <v>15904</v>
      </c>
      <c r="S2457" s="348">
        <v>89494557</v>
      </c>
      <c r="T2457" s="348" t="s">
        <v>15902</v>
      </c>
      <c r="U2457" s="348">
        <v>27766129</v>
      </c>
      <c r="V2457" s="68"/>
      <c r="W2457" s="68"/>
      <c r="X2457" s="68" t="s">
        <v>6859</v>
      </c>
      <c r="Y2457" s="68"/>
    </row>
    <row r="2458" spans="1:25" x14ac:dyDescent="0.25">
      <c r="A2458" s="68" t="s">
        <v>7059</v>
      </c>
      <c r="B2458" s="68" t="s">
        <v>1971</v>
      </c>
      <c r="C2458" s="68" t="s">
        <v>786</v>
      </c>
      <c r="D2458" s="68" t="s">
        <v>194</v>
      </c>
      <c r="E2458" s="68" t="s">
        <v>3</v>
      </c>
      <c r="F2458" s="68" t="s">
        <v>195</v>
      </c>
      <c r="G2458" s="68" t="s">
        <v>8</v>
      </c>
      <c r="H2458" s="68" t="s">
        <v>5</v>
      </c>
      <c r="I2458" s="68">
        <v>60704</v>
      </c>
      <c r="J2458" s="68" t="s">
        <v>13942</v>
      </c>
      <c r="K2458" s="68" t="s">
        <v>196</v>
      </c>
      <c r="L2458" s="68" t="s">
        <v>197</v>
      </c>
      <c r="M2458" s="68" t="s">
        <v>2410</v>
      </c>
      <c r="N2458" s="68" t="s">
        <v>11766</v>
      </c>
      <c r="O2458" s="68" t="s">
        <v>14666</v>
      </c>
      <c r="P2458" s="348">
        <v>25612070</v>
      </c>
      <c r="Q2458" s="348">
        <v>87867089</v>
      </c>
      <c r="R2458" s="348" t="s">
        <v>14340</v>
      </c>
      <c r="S2458" s="348">
        <v>25612070</v>
      </c>
      <c r="T2458" s="348" t="s">
        <v>15902</v>
      </c>
      <c r="U2458" s="348">
        <v>27766129</v>
      </c>
      <c r="V2458" s="68"/>
      <c r="W2458" s="68"/>
      <c r="X2458" s="68" t="s">
        <v>9962</v>
      </c>
      <c r="Y2458" s="68"/>
    </row>
    <row r="2459" spans="1:25" x14ac:dyDescent="0.25">
      <c r="A2459" s="68" t="s">
        <v>7061</v>
      </c>
      <c r="B2459" s="68" t="s">
        <v>7060</v>
      </c>
      <c r="C2459" s="68" t="s">
        <v>11245</v>
      </c>
      <c r="D2459" s="68" t="s">
        <v>194</v>
      </c>
      <c r="E2459" s="68" t="s">
        <v>3</v>
      </c>
      <c r="F2459" s="68" t="s">
        <v>195</v>
      </c>
      <c r="G2459" s="68" t="s">
        <v>8</v>
      </c>
      <c r="H2459" s="68" t="s">
        <v>5</v>
      </c>
      <c r="I2459" s="68">
        <v>60704</v>
      </c>
      <c r="J2459" s="68" t="s">
        <v>13942</v>
      </c>
      <c r="K2459" s="68" t="s">
        <v>196</v>
      </c>
      <c r="L2459" s="68" t="s">
        <v>197</v>
      </c>
      <c r="M2459" s="68" t="s">
        <v>2410</v>
      </c>
      <c r="N2459" s="68" t="s">
        <v>11767</v>
      </c>
      <c r="O2459" s="68" t="s">
        <v>14666</v>
      </c>
      <c r="P2459" s="348">
        <v>22001793</v>
      </c>
      <c r="Q2459" s="348" t="s">
        <v>15347</v>
      </c>
      <c r="R2459" s="348" t="s">
        <v>11757</v>
      </c>
      <c r="S2459" s="348">
        <v>89717452</v>
      </c>
      <c r="T2459" s="348" t="s">
        <v>15902</v>
      </c>
      <c r="U2459" s="348">
        <v>27766129</v>
      </c>
      <c r="V2459" s="68"/>
      <c r="W2459" s="68"/>
      <c r="X2459" s="68" t="s">
        <v>5226</v>
      </c>
      <c r="Y2459" s="68"/>
    </row>
    <row r="2460" spans="1:25" x14ac:dyDescent="0.25">
      <c r="A2460" s="68" t="s">
        <v>7063</v>
      </c>
      <c r="B2460" s="68" t="s">
        <v>7062</v>
      </c>
      <c r="C2460" s="68" t="s">
        <v>7064</v>
      </c>
      <c r="D2460" s="68" t="s">
        <v>194</v>
      </c>
      <c r="E2460" s="68" t="s">
        <v>3</v>
      </c>
      <c r="F2460" s="68" t="s">
        <v>195</v>
      </c>
      <c r="G2460" s="68" t="s">
        <v>8</v>
      </c>
      <c r="H2460" s="68" t="s">
        <v>5</v>
      </c>
      <c r="I2460" s="68">
        <v>60704</v>
      </c>
      <c r="J2460" s="68" t="s">
        <v>13942</v>
      </c>
      <c r="K2460" s="68" t="s">
        <v>196</v>
      </c>
      <c r="L2460" s="68" t="s">
        <v>197</v>
      </c>
      <c r="M2460" s="68" t="s">
        <v>2410</v>
      </c>
      <c r="N2460" s="68" t="s">
        <v>7064</v>
      </c>
      <c r="O2460" s="68" t="s">
        <v>14666</v>
      </c>
      <c r="P2460" s="348">
        <v>88039219</v>
      </c>
      <c r="Q2460" s="348" t="s">
        <v>15347</v>
      </c>
      <c r="R2460" s="348" t="s">
        <v>11768</v>
      </c>
      <c r="S2460" s="348">
        <v>88039219</v>
      </c>
      <c r="T2460" s="348" t="s">
        <v>15902</v>
      </c>
      <c r="U2460" s="348">
        <v>27766129</v>
      </c>
      <c r="V2460" s="68"/>
      <c r="W2460" s="68"/>
      <c r="X2460" s="68" t="s">
        <v>10101</v>
      </c>
      <c r="Y2460" s="68"/>
    </row>
    <row r="2461" spans="1:25" x14ac:dyDescent="0.25">
      <c r="A2461" s="68" t="s">
        <v>7065</v>
      </c>
      <c r="B2461" s="68" t="s">
        <v>6039</v>
      </c>
      <c r="C2461" s="68" t="s">
        <v>7066</v>
      </c>
      <c r="D2461" s="68" t="s">
        <v>194</v>
      </c>
      <c r="E2461" s="68" t="s">
        <v>3</v>
      </c>
      <c r="F2461" s="68" t="s">
        <v>195</v>
      </c>
      <c r="G2461" s="68" t="s">
        <v>8</v>
      </c>
      <c r="H2461" s="68" t="s">
        <v>5</v>
      </c>
      <c r="I2461" s="68">
        <v>60704</v>
      </c>
      <c r="J2461" s="68" t="s">
        <v>13942</v>
      </c>
      <c r="K2461" s="68" t="s">
        <v>196</v>
      </c>
      <c r="L2461" s="68" t="s">
        <v>197</v>
      </c>
      <c r="M2461" s="68" t="s">
        <v>2410</v>
      </c>
      <c r="N2461" s="68" t="s">
        <v>7066</v>
      </c>
      <c r="O2461" s="68" t="s">
        <v>14666</v>
      </c>
      <c r="P2461" s="348">
        <v>25612105</v>
      </c>
      <c r="Q2461" s="348" t="s">
        <v>15347</v>
      </c>
      <c r="R2461" s="348" t="s">
        <v>15905</v>
      </c>
      <c r="S2461" s="348">
        <v>89370932</v>
      </c>
      <c r="T2461" s="348" t="s">
        <v>15902</v>
      </c>
      <c r="U2461" s="348">
        <v>86418404</v>
      </c>
      <c r="V2461" s="68"/>
      <c r="W2461" s="68"/>
      <c r="X2461" s="68" t="s">
        <v>1508</v>
      </c>
      <c r="Y2461" s="68"/>
    </row>
    <row r="2462" spans="1:25" x14ac:dyDescent="0.25">
      <c r="A2462" s="68" t="s">
        <v>7067</v>
      </c>
      <c r="B2462" s="68" t="s">
        <v>6134</v>
      </c>
      <c r="C2462" s="68" t="s">
        <v>1906</v>
      </c>
      <c r="D2462" s="68" t="s">
        <v>194</v>
      </c>
      <c r="E2462" s="68" t="s">
        <v>3</v>
      </c>
      <c r="F2462" s="68" t="s">
        <v>195</v>
      </c>
      <c r="G2462" s="68" t="s">
        <v>8</v>
      </c>
      <c r="H2462" s="68" t="s">
        <v>5</v>
      </c>
      <c r="I2462" s="68">
        <v>60704</v>
      </c>
      <c r="J2462" s="68" t="s">
        <v>13942</v>
      </c>
      <c r="K2462" s="68" t="s">
        <v>196</v>
      </c>
      <c r="L2462" s="68" t="s">
        <v>197</v>
      </c>
      <c r="M2462" s="68" t="s">
        <v>2410</v>
      </c>
      <c r="N2462" s="68" t="s">
        <v>1906</v>
      </c>
      <c r="O2462" s="68" t="s">
        <v>14666</v>
      </c>
      <c r="P2462" s="348">
        <v>22002207</v>
      </c>
      <c r="Q2462" s="348">
        <v>87199352</v>
      </c>
      <c r="R2462" s="348" t="s">
        <v>15906</v>
      </c>
      <c r="S2462" s="348">
        <v>87199352</v>
      </c>
      <c r="T2462" s="348" t="s">
        <v>15902</v>
      </c>
      <c r="U2462" s="348">
        <v>27766129</v>
      </c>
      <c r="V2462" s="68"/>
      <c r="W2462" s="68"/>
      <c r="X2462" s="68"/>
      <c r="Y2462" s="68"/>
    </row>
    <row r="2463" spans="1:25" x14ac:dyDescent="0.25">
      <c r="A2463" s="68" t="s">
        <v>7069</v>
      </c>
      <c r="B2463" s="68" t="s">
        <v>7068</v>
      </c>
      <c r="C2463" s="68" t="s">
        <v>7070</v>
      </c>
      <c r="D2463" s="68" t="s">
        <v>194</v>
      </c>
      <c r="E2463" s="68" t="s">
        <v>4</v>
      </c>
      <c r="F2463" s="68" t="s">
        <v>195</v>
      </c>
      <c r="G2463" s="68" t="s">
        <v>17</v>
      </c>
      <c r="H2463" s="68" t="s">
        <v>2</v>
      </c>
      <c r="I2463" s="68">
        <v>61301</v>
      </c>
      <c r="J2463" s="68" t="s">
        <v>14585</v>
      </c>
      <c r="K2463" s="68" t="s">
        <v>196</v>
      </c>
      <c r="L2463" s="68" t="s">
        <v>198</v>
      </c>
      <c r="M2463" s="68" t="s">
        <v>198</v>
      </c>
      <c r="N2463" s="68" t="s">
        <v>7070</v>
      </c>
      <c r="O2463" s="68" t="s">
        <v>14666</v>
      </c>
      <c r="P2463" s="348">
        <v>22055788</v>
      </c>
      <c r="Q2463" s="348">
        <v>24355041</v>
      </c>
      <c r="R2463" s="348" t="s">
        <v>11769</v>
      </c>
      <c r="S2463" s="348">
        <v>22005788</v>
      </c>
      <c r="T2463" s="348" t="s">
        <v>15362</v>
      </c>
      <c r="U2463" s="348">
        <v>27355041</v>
      </c>
      <c r="V2463" s="68"/>
      <c r="W2463" s="68"/>
      <c r="X2463" s="68" t="s">
        <v>3987</v>
      </c>
      <c r="Y2463" s="68"/>
    </row>
    <row r="2464" spans="1:25" x14ac:dyDescent="0.25">
      <c r="A2464" s="68" t="s">
        <v>7071</v>
      </c>
      <c r="B2464" s="68" t="s">
        <v>6116</v>
      </c>
      <c r="C2464" s="68" t="s">
        <v>3641</v>
      </c>
      <c r="D2464" s="68" t="s">
        <v>194</v>
      </c>
      <c r="E2464" s="68" t="s">
        <v>4</v>
      </c>
      <c r="F2464" s="68" t="s">
        <v>195</v>
      </c>
      <c r="G2464" s="68" t="s">
        <v>17</v>
      </c>
      <c r="H2464" s="68" t="s">
        <v>2</v>
      </c>
      <c r="I2464" s="68">
        <v>61301</v>
      </c>
      <c r="J2464" s="68" t="s">
        <v>14585</v>
      </c>
      <c r="K2464" s="68" t="s">
        <v>196</v>
      </c>
      <c r="L2464" s="68" t="s">
        <v>198</v>
      </c>
      <c r="M2464" s="68" t="s">
        <v>198</v>
      </c>
      <c r="N2464" s="68" t="s">
        <v>3641</v>
      </c>
      <c r="O2464" s="68" t="s">
        <v>14666</v>
      </c>
      <c r="P2464" s="348">
        <v>22001278</v>
      </c>
      <c r="Q2464" s="348">
        <v>22001278</v>
      </c>
      <c r="R2464" s="348" t="s">
        <v>13604</v>
      </c>
      <c r="S2464" s="348">
        <v>89436785</v>
      </c>
      <c r="T2464" s="348" t="s">
        <v>15362</v>
      </c>
      <c r="U2464" s="348">
        <v>27355041</v>
      </c>
      <c r="V2464" s="68"/>
      <c r="W2464" s="68"/>
      <c r="X2464" s="68" t="s">
        <v>6993</v>
      </c>
      <c r="Y2464" s="68"/>
    </row>
    <row r="2465" spans="1:25" x14ac:dyDescent="0.25">
      <c r="A2465" s="68" t="s">
        <v>7073</v>
      </c>
      <c r="B2465" s="68" t="s">
        <v>7072</v>
      </c>
      <c r="C2465" s="68" t="s">
        <v>11246</v>
      </c>
      <c r="D2465" s="68" t="s">
        <v>194</v>
      </c>
      <c r="E2465" s="68" t="s">
        <v>4</v>
      </c>
      <c r="F2465" s="68" t="s">
        <v>195</v>
      </c>
      <c r="G2465" s="68" t="s">
        <v>17</v>
      </c>
      <c r="H2465" s="68" t="s">
        <v>2</v>
      </c>
      <c r="I2465" s="68">
        <v>61301</v>
      </c>
      <c r="J2465" s="68" t="s">
        <v>14585</v>
      </c>
      <c r="K2465" s="68" t="s">
        <v>196</v>
      </c>
      <c r="L2465" s="68" t="s">
        <v>198</v>
      </c>
      <c r="M2465" s="68" t="s">
        <v>198</v>
      </c>
      <c r="N2465" s="68" t="s">
        <v>11246</v>
      </c>
      <c r="O2465" s="68" t="s">
        <v>14666</v>
      </c>
      <c r="P2465" s="348">
        <v>22005047</v>
      </c>
      <c r="Q2465" s="348" t="s">
        <v>15347</v>
      </c>
      <c r="R2465" s="348" t="s">
        <v>15095</v>
      </c>
      <c r="S2465" s="348">
        <v>83199369</v>
      </c>
      <c r="T2465" s="348" t="s">
        <v>15362</v>
      </c>
      <c r="U2465" s="348">
        <v>27355041</v>
      </c>
      <c r="V2465" s="68" t="s">
        <v>15261</v>
      </c>
      <c r="W2465" s="68"/>
      <c r="X2465" s="68" t="s">
        <v>6865</v>
      </c>
      <c r="Y2465" s="68"/>
    </row>
    <row r="2466" spans="1:25" x14ac:dyDescent="0.25">
      <c r="A2466" s="68" t="s">
        <v>7075</v>
      </c>
      <c r="B2466" s="68" t="s">
        <v>7074</v>
      </c>
      <c r="C2466" s="68" t="s">
        <v>7076</v>
      </c>
      <c r="D2466" s="68" t="s">
        <v>194</v>
      </c>
      <c r="E2466" s="68" t="s">
        <v>4</v>
      </c>
      <c r="F2466" s="68" t="s">
        <v>195</v>
      </c>
      <c r="G2466" s="68" t="s">
        <v>17</v>
      </c>
      <c r="H2466" s="68" t="s">
        <v>2</v>
      </c>
      <c r="I2466" s="68">
        <v>61301</v>
      </c>
      <c r="J2466" s="68" t="s">
        <v>14585</v>
      </c>
      <c r="K2466" s="68" t="s">
        <v>196</v>
      </c>
      <c r="L2466" s="68" t="s">
        <v>198</v>
      </c>
      <c r="M2466" s="68" t="s">
        <v>198</v>
      </c>
      <c r="N2466" s="68" t="s">
        <v>1010</v>
      </c>
      <c r="O2466" s="68" t="s">
        <v>14666</v>
      </c>
      <c r="P2466" s="348">
        <v>27351134</v>
      </c>
      <c r="Q2466" s="348">
        <v>27351134</v>
      </c>
      <c r="R2466" s="348" t="s">
        <v>13600</v>
      </c>
      <c r="S2466" s="348">
        <v>27351134</v>
      </c>
      <c r="T2466" s="348" t="s">
        <v>15362</v>
      </c>
      <c r="U2466" s="348">
        <v>27355041</v>
      </c>
      <c r="V2466" s="68" t="s">
        <v>15261</v>
      </c>
      <c r="W2466" s="68"/>
      <c r="X2466" s="68" t="s">
        <v>2467</v>
      </c>
      <c r="Y2466" s="68" t="s">
        <v>2776</v>
      </c>
    </row>
    <row r="2467" spans="1:25" x14ac:dyDescent="0.25">
      <c r="A2467" s="68" t="s">
        <v>7077</v>
      </c>
      <c r="B2467" s="68" t="s">
        <v>4202</v>
      </c>
      <c r="C2467" s="68" t="s">
        <v>7078</v>
      </c>
      <c r="D2467" s="68" t="s">
        <v>194</v>
      </c>
      <c r="E2467" s="68" t="s">
        <v>4</v>
      </c>
      <c r="F2467" s="68" t="s">
        <v>195</v>
      </c>
      <c r="G2467" s="68" t="s">
        <v>17</v>
      </c>
      <c r="H2467" s="68" t="s">
        <v>2</v>
      </c>
      <c r="I2467" s="68">
        <v>61301</v>
      </c>
      <c r="J2467" s="68" t="s">
        <v>14585</v>
      </c>
      <c r="K2467" s="68" t="s">
        <v>196</v>
      </c>
      <c r="L2467" s="68" t="s">
        <v>198</v>
      </c>
      <c r="M2467" s="68" t="s">
        <v>198</v>
      </c>
      <c r="N2467" s="68" t="s">
        <v>198</v>
      </c>
      <c r="O2467" s="68" t="s">
        <v>14666</v>
      </c>
      <c r="P2467" s="348">
        <v>27355103</v>
      </c>
      <c r="Q2467" s="348" t="s">
        <v>15347</v>
      </c>
      <c r="R2467" s="348" t="s">
        <v>11773</v>
      </c>
      <c r="S2467" s="348">
        <v>27355103</v>
      </c>
      <c r="T2467" s="348" t="s">
        <v>15362</v>
      </c>
      <c r="U2467" s="348">
        <v>27355041</v>
      </c>
      <c r="V2467" s="68" t="s">
        <v>15261</v>
      </c>
      <c r="W2467" s="68"/>
      <c r="X2467" s="68" t="s">
        <v>2470</v>
      </c>
      <c r="Y2467" s="68"/>
    </row>
    <row r="2468" spans="1:25" x14ac:dyDescent="0.25">
      <c r="A2468" s="68" t="s">
        <v>7079</v>
      </c>
      <c r="B2468" s="68" t="s">
        <v>5128</v>
      </c>
      <c r="C2468" s="68" t="s">
        <v>7080</v>
      </c>
      <c r="D2468" s="68" t="s">
        <v>4119</v>
      </c>
      <c r="E2468" s="68" t="s">
        <v>4</v>
      </c>
      <c r="F2468" s="68" t="s">
        <v>133</v>
      </c>
      <c r="G2468" s="68" t="s">
        <v>3</v>
      </c>
      <c r="H2468" s="68" t="s">
        <v>6</v>
      </c>
      <c r="I2468" s="68">
        <v>70205</v>
      </c>
      <c r="J2468" s="68" t="s">
        <v>13953</v>
      </c>
      <c r="K2468" s="68" t="s">
        <v>132</v>
      </c>
      <c r="L2468" s="68" t="s">
        <v>14376</v>
      </c>
      <c r="M2468" s="68" t="s">
        <v>4120</v>
      </c>
      <c r="N2468" s="68" t="s">
        <v>7080</v>
      </c>
      <c r="O2468" s="68" t="s">
        <v>14666</v>
      </c>
      <c r="P2468" s="348">
        <v>27676476</v>
      </c>
      <c r="Q2468" s="348">
        <v>27676476</v>
      </c>
      <c r="R2468" s="348" t="s">
        <v>8307</v>
      </c>
      <c r="S2468" s="348">
        <v>27676476</v>
      </c>
      <c r="T2468" s="348" t="s">
        <v>15646</v>
      </c>
      <c r="U2468" s="348">
        <v>21007274</v>
      </c>
      <c r="V2468" s="68"/>
      <c r="W2468" s="68"/>
      <c r="X2468" s="68" t="s">
        <v>4240</v>
      </c>
      <c r="Y2468" s="68"/>
    </row>
    <row r="2469" spans="1:25" x14ac:dyDescent="0.25">
      <c r="A2469" s="68" t="s">
        <v>7082</v>
      </c>
      <c r="B2469" s="68" t="s">
        <v>7081</v>
      </c>
      <c r="C2469" s="68" t="s">
        <v>3696</v>
      </c>
      <c r="D2469" s="68" t="s">
        <v>194</v>
      </c>
      <c r="E2469" s="68" t="s">
        <v>4</v>
      </c>
      <c r="F2469" s="68" t="s">
        <v>195</v>
      </c>
      <c r="G2469" s="68" t="s">
        <v>17</v>
      </c>
      <c r="H2469" s="68" t="s">
        <v>2</v>
      </c>
      <c r="I2469" s="68">
        <v>61301</v>
      </c>
      <c r="J2469" s="68" t="s">
        <v>14585</v>
      </c>
      <c r="K2469" s="68" t="s">
        <v>196</v>
      </c>
      <c r="L2469" s="68" t="s">
        <v>198</v>
      </c>
      <c r="M2469" s="68" t="s">
        <v>198</v>
      </c>
      <c r="N2469" s="68" t="s">
        <v>6759</v>
      </c>
      <c r="O2469" s="68" t="s">
        <v>14666</v>
      </c>
      <c r="P2469" s="348">
        <v>22002812</v>
      </c>
      <c r="Q2469" s="348">
        <v>27355041</v>
      </c>
      <c r="R2469" s="348" t="s">
        <v>16788</v>
      </c>
      <c r="S2469" s="348">
        <v>88027572</v>
      </c>
      <c r="T2469" s="348" t="s">
        <v>15362</v>
      </c>
      <c r="U2469" s="348">
        <v>27355041</v>
      </c>
      <c r="V2469" s="68"/>
      <c r="W2469" s="68"/>
      <c r="X2469" s="68" t="s">
        <v>7083</v>
      </c>
      <c r="Y2469" s="68"/>
    </row>
    <row r="2470" spans="1:25" x14ac:dyDescent="0.25">
      <c r="A2470" s="68" t="s">
        <v>10351</v>
      </c>
      <c r="B2470" s="68" t="s">
        <v>10352</v>
      </c>
      <c r="C2470" s="68" t="s">
        <v>2961</v>
      </c>
      <c r="D2470" s="68" t="s">
        <v>194</v>
      </c>
      <c r="E2470" s="68" t="s">
        <v>4</v>
      </c>
      <c r="F2470" s="68" t="s">
        <v>195</v>
      </c>
      <c r="G2470" s="68" t="s">
        <v>17</v>
      </c>
      <c r="H2470" s="68" t="s">
        <v>2</v>
      </c>
      <c r="I2470" s="68">
        <v>61301</v>
      </c>
      <c r="J2470" s="68" t="s">
        <v>14585</v>
      </c>
      <c r="K2470" s="68" t="s">
        <v>196</v>
      </c>
      <c r="L2470" s="68" t="s">
        <v>198</v>
      </c>
      <c r="M2470" s="68" t="s">
        <v>198</v>
      </c>
      <c r="N2470" s="68" t="s">
        <v>2961</v>
      </c>
      <c r="O2470" s="68" t="s">
        <v>14666</v>
      </c>
      <c r="P2470" s="348">
        <v>84944608</v>
      </c>
      <c r="Q2470" s="348">
        <v>27355041</v>
      </c>
      <c r="R2470" s="348" t="s">
        <v>15907</v>
      </c>
      <c r="S2470" s="348">
        <v>84944608</v>
      </c>
      <c r="T2470" s="348" t="s">
        <v>15362</v>
      </c>
      <c r="U2470" s="348">
        <v>27355041</v>
      </c>
      <c r="V2470" s="68"/>
      <c r="W2470" s="68"/>
      <c r="X2470" s="68"/>
      <c r="Y2470" s="68"/>
    </row>
    <row r="2471" spans="1:25" x14ac:dyDescent="0.25">
      <c r="A2471" s="68" t="s">
        <v>7084</v>
      </c>
      <c r="B2471" s="68" t="s">
        <v>900</v>
      </c>
      <c r="C2471" s="68" t="s">
        <v>7085</v>
      </c>
      <c r="D2471" s="68" t="s">
        <v>194</v>
      </c>
      <c r="E2471" s="68" t="s">
        <v>4</v>
      </c>
      <c r="F2471" s="68" t="s">
        <v>195</v>
      </c>
      <c r="G2471" s="68" t="s">
        <v>17</v>
      </c>
      <c r="H2471" s="68" t="s">
        <v>2</v>
      </c>
      <c r="I2471" s="68">
        <v>61301</v>
      </c>
      <c r="J2471" s="68" t="s">
        <v>14585</v>
      </c>
      <c r="K2471" s="68" t="s">
        <v>196</v>
      </c>
      <c r="L2471" s="68" t="s">
        <v>198</v>
      </c>
      <c r="M2471" s="68" t="s">
        <v>198</v>
      </c>
      <c r="N2471" s="68" t="s">
        <v>7085</v>
      </c>
      <c r="O2471" s="68" t="s">
        <v>14666</v>
      </c>
      <c r="P2471" s="348">
        <v>22005283</v>
      </c>
      <c r="Q2471" s="348">
        <v>27355041</v>
      </c>
      <c r="R2471" s="348" t="s">
        <v>16789</v>
      </c>
      <c r="S2471" s="348">
        <v>84533898</v>
      </c>
      <c r="T2471" s="348" t="s">
        <v>15362</v>
      </c>
      <c r="U2471" s="348">
        <v>27355041</v>
      </c>
      <c r="V2471" s="68"/>
      <c r="W2471" s="68"/>
      <c r="X2471" s="68" t="s">
        <v>6863</v>
      </c>
      <c r="Y2471" s="68"/>
    </row>
    <row r="2472" spans="1:25" x14ac:dyDescent="0.25">
      <c r="A2472" s="68" t="s">
        <v>7087</v>
      </c>
      <c r="B2472" s="69" t="s">
        <v>7086</v>
      </c>
      <c r="C2472" s="68" t="s">
        <v>7088</v>
      </c>
      <c r="D2472" s="68" t="s">
        <v>194</v>
      </c>
      <c r="E2472" s="68" t="s">
        <v>4</v>
      </c>
      <c r="F2472" s="68" t="s">
        <v>195</v>
      </c>
      <c r="G2472" s="68" t="s">
        <v>17</v>
      </c>
      <c r="H2472" s="68" t="s">
        <v>2</v>
      </c>
      <c r="I2472" s="68">
        <v>61301</v>
      </c>
      <c r="J2472" s="68" t="s">
        <v>14585</v>
      </c>
      <c r="K2472" s="68" t="s">
        <v>196</v>
      </c>
      <c r="L2472" s="68" t="s">
        <v>198</v>
      </c>
      <c r="M2472" s="68" t="s">
        <v>198</v>
      </c>
      <c r="N2472" s="68" t="s">
        <v>7088</v>
      </c>
      <c r="O2472" s="68" t="s">
        <v>14666</v>
      </c>
      <c r="P2472" s="348">
        <v>27351079</v>
      </c>
      <c r="Q2472" s="348" t="s">
        <v>15347</v>
      </c>
      <c r="R2472" s="348" t="s">
        <v>16790</v>
      </c>
      <c r="S2472" s="348">
        <v>89172863</v>
      </c>
      <c r="T2472" s="348" t="s">
        <v>15362</v>
      </c>
      <c r="U2472" s="348">
        <v>27355041</v>
      </c>
      <c r="V2472" s="68"/>
      <c r="W2472" s="68"/>
      <c r="X2472" s="68" t="s">
        <v>3938</v>
      </c>
      <c r="Y2472" s="68"/>
    </row>
    <row r="2473" spans="1:25" x14ac:dyDescent="0.25">
      <c r="A2473" s="68" t="s">
        <v>7090</v>
      </c>
      <c r="B2473" s="68" t="s">
        <v>7089</v>
      </c>
      <c r="C2473" s="68" t="s">
        <v>11247</v>
      </c>
      <c r="D2473" s="68" t="s">
        <v>194</v>
      </c>
      <c r="E2473" s="68" t="s">
        <v>4</v>
      </c>
      <c r="F2473" s="68" t="s">
        <v>195</v>
      </c>
      <c r="G2473" s="68" t="s">
        <v>17</v>
      </c>
      <c r="H2473" s="68" t="s">
        <v>2</v>
      </c>
      <c r="I2473" s="68">
        <v>61301</v>
      </c>
      <c r="J2473" s="68" t="s">
        <v>14585</v>
      </c>
      <c r="K2473" s="68" t="s">
        <v>196</v>
      </c>
      <c r="L2473" s="68" t="s">
        <v>198</v>
      </c>
      <c r="M2473" s="68" t="s">
        <v>198</v>
      </c>
      <c r="N2473" s="68" t="s">
        <v>11771</v>
      </c>
      <c r="O2473" s="68" t="s">
        <v>14666</v>
      </c>
      <c r="P2473" s="348">
        <v>27355041</v>
      </c>
      <c r="Q2473" s="348">
        <v>27355041</v>
      </c>
      <c r="R2473" s="348" t="s">
        <v>11925</v>
      </c>
      <c r="S2473" s="348">
        <v>87460174</v>
      </c>
      <c r="T2473" s="348" t="s">
        <v>15362</v>
      </c>
      <c r="U2473" s="348">
        <v>27355041</v>
      </c>
      <c r="V2473" s="68"/>
      <c r="W2473" s="68"/>
      <c r="X2473" s="68" t="s">
        <v>7394</v>
      </c>
      <c r="Y2473" s="68"/>
    </row>
    <row r="2474" spans="1:25" x14ac:dyDescent="0.25">
      <c r="A2474" s="68" t="s">
        <v>7092</v>
      </c>
      <c r="B2474" s="68" t="s">
        <v>523</v>
      </c>
      <c r="C2474" s="68" t="s">
        <v>69</v>
      </c>
      <c r="D2474" s="68" t="s">
        <v>194</v>
      </c>
      <c r="E2474" s="68" t="s">
        <v>4</v>
      </c>
      <c r="F2474" s="68" t="s">
        <v>195</v>
      </c>
      <c r="G2474" s="68" t="s">
        <v>17</v>
      </c>
      <c r="H2474" s="68" t="s">
        <v>2</v>
      </c>
      <c r="I2474" s="68">
        <v>61301</v>
      </c>
      <c r="J2474" s="68" t="s">
        <v>14585</v>
      </c>
      <c r="K2474" s="68" t="s">
        <v>196</v>
      </c>
      <c r="L2474" s="68" t="s">
        <v>198</v>
      </c>
      <c r="M2474" s="68" t="s">
        <v>198</v>
      </c>
      <c r="N2474" s="68" t="s">
        <v>11772</v>
      </c>
      <c r="O2474" s="68" t="s">
        <v>14666</v>
      </c>
      <c r="P2474" s="348">
        <v>27355041</v>
      </c>
      <c r="Q2474" s="348">
        <v>27355041</v>
      </c>
      <c r="R2474" s="348" t="s">
        <v>14668</v>
      </c>
      <c r="S2474" s="348">
        <v>87166263</v>
      </c>
      <c r="T2474" s="348" t="s">
        <v>15362</v>
      </c>
      <c r="U2474" s="348">
        <v>27355041</v>
      </c>
      <c r="V2474" s="68"/>
      <c r="W2474" s="68"/>
      <c r="X2474" s="68"/>
      <c r="Y2474" s="68"/>
    </row>
    <row r="2475" spans="1:25" x14ac:dyDescent="0.25">
      <c r="A2475" s="68" t="s">
        <v>7094</v>
      </c>
      <c r="B2475" s="68" t="s">
        <v>7093</v>
      </c>
      <c r="C2475" s="68" t="s">
        <v>11248</v>
      </c>
      <c r="D2475" s="68" t="s">
        <v>194</v>
      </c>
      <c r="E2475" s="68" t="s">
        <v>4</v>
      </c>
      <c r="F2475" s="68" t="s">
        <v>195</v>
      </c>
      <c r="G2475" s="68" t="s">
        <v>17</v>
      </c>
      <c r="H2475" s="68" t="s">
        <v>2</v>
      </c>
      <c r="I2475" s="68">
        <v>61301</v>
      </c>
      <c r="J2475" s="68" t="s">
        <v>14585</v>
      </c>
      <c r="K2475" s="68" t="s">
        <v>196</v>
      </c>
      <c r="L2475" s="68" t="s">
        <v>198</v>
      </c>
      <c r="M2475" s="68" t="s">
        <v>198</v>
      </c>
      <c r="N2475" s="68" t="s">
        <v>11248</v>
      </c>
      <c r="O2475" s="68" t="s">
        <v>14666</v>
      </c>
      <c r="P2475" s="348">
        <v>27355041</v>
      </c>
      <c r="Q2475" s="348">
        <v>27355041</v>
      </c>
      <c r="R2475" s="348" t="s">
        <v>15080</v>
      </c>
      <c r="S2475" s="348">
        <v>86548820</v>
      </c>
      <c r="T2475" s="348" t="s">
        <v>15362</v>
      </c>
      <c r="U2475" s="348">
        <v>27355041</v>
      </c>
      <c r="V2475" s="68"/>
      <c r="W2475" s="68"/>
      <c r="X2475" s="68" t="s">
        <v>10810</v>
      </c>
      <c r="Y2475" s="68"/>
    </row>
    <row r="2476" spans="1:25" x14ac:dyDescent="0.25">
      <c r="A2476" s="68" t="s">
        <v>7096</v>
      </c>
      <c r="B2476" s="68" t="s">
        <v>7095</v>
      </c>
      <c r="C2476" s="68" t="s">
        <v>5201</v>
      </c>
      <c r="D2476" s="68" t="s">
        <v>11185</v>
      </c>
      <c r="E2476" s="68" t="s">
        <v>8</v>
      </c>
      <c r="F2476" s="68" t="s">
        <v>195</v>
      </c>
      <c r="G2476" s="68" t="s">
        <v>6</v>
      </c>
      <c r="H2476" s="68" t="s">
        <v>3</v>
      </c>
      <c r="I2476" s="68">
        <v>60502</v>
      </c>
      <c r="J2476" s="68" t="s">
        <v>12940</v>
      </c>
      <c r="K2476" s="68" t="s">
        <v>196</v>
      </c>
      <c r="L2476" s="68" t="s">
        <v>14048</v>
      </c>
      <c r="M2476" s="68" t="s">
        <v>14317</v>
      </c>
      <c r="N2476" s="68" t="s">
        <v>5201</v>
      </c>
      <c r="O2476" s="68" t="s">
        <v>14666</v>
      </c>
      <c r="P2476" s="348">
        <v>22006045</v>
      </c>
      <c r="Q2476" s="348">
        <v>27866209</v>
      </c>
      <c r="R2476" s="348" t="s">
        <v>15908</v>
      </c>
      <c r="S2476" s="348">
        <v>22006045</v>
      </c>
      <c r="T2476" s="348" t="s">
        <v>15890</v>
      </c>
      <c r="U2476" s="348">
        <v>27866209</v>
      </c>
      <c r="V2476" s="68"/>
      <c r="W2476" s="68"/>
      <c r="X2476" s="68" t="s">
        <v>5343</v>
      </c>
      <c r="Y2476" s="68"/>
    </row>
    <row r="2477" spans="1:25" x14ac:dyDescent="0.25">
      <c r="A2477" s="68" t="s">
        <v>7097</v>
      </c>
      <c r="B2477" s="68" t="s">
        <v>1489</v>
      </c>
      <c r="C2477" s="68" t="s">
        <v>7098</v>
      </c>
      <c r="D2477" s="68" t="s">
        <v>194</v>
      </c>
      <c r="E2477" s="68" t="s">
        <v>5</v>
      </c>
      <c r="F2477" s="68" t="s">
        <v>195</v>
      </c>
      <c r="G2477" s="68" t="s">
        <v>8</v>
      </c>
      <c r="H2477" s="68" t="s">
        <v>4</v>
      </c>
      <c r="I2477" s="68">
        <v>60703</v>
      </c>
      <c r="J2477" s="68" t="s">
        <v>13921</v>
      </c>
      <c r="K2477" s="68" t="s">
        <v>196</v>
      </c>
      <c r="L2477" s="68" t="s">
        <v>197</v>
      </c>
      <c r="M2477" s="68" t="s">
        <v>14309</v>
      </c>
      <c r="N2477" s="68" t="s">
        <v>7098</v>
      </c>
      <c r="O2477" s="68" t="s">
        <v>14666</v>
      </c>
      <c r="P2477" s="348">
        <v>27897128</v>
      </c>
      <c r="Q2477" s="348">
        <v>22001285</v>
      </c>
      <c r="R2477" s="348" t="s">
        <v>15909</v>
      </c>
      <c r="S2477" s="348">
        <v>27897128</v>
      </c>
      <c r="T2477" s="348" t="s">
        <v>15854</v>
      </c>
      <c r="U2477" s="348">
        <v>27899336</v>
      </c>
      <c r="V2477" s="68"/>
      <c r="W2477" s="68"/>
      <c r="X2477" s="68" t="s">
        <v>3076</v>
      </c>
      <c r="Y2477" s="68"/>
    </row>
    <row r="2478" spans="1:25" x14ac:dyDescent="0.25">
      <c r="A2478" s="68" t="s">
        <v>7100</v>
      </c>
      <c r="B2478" s="68" t="s">
        <v>7099</v>
      </c>
      <c r="C2478" s="68" t="s">
        <v>11249</v>
      </c>
      <c r="D2478" s="68" t="s">
        <v>194</v>
      </c>
      <c r="E2478" s="68" t="s">
        <v>5</v>
      </c>
      <c r="F2478" s="68" t="s">
        <v>195</v>
      </c>
      <c r="G2478" s="68" t="s">
        <v>8</v>
      </c>
      <c r="H2478" s="68" t="s">
        <v>4</v>
      </c>
      <c r="I2478" s="68">
        <v>60703</v>
      </c>
      <c r="J2478" s="68" t="s">
        <v>13921</v>
      </c>
      <c r="K2478" s="68" t="s">
        <v>196</v>
      </c>
      <c r="L2478" s="68" t="s">
        <v>197</v>
      </c>
      <c r="M2478" s="68" t="s">
        <v>14309</v>
      </c>
      <c r="N2478" s="68" t="s">
        <v>11775</v>
      </c>
      <c r="O2478" s="68" t="s">
        <v>14666</v>
      </c>
      <c r="P2478" s="348">
        <v>22001438</v>
      </c>
      <c r="Q2478" s="348" t="s">
        <v>15347</v>
      </c>
      <c r="R2478" s="348" t="s">
        <v>12500</v>
      </c>
      <c r="S2478" s="348">
        <v>89734979</v>
      </c>
      <c r="T2478" s="348" t="s">
        <v>15854</v>
      </c>
      <c r="U2478" s="348">
        <v>27899336</v>
      </c>
      <c r="V2478" s="68"/>
      <c r="W2478" s="68"/>
      <c r="X2478" s="68" t="s">
        <v>9685</v>
      </c>
      <c r="Y2478" s="68"/>
    </row>
    <row r="2479" spans="1:25" x14ac:dyDescent="0.25">
      <c r="A2479" s="68" t="s">
        <v>7101</v>
      </c>
      <c r="B2479" s="68" t="s">
        <v>2839</v>
      </c>
      <c r="C2479" s="68" t="s">
        <v>1547</v>
      </c>
      <c r="D2479" s="68" t="s">
        <v>194</v>
      </c>
      <c r="E2479" s="68" t="s">
        <v>5</v>
      </c>
      <c r="F2479" s="68" t="s">
        <v>195</v>
      </c>
      <c r="G2479" s="68" t="s">
        <v>8</v>
      </c>
      <c r="H2479" s="68" t="s">
        <v>4</v>
      </c>
      <c r="I2479" s="68">
        <v>60703</v>
      </c>
      <c r="J2479" s="68" t="s">
        <v>13921</v>
      </c>
      <c r="K2479" s="68" t="s">
        <v>196</v>
      </c>
      <c r="L2479" s="68" t="s">
        <v>197</v>
      </c>
      <c r="M2479" s="68" t="s">
        <v>14309</v>
      </c>
      <c r="N2479" s="68" t="s">
        <v>11776</v>
      </c>
      <c r="O2479" s="68" t="s">
        <v>14666</v>
      </c>
      <c r="P2479" s="348">
        <v>22001270</v>
      </c>
      <c r="Q2479" s="348" t="s">
        <v>15347</v>
      </c>
      <c r="R2479" s="348" t="s">
        <v>15074</v>
      </c>
      <c r="S2479" s="348">
        <v>85016715</v>
      </c>
      <c r="T2479" s="348" t="s">
        <v>15854</v>
      </c>
      <c r="U2479" s="348">
        <v>27899336</v>
      </c>
      <c r="V2479" s="68"/>
      <c r="W2479" s="68"/>
      <c r="X2479" s="68"/>
      <c r="Y2479" s="68"/>
    </row>
    <row r="2480" spans="1:25" x14ac:dyDescent="0.25">
      <c r="A2480" s="68" t="s">
        <v>7102</v>
      </c>
      <c r="B2480" s="68" t="s">
        <v>3031</v>
      </c>
      <c r="C2480" s="68" t="s">
        <v>11250</v>
      </c>
      <c r="D2480" s="68" t="s">
        <v>194</v>
      </c>
      <c r="E2480" s="68" t="s">
        <v>5</v>
      </c>
      <c r="F2480" s="68" t="s">
        <v>195</v>
      </c>
      <c r="G2480" s="68" t="s">
        <v>8</v>
      </c>
      <c r="H2480" s="68" t="s">
        <v>4</v>
      </c>
      <c r="I2480" s="68">
        <v>60703</v>
      </c>
      <c r="J2480" s="68" t="s">
        <v>13921</v>
      </c>
      <c r="K2480" s="68" t="s">
        <v>196</v>
      </c>
      <c r="L2480" s="68" t="s">
        <v>197</v>
      </c>
      <c r="M2480" s="68" t="s">
        <v>14309</v>
      </c>
      <c r="N2480" s="68" t="s">
        <v>127</v>
      </c>
      <c r="O2480" s="68" t="s">
        <v>14666</v>
      </c>
      <c r="P2480" s="348">
        <v>21018264</v>
      </c>
      <c r="Q2480" s="348" t="s">
        <v>15347</v>
      </c>
      <c r="R2480" s="348" t="s">
        <v>12748</v>
      </c>
      <c r="S2480" s="348">
        <v>21018264</v>
      </c>
      <c r="T2480" s="348" t="s">
        <v>15854</v>
      </c>
      <c r="U2480" s="348">
        <v>27899336</v>
      </c>
      <c r="V2480" s="68"/>
      <c r="W2480" s="68"/>
      <c r="X2480" s="68" t="s">
        <v>4193</v>
      </c>
      <c r="Y2480" s="68"/>
    </row>
    <row r="2481" spans="1:25" x14ac:dyDescent="0.25">
      <c r="A2481" s="68" t="s">
        <v>7103</v>
      </c>
      <c r="B2481" s="68" t="s">
        <v>3123</v>
      </c>
      <c r="C2481" s="68" t="s">
        <v>11251</v>
      </c>
      <c r="D2481" s="68" t="s">
        <v>194</v>
      </c>
      <c r="E2481" s="68" t="s">
        <v>5</v>
      </c>
      <c r="F2481" s="68" t="s">
        <v>195</v>
      </c>
      <c r="G2481" s="68" t="s">
        <v>8</v>
      </c>
      <c r="H2481" s="68" t="s">
        <v>4</v>
      </c>
      <c r="I2481" s="68">
        <v>60703</v>
      </c>
      <c r="J2481" s="68" t="s">
        <v>13921</v>
      </c>
      <c r="K2481" s="68" t="s">
        <v>196</v>
      </c>
      <c r="L2481" s="68" t="s">
        <v>197</v>
      </c>
      <c r="M2481" s="68" t="s">
        <v>14309</v>
      </c>
      <c r="N2481" s="68" t="s">
        <v>11765</v>
      </c>
      <c r="O2481" s="68" t="s">
        <v>14666</v>
      </c>
      <c r="P2481" s="348">
        <v>22001452</v>
      </c>
      <c r="Q2481" s="348" t="s">
        <v>15347</v>
      </c>
      <c r="R2481" s="348" t="s">
        <v>14336</v>
      </c>
      <c r="S2481" s="348">
        <v>22001452</v>
      </c>
      <c r="T2481" s="348" t="s">
        <v>15854</v>
      </c>
      <c r="U2481" s="348">
        <v>27899336</v>
      </c>
      <c r="V2481" s="68"/>
      <c r="W2481" s="68"/>
      <c r="X2481" s="68" t="s">
        <v>3461</v>
      </c>
      <c r="Y2481" s="68"/>
    </row>
    <row r="2482" spans="1:25" x14ac:dyDescent="0.25">
      <c r="A2482" s="68" t="s">
        <v>7104</v>
      </c>
      <c r="B2482" s="68" t="s">
        <v>3089</v>
      </c>
      <c r="C2482" s="68" t="s">
        <v>11252</v>
      </c>
      <c r="D2482" s="68" t="s">
        <v>194</v>
      </c>
      <c r="E2482" s="68" t="s">
        <v>5</v>
      </c>
      <c r="F2482" s="68" t="s">
        <v>195</v>
      </c>
      <c r="G2482" s="68" t="s">
        <v>8</v>
      </c>
      <c r="H2482" s="68" t="s">
        <v>4</v>
      </c>
      <c r="I2482" s="68">
        <v>60703</v>
      </c>
      <c r="J2482" s="68" t="s">
        <v>13921</v>
      </c>
      <c r="K2482" s="68" t="s">
        <v>196</v>
      </c>
      <c r="L2482" s="68" t="s">
        <v>197</v>
      </c>
      <c r="M2482" s="68" t="s">
        <v>14309</v>
      </c>
      <c r="N2482" s="68" t="s">
        <v>11252</v>
      </c>
      <c r="O2482" s="68" t="s">
        <v>14666</v>
      </c>
      <c r="P2482" s="348">
        <v>27897887</v>
      </c>
      <c r="Q2482" s="348">
        <v>22001202</v>
      </c>
      <c r="R2482" s="348" t="s">
        <v>13260</v>
      </c>
      <c r="S2482" s="348">
        <v>22001202</v>
      </c>
      <c r="T2482" s="348" t="s">
        <v>15854</v>
      </c>
      <c r="U2482" s="348">
        <v>27899336</v>
      </c>
      <c r="V2482" s="68"/>
      <c r="W2482" s="68"/>
      <c r="X2482" s="68" t="s">
        <v>6172</v>
      </c>
      <c r="Y2482" s="68"/>
    </row>
    <row r="2483" spans="1:25" x14ac:dyDescent="0.25">
      <c r="A2483" s="68" t="s">
        <v>7106</v>
      </c>
      <c r="B2483" s="68" t="s">
        <v>4527</v>
      </c>
      <c r="C2483" s="68" t="s">
        <v>7107</v>
      </c>
      <c r="D2483" s="68" t="s">
        <v>194</v>
      </c>
      <c r="E2483" s="68" t="s">
        <v>5</v>
      </c>
      <c r="F2483" s="68" t="s">
        <v>195</v>
      </c>
      <c r="G2483" s="68" t="s">
        <v>8</v>
      </c>
      <c r="H2483" s="68" t="s">
        <v>4</v>
      </c>
      <c r="I2483" s="68">
        <v>60703</v>
      </c>
      <c r="J2483" s="68" t="s">
        <v>13921</v>
      </c>
      <c r="K2483" s="68" t="s">
        <v>196</v>
      </c>
      <c r="L2483" s="68" t="s">
        <v>197</v>
      </c>
      <c r="M2483" s="68" t="s">
        <v>14309</v>
      </c>
      <c r="N2483" s="68" t="s">
        <v>11778</v>
      </c>
      <c r="O2483" s="68" t="s">
        <v>14666</v>
      </c>
      <c r="P2483" s="348">
        <v>27899955</v>
      </c>
      <c r="Q2483" s="348">
        <v>27899955</v>
      </c>
      <c r="R2483" s="348" t="s">
        <v>15910</v>
      </c>
      <c r="S2483" s="348">
        <v>27899955</v>
      </c>
      <c r="T2483" s="348" t="s">
        <v>15854</v>
      </c>
      <c r="U2483" s="348">
        <v>27899336</v>
      </c>
      <c r="V2483" s="68"/>
      <c r="W2483" s="68"/>
      <c r="X2483" s="68" t="s">
        <v>4002</v>
      </c>
      <c r="Y2483" s="68"/>
    </row>
    <row r="2484" spans="1:25" x14ac:dyDescent="0.25">
      <c r="A2484" s="68" t="s">
        <v>7108</v>
      </c>
      <c r="B2484" s="68" t="s">
        <v>4715</v>
      </c>
      <c r="C2484" s="68" t="s">
        <v>1275</v>
      </c>
      <c r="D2484" s="68" t="s">
        <v>194</v>
      </c>
      <c r="E2484" s="68" t="s">
        <v>5</v>
      </c>
      <c r="F2484" s="68" t="s">
        <v>195</v>
      </c>
      <c r="G2484" s="68" t="s">
        <v>8</v>
      </c>
      <c r="H2484" s="68" t="s">
        <v>4</v>
      </c>
      <c r="I2484" s="68">
        <v>60703</v>
      </c>
      <c r="J2484" s="68" t="s">
        <v>13921</v>
      </c>
      <c r="K2484" s="68" t="s">
        <v>196</v>
      </c>
      <c r="L2484" s="68" t="s">
        <v>197</v>
      </c>
      <c r="M2484" s="68" t="s">
        <v>14309</v>
      </c>
      <c r="N2484" s="68" t="s">
        <v>11779</v>
      </c>
      <c r="O2484" s="68" t="s">
        <v>14666</v>
      </c>
      <c r="P2484" s="348">
        <v>27418134</v>
      </c>
      <c r="Q2484" s="348">
        <v>27418134</v>
      </c>
      <c r="R2484" s="348" t="s">
        <v>16046</v>
      </c>
      <c r="S2484" s="348">
        <v>27418134</v>
      </c>
      <c r="T2484" s="348" t="s">
        <v>15854</v>
      </c>
      <c r="U2484" s="348">
        <v>27899336</v>
      </c>
      <c r="V2484" s="68"/>
      <c r="W2484" s="68"/>
      <c r="X2484" s="68" t="s">
        <v>6868</v>
      </c>
      <c r="Y2484" s="68"/>
    </row>
    <row r="2485" spans="1:25" x14ac:dyDescent="0.25">
      <c r="A2485" s="68" t="s">
        <v>7110</v>
      </c>
      <c r="B2485" s="68" t="s">
        <v>7109</v>
      </c>
      <c r="C2485" s="68" t="s">
        <v>7111</v>
      </c>
      <c r="D2485" s="68" t="s">
        <v>194</v>
      </c>
      <c r="E2485" s="68" t="s">
        <v>5</v>
      </c>
      <c r="F2485" s="68" t="s">
        <v>195</v>
      </c>
      <c r="G2485" s="68" t="s">
        <v>8</v>
      </c>
      <c r="H2485" s="68" t="s">
        <v>4</v>
      </c>
      <c r="I2485" s="68">
        <v>60703</v>
      </c>
      <c r="J2485" s="68" t="s">
        <v>13921</v>
      </c>
      <c r="K2485" s="68" t="s">
        <v>196</v>
      </c>
      <c r="L2485" s="68" t="s">
        <v>197</v>
      </c>
      <c r="M2485" s="68" t="s">
        <v>14309</v>
      </c>
      <c r="N2485" s="68" t="s">
        <v>7111</v>
      </c>
      <c r="O2485" s="68" t="s">
        <v>14666</v>
      </c>
      <c r="P2485" s="348">
        <v>22001204</v>
      </c>
      <c r="Q2485" s="348" t="s">
        <v>15347</v>
      </c>
      <c r="R2485" s="348" t="s">
        <v>16791</v>
      </c>
      <c r="S2485" s="348">
        <v>85145493</v>
      </c>
      <c r="T2485" s="348" t="s">
        <v>15854</v>
      </c>
      <c r="U2485" s="348">
        <v>27899336</v>
      </c>
      <c r="V2485" s="68"/>
      <c r="W2485" s="68"/>
      <c r="X2485" s="68" t="s">
        <v>6388</v>
      </c>
      <c r="Y2485" s="68"/>
    </row>
    <row r="2486" spans="1:25" x14ac:dyDescent="0.25">
      <c r="A2486" s="68" t="s">
        <v>7113</v>
      </c>
      <c r="B2486" s="68" t="s">
        <v>7112</v>
      </c>
      <c r="C2486" s="68" t="s">
        <v>7114</v>
      </c>
      <c r="D2486" s="68" t="s">
        <v>194</v>
      </c>
      <c r="E2486" s="68" t="s">
        <v>5</v>
      </c>
      <c r="F2486" s="68" t="s">
        <v>195</v>
      </c>
      <c r="G2486" s="68" t="s">
        <v>8</v>
      </c>
      <c r="H2486" s="68" t="s">
        <v>4</v>
      </c>
      <c r="I2486" s="68">
        <v>60703</v>
      </c>
      <c r="J2486" s="68" t="s">
        <v>13921</v>
      </c>
      <c r="K2486" s="68" t="s">
        <v>196</v>
      </c>
      <c r="L2486" s="68" t="s">
        <v>197</v>
      </c>
      <c r="M2486" s="68" t="s">
        <v>14309</v>
      </c>
      <c r="N2486" s="68" t="s">
        <v>7114</v>
      </c>
      <c r="O2486" s="68" t="s">
        <v>14666</v>
      </c>
      <c r="P2486" s="348">
        <v>88239001</v>
      </c>
      <c r="Q2486" s="348">
        <v>22001448</v>
      </c>
      <c r="R2486" s="348" t="s">
        <v>9948</v>
      </c>
      <c r="S2486" s="348">
        <v>88239001</v>
      </c>
      <c r="T2486" s="348" t="s">
        <v>15854</v>
      </c>
      <c r="U2486" s="348">
        <v>27899336</v>
      </c>
      <c r="V2486" s="68"/>
      <c r="W2486" s="68"/>
      <c r="X2486" s="68"/>
      <c r="Y2486" s="68"/>
    </row>
    <row r="2487" spans="1:25" x14ac:dyDescent="0.25">
      <c r="A2487" s="68" t="s">
        <v>7116</v>
      </c>
      <c r="B2487" s="68" t="s">
        <v>7115</v>
      </c>
      <c r="C2487" s="68" t="s">
        <v>7117</v>
      </c>
      <c r="D2487" s="68" t="s">
        <v>194</v>
      </c>
      <c r="E2487" s="68" t="s">
        <v>5</v>
      </c>
      <c r="F2487" s="68" t="s">
        <v>195</v>
      </c>
      <c r="G2487" s="68" t="s">
        <v>8</v>
      </c>
      <c r="H2487" s="68" t="s">
        <v>4</v>
      </c>
      <c r="I2487" s="68">
        <v>60703</v>
      </c>
      <c r="J2487" s="68" t="s">
        <v>13921</v>
      </c>
      <c r="K2487" s="68" t="s">
        <v>196</v>
      </c>
      <c r="L2487" s="68" t="s">
        <v>197</v>
      </c>
      <c r="M2487" s="68" t="s">
        <v>14309</v>
      </c>
      <c r="N2487" s="68" t="s">
        <v>7117</v>
      </c>
      <c r="O2487" s="68" t="s">
        <v>14666</v>
      </c>
      <c r="P2487" s="348">
        <v>27811331</v>
      </c>
      <c r="Q2487" s="348" t="s">
        <v>15347</v>
      </c>
      <c r="R2487" s="348" t="s">
        <v>15912</v>
      </c>
      <c r="S2487" s="348">
        <v>88988104</v>
      </c>
      <c r="T2487" s="348" t="s">
        <v>15854</v>
      </c>
      <c r="U2487" s="348">
        <v>27899336</v>
      </c>
      <c r="V2487" s="68"/>
      <c r="W2487" s="68"/>
      <c r="X2487" s="68" t="s">
        <v>4195</v>
      </c>
      <c r="Y2487" s="68"/>
    </row>
    <row r="2488" spans="1:25" x14ac:dyDescent="0.25">
      <c r="A2488" s="68" t="s">
        <v>7119</v>
      </c>
      <c r="B2488" s="68" t="s">
        <v>7118</v>
      </c>
      <c r="C2488" s="68" t="s">
        <v>7120</v>
      </c>
      <c r="D2488" s="68" t="s">
        <v>194</v>
      </c>
      <c r="E2488" s="68" t="s">
        <v>5</v>
      </c>
      <c r="F2488" s="68" t="s">
        <v>195</v>
      </c>
      <c r="G2488" s="68" t="s">
        <v>8</v>
      </c>
      <c r="H2488" s="68" t="s">
        <v>4</v>
      </c>
      <c r="I2488" s="68">
        <v>60703</v>
      </c>
      <c r="J2488" s="68" t="s">
        <v>13921</v>
      </c>
      <c r="K2488" s="68" t="s">
        <v>196</v>
      </c>
      <c r="L2488" s="68" t="s">
        <v>197</v>
      </c>
      <c r="M2488" s="68" t="s">
        <v>14309</v>
      </c>
      <c r="N2488" s="68" t="s">
        <v>11780</v>
      </c>
      <c r="O2488" s="68" t="s">
        <v>14666</v>
      </c>
      <c r="P2488" s="348">
        <v>22001457</v>
      </c>
      <c r="Q2488" s="348" t="s">
        <v>15347</v>
      </c>
      <c r="R2488" s="348" t="s">
        <v>15913</v>
      </c>
      <c r="S2488" s="348">
        <v>86155229</v>
      </c>
      <c r="T2488" s="348" t="s">
        <v>15854</v>
      </c>
      <c r="U2488" s="348">
        <v>27899336</v>
      </c>
      <c r="V2488" s="68"/>
      <c r="W2488" s="68"/>
      <c r="X2488" s="68" t="s">
        <v>6192</v>
      </c>
      <c r="Y2488" s="68"/>
    </row>
    <row r="2489" spans="1:25" x14ac:dyDescent="0.25">
      <c r="A2489" s="68" t="s">
        <v>7122</v>
      </c>
      <c r="B2489" s="68" t="s">
        <v>7121</v>
      </c>
      <c r="C2489" s="68" t="s">
        <v>101</v>
      </c>
      <c r="D2489" s="68" t="s">
        <v>194</v>
      </c>
      <c r="E2489" s="68" t="s">
        <v>5</v>
      </c>
      <c r="F2489" s="68" t="s">
        <v>195</v>
      </c>
      <c r="G2489" s="68" t="s">
        <v>8</v>
      </c>
      <c r="H2489" s="68" t="s">
        <v>4</v>
      </c>
      <c r="I2489" s="68">
        <v>60703</v>
      </c>
      <c r="J2489" s="68" t="s">
        <v>13921</v>
      </c>
      <c r="K2489" s="68" t="s">
        <v>196</v>
      </c>
      <c r="L2489" s="68" t="s">
        <v>197</v>
      </c>
      <c r="M2489" s="68" t="s">
        <v>14309</v>
      </c>
      <c r="N2489" s="68" t="s">
        <v>101</v>
      </c>
      <c r="O2489" s="68" t="s">
        <v>14666</v>
      </c>
      <c r="P2489" s="348">
        <v>87201247</v>
      </c>
      <c r="Q2489" s="348" t="s">
        <v>15347</v>
      </c>
      <c r="R2489" s="348" t="s">
        <v>15914</v>
      </c>
      <c r="S2489" s="348">
        <v>27897753</v>
      </c>
      <c r="T2489" s="348" t="s">
        <v>15854</v>
      </c>
      <c r="U2489" s="348">
        <v>27899336</v>
      </c>
      <c r="V2489" s="68"/>
      <c r="W2489" s="68"/>
      <c r="X2489" s="68" t="s">
        <v>7123</v>
      </c>
      <c r="Y2489" s="68"/>
    </row>
    <row r="2490" spans="1:25" x14ac:dyDescent="0.25">
      <c r="A2490" s="68" t="s">
        <v>7125</v>
      </c>
      <c r="B2490" s="68" t="s">
        <v>7124</v>
      </c>
      <c r="C2490" s="68" t="s">
        <v>929</v>
      </c>
      <c r="D2490" s="68" t="s">
        <v>194</v>
      </c>
      <c r="E2490" s="68" t="s">
        <v>5</v>
      </c>
      <c r="F2490" s="68" t="s">
        <v>195</v>
      </c>
      <c r="G2490" s="68" t="s">
        <v>8</v>
      </c>
      <c r="H2490" s="68" t="s">
        <v>4</v>
      </c>
      <c r="I2490" s="68">
        <v>60703</v>
      </c>
      <c r="J2490" s="68" t="s">
        <v>13921</v>
      </c>
      <c r="K2490" s="68" t="s">
        <v>196</v>
      </c>
      <c r="L2490" s="68" t="s">
        <v>197</v>
      </c>
      <c r="M2490" s="68" t="s">
        <v>14309</v>
      </c>
      <c r="N2490" s="68" t="s">
        <v>929</v>
      </c>
      <c r="O2490" s="68" t="s">
        <v>14666</v>
      </c>
      <c r="P2490" s="348">
        <v>27899185</v>
      </c>
      <c r="Q2490" s="348">
        <v>27899185</v>
      </c>
      <c r="R2490" s="348" t="s">
        <v>15109</v>
      </c>
      <c r="S2490" s="348">
        <v>27899185</v>
      </c>
      <c r="T2490" s="348" t="s">
        <v>15854</v>
      </c>
      <c r="U2490" s="348">
        <v>27899336</v>
      </c>
      <c r="V2490" s="68"/>
      <c r="W2490" s="68"/>
      <c r="X2490" s="68" t="s">
        <v>1269</v>
      </c>
      <c r="Y2490" s="68"/>
    </row>
    <row r="2491" spans="1:25" x14ac:dyDescent="0.25">
      <c r="A2491" s="68" t="s">
        <v>7126</v>
      </c>
      <c r="B2491" s="68" t="s">
        <v>5183</v>
      </c>
      <c r="C2491" s="68" t="s">
        <v>11253</v>
      </c>
      <c r="D2491" s="68" t="s">
        <v>194</v>
      </c>
      <c r="E2491" s="68" t="s">
        <v>5</v>
      </c>
      <c r="F2491" s="68" t="s">
        <v>195</v>
      </c>
      <c r="G2491" s="68" t="s">
        <v>8</v>
      </c>
      <c r="H2491" s="68" t="s">
        <v>4</v>
      </c>
      <c r="I2491" s="68">
        <v>60703</v>
      </c>
      <c r="J2491" s="68" t="s">
        <v>13921</v>
      </c>
      <c r="K2491" s="68" t="s">
        <v>196</v>
      </c>
      <c r="L2491" s="68" t="s">
        <v>197</v>
      </c>
      <c r="M2491" s="68" t="s">
        <v>14309</v>
      </c>
      <c r="N2491" s="68" t="s">
        <v>11765</v>
      </c>
      <c r="O2491" s="68" t="s">
        <v>14666</v>
      </c>
      <c r="P2491" s="348">
        <v>27898550</v>
      </c>
      <c r="Q2491" s="348">
        <v>27899454</v>
      </c>
      <c r="R2491" s="348" t="s">
        <v>10053</v>
      </c>
      <c r="S2491" s="348">
        <v>27898550</v>
      </c>
      <c r="T2491" s="348" t="s">
        <v>15854</v>
      </c>
      <c r="U2491" s="348">
        <v>27899336</v>
      </c>
      <c r="V2491" s="68"/>
      <c r="W2491" s="68"/>
      <c r="X2491" s="68" t="s">
        <v>2474</v>
      </c>
      <c r="Y2491" s="68" t="s">
        <v>12099</v>
      </c>
    </row>
    <row r="2492" spans="1:25" x14ac:dyDescent="0.25">
      <c r="A2492" s="68" t="s">
        <v>7127</v>
      </c>
      <c r="B2492" s="68" t="s">
        <v>5086</v>
      </c>
      <c r="C2492" s="68" t="s">
        <v>7128</v>
      </c>
      <c r="D2492" s="68" t="s">
        <v>11185</v>
      </c>
      <c r="E2492" s="68" t="s">
        <v>10</v>
      </c>
      <c r="F2492" s="68" t="s">
        <v>195</v>
      </c>
      <c r="G2492" s="68" t="s">
        <v>6</v>
      </c>
      <c r="H2492" s="68" t="s">
        <v>4</v>
      </c>
      <c r="I2492" s="68">
        <v>60503</v>
      </c>
      <c r="J2492" s="68" t="s">
        <v>12991</v>
      </c>
      <c r="K2492" s="68" t="s">
        <v>196</v>
      </c>
      <c r="L2492" s="68" t="s">
        <v>14048</v>
      </c>
      <c r="M2492" s="68" t="s">
        <v>6928</v>
      </c>
      <c r="N2492" s="68" t="s">
        <v>7128</v>
      </c>
      <c r="O2492" s="68" t="s">
        <v>14666</v>
      </c>
      <c r="P2492" s="348">
        <v>27881127</v>
      </c>
      <c r="Q2492" s="348">
        <v>87456906</v>
      </c>
      <c r="R2492" s="348" t="s">
        <v>10557</v>
      </c>
      <c r="S2492" s="348">
        <v>87456906</v>
      </c>
      <c r="T2492" s="348" t="s">
        <v>15893</v>
      </c>
      <c r="U2492" s="348">
        <v>60053442</v>
      </c>
      <c r="V2492" s="68"/>
      <c r="W2492" s="68"/>
      <c r="X2492" s="68"/>
      <c r="Y2492" s="68"/>
    </row>
    <row r="2493" spans="1:25" x14ac:dyDescent="0.25">
      <c r="A2493" s="68" t="s">
        <v>7129</v>
      </c>
      <c r="B2493" s="68" t="s">
        <v>5413</v>
      </c>
      <c r="C2493" s="68" t="s">
        <v>976</v>
      </c>
      <c r="D2493" s="68" t="s">
        <v>194</v>
      </c>
      <c r="E2493" s="68" t="s">
        <v>5</v>
      </c>
      <c r="F2493" s="68" t="s">
        <v>195</v>
      </c>
      <c r="G2493" s="68" t="s">
        <v>8</v>
      </c>
      <c r="H2493" s="68" t="s">
        <v>4</v>
      </c>
      <c r="I2493" s="68">
        <v>60703</v>
      </c>
      <c r="J2493" s="68" t="s">
        <v>13921</v>
      </c>
      <c r="K2493" s="68" t="s">
        <v>196</v>
      </c>
      <c r="L2493" s="68" t="s">
        <v>197</v>
      </c>
      <c r="M2493" s="68" t="s">
        <v>14309</v>
      </c>
      <c r="N2493" s="68" t="s">
        <v>976</v>
      </c>
      <c r="O2493" s="68" t="s">
        <v>14666</v>
      </c>
      <c r="P2493" s="348">
        <v>87201247</v>
      </c>
      <c r="Q2493" s="348" t="s">
        <v>15347</v>
      </c>
      <c r="R2493" s="348" t="s">
        <v>11781</v>
      </c>
      <c r="S2493" s="348">
        <v>87201247</v>
      </c>
      <c r="T2493" s="348" t="s">
        <v>15854</v>
      </c>
      <c r="U2493" s="348">
        <v>27899336</v>
      </c>
      <c r="V2493" s="68"/>
      <c r="W2493" s="68"/>
      <c r="X2493" s="68"/>
      <c r="Y2493" s="68"/>
    </row>
    <row r="2494" spans="1:25" x14ac:dyDescent="0.25">
      <c r="A2494" s="68" t="s">
        <v>7130</v>
      </c>
      <c r="B2494" s="68" t="s">
        <v>5971</v>
      </c>
      <c r="C2494" s="68" t="s">
        <v>13415</v>
      </c>
      <c r="D2494" s="68" t="s">
        <v>194</v>
      </c>
      <c r="E2494" s="68" t="s">
        <v>5</v>
      </c>
      <c r="F2494" s="68" t="s">
        <v>195</v>
      </c>
      <c r="G2494" s="68" t="s">
        <v>8</v>
      </c>
      <c r="H2494" s="68" t="s">
        <v>4</v>
      </c>
      <c r="I2494" s="68">
        <v>60703</v>
      </c>
      <c r="J2494" s="68" t="s">
        <v>13921</v>
      </c>
      <c r="K2494" s="68" t="s">
        <v>196</v>
      </c>
      <c r="L2494" s="68" t="s">
        <v>197</v>
      </c>
      <c r="M2494" s="68" t="s">
        <v>14309</v>
      </c>
      <c r="N2494" s="68" t="s">
        <v>69</v>
      </c>
      <c r="O2494" s="68" t="s">
        <v>14666</v>
      </c>
      <c r="P2494" s="348">
        <v>22006032</v>
      </c>
      <c r="Q2494" s="348" t="s">
        <v>15347</v>
      </c>
      <c r="R2494" s="348" t="s">
        <v>11782</v>
      </c>
      <c r="S2494" s="348">
        <v>89703698</v>
      </c>
      <c r="T2494" s="348" t="s">
        <v>15854</v>
      </c>
      <c r="U2494" s="348">
        <v>27899336</v>
      </c>
      <c r="V2494" s="68"/>
      <c r="W2494" s="68"/>
      <c r="X2494" s="68"/>
      <c r="Y2494" s="68"/>
    </row>
    <row r="2495" spans="1:25" x14ac:dyDescent="0.25">
      <c r="A2495" s="68" t="s">
        <v>7132</v>
      </c>
      <c r="B2495" s="68" t="s">
        <v>7131</v>
      </c>
      <c r="C2495" s="68" t="s">
        <v>11254</v>
      </c>
      <c r="D2495" s="68" t="s">
        <v>194</v>
      </c>
      <c r="E2495" s="68" t="s">
        <v>5</v>
      </c>
      <c r="F2495" s="68" t="s">
        <v>195</v>
      </c>
      <c r="G2495" s="68" t="s">
        <v>8</v>
      </c>
      <c r="H2495" s="68" t="s">
        <v>2</v>
      </c>
      <c r="I2495" s="68">
        <v>60701</v>
      </c>
      <c r="J2495" s="68" t="s">
        <v>12915</v>
      </c>
      <c r="K2495" s="68" t="s">
        <v>196</v>
      </c>
      <c r="L2495" s="68" t="s">
        <v>197</v>
      </c>
      <c r="M2495" s="68" t="s">
        <v>197</v>
      </c>
      <c r="N2495" s="68" t="s">
        <v>11254</v>
      </c>
      <c r="O2495" s="68" t="s">
        <v>14666</v>
      </c>
      <c r="P2495" s="348">
        <v>22001164</v>
      </c>
      <c r="Q2495" s="348" t="s">
        <v>15347</v>
      </c>
      <c r="R2495" s="348" t="s">
        <v>12751</v>
      </c>
      <c r="S2495" s="348">
        <v>89881516</v>
      </c>
      <c r="T2495" s="348" t="s">
        <v>15854</v>
      </c>
      <c r="U2495" s="348">
        <v>27899336</v>
      </c>
      <c r="V2495" s="68"/>
      <c r="W2495" s="68"/>
      <c r="X2495" s="68"/>
      <c r="Y2495" s="68"/>
    </row>
    <row r="2496" spans="1:25" x14ac:dyDescent="0.25">
      <c r="A2496" s="68" t="s">
        <v>7134</v>
      </c>
      <c r="B2496" s="68" t="s">
        <v>7133</v>
      </c>
      <c r="C2496" s="68" t="s">
        <v>612</v>
      </c>
      <c r="D2496" s="68" t="s">
        <v>194</v>
      </c>
      <c r="E2496" s="68" t="s">
        <v>5</v>
      </c>
      <c r="F2496" s="68" t="s">
        <v>195</v>
      </c>
      <c r="G2496" s="68" t="s">
        <v>8</v>
      </c>
      <c r="H2496" s="68" t="s">
        <v>4</v>
      </c>
      <c r="I2496" s="68">
        <v>60703</v>
      </c>
      <c r="J2496" s="68" t="s">
        <v>13921</v>
      </c>
      <c r="K2496" s="68" t="s">
        <v>196</v>
      </c>
      <c r="L2496" s="68" t="s">
        <v>197</v>
      </c>
      <c r="M2496" s="68" t="s">
        <v>14309</v>
      </c>
      <c r="N2496" s="68" t="s">
        <v>612</v>
      </c>
      <c r="O2496" s="68" t="s">
        <v>14666</v>
      </c>
      <c r="P2496" s="348">
        <v>83094595</v>
      </c>
      <c r="Q2496" s="348">
        <v>22002961</v>
      </c>
      <c r="R2496" s="348" t="s">
        <v>13594</v>
      </c>
      <c r="S2496" s="348">
        <v>83094594</v>
      </c>
      <c r="T2496" s="348" t="s">
        <v>15854</v>
      </c>
      <c r="U2496" s="348">
        <v>27899336</v>
      </c>
      <c r="V2496" s="68"/>
      <c r="W2496" s="68"/>
      <c r="X2496" s="68" t="s">
        <v>9790</v>
      </c>
      <c r="Y2496" s="68"/>
    </row>
    <row r="2497" spans="1:25" x14ac:dyDescent="0.25">
      <c r="A2497" s="68" t="s">
        <v>7136</v>
      </c>
      <c r="B2497" s="68" t="s">
        <v>7135</v>
      </c>
      <c r="C2497" s="68" t="s">
        <v>7137</v>
      </c>
      <c r="D2497" s="68" t="s">
        <v>194</v>
      </c>
      <c r="E2497" s="68" t="s">
        <v>5</v>
      </c>
      <c r="F2497" s="68" t="s">
        <v>195</v>
      </c>
      <c r="G2497" s="68" t="s">
        <v>8</v>
      </c>
      <c r="H2497" s="68" t="s">
        <v>4</v>
      </c>
      <c r="I2497" s="68">
        <v>60703</v>
      </c>
      <c r="J2497" s="68" t="s">
        <v>13921</v>
      </c>
      <c r="K2497" s="68" t="s">
        <v>196</v>
      </c>
      <c r="L2497" s="68" t="s">
        <v>197</v>
      </c>
      <c r="M2497" s="68" t="s">
        <v>14309</v>
      </c>
      <c r="N2497" s="68" t="s">
        <v>11264</v>
      </c>
      <c r="O2497" s="68" t="s">
        <v>14666</v>
      </c>
      <c r="P2497" s="348">
        <v>22006047</v>
      </c>
      <c r="Q2497" s="348" t="s">
        <v>15347</v>
      </c>
      <c r="R2497" s="348" t="s">
        <v>11783</v>
      </c>
      <c r="S2497" s="348">
        <v>22006047</v>
      </c>
      <c r="T2497" s="348" t="s">
        <v>15854</v>
      </c>
      <c r="U2497" s="348">
        <v>27899336</v>
      </c>
      <c r="V2497" s="68"/>
      <c r="W2497" s="68"/>
      <c r="X2497" s="68"/>
      <c r="Y2497" s="68"/>
    </row>
    <row r="2498" spans="1:25" x14ac:dyDescent="0.25">
      <c r="A2498" s="68" t="s">
        <v>7138</v>
      </c>
      <c r="B2498" s="68" t="s">
        <v>3626</v>
      </c>
      <c r="C2498" s="68" t="s">
        <v>129</v>
      </c>
      <c r="D2498" s="68" t="s">
        <v>194</v>
      </c>
      <c r="E2498" s="68" t="s">
        <v>5</v>
      </c>
      <c r="F2498" s="68" t="s">
        <v>195</v>
      </c>
      <c r="G2498" s="68" t="s">
        <v>8</v>
      </c>
      <c r="H2498" s="68" t="s">
        <v>4</v>
      </c>
      <c r="I2498" s="68">
        <v>60703</v>
      </c>
      <c r="J2498" s="68" t="s">
        <v>13921</v>
      </c>
      <c r="K2498" s="68" t="s">
        <v>196</v>
      </c>
      <c r="L2498" s="68" t="s">
        <v>197</v>
      </c>
      <c r="M2498" s="68" t="s">
        <v>14309</v>
      </c>
      <c r="N2498" s="68" t="s">
        <v>11784</v>
      </c>
      <c r="O2498" s="68" t="s">
        <v>14666</v>
      </c>
      <c r="P2498" s="348">
        <v>87806829</v>
      </c>
      <c r="Q2498" s="348">
        <v>22001788</v>
      </c>
      <c r="R2498" s="348" t="s">
        <v>15082</v>
      </c>
      <c r="S2498" s="348">
        <v>22001788</v>
      </c>
      <c r="T2498" s="348" t="s">
        <v>15854</v>
      </c>
      <c r="U2498" s="348">
        <v>27899336</v>
      </c>
      <c r="V2498" s="68"/>
      <c r="W2498" s="68"/>
      <c r="X2498" s="68"/>
      <c r="Y2498" s="68"/>
    </row>
    <row r="2499" spans="1:25" x14ac:dyDescent="0.25">
      <c r="A2499" s="68" t="s">
        <v>7139</v>
      </c>
      <c r="B2499" s="68" t="s">
        <v>6427</v>
      </c>
      <c r="C2499" s="68" t="s">
        <v>4653</v>
      </c>
      <c r="D2499" s="68" t="s">
        <v>4119</v>
      </c>
      <c r="E2499" s="68" t="s">
        <v>3</v>
      </c>
      <c r="F2499" s="68" t="s">
        <v>133</v>
      </c>
      <c r="G2499" s="68" t="s">
        <v>3</v>
      </c>
      <c r="H2499" s="68" t="s">
        <v>4</v>
      </c>
      <c r="I2499" s="68">
        <v>70203</v>
      </c>
      <c r="J2499" s="68" t="s">
        <v>15339</v>
      </c>
      <c r="K2499" s="68" t="s">
        <v>132</v>
      </c>
      <c r="L2499" s="68" t="s">
        <v>14376</v>
      </c>
      <c r="M2499" s="68" t="s">
        <v>14380</v>
      </c>
      <c r="N2499" s="68" t="s">
        <v>4653</v>
      </c>
      <c r="O2499" s="68" t="s">
        <v>14666</v>
      </c>
      <c r="P2499" s="348">
        <v>44092712</v>
      </c>
      <c r="Q2499" s="348" t="s">
        <v>15347</v>
      </c>
      <c r="R2499" s="348" t="s">
        <v>14401</v>
      </c>
      <c r="S2499" s="348">
        <v>44092712</v>
      </c>
      <c r="T2499" s="348" t="s">
        <v>16792</v>
      </c>
      <c r="U2499" s="348">
        <v>27632900</v>
      </c>
      <c r="V2499" s="68"/>
      <c r="W2499" s="68"/>
      <c r="X2499" s="68" t="s">
        <v>7049</v>
      </c>
      <c r="Y2499" s="68"/>
    </row>
    <row r="2500" spans="1:25" x14ac:dyDescent="0.25">
      <c r="A2500" s="68" t="s">
        <v>7142</v>
      </c>
      <c r="B2500" s="68" t="s">
        <v>7141</v>
      </c>
      <c r="C2500" s="68" t="s">
        <v>323</v>
      </c>
      <c r="D2500" s="68" t="s">
        <v>194</v>
      </c>
      <c r="E2500" s="68" t="s">
        <v>5</v>
      </c>
      <c r="F2500" s="68" t="s">
        <v>195</v>
      </c>
      <c r="G2500" s="68" t="s">
        <v>8</v>
      </c>
      <c r="H2500" s="68" t="s">
        <v>4</v>
      </c>
      <c r="I2500" s="68">
        <v>60703</v>
      </c>
      <c r="J2500" s="68" t="s">
        <v>13921</v>
      </c>
      <c r="K2500" s="68" t="s">
        <v>196</v>
      </c>
      <c r="L2500" s="68" t="s">
        <v>197</v>
      </c>
      <c r="M2500" s="68" t="s">
        <v>14309</v>
      </c>
      <c r="N2500" s="68" t="s">
        <v>323</v>
      </c>
      <c r="O2500" s="68" t="s">
        <v>14666</v>
      </c>
      <c r="P2500" s="348">
        <v>87201633</v>
      </c>
      <c r="Q2500" s="348" t="s">
        <v>15347</v>
      </c>
      <c r="R2500" s="348" t="s">
        <v>11785</v>
      </c>
      <c r="S2500" s="348">
        <v>87201633</v>
      </c>
      <c r="T2500" s="348" t="s">
        <v>15854</v>
      </c>
      <c r="U2500" s="348">
        <v>27899336</v>
      </c>
      <c r="V2500" s="68"/>
      <c r="W2500" s="68"/>
      <c r="X2500" s="68" t="s">
        <v>9589</v>
      </c>
      <c r="Y2500" s="68"/>
    </row>
    <row r="2501" spans="1:25" x14ac:dyDescent="0.25">
      <c r="A2501" s="68" t="s">
        <v>7143</v>
      </c>
      <c r="B2501" s="68" t="s">
        <v>6432</v>
      </c>
      <c r="C2501" s="68" t="s">
        <v>7144</v>
      </c>
      <c r="D2501" s="68" t="s">
        <v>194</v>
      </c>
      <c r="E2501" s="68" t="s">
        <v>6</v>
      </c>
      <c r="F2501" s="68" t="s">
        <v>195</v>
      </c>
      <c r="G2501" s="68" t="s">
        <v>10</v>
      </c>
      <c r="H2501" s="68" t="s">
        <v>2</v>
      </c>
      <c r="I2501" s="68">
        <v>60801</v>
      </c>
      <c r="J2501" s="68" t="s">
        <v>12916</v>
      </c>
      <c r="K2501" s="68" t="s">
        <v>196</v>
      </c>
      <c r="L2501" s="68" t="s">
        <v>14307</v>
      </c>
      <c r="M2501" s="68" t="s">
        <v>3852</v>
      </c>
      <c r="N2501" s="68" t="s">
        <v>2008</v>
      </c>
      <c r="O2501" s="68" t="s">
        <v>14666</v>
      </c>
      <c r="P2501" s="348">
        <v>27734942</v>
      </c>
      <c r="Q2501" s="348" t="s">
        <v>15347</v>
      </c>
      <c r="R2501" s="348" t="s">
        <v>11786</v>
      </c>
      <c r="S2501" s="348">
        <v>89509797</v>
      </c>
      <c r="T2501" s="348" t="s">
        <v>15884</v>
      </c>
      <c r="U2501" s="348">
        <v>27734942</v>
      </c>
      <c r="V2501" s="68"/>
      <c r="W2501" s="68"/>
      <c r="X2501" s="68" t="s">
        <v>4197</v>
      </c>
      <c r="Y2501" s="68"/>
    </row>
    <row r="2502" spans="1:25" x14ac:dyDescent="0.25">
      <c r="A2502" s="68" t="s">
        <v>7145</v>
      </c>
      <c r="B2502" s="68" t="s">
        <v>6454</v>
      </c>
      <c r="C2502" s="68" t="s">
        <v>11255</v>
      </c>
      <c r="D2502" s="68" t="s">
        <v>194</v>
      </c>
      <c r="E2502" s="68" t="s">
        <v>16</v>
      </c>
      <c r="F2502" s="68" t="s">
        <v>195</v>
      </c>
      <c r="G2502" s="68" t="s">
        <v>10</v>
      </c>
      <c r="H2502" s="68" t="s">
        <v>7</v>
      </c>
      <c r="I2502" s="68">
        <v>60806</v>
      </c>
      <c r="J2502" s="68" t="s">
        <v>15338</v>
      </c>
      <c r="K2502" s="68" t="s">
        <v>196</v>
      </c>
      <c r="L2502" s="68" t="s">
        <v>14307</v>
      </c>
      <c r="M2502" s="68" t="s">
        <v>14311</v>
      </c>
      <c r="N2502" s="68" t="s">
        <v>11255</v>
      </c>
      <c r="O2502" s="68" t="s">
        <v>14666</v>
      </c>
      <c r="P2502" s="348">
        <v>27848079</v>
      </c>
      <c r="Q2502" s="348">
        <v>27848079</v>
      </c>
      <c r="R2502" s="348" t="s">
        <v>16793</v>
      </c>
      <c r="S2502" s="348">
        <v>27848404</v>
      </c>
      <c r="T2502" s="348" t="s">
        <v>15886</v>
      </c>
      <c r="U2502" s="348">
        <v>27848079</v>
      </c>
      <c r="V2502" s="68" t="s">
        <v>15261</v>
      </c>
      <c r="W2502" s="68"/>
      <c r="X2502" s="68" t="s">
        <v>4200</v>
      </c>
      <c r="Y2502" s="68"/>
    </row>
    <row r="2503" spans="1:25" x14ac:dyDescent="0.25">
      <c r="A2503" s="68" t="s">
        <v>7146</v>
      </c>
      <c r="B2503" s="68" t="s">
        <v>6517</v>
      </c>
      <c r="C2503" s="68" t="s">
        <v>11256</v>
      </c>
      <c r="D2503" s="68" t="s">
        <v>194</v>
      </c>
      <c r="E2503" s="68" t="s">
        <v>16</v>
      </c>
      <c r="F2503" s="68" t="s">
        <v>195</v>
      </c>
      <c r="G2503" s="68" t="s">
        <v>10</v>
      </c>
      <c r="H2503" s="68" t="s">
        <v>6</v>
      </c>
      <c r="I2503" s="68">
        <v>60805</v>
      </c>
      <c r="J2503" s="68" t="s">
        <v>13076</v>
      </c>
      <c r="K2503" s="68" t="s">
        <v>196</v>
      </c>
      <c r="L2503" s="68" t="s">
        <v>14307</v>
      </c>
      <c r="M2503" s="68" t="s">
        <v>14313</v>
      </c>
      <c r="N2503" s="68" t="s">
        <v>11787</v>
      </c>
      <c r="O2503" s="68" t="s">
        <v>14666</v>
      </c>
      <c r="P2503" s="348">
        <v>22001147</v>
      </c>
      <c r="Q2503" s="348" t="s">
        <v>15347</v>
      </c>
      <c r="R2503" s="348" t="s">
        <v>11788</v>
      </c>
      <c r="S2503" s="348">
        <v>87160054</v>
      </c>
      <c r="T2503" s="348" t="s">
        <v>15886</v>
      </c>
      <c r="U2503" s="348">
        <v>27848079</v>
      </c>
      <c r="V2503" s="68"/>
      <c r="W2503" s="68"/>
      <c r="X2503" s="68" t="s">
        <v>6948</v>
      </c>
      <c r="Y2503" s="68"/>
    </row>
    <row r="2504" spans="1:25" x14ac:dyDescent="0.25">
      <c r="A2504" s="68" t="s">
        <v>7147</v>
      </c>
      <c r="B2504" s="68" t="s">
        <v>6562</v>
      </c>
      <c r="C2504" s="68" t="s">
        <v>4631</v>
      </c>
      <c r="D2504" s="68" t="s">
        <v>194</v>
      </c>
      <c r="E2504" s="68" t="s">
        <v>6</v>
      </c>
      <c r="F2504" s="68" t="s">
        <v>195</v>
      </c>
      <c r="G2504" s="68" t="s">
        <v>10</v>
      </c>
      <c r="H2504" s="68" t="s">
        <v>2</v>
      </c>
      <c r="I2504" s="68">
        <v>60801</v>
      </c>
      <c r="J2504" s="68" t="s">
        <v>12916</v>
      </c>
      <c r="K2504" s="68" t="s">
        <v>196</v>
      </c>
      <c r="L2504" s="68" t="s">
        <v>14307</v>
      </c>
      <c r="M2504" s="68" t="s">
        <v>3852</v>
      </c>
      <c r="N2504" s="68" t="s">
        <v>4631</v>
      </c>
      <c r="O2504" s="68" t="s">
        <v>14666</v>
      </c>
      <c r="P2504" s="348">
        <v>27734047</v>
      </c>
      <c r="Q2504" s="348">
        <v>27734047</v>
      </c>
      <c r="R2504" s="348" t="s">
        <v>10056</v>
      </c>
      <c r="S2504" s="348">
        <v>27734047</v>
      </c>
      <c r="T2504" s="348" t="s">
        <v>15884</v>
      </c>
      <c r="U2504" s="348">
        <v>27733387</v>
      </c>
      <c r="V2504" s="68"/>
      <c r="W2504" s="68"/>
      <c r="X2504" s="68" t="s">
        <v>1490</v>
      </c>
      <c r="Y2504" s="68"/>
    </row>
    <row r="2505" spans="1:25" x14ac:dyDescent="0.25">
      <c r="A2505" s="68" t="s">
        <v>7149</v>
      </c>
      <c r="B2505" s="68" t="s">
        <v>7148</v>
      </c>
      <c r="C2505" s="68" t="s">
        <v>7150</v>
      </c>
      <c r="D2505" s="68" t="s">
        <v>194</v>
      </c>
      <c r="E2505" s="68" t="s">
        <v>16</v>
      </c>
      <c r="F2505" s="68" t="s">
        <v>195</v>
      </c>
      <c r="G2505" s="68" t="s">
        <v>10</v>
      </c>
      <c r="H2505" s="68" t="s">
        <v>7</v>
      </c>
      <c r="I2505" s="68">
        <v>60806</v>
      </c>
      <c r="J2505" s="68" t="s">
        <v>15338</v>
      </c>
      <c r="K2505" s="68" t="s">
        <v>196</v>
      </c>
      <c r="L2505" s="68" t="s">
        <v>14307</v>
      </c>
      <c r="M2505" s="68" t="s">
        <v>14311</v>
      </c>
      <c r="N2505" s="68" t="s">
        <v>11789</v>
      </c>
      <c r="O2505" s="68" t="s">
        <v>14666</v>
      </c>
      <c r="P2505" s="348">
        <v>22001166</v>
      </c>
      <c r="Q2505" s="348" t="s">
        <v>15347</v>
      </c>
      <c r="R2505" s="348" t="s">
        <v>11790</v>
      </c>
      <c r="S2505" s="348">
        <v>22001166</v>
      </c>
      <c r="T2505" s="348" t="s">
        <v>15886</v>
      </c>
      <c r="U2505" s="348">
        <v>27848079</v>
      </c>
      <c r="V2505" s="68"/>
      <c r="W2505" s="68"/>
      <c r="X2505" s="68" t="s">
        <v>5423</v>
      </c>
      <c r="Y2505" s="68"/>
    </row>
    <row r="2506" spans="1:25" x14ac:dyDescent="0.25">
      <c r="A2506" s="68" t="s">
        <v>7152</v>
      </c>
      <c r="B2506" s="68" t="s">
        <v>7151</v>
      </c>
      <c r="C2506" s="68" t="s">
        <v>633</v>
      </c>
      <c r="D2506" s="68" t="s">
        <v>194</v>
      </c>
      <c r="E2506" s="68" t="s">
        <v>16</v>
      </c>
      <c r="F2506" s="68" t="s">
        <v>195</v>
      </c>
      <c r="G2506" s="68" t="s">
        <v>10</v>
      </c>
      <c r="H2506" s="68" t="s">
        <v>6</v>
      </c>
      <c r="I2506" s="68">
        <v>60805</v>
      </c>
      <c r="J2506" s="68" t="s">
        <v>13076</v>
      </c>
      <c r="K2506" s="68" t="s">
        <v>196</v>
      </c>
      <c r="L2506" s="68" t="s">
        <v>14307</v>
      </c>
      <c r="M2506" s="68" t="s">
        <v>14313</v>
      </c>
      <c r="N2506" s="68" t="s">
        <v>633</v>
      </c>
      <c r="O2506" s="68" t="s">
        <v>14666</v>
      </c>
      <c r="P2506" s="348">
        <v>85203190</v>
      </c>
      <c r="Q2506" s="348" t="s">
        <v>15347</v>
      </c>
      <c r="R2506" s="348" t="s">
        <v>11791</v>
      </c>
      <c r="S2506" s="348">
        <v>85203190</v>
      </c>
      <c r="T2506" s="348" t="s">
        <v>15886</v>
      </c>
      <c r="U2506" s="348">
        <v>27848079</v>
      </c>
      <c r="V2506" s="68"/>
      <c r="W2506" s="68"/>
      <c r="X2506" s="68" t="s">
        <v>4233</v>
      </c>
      <c r="Y2506" s="68"/>
    </row>
    <row r="2507" spans="1:25" x14ac:dyDescent="0.25">
      <c r="A2507" s="68" t="s">
        <v>7153</v>
      </c>
      <c r="B2507" s="68" t="s">
        <v>6189</v>
      </c>
      <c r="C2507" s="68" t="s">
        <v>7154</v>
      </c>
      <c r="D2507" s="68" t="s">
        <v>194</v>
      </c>
      <c r="E2507" s="68" t="s">
        <v>6</v>
      </c>
      <c r="F2507" s="68" t="s">
        <v>195</v>
      </c>
      <c r="G2507" s="68" t="s">
        <v>10</v>
      </c>
      <c r="H2507" s="68" t="s">
        <v>2</v>
      </c>
      <c r="I2507" s="68">
        <v>60801</v>
      </c>
      <c r="J2507" s="68" t="s">
        <v>12916</v>
      </c>
      <c r="K2507" s="68" t="s">
        <v>196</v>
      </c>
      <c r="L2507" s="68" t="s">
        <v>14307</v>
      </c>
      <c r="M2507" s="68" t="s">
        <v>3852</v>
      </c>
      <c r="N2507" s="68" t="s">
        <v>7154</v>
      </c>
      <c r="O2507" s="68" t="s">
        <v>14666</v>
      </c>
      <c r="P2507" s="348">
        <v>22001213</v>
      </c>
      <c r="Q2507" s="348">
        <v>27733387</v>
      </c>
      <c r="R2507" s="348" t="s">
        <v>16794</v>
      </c>
      <c r="S2507" s="348">
        <v>22001213</v>
      </c>
      <c r="T2507" s="348" t="s">
        <v>15884</v>
      </c>
      <c r="U2507" s="348">
        <v>27733387</v>
      </c>
      <c r="V2507" s="68"/>
      <c r="W2507" s="68"/>
      <c r="X2507" s="68" t="s">
        <v>6390</v>
      </c>
      <c r="Y2507" s="68"/>
    </row>
    <row r="2508" spans="1:25" x14ac:dyDescent="0.25">
      <c r="A2508" s="68" t="s">
        <v>7156</v>
      </c>
      <c r="B2508" s="68" t="s">
        <v>7155</v>
      </c>
      <c r="C2508" s="68" t="s">
        <v>7157</v>
      </c>
      <c r="D2508" s="68" t="s">
        <v>194</v>
      </c>
      <c r="E2508" s="68" t="s">
        <v>6</v>
      </c>
      <c r="F2508" s="68" t="s">
        <v>195</v>
      </c>
      <c r="G2508" s="68" t="s">
        <v>10</v>
      </c>
      <c r="H2508" s="68" t="s">
        <v>7</v>
      </c>
      <c r="I2508" s="68">
        <v>60806</v>
      </c>
      <c r="J2508" s="68" t="s">
        <v>15338</v>
      </c>
      <c r="K2508" s="68" t="s">
        <v>196</v>
      </c>
      <c r="L2508" s="68" t="s">
        <v>14307</v>
      </c>
      <c r="M2508" s="68" t="s">
        <v>14311</v>
      </c>
      <c r="N2508" s="68" t="s">
        <v>7157</v>
      </c>
      <c r="O2508" s="68" t="s">
        <v>14666</v>
      </c>
      <c r="P2508" s="348">
        <v>22001257</v>
      </c>
      <c r="Q2508" s="348">
        <v>27733387</v>
      </c>
      <c r="R2508" s="348" t="s">
        <v>16795</v>
      </c>
      <c r="S2508" s="348">
        <v>22001257</v>
      </c>
      <c r="T2508" s="348" t="s">
        <v>15884</v>
      </c>
      <c r="U2508" s="348">
        <v>27733387</v>
      </c>
      <c r="V2508" s="68"/>
      <c r="W2508" s="68"/>
      <c r="X2508" s="68" t="s">
        <v>5877</v>
      </c>
      <c r="Y2508" s="68"/>
    </row>
    <row r="2509" spans="1:25" x14ac:dyDescent="0.25">
      <c r="A2509" s="68" t="s">
        <v>7158</v>
      </c>
      <c r="B2509" s="68" t="s">
        <v>6723</v>
      </c>
      <c r="C2509" s="68" t="s">
        <v>1079</v>
      </c>
      <c r="D2509" s="68" t="s">
        <v>194</v>
      </c>
      <c r="E2509" s="68" t="s">
        <v>16</v>
      </c>
      <c r="F2509" s="68" t="s">
        <v>195</v>
      </c>
      <c r="G2509" s="68" t="s">
        <v>10</v>
      </c>
      <c r="H2509" s="68" t="s">
        <v>7</v>
      </c>
      <c r="I2509" s="68">
        <v>60806</v>
      </c>
      <c r="J2509" s="68" t="s">
        <v>15338</v>
      </c>
      <c r="K2509" s="68" t="s">
        <v>196</v>
      </c>
      <c r="L2509" s="68" t="s">
        <v>14307</v>
      </c>
      <c r="M2509" s="68" t="s">
        <v>14311</v>
      </c>
      <c r="N2509" s="68" t="s">
        <v>11792</v>
      </c>
      <c r="O2509" s="68" t="s">
        <v>14666</v>
      </c>
      <c r="P2509" s="348">
        <v>22001260</v>
      </c>
      <c r="Q2509" s="348">
        <v>88010385</v>
      </c>
      <c r="R2509" s="348" t="s">
        <v>11793</v>
      </c>
      <c r="S2509" s="348">
        <v>22001260</v>
      </c>
      <c r="T2509" s="348" t="s">
        <v>15886</v>
      </c>
      <c r="U2509" s="348">
        <v>27848079</v>
      </c>
      <c r="V2509" s="68"/>
      <c r="W2509" s="68"/>
      <c r="X2509" s="68" t="s">
        <v>7159</v>
      </c>
      <c r="Y2509" s="68"/>
    </row>
    <row r="2510" spans="1:25" x14ac:dyDescent="0.25">
      <c r="A2510" s="68" t="s">
        <v>7160</v>
      </c>
      <c r="B2510" s="68" t="s">
        <v>6698</v>
      </c>
      <c r="C2510" s="68" t="s">
        <v>11257</v>
      </c>
      <c r="D2510" s="68" t="s">
        <v>194</v>
      </c>
      <c r="E2510" s="68" t="s">
        <v>6</v>
      </c>
      <c r="F2510" s="68" t="s">
        <v>195</v>
      </c>
      <c r="G2510" s="68" t="s">
        <v>10</v>
      </c>
      <c r="H2510" s="68" t="s">
        <v>7</v>
      </c>
      <c r="I2510" s="68">
        <v>60806</v>
      </c>
      <c r="J2510" s="68" t="s">
        <v>15338</v>
      </c>
      <c r="K2510" s="68" t="s">
        <v>196</v>
      </c>
      <c r="L2510" s="68" t="s">
        <v>14307</v>
      </c>
      <c r="M2510" s="68" t="s">
        <v>14311</v>
      </c>
      <c r="N2510" s="68" t="s">
        <v>11794</v>
      </c>
      <c r="O2510" s="68" t="s">
        <v>14666</v>
      </c>
      <c r="P2510" s="348">
        <v>27848200</v>
      </c>
      <c r="Q2510" s="348" t="s">
        <v>15347</v>
      </c>
      <c r="R2510" s="348" t="s">
        <v>16796</v>
      </c>
      <c r="S2510" s="348">
        <v>87852487</v>
      </c>
      <c r="T2510" s="348" t="s">
        <v>15884</v>
      </c>
      <c r="U2510" s="348">
        <v>27733387</v>
      </c>
      <c r="V2510" s="68"/>
      <c r="W2510" s="68"/>
      <c r="X2510" s="68" t="s">
        <v>12165</v>
      </c>
      <c r="Y2510" s="68"/>
    </row>
    <row r="2511" spans="1:25" x14ac:dyDescent="0.25">
      <c r="A2511" s="68" t="s">
        <v>7162</v>
      </c>
      <c r="B2511" s="68" t="s">
        <v>7161</v>
      </c>
      <c r="C2511" s="68" t="s">
        <v>855</v>
      </c>
      <c r="D2511" s="68" t="s">
        <v>194</v>
      </c>
      <c r="E2511" s="68" t="s">
        <v>6</v>
      </c>
      <c r="F2511" s="68" t="s">
        <v>195</v>
      </c>
      <c r="G2511" s="68" t="s">
        <v>10</v>
      </c>
      <c r="H2511" s="68" t="s">
        <v>2</v>
      </c>
      <c r="I2511" s="68">
        <v>60801</v>
      </c>
      <c r="J2511" s="68" t="s">
        <v>12916</v>
      </c>
      <c r="K2511" s="68" t="s">
        <v>196</v>
      </c>
      <c r="L2511" s="68" t="s">
        <v>14307</v>
      </c>
      <c r="M2511" s="68" t="s">
        <v>3852</v>
      </c>
      <c r="N2511" s="68" t="s">
        <v>855</v>
      </c>
      <c r="O2511" s="68" t="s">
        <v>14666</v>
      </c>
      <c r="P2511" s="348">
        <v>27735018</v>
      </c>
      <c r="Q2511" s="348">
        <v>27735018</v>
      </c>
      <c r="R2511" s="348" t="s">
        <v>11810</v>
      </c>
      <c r="S2511" s="348">
        <v>27735018</v>
      </c>
      <c r="T2511" s="348" t="s">
        <v>15884</v>
      </c>
      <c r="U2511" s="348">
        <v>27733387</v>
      </c>
      <c r="V2511" s="68"/>
      <c r="W2511" s="68"/>
      <c r="X2511" s="68" t="s">
        <v>4203</v>
      </c>
      <c r="Y2511" s="68"/>
    </row>
    <row r="2512" spans="1:25" x14ac:dyDescent="0.25">
      <c r="A2512" s="68" t="s">
        <v>7163</v>
      </c>
      <c r="B2512" s="68" t="s">
        <v>6739</v>
      </c>
      <c r="C2512" s="68" t="s">
        <v>5672</v>
      </c>
      <c r="D2512" s="68" t="s">
        <v>194</v>
      </c>
      <c r="E2512" s="68" t="s">
        <v>6</v>
      </c>
      <c r="F2512" s="68" t="s">
        <v>195</v>
      </c>
      <c r="G2512" s="68" t="s">
        <v>10</v>
      </c>
      <c r="H2512" s="68" t="s">
        <v>2</v>
      </c>
      <c r="I2512" s="68">
        <v>60801</v>
      </c>
      <c r="J2512" s="68" t="s">
        <v>12916</v>
      </c>
      <c r="K2512" s="68" t="s">
        <v>196</v>
      </c>
      <c r="L2512" s="68" t="s">
        <v>14307</v>
      </c>
      <c r="M2512" s="68" t="s">
        <v>3852</v>
      </c>
      <c r="N2512" s="68" t="s">
        <v>5672</v>
      </c>
      <c r="O2512" s="68" t="s">
        <v>14666</v>
      </c>
      <c r="P2512" s="348">
        <v>22001170</v>
      </c>
      <c r="Q2512" s="348" t="s">
        <v>15347</v>
      </c>
      <c r="R2512" s="348" t="s">
        <v>14326</v>
      </c>
      <c r="S2512" s="348">
        <v>22001170</v>
      </c>
      <c r="T2512" s="348" t="s">
        <v>15884</v>
      </c>
      <c r="U2512" s="348">
        <v>27733387</v>
      </c>
      <c r="V2512" s="68"/>
      <c r="W2512" s="68"/>
      <c r="X2512" s="68" t="s">
        <v>6870</v>
      </c>
      <c r="Y2512" s="68"/>
    </row>
    <row r="2513" spans="1:25" x14ac:dyDescent="0.25">
      <c r="A2513" s="68" t="s">
        <v>7164</v>
      </c>
      <c r="B2513" s="68" t="s">
        <v>6780</v>
      </c>
      <c r="C2513" s="68" t="s">
        <v>7165</v>
      </c>
      <c r="D2513" s="68" t="s">
        <v>194</v>
      </c>
      <c r="E2513" s="68" t="s">
        <v>6</v>
      </c>
      <c r="F2513" s="68" t="s">
        <v>195</v>
      </c>
      <c r="G2513" s="68" t="s">
        <v>10</v>
      </c>
      <c r="H2513" s="68" t="s">
        <v>2</v>
      </c>
      <c r="I2513" s="68">
        <v>60801</v>
      </c>
      <c r="J2513" s="68" t="s">
        <v>12916</v>
      </c>
      <c r="K2513" s="68" t="s">
        <v>196</v>
      </c>
      <c r="L2513" s="68" t="s">
        <v>14307</v>
      </c>
      <c r="M2513" s="68" t="s">
        <v>3852</v>
      </c>
      <c r="N2513" s="68" t="s">
        <v>11795</v>
      </c>
      <c r="O2513" s="68" t="s">
        <v>14666</v>
      </c>
      <c r="P2513" s="348">
        <v>27734475</v>
      </c>
      <c r="Q2513" s="348">
        <v>27734475</v>
      </c>
      <c r="R2513" s="348" t="s">
        <v>11796</v>
      </c>
      <c r="S2513" s="348">
        <v>87797017</v>
      </c>
      <c r="T2513" s="348" t="s">
        <v>15884</v>
      </c>
      <c r="U2513" s="348">
        <v>27733387</v>
      </c>
      <c r="V2513" s="68"/>
      <c r="W2513" s="68"/>
      <c r="X2513" s="68" t="s">
        <v>4206</v>
      </c>
      <c r="Y2513" s="68"/>
    </row>
    <row r="2514" spans="1:25" x14ac:dyDescent="0.25">
      <c r="A2514" s="68" t="s">
        <v>7166</v>
      </c>
      <c r="B2514" s="68" t="s">
        <v>2806</v>
      </c>
      <c r="C2514" s="68" t="s">
        <v>1970</v>
      </c>
      <c r="D2514" s="68" t="s">
        <v>194</v>
      </c>
      <c r="E2514" s="68" t="s">
        <v>6</v>
      </c>
      <c r="F2514" s="68" t="s">
        <v>195</v>
      </c>
      <c r="G2514" s="68" t="s">
        <v>10</v>
      </c>
      <c r="H2514" s="68" t="s">
        <v>7</v>
      </c>
      <c r="I2514" s="68">
        <v>60806</v>
      </c>
      <c r="J2514" s="68" t="s">
        <v>15338</v>
      </c>
      <c r="K2514" s="68" t="s">
        <v>196</v>
      </c>
      <c r="L2514" s="68" t="s">
        <v>14307</v>
      </c>
      <c r="M2514" s="68" t="s">
        <v>14311</v>
      </c>
      <c r="N2514" s="68" t="s">
        <v>1970</v>
      </c>
      <c r="O2514" s="68" t="s">
        <v>14666</v>
      </c>
      <c r="P2514" s="348">
        <v>89497953</v>
      </c>
      <c r="Q2514" s="348">
        <v>22001171</v>
      </c>
      <c r="R2514" s="348" t="s">
        <v>11813</v>
      </c>
      <c r="S2514" s="348">
        <v>83469990</v>
      </c>
      <c r="T2514" s="348" t="s">
        <v>15884</v>
      </c>
      <c r="U2514" s="348">
        <v>27733387</v>
      </c>
      <c r="V2514" s="68" t="s">
        <v>15261</v>
      </c>
      <c r="W2514" s="68"/>
      <c r="X2514" s="68" t="s">
        <v>4208</v>
      </c>
      <c r="Y2514" s="68"/>
    </row>
    <row r="2515" spans="1:25" x14ac:dyDescent="0.25">
      <c r="A2515" s="68" t="s">
        <v>7168</v>
      </c>
      <c r="B2515" s="68" t="s">
        <v>7167</v>
      </c>
      <c r="C2515" s="68" t="s">
        <v>666</v>
      </c>
      <c r="D2515" s="68" t="s">
        <v>194</v>
      </c>
      <c r="E2515" s="68" t="s">
        <v>6</v>
      </c>
      <c r="F2515" s="68" t="s">
        <v>195</v>
      </c>
      <c r="G2515" s="68" t="s">
        <v>10</v>
      </c>
      <c r="H2515" s="68" t="s">
        <v>2</v>
      </c>
      <c r="I2515" s="68">
        <v>60801</v>
      </c>
      <c r="J2515" s="68" t="s">
        <v>12916</v>
      </c>
      <c r="K2515" s="68" t="s">
        <v>196</v>
      </c>
      <c r="L2515" s="68" t="s">
        <v>14307</v>
      </c>
      <c r="M2515" s="68" t="s">
        <v>3852</v>
      </c>
      <c r="N2515" s="68" t="s">
        <v>666</v>
      </c>
      <c r="O2515" s="68" t="s">
        <v>14666</v>
      </c>
      <c r="P2515" s="348">
        <v>27735015</v>
      </c>
      <c r="Q2515" s="348">
        <v>27735015</v>
      </c>
      <c r="R2515" s="348" t="s">
        <v>12745</v>
      </c>
      <c r="S2515" s="348">
        <v>27735015</v>
      </c>
      <c r="T2515" s="348" t="s">
        <v>15884</v>
      </c>
      <c r="U2515" s="348">
        <v>27733387</v>
      </c>
      <c r="V2515" s="68"/>
      <c r="W2515" s="68"/>
      <c r="X2515" s="68" t="s">
        <v>4623</v>
      </c>
      <c r="Y2515" s="68"/>
    </row>
    <row r="2516" spans="1:25" x14ac:dyDescent="0.25">
      <c r="A2516" s="68" t="s">
        <v>7170</v>
      </c>
      <c r="B2516" s="68" t="s">
        <v>7169</v>
      </c>
      <c r="C2516" s="68" t="s">
        <v>3737</v>
      </c>
      <c r="D2516" s="68" t="s">
        <v>194</v>
      </c>
      <c r="E2516" s="68" t="s">
        <v>6</v>
      </c>
      <c r="F2516" s="68" t="s">
        <v>195</v>
      </c>
      <c r="G2516" s="68" t="s">
        <v>10</v>
      </c>
      <c r="H2516" s="68" t="s">
        <v>2</v>
      </c>
      <c r="I2516" s="68">
        <v>60801</v>
      </c>
      <c r="J2516" s="68" t="s">
        <v>12916</v>
      </c>
      <c r="K2516" s="68" t="s">
        <v>196</v>
      </c>
      <c r="L2516" s="68" t="s">
        <v>14307</v>
      </c>
      <c r="M2516" s="68" t="s">
        <v>3852</v>
      </c>
      <c r="N2516" s="68" t="s">
        <v>3737</v>
      </c>
      <c r="O2516" s="68" t="s">
        <v>14666</v>
      </c>
      <c r="P2516" s="348">
        <v>27734346</v>
      </c>
      <c r="Q2516" s="348">
        <v>27733387</v>
      </c>
      <c r="R2516" s="348" t="s">
        <v>14334</v>
      </c>
      <c r="S2516" s="348">
        <v>27734346</v>
      </c>
      <c r="T2516" s="348" t="s">
        <v>15884</v>
      </c>
      <c r="U2516" s="348">
        <v>27733387</v>
      </c>
      <c r="V2516" s="68" t="s">
        <v>15261</v>
      </c>
      <c r="W2516" s="68"/>
      <c r="X2516" s="68" t="s">
        <v>4210</v>
      </c>
      <c r="Y2516" s="68"/>
    </row>
    <row r="2517" spans="1:25" x14ac:dyDescent="0.25">
      <c r="A2517" s="68" t="s">
        <v>7172</v>
      </c>
      <c r="B2517" s="68" t="s">
        <v>7171</v>
      </c>
      <c r="C2517" s="68" t="s">
        <v>3570</v>
      </c>
      <c r="D2517" s="68" t="s">
        <v>194</v>
      </c>
      <c r="E2517" s="68" t="s">
        <v>16</v>
      </c>
      <c r="F2517" s="68" t="s">
        <v>195</v>
      </c>
      <c r="G2517" s="68" t="s">
        <v>10</v>
      </c>
      <c r="H2517" s="68" t="s">
        <v>6</v>
      </c>
      <c r="I2517" s="68">
        <v>60805</v>
      </c>
      <c r="J2517" s="68" t="s">
        <v>13076</v>
      </c>
      <c r="K2517" s="68" t="s">
        <v>196</v>
      </c>
      <c r="L2517" s="68" t="s">
        <v>14307</v>
      </c>
      <c r="M2517" s="68" t="s">
        <v>14313</v>
      </c>
      <c r="N2517" s="68" t="s">
        <v>3570</v>
      </c>
      <c r="O2517" s="68" t="s">
        <v>14666</v>
      </c>
      <c r="P2517" s="348">
        <v>22001815</v>
      </c>
      <c r="Q2517" s="348" t="s">
        <v>15347</v>
      </c>
      <c r="R2517" s="348" t="s">
        <v>11799</v>
      </c>
      <c r="S2517" s="348">
        <v>22001815</v>
      </c>
      <c r="T2517" s="348" t="s">
        <v>15886</v>
      </c>
      <c r="U2517" s="348">
        <v>27848079</v>
      </c>
      <c r="V2517" s="68"/>
      <c r="W2517" s="68"/>
      <c r="X2517" s="68" t="s">
        <v>8410</v>
      </c>
      <c r="Y2517" s="68"/>
    </row>
    <row r="2518" spans="1:25" x14ac:dyDescent="0.25">
      <c r="A2518" s="68" t="s">
        <v>7174</v>
      </c>
      <c r="B2518" s="68" t="s">
        <v>7173</v>
      </c>
      <c r="C2518" s="68" t="s">
        <v>7175</v>
      </c>
      <c r="D2518" s="68" t="s">
        <v>194</v>
      </c>
      <c r="E2518" s="68" t="s">
        <v>6</v>
      </c>
      <c r="F2518" s="68" t="s">
        <v>195</v>
      </c>
      <c r="G2518" s="68" t="s">
        <v>10</v>
      </c>
      <c r="H2518" s="68" t="s">
        <v>2</v>
      </c>
      <c r="I2518" s="68">
        <v>60801</v>
      </c>
      <c r="J2518" s="68" t="s">
        <v>12916</v>
      </c>
      <c r="K2518" s="68" t="s">
        <v>196</v>
      </c>
      <c r="L2518" s="68" t="s">
        <v>14307</v>
      </c>
      <c r="M2518" s="68" t="s">
        <v>3852</v>
      </c>
      <c r="N2518" s="68" t="s">
        <v>5207</v>
      </c>
      <c r="O2518" s="68" t="s">
        <v>14666</v>
      </c>
      <c r="P2518" s="348">
        <v>21001439</v>
      </c>
      <c r="Q2518" s="348">
        <v>21001439</v>
      </c>
      <c r="R2518" s="348" t="s">
        <v>11797</v>
      </c>
      <c r="S2518" s="348">
        <v>21001439</v>
      </c>
      <c r="T2518" s="348" t="s">
        <v>15884</v>
      </c>
      <c r="U2518" s="348">
        <v>27733387</v>
      </c>
      <c r="V2518" s="68"/>
      <c r="W2518" s="68"/>
      <c r="X2518" s="68" t="s">
        <v>4214</v>
      </c>
      <c r="Y2518" s="68"/>
    </row>
    <row r="2519" spans="1:25" x14ac:dyDescent="0.25">
      <c r="A2519" s="68" t="s">
        <v>7177</v>
      </c>
      <c r="B2519" s="68" t="s">
        <v>7176</v>
      </c>
      <c r="C2519" s="68" t="s">
        <v>2855</v>
      </c>
      <c r="D2519" s="68" t="s">
        <v>194</v>
      </c>
      <c r="E2519" s="68" t="s">
        <v>16</v>
      </c>
      <c r="F2519" s="68" t="s">
        <v>195</v>
      </c>
      <c r="G2519" s="68" t="s">
        <v>10</v>
      </c>
      <c r="H2519" s="68" t="s">
        <v>7</v>
      </c>
      <c r="I2519" s="68">
        <v>60806</v>
      </c>
      <c r="J2519" s="68" t="s">
        <v>15338</v>
      </c>
      <c r="K2519" s="68" t="s">
        <v>196</v>
      </c>
      <c r="L2519" s="68" t="s">
        <v>14307</v>
      </c>
      <c r="M2519" s="68" t="s">
        <v>14311</v>
      </c>
      <c r="N2519" s="68" t="s">
        <v>2855</v>
      </c>
      <c r="O2519" s="68" t="s">
        <v>14666</v>
      </c>
      <c r="P2519" s="348">
        <v>22001231</v>
      </c>
      <c r="Q2519" s="348" t="s">
        <v>15347</v>
      </c>
      <c r="R2519" s="348" t="s">
        <v>12784</v>
      </c>
      <c r="S2519" s="348">
        <v>88699809</v>
      </c>
      <c r="T2519" s="348" t="s">
        <v>15886</v>
      </c>
      <c r="U2519" s="348">
        <v>27848079</v>
      </c>
      <c r="V2519" s="68"/>
      <c r="W2519" s="68"/>
      <c r="X2519" s="68" t="s">
        <v>6953</v>
      </c>
      <c r="Y2519" s="68"/>
    </row>
    <row r="2520" spans="1:25" x14ac:dyDescent="0.25">
      <c r="A2520" s="68" t="s">
        <v>7179</v>
      </c>
      <c r="B2520" s="69" t="s">
        <v>7178</v>
      </c>
      <c r="C2520" s="68" t="s">
        <v>87</v>
      </c>
      <c r="D2520" s="68" t="s">
        <v>194</v>
      </c>
      <c r="E2520" s="68" t="s">
        <v>6</v>
      </c>
      <c r="F2520" s="68" t="s">
        <v>195</v>
      </c>
      <c r="G2520" s="68" t="s">
        <v>10</v>
      </c>
      <c r="H2520" s="68" t="s">
        <v>2</v>
      </c>
      <c r="I2520" s="68">
        <v>60801</v>
      </c>
      <c r="J2520" s="68" t="s">
        <v>12916</v>
      </c>
      <c r="K2520" s="68" t="s">
        <v>196</v>
      </c>
      <c r="L2520" s="68" t="s">
        <v>14307</v>
      </c>
      <c r="M2520" s="68" t="s">
        <v>3852</v>
      </c>
      <c r="N2520" s="68" t="s">
        <v>87</v>
      </c>
      <c r="O2520" s="68" t="s">
        <v>14666</v>
      </c>
      <c r="P2520" s="348">
        <v>27733297</v>
      </c>
      <c r="Q2520" s="348">
        <v>27733297</v>
      </c>
      <c r="R2520" s="348" t="s">
        <v>11798</v>
      </c>
      <c r="S2520" s="348">
        <v>27733297</v>
      </c>
      <c r="T2520" s="348" t="s">
        <v>15884</v>
      </c>
      <c r="U2520" s="348">
        <v>27733387</v>
      </c>
      <c r="V2520" s="68"/>
      <c r="W2520" s="68"/>
      <c r="X2520" s="68" t="s">
        <v>10994</v>
      </c>
      <c r="Y2520" s="68" t="s">
        <v>12214</v>
      </c>
    </row>
    <row r="2521" spans="1:25" x14ac:dyDescent="0.25">
      <c r="A2521" s="68" t="s">
        <v>7181</v>
      </c>
      <c r="B2521" s="68" t="s">
        <v>7180</v>
      </c>
      <c r="C2521" s="68" t="s">
        <v>11258</v>
      </c>
      <c r="D2521" s="68" t="s">
        <v>194</v>
      </c>
      <c r="E2521" s="68" t="s">
        <v>16</v>
      </c>
      <c r="F2521" s="68" t="s">
        <v>195</v>
      </c>
      <c r="G2521" s="68" t="s">
        <v>10</v>
      </c>
      <c r="H2521" s="68" t="s">
        <v>6</v>
      </c>
      <c r="I2521" s="68">
        <v>60805</v>
      </c>
      <c r="J2521" s="68" t="s">
        <v>13076</v>
      </c>
      <c r="K2521" s="68" t="s">
        <v>196</v>
      </c>
      <c r="L2521" s="68" t="s">
        <v>14307</v>
      </c>
      <c r="M2521" s="68" t="s">
        <v>14313</v>
      </c>
      <c r="N2521" s="68" t="s">
        <v>11258</v>
      </c>
      <c r="O2521" s="68" t="s">
        <v>14666</v>
      </c>
      <c r="P2521" s="348">
        <v>22002256</v>
      </c>
      <c r="Q2521" s="348" t="s">
        <v>15347</v>
      </c>
      <c r="R2521" s="348" t="s">
        <v>15071</v>
      </c>
      <c r="S2521" s="348">
        <v>83458075</v>
      </c>
      <c r="T2521" s="348" t="s">
        <v>15886</v>
      </c>
      <c r="U2521" s="348">
        <v>27848079</v>
      </c>
      <c r="V2521" s="68"/>
      <c r="W2521" s="68"/>
      <c r="X2521" s="68" t="s">
        <v>12858</v>
      </c>
      <c r="Y2521" s="68"/>
    </row>
    <row r="2522" spans="1:25" x14ac:dyDescent="0.25">
      <c r="A2522" s="68" t="s">
        <v>7183</v>
      </c>
      <c r="B2522" s="68" t="s">
        <v>7182</v>
      </c>
      <c r="C2522" s="68" t="s">
        <v>2177</v>
      </c>
      <c r="D2522" s="68" t="s">
        <v>194</v>
      </c>
      <c r="E2522" s="68" t="s">
        <v>6</v>
      </c>
      <c r="F2522" s="68" t="s">
        <v>195</v>
      </c>
      <c r="G2522" s="68" t="s">
        <v>10</v>
      </c>
      <c r="H2522" s="68" t="s">
        <v>2</v>
      </c>
      <c r="I2522" s="68">
        <v>60801</v>
      </c>
      <c r="J2522" s="68" t="s">
        <v>12916</v>
      </c>
      <c r="K2522" s="68" t="s">
        <v>196</v>
      </c>
      <c r="L2522" s="68" t="s">
        <v>14307</v>
      </c>
      <c r="M2522" s="68" t="s">
        <v>3852</v>
      </c>
      <c r="N2522" s="68" t="s">
        <v>2177</v>
      </c>
      <c r="O2522" s="68" t="s">
        <v>14666</v>
      </c>
      <c r="P2522" s="348">
        <v>27735635</v>
      </c>
      <c r="Q2522" s="348" t="s">
        <v>15347</v>
      </c>
      <c r="R2522" s="348" t="s">
        <v>15094</v>
      </c>
      <c r="S2522" s="348" t="s">
        <v>15347</v>
      </c>
      <c r="T2522" s="348" t="s">
        <v>15884</v>
      </c>
      <c r="U2522" s="348" t="s">
        <v>15347</v>
      </c>
      <c r="V2522" s="68"/>
      <c r="W2522" s="68"/>
      <c r="X2522" s="68" t="s">
        <v>6950</v>
      </c>
      <c r="Y2522" s="68"/>
    </row>
    <row r="2523" spans="1:25" x14ac:dyDescent="0.25">
      <c r="A2523" s="68" t="s">
        <v>7185</v>
      </c>
      <c r="B2523" s="68" t="s">
        <v>7184</v>
      </c>
      <c r="C2523" s="68" t="s">
        <v>1674</v>
      </c>
      <c r="D2523" s="68" t="s">
        <v>194</v>
      </c>
      <c r="E2523" s="68" t="s">
        <v>6</v>
      </c>
      <c r="F2523" s="68" t="s">
        <v>195</v>
      </c>
      <c r="G2523" s="68" t="s">
        <v>10</v>
      </c>
      <c r="H2523" s="68" t="s">
        <v>2</v>
      </c>
      <c r="I2523" s="68">
        <v>60801</v>
      </c>
      <c r="J2523" s="68" t="s">
        <v>12916</v>
      </c>
      <c r="K2523" s="68" t="s">
        <v>196</v>
      </c>
      <c r="L2523" s="68" t="s">
        <v>14307</v>
      </c>
      <c r="M2523" s="68" t="s">
        <v>3852</v>
      </c>
      <c r="N2523" s="68" t="s">
        <v>1674</v>
      </c>
      <c r="O2523" s="68" t="s">
        <v>14666</v>
      </c>
      <c r="P2523" s="348">
        <v>27733374</v>
      </c>
      <c r="Q2523" s="348">
        <v>27733387</v>
      </c>
      <c r="R2523" s="348" t="s">
        <v>14316</v>
      </c>
      <c r="S2523" s="348">
        <v>22001725</v>
      </c>
      <c r="T2523" s="348" t="s">
        <v>15884</v>
      </c>
      <c r="U2523" s="348">
        <v>27733387</v>
      </c>
      <c r="V2523" s="68" t="s">
        <v>15261</v>
      </c>
      <c r="W2523" s="68"/>
      <c r="X2523" s="68" t="s">
        <v>3006</v>
      </c>
      <c r="Y2523" s="68"/>
    </row>
    <row r="2524" spans="1:25" x14ac:dyDescent="0.25">
      <c r="A2524" s="68" t="s">
        <v>7187</v>
      </c>
      <c r="B2524" s="68" t="s">
        <v>7186</v>
      </c>
      <c r="C2524" s="68" t="s">
        <v>7188</v>
      </c>
      <c r="D2524" s="68" t="s">
        <v>194</v>
      </c>
      <c r="E2524" s="68" t="s">
        <v>6</v>
      </c>
      <c r="F2524" s="68" t="s">
        <v>195</v>
      </c>
      <c r="G2524" s="68" t="s">
        <v>10</v>
      </c>
      <c r="H2524" s="68" t="s">
        <v>7</v>
      </c>
      <c r="I2524" s="68">
        <v>60806</v>
      </c>
      <c r="J2524" s="68" t="s">
        <v>15338</v>
      </c>
      <c r="K2524" s="68" t="s">
        <v>196</v>
      </c>
      <c r="L2524" s="68" t="s">
        <v>14307</v>
      </c>
      <c r="M2524" s="68" t="s">
        <v>14311</v>
      </c>
      <c r="N2524" s="68" t="s">
        <v>7188</v>
      </c>
      <c r="O2524" s="68" t="s">
        <v>14666</v>
      </c>
      <c r="P2524" s="348">
        <v>22001154</v>
      </c>
      <c r="Q2524" s="348">
        <v>88413109</v>
      </c>
      <c r="R2524" s="348" t="s">
        <v>11800</v>
      </c>
      <c r="S2524" s="348" t="s">
        <v>15915</v>
      </c>
      <c r="T2524" s="348" t="s">
        <v>15884</v>
      </c>
      <c r="U2524" s="348">
        <v>27733387</v>
      </c>
      <c r="V2524" s="68"/>
      <c r="W2524" s="68"/>
      <c r="X2524" s="68" t="s">
        <v>10658</v>
      </c>
      <c r="Y2524" s="68"/>
    </row>
    <row r="2525" spans="1:25" x14ac:dyDescent="0.25">
      <c r="A2525" s="68" t="s">
        <v>7189</v>
      </c>
      <c r="B2525" s="68" t="s">
        <v>3367</v>
      </c>
      <c r="C2525" s="68" t="s">
        <v>7190</v>
      </c>
      <c r="D2525" s="68" t="s">
        <v>194</v>
      </c>
      <c r="E2525" s="68" t="s">
        <v>16</v>
      </c>
      <c r="F2525" s="68" t="s">
        <v>195</v>
      </c>
      <c r="G2525" s="68" t="s">
        <v>10</v>
      </c>
      <c r="H2525" s="68" t="s">
        <v>6</v>
      </c>
      <c r="I2525" s="68">
        <v>60805</v>
      </c>
      <c r="J2525" s="68" t="s">
        <v>13076</v>
      </c>
      <c r="K2525" s="68" t="s">
        <v>196</v>
      </c>
      <c r="L2525" s="68" t="s">
        <v>14307</v>
      </c>
      <c r="M2525" s="68" t="s">
        <v>14313</v>
      </c>
      <c r="N2525" s="68" t="s">
        <v>7190</v>
      </c>
      <c r="O2525" s="68" t="s">
        <v>14666</v>
      </c>
      <c r="P2525" s="348">
        <v>22001293</v>
      </c>
      <c r="Q2525" s="348" t="s">
        <v>15347</v>
      </c>
      <c r="R2525" s="348" t="s">
        <v>10558</v>
      </c>
      <c r="S2525" s="348">
        <v>89908668</v>
      </c>
      <c r="T2525" s="348" t="s">
        <v>15886</v>
      </c>
      <c r="U2525" s="348">
        <v>27848079</v>
      </c>
      <c r="V2525" s="68"/>
      <c r="W2525" s="68"/>
      <c r="X2525" s="68" t="s">
        <v>10947</v>
      </c>
      <c r="Y2525" s="68"/>
    </row>
    <row r="2526" spans="1:25" x14ac:dyDescent="0.25">
      <c r="A2526" s="68" t="s">
        <v>7193</v>
      </c>
      <c r="B2526" s="68" t="s">
        <v>7192</v>
      </c>
      <c r="C2526" s="68" t="s">
        <v>5098</v>
      </c>
      <c r="D2526" s="68" t="s">
        <v>194</v>
      </c>
      <c r="E2526" s="68" t="s">
        <v>16</v>
      </c>
      <c r="F2526" s="68" t="s">
        <v>195</v>
      </c>
      <c r="G2526" s="68" t="s">
        <v>10</v>
      </c>
      <c r="H2526" s="68" t="s">
        <v>6</v>
      </c>
      <c r="I2526" s="68">
        <v>60805</v>
      </c>
      <c r="J2526" s="68" t="s">
        <v>13076</v>
      </c>
      <c r="K2526" s="68" t="s">
        <v>196</v>
      </c>
      <c r="L2526" s="68" t="s">
        <v>14307</v>
      </c>
      <c r="M2526" s="68" t="s">
        <v>14313</v>
      </c>
      <c r="N2526" s="68" t="s">
        <v>5098</v>
      </c>
      <c r="O2526" s="68" t="s">
        <v>14666</v>
      </c>
      <c r="P2526" s="348">
        <v>27848079</v>
      </c>
      <c r="Q2526" s="348">
        <v>27848079</v>
      </c>
      <c r="R2526" s="348" t="s">
        <v>12752</v>
      </c>
      <c r="S2526" s="348">
        <v>22001151</v>
      </c>
      <c r="T2526" s="348" t="s">
        <v>15886</v>
      </c>
      <c r="U2526" s="348">
        <v>27848079</v>
      </c>
      <c r="V2526" s="68"/>
      <c r="W2526" s="68"/>
      <c r="X2526" s="68" t="s">
        <v>7194</v>
      </c>
      <c r="Y2526" s="68"/>
    </row>
    <row r="2527" spans="1:25" x14ac:dyDescent="0.25">
      <c r="A2527" s="68" t="s">
        <v>7195</v>
      </c>
      <c r="B2527" s="68" t="s">
        <v>3446</v>
      </c>
      <c r="C2527" s="68" t="s">
        <v>1747</v>
      </c>
      <c r="D2527" s="68" t="s">
        <v>194</v>
      </c>
      <c r="E2527" s="68" t="s">
        <v>16</v>
      </c>
      <c r="F2527" s="68" t="s">
        <v>195</v>
      </c>
      <c r="G2527" s="68" t="s">
        <v>10</v>
      </c>
      <c r="H2527" s="68" t="s">
        <v>7</v>
      </c>
      <c r="I2527" s="68">
        <v>60806</v>
      </c>
      <c r="J2527" s="68" t="s">
        <v>15338</v>
      </c>
      <c r="K2527" s="68" t="s">
        <v>196</v>
      </c>
      <c r="L2527" s="68" t="s">
        <v>14307</v>
      </c>
      <c r="M2527" s="68" t="s">
        <v>14311</v>
      </c>
      <c r="N2527" s="68" t="s">
        <v>1747</v>
      </c>
      <c r="O2527" s="68" t="s">
        <v>14666</v>
      </c>
      <c r="P2527" s="348">
        <v>27848181</v>
      </c>
      <c r="Q2527" s="348">
        <v>22001153</v>
      </c>
      <c r="R2527" s="348" t="s">
        <v>7196</v>
      </c>
      <c r="S2527" s="348">
        <v>87253858</v>
      </c>
      <c r="T2527" s="348" t="s">
        <v>15886</v>
      </c>
      <c r="U2527" s="348">
        <v>27848079</v>
      </c>
      <c r="V2527" s="68"/>
      <c r="W2527" s="68"/>
      <c r="X2527" s="68" t="s">
        <v>6632</v>
      </c>
      <c r="Y2527" s="68"/>
    </row>
    <row r="2528" spans="1:25" x14ac:dyDescent="0.25">
      <c r="A2528" s="68" t="s">
        <v>7198</v>
      </c>
      <c r="B2528" s="68" t="s">
        <v>7197</v>
      </c>
      <c r="C2528" s="68" t="s">
        <v>2424</v>
      </c>
      <c r="D2528" s="68" t="s">
        <v>194</v>
      </c>
      <c r="E2528" s="68" t="s">
        <v>16</v>
      </c>
      <c r="F2528" s="68" t="s">
        <v>195</v>
      </c>
      <c r="G2528" s="68" t="s">
        <v>10</v>
      </c>
      <c r="H2528" s="68" t="s">
        <v>6</v>
      </c>
      <c r="I2528" s="68">
        <v>60805</v>
      </c>
      <c r="J2528" s="68" t="s">
        <v>13076</v>
      </c>
      <c r="K2528" s="68" t="s">
        <v>196</v>
      </c>
      <c r="L2528" s="68" t="s">
        <v>14307</v>
      </c>
      <c r="M2528" s="68" t="s">
        <v>14313</v>
      </c>
      <c r="N2528" s="68" t="s">
        <v>11801</v>
      </c>
      <c r="O2528" s="68" t="s">
        <v>14666</v>
      </c>
      <c r="P2528" s="348">
        <v>22001378</v>
      </c>
      <c r="Q2528" s="348">
        <v>22001378</v>
      </c>
      <c r="R2528" s="348" t="s">
        <v>15916</v>
      </c>
      <c r="S2528" s="348">
        <v>86121034</v>
      </c>
      <c r="T2528" s="348" t="s">
        <v>15886</v>
      </c>
      <c r="U2528" s="348">
        <v>27848079</v>
      </c>
      <c r="V2528" s="68"/>
      <c r="W2528" s="68"/>
      <c r="X2528" s="68" t="s">
        <v>10615</v>
      </c>
      <c r="Y2528" s="68"/>
    </row>
    <row r="2529" spans="1:25" x14ac:dyDescent="0.25">
      <c r="A2529" s="68" t="s">
        <v>7199</v>
      </c>
      <c r="B2529" s="68" t="s">
        <v>3474</v>
      </c>
      <c r="C2529" s="68" t="s">
        <v>11259</v>
      </c>
      <c r="D2529" s="68" t="s">
        <v>194</v>
      </c>
      <c r="E2529" s="68" t="s">
        <v>16</v>
      </c>
      <c r="F2529" s="68" t="s">
        <v>195</v>
      </c>
      <c r="G2529" s="68" t="s">
        <v>10</v>
      </c>
      <c r="H2529" s="68" t="s">
        <v>7</v>
      </c>
      <c r="I2529" s="68">
        <v>60806</v>
      </c>
      <c r="J2529" s="68" t="s">
        <v>15338</v>
      </c>
      <c r="K2529" s="68" t="s">
        <v>196</v>
      </c>
      <c r="L2529" s="68" t="s">
        <v>14307</v>
      </c>
      <c r="M2529" s="68" t="s">
        <v>14311</v>
      </c>
      <c r="N2529" s="68" t="s">
        <v>11259</v>
      </c>
      <c r="O2529" s="68" t="s">
        <v>14666</v>
      </c>
      <c r="P2529" s="348">
        <v>22001444</v>
      </c>
      <c r="Q2529" s="348">
        <v>89601025</v>
      </c>
      <c r="R2529" s="348" t="s">
        <v>16797</v>
      </c>
      <c r="S2529" s="348">
        <v>22001444</v>
      </c>
      <c r="T2529" s="348" t="s">
        <v>15886</v>
      </c>
      <c r="U2529" s="348">
        <v>27848079</v>
      </c>
      <c r="V2529" s="68"/>
      <c r="W2529" s="68"/>
      <c r="X2529" s="68" t="s">
        <v>7200</v>
      </c>
      <c r="Y2529" s="68"/>
    </row>
    <row r="2530" spans="1:25" x14ac:dyDescent="0.25">
      <c r="A2530" s="68" t="s">
        <v>7201</v>
      </c>
      <c r="B2530" s="68" t="s">
        <v>3716</v>
      </c>
      <c r="C2530" s="68" t="s">
        <v>7202</v>
      </c>
      <c r="D2530" s="68" t="s">
        <v>194</v>
      </c>
      <c r="E2530" s="68" t="s">
        <v>7</v>
      </c>
      <c r="F2530" s="68" t="s">
        <v>195</v>
      </c>
      <c r="G2530" s="68" t="s">
        <v>10</v>
      </c>
      <c r="H2530" s="68" t="s">
        <v>3</v>
      </c>
      <c r="I2530" s="68">
        <v>60802</v>
      </c>
      <c r="J2530" s="68" t="s">
        <v>12949</v>
      </c>
      <c r="K2530" s="68" t="s">
        <v>196</v>
      </c>
      <c r="L2530" s="68" t="s">
        <v>14307</v>
      </c>
      <c r="M2530" s="68" t="s">
        <v>4179</v>
      </c>
      <c r="N2530" s="68" t="s">
        <v>911</v>
      </c>
      <c r="O2530" s="68" t="s">
        <v>14666</v>
      </c>
      <c r="P2530" s="348">
        <v>25400811</v>
      </c>
      <c r="Q2530" s="348" t="s">
        <v>15347</v>
      </c>
      <c r="R2530" s="348" t="s">
        <v>13261</v>
      </c>
      <c r="S2530" s="348">
        <v>87712888</v>
      </c>
      <c r="T2530" s="348" t="s">
        <v>15917</v>
      </c>
      <c r="U2530" s="348">
        <v>27840230</v>
      </c>
      <c r="V2530" s="68"/>
      <c r="W2530" s="68"/>
      <c r="X2530" s="68" t="s">
        <v>12166</v>
      </c>
      <c r="Y2530" s="68"/>
    </row>
    <row r="2531" spans="1:25" x14ac:dyDescent="0.25">
      <c r="A2531" s="68" t="s">
        <v>7203</v>
      </c>
      <c r="B2531" s="68" t="s">
        <v>3919</v>
      </c>
      <c r="C2531" s="68" t="s">
        <v>69</v>
      </c>
      <c r="D2531" s="68" t="s">
        <v>194</v>
      </c>
      <c r="E2531" s="68" t="s">
        <v>7</v>
      </c>
      <c r="F2531" s="68" t="s">
        <v>195</v>
      </c>
      <c r="G2531" s="68" t="s">
        <v>10</v>
      </c>
      <c r="H2531" s="68" t="s">
        <v>3</v>
      </c>
      <c r="I2531" s="68">
        <v>60802</v>
      </c>
      <c r="J2531" s="68" t="s">
        <v>12949</v>
      </c>
      <c r="K2531" s="68" t="s">
        <v>196</v>
      </c>
      <c r="L2531" s="68" t="s">
        <v>14307</v>
      </c>
      <c r="M2531" s="68" t="s">
        <v>4179</v>
      </c>
      <c r="N2531" s="68" t="s">
        <v>69</v>
      </c>
      <c r="O2531" s="68" t="s">
        <v>14666</v>
      </c>
      <c r="P2531" s="348">
        <v>83341476</v>
      </c>
      <c r="Q2531" s="348">
        <v>27840580</v>
      </c>
      <c r="R2531" s="348" t="s">
        <v>12027</v>
      </c>
      <c r="S2531" s="348">
        <v>22001294</v>
      </c>
      <c r="T2531" s="348" t="s">
        <v>15917</v>
      </c>
      <c r="U2531" s="348">
        <v>27840230</v>
      </c>
      <c r="V2531" s="68" t="s">
        <v>15261</v>
      </c>
      <c r="W2531" s="68"/>
      <c r="X2531" s="68" t="s">
        <v>6610</v>
      </c>
      <c r="Y2531" s="68"/>
    </row>
    <row r="2532" spans="1:25" x14ac:dyDescent="0.25">
      <c r="A2532" s="68" t="s">
        <v>7205</v>
      </c>
      <c r="B2532" s="68" t="s">
        <v>7204</v>
      </c>
      <c r="C2532" s="68" t="s">
        <v>7206</v>
      </c>
      <c r="D2532" s="68" t="s">
        <v>194</v>
      </c>
      <c r="E2532" s="68" t="s">
        <v>16</v>
      </c>
      <c r="F2532" s="68" t="s">
        <v>195</v>
      </c>
      <c r="G2532" s="68" t="s">
        <v>10</v>
      </c>
      <c r="H2532" s="68" t="s">
        <v>6</v>
      </c>
      <c r="I2532" s="68">
        <v>60805</v>
      </c>
      <c r="J2532" s="68" t="s">
        <v>13076</v>
      </c>
      <c r="K2532" s="68" t="s">
        <v>196</v>
      </c>
      <c r="L2532" s="68" t="s">
        <v>14307</v>
      </c>
      <c r="M2532" s="68" t="s">
        <v>14313</v>
      </c>
      <c r="N2532" s="68" t="s">
        <v>4369</v>
      </c>
      <c r="O2532" s="68" t="s">
        <v>14666</v>
      </c>
      <c r="P2532" s="348">
        <v>87081997</v>
      </c>
      <c r="Q2532" s="348">
        <v>22001083</v>
      </c>
      <c r="R2532" s="348" t="s">
        <v>14337</v>
      </c>
      <c r="S2532" s="348">
        <v>83401640</v>
      </c>
      <c r="T2532" s="348" t="s">
        <v>15886</v>
      </c>
      <c r="U2532" s="348">
        <v>88678250</v>
      </c>
      <c r="V2532" s="68"/>
      <c r="W2532" s="68"/>
      <c r="X2532" s="68" t="s">
        <v>7207</v>
      </c>
      <c r="Y2532" s="68"/>
    </row>
    <row r="2533" spans="1:25" x14ac:dyDescent="0.25">
      <c r="A2533" s="68" t="s">
        <v>7209</v>
      </c>
      <c r="B2533" s="68" t="s">
        <v>7208</v>
      </c>
      <c r="C2533" s="68" t="s">
        <v>1575</v>
      </c>
      <c r="D2533" s="68" t="s">
        <v>194</v>
      </c>
      <c r="E2533" s="68" t="s">
        <v>7</v>
      </c>
      <c r="F2533" s="68" t="s">
        <v>195</v>
      </c>
      <c r="G2533" s="68" t="s">
        <v>10</v>
      </c>
      <c r="H2533" s="68" t="s">
        <v>3</v>
      </c>
      <c r="I2533" s="68">
        <v>60802</v>
      </c>
      <c r="J2533" s="68" t="s">
        <v>12949</v>
      </c>
      <c r="K2533" s="68" t="s">
        <v>196</v>
      </c>
      <c r="L2533" s="68" t="s">
        <v>14307</v>
      </c>
      <c r="M2533" s="68" t="s">
        <v>4179</v>
      </c>
      <c r="N2533" s="68" t="s">
        <v>1575</v>
      </c>
      <c r="O2533" s="68" t="s">
        <v>14666</v>
      </c>
      <c r="P2533" s="348">
        <v>27840683</v>
      </c>
      <c r="Q2533" s="348">
        <v>27840683</v>
      </c>
      <c r="R2533" s="348" t="s">
        <v>10054</v>
      </c>
      <c r="S2533" s="348">
        <v>27840683</v>
      </c>
      <c r="T2533" s="348" t="s">
        <v>15917</v>
      </c>
      <c r="U2533" s="348">
        <v>27840230</v>
      </c>
      <c r="V2533" s="68" t="s">
        <v>15261</v>
      </c>
      <c r="W2533" s="68"/>
      <c r="X2533" s="68" t="s">
        <v>6392</v>
      </c>
      <c r="Y2533" s="68"/>
    </row>
    <row r="2534" spans="1:25" x14ac:dyDescent="0.25">
      <c r="A2534" s="68" t="s">
        <v>7211</v>
      </c>
      <c r="B2534" s="68" t="s">
        <v>7210</v>
      </c>
      <c r="C2534" s="68" t="s">
        <v>323</v>
      </c>
      <c r="D2534" s="68" t="s">
        <v>194</v>
      </c>
      <c r="E2534" s="68" t="s">
        <v>7</v>
      </c>
      <c r="F2534" s="68" t="s">
        <v>195</v>
      </c>
      <c r="G2534" s="68" t="s">
        <v>10</v>
      </c>
      <c r="H2534" s="68" t="s">
        <v>3</v>
      </c>
      <c r="I2534" s="68">
        <v>60802</v>
      </c>
      <c r="J2534" s="68" t="s">
        <v>12949</v>
      </c>
      <c r="K2534" s="68" t="s">
        <v>196</v>
      </c>
      <c r="L2534" s="68" t="s">
        <v>14307</v>
      </c>
      <c r="M2534" s="68" t="s">
        <v>4179</v>
      </c>
      <c r="N2534" s="68" t="s">
        <v>323</v>
      </c>
      <c r="O2534" s="68" t="s">
        <v>14666</v>
      </c>
      <c r="P2534" s="348">
        <v>27840829</v>
      </c>
      <c r="Q2534" s="348" t="s">
        <v>15347</v>
      </c>
      <c r="R2534" s="348" t="s">
        <v>11808</v>
      </c>
      <c r="S2534" s="348">
        <v>27840829</v>
      </c>
      <c r="T2534" s="348" t="s">
        <v>15917</v>
      </c>
      <c r="U2534" s="348">
        <v>27840230</v>
      </c>
      <c r="V2534" s="68"/>
      <c r="W2534" s="68"/>
      <c r="X2534" s="68" t="s">
        <v>1441</v>
      </c>
      <c r="Y2534" s="68"/>
    </row>
    <row r="2535" spans="1:25" x14ac:dyDescent="0.25">
      <c r="A2535" s="68" t="s">
        <v>7213</v>
      </c>
      <c r="B2535" s="68" t="s">
        <v>7212</v>
      </c>
      <c r="C2535" s="68" t="s">
        <v>7214</v>
      </c>
      <c r="D2535" s="68" t="s">
        <v>194</v>
      </c>
      <c r="E2535" s="68" t="s">
        <v>16</v>
      </c>
      <c r="F2535" s="68" t="s">
        <v>195</v>
      </c>
      <c r="G2535" s="68" t="s">
        <v>10</v>
      </c>
      <c r="H2535" s="68" t="s">
        <v>6</v>
      </c>
      <c r="I2535" s="68">
        <v>60805</v>
      </c>
      <c r="J2535" s="68" t="s">
        <v>13076</v>
      </c>
      <c r="K2535" s="68" t="s">
        <v>196</v>
      </c>
      <c r="L2535" s="68" t="s">
        <v>14307</v>
      </c>
      <c r="M2535" s="68" t="s">
        <v>14313</v>
      </c>
      <c r="N2535" s="68" t="s">
        <v>7214</v>
      </c>
      <c r="O2535" s="68" t="s">
        <v>14666</v>
      </c>
      <c r="P2535" s="348">
        <v>88102989</v>
      </c>
      <c r="Q2535" s="348">
        <v>22001384</v>
      </c>
      <c r="R2535" s="348" t="s">
        <v>10354</v>
      </c>
      <c r="S2535" s="348">
        <v>88102987</v>
      </c>
      <c r="T2535" s="348" t="s">
        <v>15886</v>
      </c>
      <c r="U2535" s="348">
        <v>27848079</v>
      </c>
      <c r="V2535" s="68"/>
      <c r="W2535" s="68"/>
      <c r="X2535" s="68" t="s">
        <v>7215</v>
      </c>
      <c r="Y2535" s="68"/>
    </row>
    <row r="2536" spans="1:25" x14ac:dyDescent="0.25">
      <c r="A2536" s="68" t="s">
        <v>7217</v>
      </c>
      <c r="B2536" s="68" t="s">
        <v>7216</v>
      </c>
      <c r="C2536" s="68" t="s">
        <v>3963</v>
      </c>
      <c r="D2536" s="68" t="s">
        <v>194</v>
      </c>
      <c r="E2536" s="68" t="s">
        <v>7</v>
      </c>
      <c r="F2536" s="68" t="s">
        <v>195</v>
      </c>
      <c r="G2536" s="68" t="s">
        <v>10</v>
      </c>
      <c r="H2536" s="68" t="s">
        <v>3</v>
      </c>
      <c r="I2536" s="68">
        <v>60802</v>
      </c>
      <c r="J2536" s="68" t="s">
        <v>12949</v>
      </c>
      <c r="K2536" s="68" t="s">
        <v>196</v>
      </c>
      <c r="L2536" s="68" t="s">
        <v>14307</v>
      </c>
      <c r="M2536" s="68" t="s">
        <v>4179</v>
      </c>
      <c r="N2536" s="68" t="s">
        <v>1357</v>
      </c>
      <c r="O2536" s="68" t="s">
        <v>14666</v>
      </c>
      <c r="P2536" s="348">
        <v>22017570</v>
      </c>
      <c r="Q2536" s="348" t="s">
        <v>15347</v>
      </c>
      <c r="R2536" s="348" t="s">
        <v>16798</v>
      </c>
      <c r="S2536" s="348">
        <v>70032420</v>
      </c>
      <c r="T2536" s="348" t="s">
        <v>15917</v>
      </c>
      <c r="U2536" s="348">
        <v>27840230</v>
      </c>
      <c r="V2536" s="68"/>
      <c r="W2536" s="68"/>
      <c r="X2536" s="68" t="s">
        <v>4621</v>
      </c>
      <c r="Y2536" s="68"/>
    </row>
    <row r="2537" spans="1:25" x14ac:dyDescent="0.25">
      <c r="A2537" s="68" t="s">
        <v>7218</v>
      </c>
      <c r="B2537" s="68" t="s">
        <v>6124</v>
      </c>
      <c r="C2537" s="68" t="s">
        <v>593</v>
      </c>
      <c r="D2537" s="68" t="s">
        <v>194</v>
      </c>
      <c r="E2537" s="68" t="s">
        <v>7</v>
      </c>
      <c r="F2537" s="68" t="s">
        <v>195</v>
      </c>
      <c r="G2537" s="68" t="s">
        <v>10</v>
      </c>
      <c r="H2537" s="68" t="s">
        <v>3</v>
      </c>
      <c r="I2537" s="68">
        <v>60802</v>
      </c>
      <c r="J2537" s="68" t="s">
        <v>12949</v>
      </c>
      <c r="K2537" s="68" t="s">
        <v>196</v>
      </c>
      <c r="L2537" s="68" t="s">
        <v>14307</v>
      </c>
      <c r="M2537" s="68" t="s">
        <v>4179</v>
      </c>
      <c r="N2537" s="68" t="s">
        <v>593</v>
      </c>
      <c r="O2537" s="68" t="s">
        <v>14666</v>
      </c>
      <c r="P2537" s="348">
        <v>27845011</v>
      </c>
      <c r="Q2537" s="348" t="s">
        <v>15347</v>
      </c>
      <c r="R2537" s="348" t="s">
        <v>12505</v>
      </c>
      <c r="S2537" s="348">
        <v>27845011</v>
      </c>
      <c r="T2537" s="348" t="s">
        <v>15917</v>
      </c>
      <c r="U2537" s="348">
        <v>27840230</v>
      </c>
      <c r="V2537" s="68"/>
      <c r="W2537" s="68"/>
      <c r="X2537" s="68" t="s">
        <v>4224</v>
      </c>
      <c r="Y2537" s="68"/>
    </row>
    <row r="2538" spans="1:25" x14ac:dyDescent="0.25">
      <c r="A2538" s="68" t="s">
        <v>7219</v>
      </c>
      <c r="B2538" s="68" t="s">
        <v>5334</v>
      </c>
      <c r="C2538" s="68" t="s">
        <v>7220</v>
      </c>
      <c r="D2538" s="68" t="s">
        <v>194</v>
      </c>
      <c r="E2538" s="68" t="s">
        <v>7</v>
      </c>
      <c r="F2538" s="68" t="s">
        <v>195</v>
      </c>
      <c r="G2538" s="68" t="s">
        <v>10</v>
      </c>
      <c r="H2538" s="68" t="s">
        <v>3</v>
      </c>
      <c r="I2538" s="68">
        <v>60802</v>
      </c>
      <c r="J2538" s="68" t="s">
        <v>12949</v>
      </c>
      <c r="K2538" s="68" t="s">
        <v>196</v>
      </c>
      <c r="L2538" s="68" t="s">
        <v>14307</v>
      </c>
      <c r="M2538" s="68" t="s">
        <v>4179</v>
      </c>
      <c r="N2538" s="68" t="s">
        <v>7220</v>
      </c>
      <c r="O2538" s="68" t="s">
        <v>14666</v>
      </c>
      <c r="P2538" s="348">
        <v>83221900</v>
      </c>
      <c r="Q2538" s="348">
        <v>27735601</v>
      </c>
      <c r="R2538" s="348" t="s">
        <v>9947</v>
      </c>
      <c r="S2538" s="348">
        <v>83221900</v>
      </c>
      <c r="T2538" s="348" t="s">
        <v>15917</v>
      </c>
      <c r="U2538" s="348">
        <v>27840230</v>
      </c>
      <c r="V2538" s="68" t="s">
        <v>15261</v>
      </c>
      <c r="W2538" s="68"/>
      <c r="X2538" s="68" t="s">
        <v>3717</v>
      </c>
      <c r="Y2538" s="68"/>
    </row>
    <row r="2539" spans="1:25" x14ac:dyDescent="0.25">
      <c r="A2539" s="68" t="s">
        <v>7222</v>
      </c>
      <c r="B2539" s="68" t="s">
        <v>7221</v>
      </c>
      <c r="C2539" s="68" t="s">
        <v>718</v>
      </c>
      <c r="D2539" s="68" t="s">
        <v>194</v>
      </c>
      <c r="E2539" s="68" t="s">
        <v>7</v>
      </c>
      <c r="F2539" s="68" t="s">
        <v>195</v>
      </c>
      <c r="G2539" s="68" t="s">
        <v>10</v>
      </c>
      <c r="H2539" s="68" t="s">
        <v>3</v>
      </c>
      <c r="I2539" s="68">
        <v>60802</v>
      </c>
      <c r="J2539" s="68" t="s">
        <v>12949</v>
      </c>
      <c r="K2539" s="68" t="s">
        <v>196</v>
      </c>
      <c r="L2539" s="68" t="s">
        <v>14307</v>
      </c>
      <c r="M2539" s="68" t="s">
        <v>4179</v>
      </c>
      <c r="N2539" s="68" t="s">
        <v>718</v>
      </c>
      <c r="O2539" s="68" t="s">
        <v>14666</v>
      </c>
      <c r="P2539" s="348">
        <v>22001290</v>
      </c>
      <c r="Q2539" s="348" t="s">
        <v>15347</v>
      </c>
      <c r="R2539" s="348" t="s">
        <v>16799</v>
      </c>
      <c r="S2539" s="348">
        <v>22001290</v>
      </c>
      <c r="T2539" s="348" t="s">
        <v>15917</v>
      </c>
      <c r="U2539" s="348">
        <v>27840230</v>
      </c>
      <c r="V2539" s="68"/>
      <c r="W2539" s="68"/>
      <c r="X2539" s="68" t="s">
        <v>5430</v>
      </c>
      <c r="Y2539" s="68"/>
    </row>
    <row r="2540" spans="1:25" x14ac:dyDescent="0.25">
      <c r="A2540" s="68" t="s">
        <v>7223</v>
      </c>
      <c r="B2540" s="68" t="s">
        <v>747</v>
      </c>
      <c r="C2540" s="68" t="s">
        <v>682</v>
      </c>
      <c r="D2540" s="68" t="s">
        <v>194</v>
      </c>
      <c r="E2540" s="68" t="s">
        <v>7</v>
      </c>
      <c r="F2540" s="68" t="s">
        <v>195</v>
      </c>
      <c r="G2540" s="68" t="s">
        <v>10</v>
      </c>
      <c r="H2540" s="68" t="s">
        <v>3</v>
      </c>
      <c r="I2540" s="68">
        <v>60802</v>
      </c>
      <c r="J2540" s="68" t="s">
        <v>12949</v>
      </c>
      <c r="K2540" s="68" t="s">
        <v>196</v>
      </c>
      <c r="L2540" s="68" t="s">
        <v>14307</v>
      </c>
      <c r="M2540" s="68" t="s">
        <v>4179</v>
      </c>
      <c r="N2540" s="68" t="s">
        <v>682</v>
      </c>
      <c r="O2540" s="68" t="s">
        <v>14666</v>
      </c>
      <c r="P2540" s="348">
        <v>27845159</v>
      </c>
      <c r="Q2540" s="348">
        <v>22001219</v>
      </c>
      <c r="R2540" s="348" t="s">
        <v>15918</v>
      </c>
      <c r="S2540" s="348">
        <v>84348738</v>
      </c>
      <c r="T2540" s="348" t="s">
        <v>15917</v>
      </c>
      <c r="U2540" s="348">
        <v>87179922</v>
      </c>
      <c r="V2540" s="68" t="s">
        <v>15261</v>
      </c>
      <c r="W2540" s="68"/>
      <c r="X2540" s="68" t="s">
        <v>6960</v>
      </c>
      <c r="Y2540" s="68"/>
    </row>
    <row r="2541" spans="1:25" x14ac:dyDescent="0.25">
      <c r="A2541" s="68" t="s">
        <v>7224</v>
      </c>
      <c r="B2541" s="68" t="s">
        <v>935</v>
      </c>
      <c r="C2541" s="68" t="s">
        <v>11260</v>
      </c>
      <c r="D2541" s="68" t="s">
        <v>194</v>
      </c>
      <c r="E2541" s="68" t="s">
        <v>7</v>
      </c>
      <c r="F2541" s="68" t="s">
        <v>195</v>
      </c>
      <c r="G2541" s="68" t="s">
        <v>10</v>
      </c>
      <c r="H2541" s="68" t="s">
        <v>3</v>
      </c>
      <c r="I2541" s="68">
        <v>60802</v>
      </c>
      <c r="J2541" s="68" t="s">
        <v>12949</v>
      </c>
      <c r="K2541" s="68" t="s">
        <v>196</v>
      </c>
      <c r="L2541" s="68" t="s">
        <v>14307</v>
      </c>
      <c r="M2541" s="68" t="s">
        <v>4179</v>
      </c>
      <c r="N2541" s="68" t="s">
        <v>219</v>
      </c>
      <c r="O2541" s="68" t="s">
        <v>14666</v>
      </c>
      <c r="P2541" s="348">
        <v>27840250</v>
      </c>
      <c r="Q2541" s="348">
        <v>25402627</v>
      </c>
      <c r="R2541" s="348" t="s">
        <v>10057</v>
      </c>
      <c r="S2541" s="348">
        <v>25402627</v>
      </c>
      <c r="T2541" s="348" t="s">
        <v>15917</v>
      </c>
      <c r="U2541" s="348">
        <v>27840230</v>
      </c>
      <c r="V2541" s="68" t="s">
        <v>15261</v>
      </c>
      <c r="W2541" s="68"/>
      <c r="X2541" s="68" t="s">
        <v>2477</v>
      </c>
      <c r="Y2541" s="68"/>
    </row>
    <row r="2542" spans="1:25" x14ac:dyDescent="0.25">
      <c r="A2542" s="68" t="s">
        <v>7226</v>
      </c>
      <c r="B2542" s="68" t="s">
        <v>7225</v>
      </c>
      <c r="C2542" s="68" t="s">
        <v>7227</v>
      </c>
      <c r="D2542" s="68" t="s">
        <v>194</v>
      </c>
      <c r="E2542" s="68" t="s">
        <v>7</v>
      </c>
      <c r="F2542" s="68" t="s">
        <v>195</v>
      </c>
      <c r="G2542" s="68" t="s">
        <v>10</v>
      </c>
      <c r="H2542" s="68" t="s">
        <v>3</v>
      </c>
      <c r="I2542" s="68">
        <v>60802</v>
      </c>
      <c r="J2542" s="68" t="s">
        <v>12949</v>
      </c>
      <c r="K2542" s="68" t="s">
        <v>196</v>
      </c>
      <c r="L2542" s="68" t="s">
        <v>14307</v>
      </c>
      <c r="M2542" s="68" t="s">
        <v>4179</v>
      </c>
      <c r="N2542" s="68" t="s">
        <v>7227</v>
      </c>
      <c r="O2542" s="68" t="s">
        <v>14666</v>
      </c>
      <c r="P2542" s="348">
        <v>22001295</v>
      </c>
      <c r="Q2542" s="348" t="s">
        <v>15347</v>
      </c>
      <c r="R2542" s="348" t="s">
        <v>15047</v>
      </c>
      <c r="S2542" s="348">
        <v>88296089</v>
      </c>
      <c r="T2542" s="348" t="s">
        <v>15917</v>
      </c>
      <c r="U2542" s="348">
        <v>27840230</v>
      </c>
      <c r="V2542" s="68"/>
      <c r="W2542" s="68"/>
      <c r="X2542" s="68" t="s">
        <v>10780</v>
      </c>
      <c r="Y2542" s="68"/>
    </row>
    <row r="2543" spans="1:25" x14ac:dyDescent="0.25">
      <c r="A2543" s="68" t="s">
        <v>7228</v>
      </c>
      <c r="B2543" s="68" t="s">
        <v>1958</v>
      </c>
      <c r="C2543" s="68" t="s">
        <v>5270</v>
      </c>
      <c r="D2543" s="68" t="s">
        <v>194</v>
      </c>
      <c r="E2543" s="68" t="s">
        <v>7</v>
      </c>
      <c r="F2543" s="68" t="s">
        <v>195</v>
      </c>
      <c r="G2543" s="68" t="s">
        <v>10</v>
      </c>
      <c r="H2543" s="68" t="s">
        <v>3</v>
      </c>
      <c r="I2543" s="68">
        <v>60802</v>
      </c>
      <c r="J2543" s="68" t="s">
        <v>12949</v>
      </c>
      <c r="K2543" s="68" t="s">
        <v>196</v>
      </c>
      <c r="L2543" s="68" t="s">
        <v>14307</v>
      </c>
      <c r="M2543" s="68" t="s">
        <v>4179</v>
      </c>
      <c r="N2543" s="68" t="s">
        <v>5270</v>
      </c>
      <c r="O2543" s="68" t="s">
        <v>14666</v>
      </c>
      <c r="P2543" s="348">
        <v>22001303</v>
      </c>
      <c r="Q2543" s="348">
        <v>88208771</v>
      </c>
      <c r="R2543" s="348" t="s">
        <v>13593</v>
      </c>
      <c r="S2543" s="348">
        <v>88208771</v>
      </c>
      <c r="T2543" s="348" t="s">
        <v>15917</v>
      </c>
      <c r="U2543" s="348">
        <v>27840230</v>
      </c>
      <c r="V2543" s="68"/>
      <c r="W2543" s="68"/>
      <c r="X2543" s="68" t="s">
        <v>7229</v>
      </c>
      <c r="Y2543" s="68"/>
    </row>
    <row r="2544" spans="1:25" x14ac:dyDescent="0.25">
      <c r="A2544" s="68" t="s">
        <v>7230</v>
      </c>
      <c r="B2544" s="68" t="s">
        <v>1977</v>
      </c>
      <c r="C2544" s="68" t="s">
        <v>1844</v>
      </c>
      <c r="D2544" s="68" t="s">
        <v>194</v>
      </c>
      <c r="E2544" s="68" t="s">
        <v>7</v>
      </c>
      <c r="F2544" s="68" t="s">
        <v>195</v>
      </c>
      <c r="G2544" s="68" t="s">
        <v>10</v>
      </c>
      <c r="H2544" s="68" t="s">
        <v>3</v>
      </c>
      <c r="I2544" s="68">
        <v>60802</v>
      </c>
      <c r="J2544" s="68" t="s">
        <v>12949</v>
      </c>
      <c r="K2544" s="68" t="s">
        <v>196</v>
      </c>
      <c r="L2544" s="68" t="s">
        <v>14307</v>
      </c>
      <c r="M2544" s="68" t="s">
        <v>4179</v>
      </c>
      <c r="N2544" s="68" t="s">
        <v>1844</v>
      </c>
      <c r="O2544" s="68" t="s">
        <v>14666</v>
      </c>
      <c r="P2544" s="348">
        <v>22001174</v>
      </c>
      <c r="Q2544" s="348" t="s">
        <v>15347</v>
      </c>
      <c r="R2544" s="348" t="s">
        <v>16800</v>
      </c>
      <c r="S2544" s="348">
        <v>83186174</v>
      </c>
      <c r="T2544" s="348" t="s">
        <v>15917</v>
      </c>
      <c r="U2544" s="348">
        <v>27840230</v>
      </c>
      <c r="V2544" s="68" t="s">
        <v>15261</v>
      </c>
      <c r="W2544" s="68"/>
      <c r="X2544" s="68" t="s">
        <v>6957</v>
      </c>
      <c r="Y2544" s="68"/>
    </row>
    <row r="2545" spans="1:25" x14ac:dyDescent="0.25">
      <c r="A2545" s="68" t="s">
        <v>7232</v>
      </c>
      <c r="B2545" s="68" t="s">
        <v>7231</v>
      </c>
      <c r="C2545" s="68" t="s">
        <v>7233</v>
      </c>
      <c r="D2545" s="68" t="s">
        <v>194</v>
      </c>
      <c r="E2545" s="68" t="s">
        <v>7</v>
      </c>
      <c r="F2545" s="68" t="s">
        <v>195</v>
      </c>
      <c r="G2545" s="68" t="s">
        <v>10</v>
      </c>
      <c r="H2545" s="68" t="s">
        <v>3</v>
      </c>
      <c r="I2545" s="68">
        <v>60802</v>
      </c>
      <c r="J2545" s="68" t="s">
        <v>12949</v>
      </c>
      <c r="K2545" s="68" t="s">
        <v>196</v>
      </c>
      <c r="L2545" s="68" t="s">
        <v>14307</v>
      </c>
      <c r="M2545" s="68" t="s">
        <v>4179</v>
      </c>
      <c r="N2545" s="68" t="s">
        <v>7233</v>
      </c>
      <c r="O2545" s="68" t="s">
        <v>14666</v>
      </c>
      <c r="P2545" s="348">
        <v>22001299</v>
      </c>
      <c r="Q2545" s="348" t="s">
        <v>15347</v>
      </c>
      <c r="R2545" s="348" t="s">
        <v>13598</v>
      </c>
      <c r="S2545" s="348">
        <v>86890612</v>
      </c>
      <c r="T2545" s="348" t="s">
        <v>15917</v>
      </c>
      <c r="U2545" s="348">
        <v>27840230</v>
      </c>
      <c r="V2545" s="68" t="s">
        <v>15261</v>
      </c>
      <c r="W2545" s="68"/>
      <c r="X2545" s="68" t="s">
        <v>8438</v>
      </c>
      <c r="Y2545" s="68"/>
    </row>
    <row r="2546" spans="1:25" x14ac:dyDescent="0.25">
      <c r="A2546" s="68" t="s">
        <v>7234</v>
      </c>
      <c r="B2546" s="68" t="s">
        <v>1539</v>
      </c>
      <c r="C2546" s="68" t="s">
        <v>2329</v>
      </c>
      <c r="D2546" s="68" t="s">
        <v>194</v>
      </c>
      <c r="E2546" s="68" t="s">
        <v>7</v>
      </c>
      <c r="F2546" s="68" t="s">
        <v>195</v>
      </c>
      <c r="G2546" s="68" t="s">
        <v>10</v>
      </c>
      <c r="H2546" s="68" t="s">
        <v>3</v>
      </c>
      <c r="I2546" s="68">
        <v>60802</v>
      </c>
      <c r="J2546" s="68" t="s">
        <v>12949</v>
      </c>
      <c r="K2546" s="68" t="s">
        <v>196</v>
      </c>
      <c r="L2546" s="68" t="s">
        <v>14307</v>
      </c>
      <c r="M2546" s="68" t="s">
        <v>4179</v>
      </c>
      <c r="N2546" s="68" t="s">
        <v>2329</v>
      </c>
      <c r="O2546" s="68" t="s">
        <v>14666</v>
      </c>
      <c r="P2546" s="348">
        <v>22002112</v>
      </c>
      <c r="Q2546" s="348" t="s">
        <v>15347</v>
      </c>
      <c r="R2546" s="348" t="s">
        <v>15063</v>
      </c>
      <c r="S2546" s="348">
        <v>22002112</v>
      </c>
      <c r="T2546" s="348" t="s">
        <v>15917</v>
      </c>
      <c r="U2546" s="348">
        <v>27840580</v>
      </c>
      <c r="V2546" s="68"/>
      <c r="W2546" s="68"/>
      <c r="X2546" s="68" t="s">
        <v>6955</v>
      </c>
      <c r="Y2546" s="68"/>
    </row>
    <row r="2547" spans="1:25" x14ac:dyDescent="0.25">
      <c r="A2547" s="68" t="s">
        <v>7236</v>
      </c>
      <c r="B2547" s="68" t="s">
        <v>7235</v>
      </c>
      <c r="C2547" s="68" t="s">
        <v>127</v>
      </c>
      <c r="D2547" s="68" t="s">
        <v>194</v>
      </c>
      <c r="E2547" s="68" t="s">
        <v>7</v>
      </c>
      <c r="F2547" s="68" t="s">
        <v>195</v>
      </c>
      <c r="G2547" s="68" t="s">
        <v>10</v>
      </c>
      <c r="H2547" s="68" t="s">
        <v>3</v>
      </c>
      <c r="I2547" s="68">
        <v>60802</v>
      </c>
      <c r="J2547" s="68" t="s">
        <v>12949</v>
      </c>
      <c r="K2547" s="68" t="s">
        <v>196</v>
      </c>
      <c r="L2547" s="68" t="s">
        <v>14307</v>
      </c>
      <c r="M2547" s="68" t="s">
        <v>4179</v>
      </c>
      <c r="N2547" s="68" t="s">
        <v>127</v>
      </c>
      <c r="O2547" s="68" t="s">
        <v>14666</v>
      </c>
      <c r="P2547" s="348">
        <v>22001217</v>
      </c>
      <c r="Q2547" s="348">
        <v>27840580</v>
      </c>
      <c r="R2547" s="348" t="s">
        <v>15092</v>
      </c>
      <c r="S2547" s="348">
        <v>22001217</v>
      </c>
      <c r="T2547" s="348" t="s">
        <v>15917</v>
      </c>
      <c r="U2547" s="348">
        <v>27840230</v>
      </c>
      <c r="V2547" s="68"/>
      <c r="W2547" s="68"/>
      <c r="X2547" s="68" t="s">
        <v>12167</v>
      </c>
      <c r="Y2547" s="68"/>
    </row>
    <row r="2548" spans="1:25" x14ac:dyDescent="0.25">
      <c r="A2548" s="68" t="s">
        <v>7238</v>
      </c>
      <c r="B2548" s="68" t="s">
        <v>7237</v>
      </c>
      <c r="C2548" s="68" t="s">
        <v>1542</v>
      </c>
      <c r="D2548" s="68" t="s">
        <v>194</v>
      </c>
      <c r="E2548" s="68" t="s">
        <v>7</v>
      </c>
      <c r="F2548" s="68" t="s">
        <v>195</v>
      </c>
      <c r="G2548" s="68" t="s">
        <v>10</v>
      </c>
      <c r="H2548" s="68" t="s">
        <v>3</v>
      </c>
      <c r="I2548" s="68">
        <v>60802</v>
      </c>
      <c r="J2548" s="68" t="s">
        <v>12949</v>
      </c>
      <c r="K2548" s="68" t="s">
        <v>196</v>
      </c>
      <c r="L2548" s="68" t="s">
        <v>14307</v>
      </c>
      <c r="M2548" s="68" t="s">
        <v>4179</v>
      </c>
      <c r="N2548" s="68" t="s">
        <v>1542</v>
      </c>
      <c r="O2548" s="68" t="s">
        <v>14666</v>
      </c>
      <c r="P2548" s="348">
        <v>27845228</v>
      </c>
      <c r="Q2548" s="348">
        <v>27840580</v>
      </c>
      <c r="R2548" s="348" t="s">
        <v>11803</v>
      </c>
      <c r="S2548" s="348">
        <v>27845228</v>
      </c>
      <c r="T2548" s="348" t="s">
        <v>15917</v>
      </c>
      <c r="U2548" s="348">
        <v>27840580</v>
      </c>
      <c r="V2548" s="68" t="s">
        <v>15261</v>
      </c>
      <c r="W2548" s="68"/>
      <c r="X2548" s="68" t="s">
        <v>6395</v>
      </c>
      <c r="Y2548" s="68"/>
    </row>
    <row r="2549" spans="1:25" x14ac:dyDescent="0.25">
      <c r="A2549" s="68" t="s">
        <v>7239</v>
      </c>
      <c r="B2549" s="68" t="s">
        <v>2246</v>
      </c>
      <c r="C2549" s="68" t="s">
        <v>285</v>
      </c>
      <c r="D2549" s="68" t="s">
        <v>194</v>
      </c>
      <c r="E2549" s="68" t="s">
        <v>7</v>
      </c>
      <c r="F2549" s="68" t="s">
        <v>195</v>
      </c>
      <c r="G2549" s="68" t="s">
        <v>10</v>
      </c>
      <c r="H2549" s="68" t="s">
        <v>3</v>
      </c>
      <c r="I2549" s="68">
        <v>60802</v>
      </c>
      <c r="J2549" s="68" t="s">
        <v>12949</v>
      </c>
      <c r="K2549" s="68" t="s">
        <v>196</v>
      </c>
      <c r="L2549" s="68" t="s">
        <v>14307</v>
      </c>
      <c r="M2549" s="68" t="s">
        <v>4179</v>
      </c>
      <c r="N2549" s="68" t="s">
        <v>285</v>
      </c>
      <c r="O2549" s="68" t="s">
        <v>14666</v>
      </c>
      <c r="P2549" s="348">
        <v>22001156</v>
      </c>
      <c r="Q2549" s="348">
        <v>27840230</v>
      </c>
      <c r="R2549" s="348" t="s">
        <v>14342</v>
      </c>
      <c r="S2549" s="348">
        <v>22001156</v>
      </c>
      <c r="T2549" s="348" t="s">
        <v>15917</v>
      </c>
      <c r="U2549" s="348">
        <v>27840580</v>
      </c>
      <c r="V2549" s="68"/>
      <c r="W2549" s="68"/>
      <c r="X2549" s="68" t="s">
        <v>10749</v>
      </c>
      <c r="Y2549" s="68"/>
    </row>
    <row r="2550" spans="1:25" x14ac:dyDescent="0.25">
      <c r="A2550" s="68" t="s">
        <v>7240</v>
      </c>
      <c r="B2550" s="68" t="s">
        <v>2223</v>
      </c>
      <c r="C2550" s="68" t="s">
        <v>11261</v>
      </c>
      <c r="D2550" s="68" t="s">
        <v>194</v>
      </c>
      <c r="E2550" s="68" t="s">
        <v>8</v>
      </c>
      <c r="F2550" s="68" t="s">
        <v>195</v>
      </c>
      <c r="G2550" s="68" t="s">
        <v>10</v>
      </c>
      <c r="H2550" s="68" t="s">
        <v>4</v>
      </c>
      <c r="I2550" s="68">
        <v>60803</v>
      </c>
      <c r="J2550" s="68" t="s">
        <v>15337</v>
      </c>
      <c r="K2550" s="68" t="s">
        <v>196</v>
      </c>
      <c r="L2550" s="68" t="s">
        <v>14307</v>
      </c>
      <c r="M2550" s="68" t="s">
        <v>14308</v>
      </c>
      <c r="N2550" s="68" t="s">
        <v>11806</v>
      </c>
      <c r="O2550" s="68" t="s">
        <v>14666</v>
      </c>
      <c r="P2550" s="348">
        <v>27340424</v>
      </c>
      <c r="Q2550" s="348">
        <v>27340424</v>
      </c>
      <c r="R2550" s="348" t="s">
        <v>11809</v>
      </c>
      <c r="S2550" s="348">
        <v>27340424</v>
      </c>
      <c r="T2550" s="348" t="s">
        <v>15919</v>
      </c>
      <c r="U2550" s="348">
        <v>27340120</v>
      </c>
      <c r="V2550" s="68"/>
      <c r="W2550" s="68"/>
      <c r="X2550" s="68" t="s">
        <v>1486</v>
      </c>
      <c r="Y2550" s="68"/>
    </row>
    <row r="2551" spans="1:25" x14ac:dyDescent="0.25">
      <c r="A2551" s="68" t="s">
        <v>7241</v>
      </c>
      <c r="B2551" s="68" t="s">
        <v>2269</v>
      </c>
      <c r="C2551" s="68" t="s">
        <v>7242</v>
      </c>
      <c r="D2551" s="68" t="s">
        <v>194</v>
      </c>
      <c r="E2551" s="68" t="s">
        <v>8</v>
      </c>
      <c r="F2551" s="68" t="s">
        <v>195</v>
      </c>
      <c r="G2551" s="68" t="s">
        <v>10</v>
      </c>
      <c r="H2551" s="68" t="s">
        <v>4</v>
      </c>
      <c r="I2551" s="68">
        <v>60803</v>
      </c>
      <c r="J2551" s="68" t="s">
        <v>15337</v>
      </c>
      <c r="K2551" s="68" t="s">
        <v>196</v>
      </c>
      <c r="L2551" s="68" t="s">
        <v>14307</v>
      </c>
      <c r="M2551" s="68" t="s">
        <v>14308</v>
      </c>
      <c r="N2551" s="68" t="s">
        <v>7242</v>
      </c>
      <c r="O2551" s="68" t="s">
        <v>14666</v>
      </c>
      <c r="P2551" s="348" t="s">
        <v>15347</v>
      </c>
      <c r="Q2551" s="348" t="s">
        <v>15347</v>
      </c>
      <c r="R2551" s="348" t="s">
        <v>11807</v>
      </c>
      <c r="S2551" s="348">
        <v>89199812</v>
      </c>
      <c r="T2551" s="348" t="s">
        <v>15919</v>
      </c>
      <c r="U2551" s="348">
        <v>27340120</v>
      </c>
      <c r="V2551" s="68"/>
      <c r="W2551" s="68"/>
      <c r="X2551" s="68" t="s">
        <v>6970</v>
      </c>
      <c r="Y2551" s="68"/>
    </row>
    <row r="2552" spans="1:25" x14ac:dyDescent="0.25">
      <c r="A2552" s="68" t="s">
        <v>7243</v>
      </c>
      <c r="B2552" s="68" t="s">
        <v>2415</v>
      </c>
      <c r="C2552" s="68" t="s">
        <v>285</v>
      </c>
      <c r="D2552" s="68" t="s">
        <v>194</v>
      </c>
      <c r="E2552" s="68" t="s">
        <v>8</v>
      </c>
      <c r="F2552" s="68" t="s">
        <v>195</v>
      </c>
      <c r="G2552" s="68" t="s">
        <v>10</v>
      </c>
      <c r="H2552" s="68" t="s">
        <v>4</v>
      </c>
      <c r="I2552" s="68">
        <v>60803</v>
      </c>
      <c r="J2552" s="68" t="s">
        <v>15337</v>
      </c>
      <c r="K2552" s="68" t="s">
        <v>196</v>
      </c>
      <c r="L2552" s="68" t="s">
        <v>14307</v>
      </c>
      <c r="M2552" s="68" t="s">
        <v>14308</v>
      </c>
      <c r="N2552" s="68" t="s">
        <v>285</v>
      </c>
      <c r="O2552" s="68" t="s">
        <v>14666</v>
      </c>
      <c r="P2552" s="348">
        <v>88866447</v>
      </c>
      <c r="Q2552" s="348">
        <v>88866447</v>
      </c>
      <c r="R2552" s="348" t="s">
        <v>11817</v>
      </c>
      <c r="S2552" s="348">
        <v>88866447</v>
      </c>
      <c r="T2552" s="348" t="s">
        <v>15919</v>
      </c>
      <c r="U2552" s="348">
        <v>89506765</v>
      </c>
      <c r="V2552" s="68"/>
      <c r="W2552" s="68"/>
      <c r="X2552" s="68"/>
      <c r="Y2552" s="68"/>
    </row>
    <row r="2553" spans="1:25" x14ac:dyDescent="0.25">
      <c r="A2553" s="68" t="s">
        <v>7245</v>
      </c>
      <c r="B2553" s="68" t="s">
        <v>7244</v>
      </c>
      <c r="C2553" s="68" t="s">
        <v>3019</v>
      </c>
      <c r="D2553" s="68" t="s">
        <v>194</v>
      </c>
      <c r="E2553" s="68" t="s">
        <v>8</v>
      </c>
      <c r="F2553" s="68" t="s">
        <v>195</v>
      </c>
      <c r="G2553" s="68" t="s">
        <v>10</v>
      </c>
      <c r="H2553" s="68" t="s">
        <v>4</v>
      </c>
      <c r="I2553" s="68">
        <v>60803</v>
      </c>
      <c r="J2553" s="68" t="s">
        <v>15337</v>
      </c>
      <c r="K2553" s="68" t="s">
        <v>196</v>
      </c>
      <c r="L2553" s="68" t="s">
        <v>14307</v>
      </c>
      <c r="M2553" s="68" t="s">
        <v>14308</v>
      </c>
      <c r="N2553" s="68" t="s">
        <v>3019</v>
      </c>
      <c r="O2553" s="68" t="s">
        <v>14666</v>
      </c>
      <c r="P2553" s="348">
        <v>22005350</v>
      </c>
      <c r="Q2553" s="348" t="s">
        <v>15347</v>
      </c>
      <c r="R2553" s="348" t="s">
        <v>11805</v>
      </c>
      <c r="S2553" s="348">
        <v>22005350</v>
      </c>
      <c r="T2553" s="348" t="s">
        <v>15919</v>
      </c>
      <c r="U2553" s="348">
        <v>27340120</v>
      </c>
      <c r="V2553" s="68"/>
      <c r="W2553" s="68"/>
      <c r="X2553" s="68" t="s">
        <v>5330</v>
      </c>
      <c r="Y2553" s="68"/>
    </row>
    <row r="2554" spans="1:25" x14ac:dyDescent="0.25">
      <c r="A2554" s="68" t="s">
        <v>7246</v>
      </c>
      <c r="B2554" s="68" t="s">
        <v>2435</v>
      </c>
      <c r="C2554" s="68" t="s">
        <v>7247</v>
      </c>
      <c r="D2554" s="68" t="s">
        <v>194</v>
      </c>
      <c r="E2554" s="68" t="s">
        <v>8</v>
      </c>
      <c r="F2554" s="68" t="s">
        <v>195</v>
      </c>
      <c r="G2554" s="68" t="s">
        <v>10</v>
      </c>
      <c r="H2554" s="68" t="s">
        <v>4</v>
      </c>
      <c r="I2554" s="68">
        <v>60803</v>
      </c>
      <c r="J2554" s="68" t="s">
        <v>15337</v>
      </c>
      <c r="K2554" s="68" t="s">
        <v>196</v>
      </c>
      <c r="L2554" s="68" t="s">
        <v>14307</v>
      </c>
      <c r="M2554" s="68" t="s">
        <v>14308</v>
      </c>
      <c r="N2554" s="68" t="s">
        <v>7247</v>
      </c>
      <c r="O2554" s="68" t="s">
        <v>14666</v>
      </c>
      <c r="P2554" s="348">
        <v>22005179</v>
      </c>
      <c r="Q2554" s="348">
        <v>88374876</v>
      </c>
      <c r="R2554" s="348" t="s">
        <v>16801</v>
      </c>
      <c r="S2554" s="348">
        <v>88374876</v>
      </c>
      <c r="T2554" s="348" t="s">
        <v>15919</v>
      </c>
      <c r="U2554" s="348">
        <v>27340120</v>
      </c>
      <c r="V2554" s="68" t="s">
        <v>15261</v>
      </c>
      <c r="W2554" s="68"/>
      <c r="X2554" s="68" t="s">
        <v>5433</v>
      </c>
      <c r="Y2554" s="68"/>
    </row>
    <row r="2555" spans="1:25" x14ac:dyDescent="0.25">
      <c r="A2555" s="68" t="s">
        <v>7249</v>
      </c>
      <c r="B2555" s="68" t="s">
        <v>7248</v>
      </c>
      <c r="C2555" s="68" t="s">
        <v>7250</v>
      </c>
      <c r="D2555" s="68" t="s">
        <v>194</v>
      </c>
      <c r="E2555" s="68" t="s">
        <v>8</v>
      </c>
      <c r="F2555" s="68" t="s">
        <v>195</v>
      </c>
      <c r="G2555" s="68" t="s">
        <v>10</v>
      </c>
      <c r="H2555" s="68" t="s">
        <v>4</v>
      </c>
      <c r="I2555" s="68">
        <v>60803</v>
      </c>
      <c r="J2555" s="68" t="s">
        <v>15337</v>
      </c>
      <c r="K2555" s="68" t="s">
        <v>196</v>
      </c>
      <c r="L2555" s="68" t="s">
        <v>14307</v>
      </c>
      <c r="M2555" s="68" t="s">
        <v>14308</v>
      </c>
      <c r="N2555" s="68" t="s">
        <v>7250</v>
      </c>
      <c r="O2555" s="68" t="s">
        <v>14666</v>
      </c>
      <c r="P2555" s="348">
        <v>89497953</v>
      </c>
      <c r="Q2555" s="348" t="s">
        <v>15347</v>
      </c>
      <c r="R2555" s="348" t="s">
        <v>12747</v>
      </c>
      <c r="S2555" s="348">
        <v>89497953</v>
      </c>
      <c r="T2555" s="348" t="s">
        <v>15919</v>
      </c>
      <c r="U2555" s="348">
        <v>27340120</v>
      </c>
      <c r="V2555" s="68"/>
      <c r="W2555" s="68"/>
      <c r="X2555" s="68" t="s">
        <v>667</v>
      </c>
      <c r="Y2555" s="68"/>
    </row>
    <row r="2556" spans="1:25" x14ac:dyDescent="0.25">
      <c r="A2556" s="68" t="s">
        <v>7251</v>
      </c>
      <c r="B2556" s="68" t="s">
        <v>2455</v>
      </c>
      <c r="C2556" s="68" t="s">
        <v>5545</v>
      </c>
      <c r="D2556" s="68" t="s">
        <v>194</v>
      </c>
      <c r="E2556" s="68" t="s">
        <v>8</v>
      </c>
      <c r="F2556" s="68" t="s">
        <v>195</v>
      </c>
      <c r="G2556" s="68" t="s">
        <v>10</v>
      </c>
      <c r="H2556" s="68" t="s">
        <v>4</v>
      </c>
      <c r="I2556" s="68">
        <v>60803</v>
      </c>
      <c r="J2556" s="68" t="s">
        <v>15337</v>
      </c>
      <c r="K2556" s="68" t="s">
        <v>196</v>
      </c>
      <c r="L2556" s="68" t="s">
        <v>14307</v>
      </c>
      <c r="M2556" s="68" t="s">
        <v>14308</v>
      </c>
      <c r="N2556" s="68" t="s">
        <v>324</v>
      </c>
      <c r="O2556" s="68" t="s">
        <v>14666</v>
      </c>
      <c r="P2556" s="348">
        <v>83013855</v>
      </c>
      <c r="Q2556" s="348" t="s">
        <v>15347</v>
      </c>
      <c r="R2556" s="348" t="s">
        <v>15920</v>
      </c>
      <c r="S2556" s="348">
        <v>84013855</v>
      </c>
      <c r="T2556" s="348" t="s">
        <v>15919</v>
      </c>
      <c r="U2556" s="348">
        <v>27340120</v>
      </c>
      <c r="V2556" s="68" t="s">
        <v>15261</v>
      </c>
      <c r="W2556" s="68"/>
      <c r="X2556" s="68" t="s">
        <v>6964</v>
      </c>
      <c r="Y2556" s="68"/>
    </row>
    <row r="2557" spans="1:25" x14ac:dyDescent="0.25">
      <c r="A2557" s="68" t="s">
        <v>7253</v>
      </c>
      <c r="B2557" s="68" t="s">
        <v>7252</v>
      </c>
      <c r="C2557" s="68" t="s">
        <v>11262</v>
      </c>
      <c r="D2557" s="68" t="s">
        <v>194</v>
      </c>
      <c r="E2557" s="68" t="s">
        <v>8</v>
      </c>
      <c r="F2557" s="68" t="s">
        <v>195</v>
      </c>
      <c r="G2557" s="68" t="s">
        <v>10</v>
      </c>
      <c r="H2557" s="68" t="s">
        <v>4</v>
      </c>
      <c r="I2557" s="68">
        <v>60803</v>
      </c>
      <c r="J2557" s="68" t="s">
        <v>15337</v>
      </c>
      <c r="K2557" s="68" t="s">
        <v>196</v>
      </c>
      <c r="L2557" s="68" t="s">
        <v>14307</v>
      </c>
      <c r="M2557" s="68" t="s">
        <v>14308</v>
      </c>
      <c r="N2557" s="68" t="s">
        <v>677</v>
      </c>
      <c r="O2557" s="68" t="s">
        <v>14666</v>
      </c>
      <c r="P2557" s="348">
        <v>27340336</v>
      </c>
      <c r="Q2557" s="348">
        <v>86346982</v>
      </c>
      <c r="R2557" s="348" t="s">
        <v>16802</v>
      </c>
      <c r="S2557" s="348">
        <v>86346982</v>
      </c>
      <c r="T2557" s="348" t="s">
        <v>15919</v>
      </c>
      <c r="U2557" s="348">
        <v>27340120</v>
      </c>
      <c r="V2557" s="68"/>
      <c r="W2557" s="68"/>
      <c r="X2557" s="68" t="s">
        <v>5774</v>
      </c>
      <c r="Y2557" s="68"/>
    </row>
    <row r="2558" spans="1:25" x14ac:dyDescent="0.25">
      <c r="A2558" s="68" t="s">
        <v>7255</v>
      </c>
      <c r="B2558" s="68" t="s">
        <v>7254</v>
      </c>
      <c r="C2558" s="68" t="s">
        <v>1966</v>
      </c>
      <c r="D2558" s="68" t="s">
        <v>194</v>
      </c>
      <c r="E2558" s="68" t="s">
        <v>8</v>
      </c>
      <c r="F2558" s="68" t="s">
        <v>195</v>
      </c>
      <c r="G2558" s="68" t="s">
        <v>10</v>
      </c>
      <c r="H2558" s="68" t="s">
        <v>4</v>
      </c>
      <c r="I2558" s="68">
        <v>60803</v>
      </c>
      <c r="J2558" s="68" t="s">
        <v>15337</v>
      </c>
      <c r="K2558" s="68" t="s">
        <v>196</v>
      </c>
      <c r="L2558" s="68" t="s">
        <v>14307</v>
      </c>
      <c r="M2558" s="68" t="s">
        <v>14308</v>
      </c>
      <c r="N2558" s="68" t="s">
        <v>1966</v>
      </c>
      <c r="O2558" s="68" t="s">
        <v>14666</v>
      </c>
      <c r="P2558" s="348">
        <v>27340120</v>
      </c>
      <c r="Q2558" s="348" t="s">
        <v>15347</v>
      </c>
      <c r="R2558" s="348" t="s">
        <v>12749</v>
      </c>
      <c r="S2558" s="348">
        <v>87865916</v>
      </c>
      <c r="T2558" s="348" t="s">
        <v>15919</v>
      </c>
      <c r="U2558" s="348">
        <v>27340120</v>
      </c>
      <c r="V2558" s="68"/>
      <c r="W2558" s="68"/>
      <c r="X2558" s="68" t="s">
        <v>1900</v>
      </c>
      <c r="Y2558" s="68"/>
    </row>
    <row r="2559" spans="1:25" x14ac:dyDescent="0.25">
      <c r="A2559" s="68" t="s">
        <v>7256</v>
      </c>
      <c r="B2559" s="68" t="s">
        <v>1098</v>
      </c>
      <c r="C2559" s="68" t="s">
        <v>7257</v>
      </c>
      <c r="D2559" s="68" t="s">
        <v>194</v>
      </c>
      <c r="E2559" s="68" t="s">
        <v>8</v>
      </c>
      <c r="F2559" s="68" t="s">
        <v>195</v>
      </c>
      <c r="G2559" s="68" t="s">
        <v>10</v>
      </c>
      <c r="H2559" s="68" t="s">
        <v>4</v>
      </c>
      <c r="I2559" s="68">
        <v>60803</v>
      </c>
      <c r="J2559" s="68" t="s">
        <v>15337</v>
      </c>
      <c r="K2559" s="68" t="s">
        <v>196</v>
      </c>
      <c r="L2559" s="68" t="s">
        <v>14307</v>
      </c>
      <c r="M2559" s="68" t="s">
        <v>14308</v>
      </c>
      <c r="N2559" s="68" t="s">
        <v>7257</v>
      </c>
      <c r="O2559" s="68" t="s">
        <v>14666</v>
      </c>
      <c r="P2559" s="348">
        <v>27340120</v>
      </c>
      <c r="Q2559" s="348">
        <v>27340120</v>
      </c>
      <c r="R2559" s="348" t="s">
        <v>10561</v>
      </c>
      <c r="S2559" s="348">
        <v>88982490</v>
      </c>
      <c r="T2559" s="348" t="s">
        <v>15919</v>
      </c>
      <c r="U2559" s="348">
        <v>27340120</v>
      </c>
      <c r="V2559" s="68" t="s">
        <v>15261</v>
      </c>
      <c r="W2559" s="68"/>
      <c r="X2559" s="68" t="s">
        <v>1989</v>
      </c>
      <c r="Y2559" s="68"/>
    </row>
    <row r="2560" spans="1:25" x14ac:dyDescent="0.25">
      <c r="A2560" s="68" t="s">
        <v>7259</v>
      </c>
      <c r="B2560" s="68" t="s">
        <v>7258</v>
      </c>
      <c r="C2560" s="68" t="s">
        <v>976</v>
      </c>
      <c r="D2560" s="68" t="s">
        <v>194</v>
      </c>
      <c r="E2560" s="68" t="s">
        <v>6</v>
      </c>
      <c r="F2560" s="68" t="s">
        <v>195</v>
      </c>
      <c r="G2560" s="68" t="s">
        <v>10</v>
      </c>
      <c r="H2560" s="68" t="s">
        <v>2</v>
      </c>
      <c r="I2560" s="68">
        <v>60801</v>
      </c>
      <c r="J2560" s="68" t="s">
        <v>12916</v>
      </c>
      <c r="K2560" s="68" t="s">
        <v>196</v>
      </c>
      <c r="L2560" s="68" t="s">
        <v>14307</v>
      </c>
      <c r="M2560" s="68" t="s">
        <v>3852</v>
      </c>
      <c r="N2560" s="68" t="s">
        <v>976</v>
      </c>
      <c r="O2560" s="68" t="s">
        <v>14666</v>
      </c>
      <c r="P2560" s="348">
        <v>27733522</v>
      </c>
      <c r="Q2560" s="348">
        <v>27733522</v>
      </c>
      <c r="R2560" s="348" t="s">
        <v>15064</v>
      </c>
      <c r="S2560" s="348">
        <v>27733522</v>
      </c>
      <c r="T2560" s="348" t="s">
        <v>15884</v>
      </c>
      <c r="U2560" s="348">
        <v>27733387</v>
      </c>
      <c r="V2560" s="68"/>
      <c r="W2560" s="68"/>
      <c r="X2560" s="68" t="s">
        <v>4322</v>
      </c>
      <c r="Y2560" s="68"/>
    </row>
    <row r="2561" spans="1:25" x14ac:dyDescent="0.25">
      <c r="A2561" s="68" t="s">
        <v>7260</v>
      </c>
      <c r="B2561" s="68" t="s">
        <v>4972</v>
      </c>
      <c r="C2561" s="68" t="s">
        <v>6360</v>
      </c>
      <c r="D2561" s="68" t="s">
        <v>194</v>
      </c>
      <c r="E2561" s="68" t="s">
        <v>8</v>
      </c>
      <c r="F2561" s="68" t="s">
        <v>195</v>
      </c>
      <c r="G2561" s="68" t="s">
        <v>10</v>
      </c>
      <c r="H2561" s="68" t="s">
        <v>4</v>
      </c>
      <c r="I2561" s="68">
        <v>60803</v>
      </c>
      <c r="J2561" s="68" t="s">
        <v>15337</v>
      </c>
      <c r="K2561" s="68" t="s">
        <v>196</v>
      </c>
      <c r="L2561" s="68" t="s">
        <v>14307</v>
      </c>
      <c r="M2561" s="68" t="s">
        <v>14308</v>
      </c>
      <c r="N2561" s="68" t="s">
        <v>1982</v>
      </c>
      <c r="O2561" s="68" t="s">
        <v>14666</v>
      </c>
      <c r="P2561" s="348">
        <v>60037768</v>
      </c>
      <c r="Q2561" s="348" t="s">
        <v>15347</v>
      </c>
      <c r="R2561" s="348" t="s">
        <v>13263</v>
      </c>
      <c r="S2561" s="348">
        <v>60037768</v>
      </c>
      <c r="T2561" s="348" t="s">
        <v>15919</v>
      </c>
      <c r="U2561" s="348">
        <v>27340120</v>
      </c>
      <c r="V2561" s="68"/>
      <c r="W2561" s="68"/>
      <c r="X2561" s="68"/>
      <c r="Y2561" s="68"/>
    </row>
    <row r="2562" spans="1:25" x14ac:dyDescent="0.25">
      <c r="A2562" s="68" t="s">
        <v>7262</v>
      </c>
      <c r="B2562" s="68" t="s">
        <v>7261</v>
      </c>
      <c r="C2562" s="68" t="s">
        <v>101</v>
      </c>
      <c r="D2562" s="68" t="s">
        <v>194</v>
      </c>
      <c r="E2562" s="68" t="s">
        <v>8</v>
      </c>
      <c r="F2562" s="68" t="s">
        <v>195</v>
      </c>
      <c r="G2562" s="68" t="s">
        <v>10</v>
      </c>
      <c r="H2562" s="68" t="s">
        <v>3</v>
      </c>
      <c r="I2562" s="68">
        <v>60802</v>
      </c>
      <c r="J2562" s="68" t="s">
        <v>12949</v>
      </c>
      <c r="K2562" s="68" t="s">
        <v>196</v>
      </c>
      <c r="L2562" s="68" t="s">
        <v>14307</v>
      </c>
      <c r="M2562" s="68" t="s">
        <v>4179</v>
      </c>
      <c r="N2562" s="68" t="s">
        <v>13603</v>
      </c>
      <c r="O2562" s="68" t="s">
        <v>14666</v>
      </c>
      <c r="P2562" s="348">
        <v>22001220</v>
      </c>
      <c r="Q2562" s="348">
        <v>85040477</v>
      </c>
      <c r="R2562" s="348" t="s">
        <v>10560</v>
      </c>
      <c r="S2562" s="348">
        <v>22001220</v>
      </c>
      <c r="T2562" s="348" t="s">
        <v>15919</v>
      </c>
      <c r="U2562" s="348">
        <v>27340234</v>
      </c>
      <c r="V2562" s="68" t="s">
        <v>15261</v>
      </c>
      <c r="W2562" s="68"/>
      <c r="X2562" s="68" t="s">
        <v>3026</v>
      </c>
      <c r="Y2562" s="68"/>
    </row>
    <row r="2563" spans="1:25" x14ac:dyDescent="0.25">
      <c r="A2563" s="68" t="s">
        <v>7264</v>
      </c>
      <c r="B2563" s="68" t="s">
        <v>7263</v>
      </c>
      <c r="C2563" s="68" t="s">
        <v>682</v>
      </c>
      <c r="D2563" s="68" t="s">
        <v>194</v>
      </c>
      <c r="E2563" s="68" t="s">
        <v>8</v>
      </c>
      <c r="F2563" s="68" t="s">
        <v>195</v>
      </c>
      <c r="G2563" s="68" t="s">
        <v>10</v>
      </c>
      <c r="H2563" s="68" t="s">
        <v>4</v>
      </c>
      <c r="I2563" s="68">
        <v>60803</v>
      </c>
      <c r="J2563" s="68" t="s">
        <v>15337</v>
      </c>
      <c r="K2563" s="68" t="s">
        <v>196</v>
      </c>
      <c r="L2563" s="68" t="s">
        <v>14307</v>
      </c>
      <c r="M2563" s="68" t="s">
        <v>14308</v>
      </c>
      <c r="N2563" s="68" t="s">
        <v>682</v>
      </c>
      <c r="O2563" s="68" t="s">
        <v>14666</v>
      </c>
      <c r="P2563" s="348">
        <v>27340233</v>
      </c>
      <c r="Q2563" s="348">
        <v>27340233</v>
      </c>
      <c r="R2563" s="348" t="s">
        <v>15919</v>
      </c>
      <c r="S2563" s="348">
        <v>27340120</v>
      </c>
      <c r="T2563" s="348" t="s">
        <v>15919</v>
      </c>
      <c r="U2563" s="348">
        <v>27340120</v>
      </c>
      <c r="V2563" s="68"/>
      <c r="W2563" s="68"/>
      <c r="X2563" s="68" t="s">
        <v>3185</v>
      </c>
      <c r="Y2563" s="68"/>
    </row>
    <row r="2564" spans="1:25" x14ac:dyDescent="0.25">
      <c r="A2564" s="68" t="s">
        <v>7266</v>
      </c>
      <c r="B2564" s="68" t="s">
        <v>7265</v>
      </c>
      <c r="C2564" s="68" t="s">
        <v>324</v>
      </c>
      <c r="D2564" s="68" t="s">
        <v>194</v>
      </c>
      <c r="E2564" s="68" t="s">
        <v>8</v>
      </c>
      <c r="F2564" s="68" t="s">
        <v>195</v>
      </c>
      <c r="G2564" s="68" t="s">
        <v>10</v>
      </c>
      <c r="H2564" s="68" t="s">
        <v>4</v>
      </c>
      <c r="I2564" s="68">
        <v>60803</v>
      </c>
      <c r="J2564" s="68" t="s">
        <v>15337</v>
      </c>
      <c r="K2564" s="68" t="s">
        <v>196</v>
      </c>
      <c r="L2564" s="68" t="s">
        <v>14307</v>
      </c>
      <c r="M2564" s="68" t="s">
        <v>14308</v>
      </c>
      <c r="N2564" s="68" t="s">
        <v>5545</v>
      </c>
      <c r="O2564" s="68" t="s">
        <v>14666</v>
      </c>
      <c r="P2564" s="348">
        <v>27340378</v>
      </c>
      <c r="Q2564" s="348" t="s">
        <v>15347</v>
      </c>
      <c r="R2564" s="348" t="s">
        <v>11811</v>
      </c>
      <c r="S2564" s="348">
        <v>89521367</v>
      </c>
      <c r="T2564" s="348" t="s">
        <v>15919</v>
      </c>
      <c r="U2564" s="348">
        <v>27340120</v>
      </c>
      <c r="V2564" s="68"/>
      <c r="W2564" s="68"/>
      <c r="X2564" s="68" t="s">
        <v>7267</v>
      </c>
      <c r="Y2564" s="68"/>
    </row>
    <row r="2565" spans="1:25" x14ac:dyDescent="0.25">
      <c r="A2565" s="68" t="s">
        <v>7268</v>
      </c>
      <c r="B2565" s="68" t="s">
        <v>4651</v>
      </c>
      <c r="C2565" s="68" t="s">
        <v>7269</v>
      </c>
      <c r="D2565" s="68" t="s">
        <v>194</v>
      </c>
      <c r="E2565" s="68" t="s">
        <v>8</v>
      </c>
      <c r="F2565" s="68" t="s">
        <v>195</v>
      </c>
      <c r="G2565" s="68" t="s">
        <v>10</v>
      </c>
      <c r="H2565" s="68" t="s">
        <v>4</v>
      </c>
      <c r="I2565" s="68">
        <v>60803</v>
      </c>
      <c r="J2565" s="68" t="s">
        <v>15337</v>
      </c>
      <c r="K2565" s="68" t="s">
        <v>196</v>
      </c>
      <c r="L2565" s="68" t="s">
        <v>14307</v>
      </c>
      <c r="M2565" s="68" t="s">
        <v>14308</v>
      </c>
      <c r="N2565" s="68" t="s">
        <v>7269</v>
      </c>
      <c r="O2565" s="68" t="s">
        <v>14666</v>
      </c>
      <c r="P2565" s="348">
        <v>87607445</v>
      </c>
      <c r="Q2565" s="348" t="s">
        <v>15347</v>
      </c>
      <c r="R2565" s="348" t="s">
        <v>11802</v>
      </c>
      <c r="S2565" s="348">
        <v>87607445</v>
      </c>
      <c r="T2565" s="348" t="s">
        <v>15919</v>
      </c>
      <c r="U2565" s="348">
        <v>27340120</v>
      </c>
      <c r="V2565" s="68"/>
      <c r="W2565" s="68"/>
      <c r="X2565" s="68" t="s">
        <v>6962</v>
      </c>
      <c r="Y2565" s="68"/>
    </row>
    <row r="2566" spans="1:25" x14ac:dyDescent="0.25">
      <c r="A2566" s="68" t="s">
        <v>7271</v>
      </c>
      <c r="B2566" s="68" t="s">
        <v>7270</v>
      </c>
      <c r="C2566" s="68" t="s">
        <v>7272</v>
      </c>
      <c r="D2566" s="68" t="s">
        <v>194</v>
      </c>
      <c r="E2566" s="68" t="s">
        <v>7</v>
      </c>
      <c r="F2566" s="68" t="s">
        <v>195</v>
      </c>
      <c r="G2566" s="68" t="s">
        <v>10</v>
      </c>
      <c r="H2566" s="68" t="s">
        <v>3</v>
      </c>
      <c r="I2566" s="68">
        <v>60802</v>
      </c>
      <c r="J2566" s="68" t="s">
        <v>12949</v>
      </c>
      <c r="K2566" s="68" t="s">
        <v>196</v>
      </c>
      <c r="L2566" s="68" t="s">
        <v>14307</v>
      </c>
      <c r="M2566" s="68" t="s">
        <v>4179</v>
      </c>
      <c r="N2566" s="68" t="s">
        <v>331</v>
      </c>
      <c r="O2566" s="68" t="s">
        <v>14666</v>
      </c>
      <c r="P2566" s="348">
        <v>27840225</v>
      </c>
      <c r="Q2566" s="348">
        <v>27840225</v>
      </c>
      <c r="R2566" s="348" t="s">
        <v>10559</v>
      </c>
      <c r="S2566" s="348">
        <v>27840225</v>
      </c>
      <c r="T2566" s="348" t="s">
        <v>15917</v>
      </c>
      <c r="U2566" s="348">
        <v>27840230</v>
      </c>
      <c r="V2566" s="68" t="s">
        <v>15261</v>
      </c>
      <c r="W2566" s="68"/>
      <c r="X2566" s="68" t="s">
        <v>1406</v>
      </c>
      <c r="Y2566" s="68"/>
    </row>
    <row r="2567" spans="1:25" x14ac:dyDescent="0.25">
      <c r="A2567" s="68" t="s">
        <v>7274</v>
      </c>
      <c r="B2567" s="68" t="s">
        <v>2263</v>
      </c>
      <c r="C2567" s="68" t="s">
        <v>7275</v>
      </c>
      <c r="D2567" s="68" t="s">
        <v>194</v>
      </c>
      <c r="E2567" s="68" t="s">
        <v>8</v>
      </c>
      <c r="F2567" s="68" t="s">
        <v>195</v>
      </c>
      <c r="G2567" s="68" t="s">
        <v>10</v>
      </c>
      <c r="H2567" s="68" t="s">
        <v>4</v>
      </c>
      <c r="I2567" s="68">
        <v>60803</v>
      </c>
      <c r="J2567" s="68" t="s">
        <v>15337</v>
      </c>
      <c r="K2567" s="68" t="s">
        <v>196</v>
      </c>
      <c r="L2567" s="68" t="s">
        <v>14307</v>
      </c>
      <c r="M2567" s="68" t="s">
        <v>14308</v>
      </c>
      <c r="N2567" s="68" t="s">
        <v>11812</v>
      </c>
      <c r="O2567" s="68" t="s">
        <v>14666</v>
      </c>
      <c r="P2567" s="348">
        <v>27340720</v>
      </c>
      <c r="Q2567" s="348">
        <v>27340720</v>
      </c>
      <c r="R2567" s="348" t="s">
        <v>7273</v>
      </c>
      <c r="S2567" s="348">
        <v>27340720</v>
      </c>
      <c r="T2567" s="348" t="s">
        <v>15919</v>
      </c>
      <c r="U2567" s="348">
        <v>27340120</v>
      </c>
      <c r="V2567" s="68" t="s">
        <v>15261</v>
      </c>
      <c r="W2567" s="68"/>
      <c r="X2567" s="68" t="s">
        <v>1099</v>
      </c>
      <c r="Y2567" s="68"/>
    </row>
    <row r="2568" spans="1:25" x14ac:dyDescent="0.25">
      <c r="A2568" s="68" t="s">
        <v>7277</v>
      </c>
      <c r="B2568" s="68" t="s">
        <v>7276</v>
      </c>
      <c r="C2568" s="68" t="s">
        <v>7278</v>
      </c>
      <c r="D2568" s="68" t="s">
        <v>194</v>
      </c>
      <c r="E2568" s="68" t="s">
        <v>8</v>
      </c>
      <c r="F2568" s="68" t="s">
        <v>195</v>
      </c>
      <c r="G2568" s="68" t="s">
        <v>10</v>
      </c>
      <c r="H2568" s="68" t="s">
        <v>4</v>
      </c>
      <c r="I2568" s="68">
        <v>60803</v>
      </c>
      <c r="J2568" s="68" t="s">
        <v>15337</v>
      </c>
      <c r="K2568" s="68" t="s">
        <v>196</v>
      </c>
      <c r="L2568" s="68" t="s">
        <v>14307</v>
      </c>
      <c r="M2568" s="68" t="s">
        <v>14308</v>
      </c>
      <c r="N2568" s="68" t="s">
        <v>7278</v>
      </c>
      <c r="O2568" s="68" t="s">
        <v>14666</v>
      </c>
      <c r="P2568" s="348">
        <v>85886607</v>
      </c>
      <c r="Q2568" s="348" t="s">
        <v>15347</v>
      </c>
      <c r="R2568" s="348" t="s">
        <v>10219</v>
      </c>
      <c r="S2568" s="348">
        <v>85886607</v>
      </c>
      <c r="T2568" s="348" t="s">
        <v>15919</v>
      </c>
      <c r="U2568" s="348">
        <v>27340120</v>
      </c>
      <c r="V2568" s="68"/>
      <c r="W2568" s="68"/>
      <c r="X2568" s="68" t="s">
        <v>8631</v>
      </c>
      <c r="Y2568" s="68"/>
    </row>
    <row r="2569" spans="1:25" x14ac:dyDescent="0.25">
      <c r="A2569" s="68" t="s">
        <v>7280</v>
      </c>
      <c r="B2569" s="68" t="s">
        <v>7279</v>
      </c>
      <c r="C2569" s="68" t="s">
        <v>352</v>
      </c>
      <c r="D2569" s="68" t="s">
        <v>194</v>
      </c>
      <c r="E2569" s="68" t="s">
        <v>8</v>
      </c>
      <c r="F2569" s="68" t="s">
        <v>195</v>
      </c>
      <c r="G2569" s="68" t="s">
        <v>10</v>
      </c>
      <c r="H2569" s="68" t="s">
        <v>4</v>
      </c>
      <c r="I2569" s="68">
        <v>60803</v>
      </c>
      <c r="J2569" s="68" t="s">
        <v>15337</v>
      </c>
      <c r="K2569" s="68" t="s">
        <v>196</v>
      </c>
      <c r="L2569" s="68" t="s">
        <v>14307</v>
      </c>
      <c r="M2569" s="68" t="s">
        <v>14308</v>
      </c>
      <c r="N2569" s="68" t="s">
        <v>352</v>
      </c>
      <c r="O2569" s="68" t="s">
        <v>14666</v>
      </c>
      <c r="P2569" s="348">
        <v>87680243</v>
      </c>
      <c r="Q2569" s="348" t="s">
        <v>15347</v>
      </c>
      <c r="R2569" s="348" t="s">
        <v>14318</v>
      </c>
      <c r="S2569" s="348">
        <v>87680243</v>
      </c>
      <c r="T2569" s="348" t="s">
        <v>15919</v>
      </c>
      <c r="U2569" s="348">
        <v>27340120</v>
      </c>
      <c r="V2569" s="68"/>
      <c r="W2569" s="68"/>
      <c r="X2569" s="68"/>
      <c r="Y2569" s="68"/>
    </row>
    <row r="2570" spans="1:25" x14ac:dyDescent="0.25">
      <c r="A2570" s="68" t="s">
        <v>7281</v>
      </c>
      <c r="B2570" s="68" t="s">
        <v>2074</v>
      </c>
      <c r="C2570" s="68" t="s">
        <v>7282</v>
      </c>
      <c r="D2570" s="68" t="s">
        <v>194</v>
      </c>
      <c r="E2570" s="68" t="s">
        <v>17</v>
      </c>
      <c r="F2570" s="68" t="s">
        <v>195</v>
      </c>
      <c r="G2570" s="68" t="s">
        <v>12</v>
      </c>
      <c r="H2570" s="68" t="s">
        <v>2</v>
      </c>
      <c r="I2570" s="68">
        <v>61001</v>
      </c>
      <c r="J2570" s="68" t="s">
        <v>12923</v>
      </c>
      <c r="K2570" s="68" t="s">
        <v>196</v>
      </c>
      <c r="L2570" s="68" t="s">
        <v>14306</v>
      </c>
      <c r="M2570" s="68" t="s">
        <v>14310</v>
      </c>
      <c r="N2570" s="68" t="s">
        <v>1079</v>
      </c>
      <c r="O2570" s="68" t="s">
        <v>14666</v>
      </c>
      <c r="P2570" s="348">
        <v>83135856</v>
      </c>
      <c r="Q2570" s="348" t="s">
        <v>15347</v>
      </c>
      <c r="R2570" s="348" t="s">
        <v>7283</v>
      </c>
      <c r="S2570" s="348">
        <v>83135856</v>
      </c>
      <c r="T2570" s="348" t="s">
        <v>11816</v>
      </c>
      <c r="U2570" s="348">
        <v>87794171</v>
      </c>
      <c r="V2570" s="68"/>
      <c r="W2570" s="68"/>
      <c r="X2570" s="68" t="s">
        <v>9876</v>
      </c>
      <c r="Y2570" s="68"/>
    </row>
    <row r="2571" spans="1:25" x14ac:dyDescent="0.25">
      <c r="A2571" s="68" t="s">
        <v>7285</v>
      </c>
      <c r="B2571" s="68" t="s">
        <v>7284</v>
      </c>
      <c r="C2571" s="68" t="s">
        <v>5990</v>
      </c>
      <c r="D2571" s="68" t="s">
        <v>194</v>
      </c>
      <c r="E2571" s="68" t="s">
        <v>8</v>
      </c>
      <c r="F2571" s="68" t="s">
        <v>195</v>
      </c>
      <c r="G2571" s="68" t="s">
        <v>12</v>
      </c>
      <c r="H2571" s="68" t="s">
        <v>2</v>
      </c>
      <c r="I2571" s="68">
        <v>61001</v>
      </c>
      <c r="J2571" s="68" t="s">
        <v>12923</v>
      </c>
      <c r="K2571" s="68" t="s">
        <v>196</v>
      </c>
      <c r="L2571" s="68" t="s">
        <v>14306</v>
      </c>
      <c r="M2571" s="68" t="s">
        <v>14310</v>
      </c>
      <c r="N2571" s="68" t="s">
        <v>5990</v>
      </c>
      <c r="O2571" s="68" t="s">
        <v>14666</v>
      </c>
      <c r="P2571" s="348">
        <v>84132082</v>
      </c>
      <c r="Q2571" s="348" t="s">
        <v>15347</v>
      </c>
      <c r="R2571" s="348" t="s">
        <v>16803</v>
      </c>
      <c r="S2571" s="348">
        <v>84132082</v>
      </c>
      <c r="T2571" s="348" t="s">
        <v>15919</v>
      </c>
      <c r="U2571" s="348">
        <v>27340120</v>
      </c>
      <c r="V2571" s="68" t="s">
        <v>15261</v>
      </c>
      <c r="W2571" s="68"/>
      <c r="X2571" s="68" t="s">
        <v>8337</v>
      </c>
      <c r="Y2571" s="68"/>
    </row>
    <row r="2572" spans="1:25" x14ac:dyDescent="0.25">
      <c r="A2572" s="68" t="s">
        <v>7286</v>
      </c>
      <c r="B2572" s="68" t="s">
        <v>2021</v>
      </c>
      <c r="C2572" s="68" t="s">
        <v>181</v>
      </c>
      <c r="D2572" s="68" t="s">
        <v>194</v>
      </c>
      <c r="E2572" s="68" t="s">
        <v>8</v>
      </c>
      <c r="F2572" s="68" t="s">
        <v>195</v>
      </c>
      <c r="G2572" s="68" t="s">
        <v>10</v>
      </c>
      <c r="H2572" s="68" t="s">
        <v>4</v>
      </c>
      <c r="I2572" s="68">
        <v>60803</v>
      </c>
      <c r="J2572" s="68" t="s">
        <v>15337</v>
      </c>
      <c r="K2572" s="68" t="s">
        <v>196</v>
      </c>
      <c r="L2572" s="68" t="s">
        <v>14307</v>
      </c>
      <c r="M2572" s="68" t="s">
        <v>14308</v>
      </c>
      <c r="N2572" s="68" t="s">
        <v>181</v>
      </c>
      <c r="O2572" s="68" t="s">
        <v>14666</v>
      </c>
      <c r="P2572" s="348">
        <v>87593957</v>
      </c>
      <c r="Q2572" s="348" t="s">
        <v>15347</v>
      </c>
      <c r="R2572" s="348" t="s">
        <v>14331</v>
      </c>
      <c r="S2572" s="348">
        <v>87593957</v>
      </c>
      <c r="T2572" s="348" t="s">
        <v>15919</v>
      </c>
      <c r="U2572" s="348">
        <v>89506765</v>
      </c>
      <c r="V2572" s="68"/>
      <c r="W2572" s="68"/>
      <c r="X2572" s="68"/>
      <c r="Y2572" s="68"/>
    </row>
    <row r="2573" spans="1:25" x14ac:dyDescent="0.25">
      <c r="A2573" s="68" t="s">
        <v>7287</v>
      </c>
      <c r="B2573" s="68" t="s">
        <v>6382</v>
      </c>
      <c r="C2573" s="68" t="s">
        <v>7288</v>
      </c>
      <c r="D2573" s="68" t="s">
        <v>194</v>
      </c>
      <c r="E2573" s="68" t="s">
        <v>10</v>
      </c>
      <c r="F2573" s="68" t="s">
        <v>195</v>
      </c>
      <c r="G2573" s="68" t="s">
        <v>10</v>
      </c>
      <c r="H2573" s="68" t="s">
        <v>5</v>
      </c>
      <c r="I2573" s="68">
        <v>60804</v>
      </c>
      <c r="J2573" s="68" t="s">
        <v>13057</v>
      </c>
      <c r="K2573" s="68" t="s">
        <v>196</v>
      </c>
      <c r="L2573" s="68" t="s">
        <v>14307</v>
      </c>
      <c r="M2573" s="68" t="s">
        <v>262</v>
      </c>
      <c r="N2573" s="68" t="s">
        <v>995</v>
      </c>
      <c r="O2573" s="68" t="s">
        <v>14666</v>
      </c>
      <c r="P2573" s="348">
        <v>27735242</v>
      </c>
      <c r="Q2573" s="348">
        <v>27735242</v>
      </c>
      <c r="R2573" s="348" t="s">
        <v>15921</v>
      </c>
      <c r="S2573" s="348">
        <v>89212818</v>
      </c>
      <c r="T2573" s="348" t="s">
        <v>10570</v>
      </c>
      <c r="U2573" s="348">
        <v>27735242</v>
      </c>
      <c r="V2573" s="68"/>
      <c r="W2573" s="68"/>
      <c r="X2573" s="68" t="s">
        <v>7020</v>
      </c>
      <c r="Y2573" s="68"/>
    </row>
    <row r="2574" spans="1:25" x14ac:dyDescent="0.25">
      <c r="A2574" s="68" t="s">
        <v>7290</v>
      </c>
      <c r="B2574" s="68" t="s">
        <v>7289</v>
      </c>
      <c r="C2574" s="68" t="s">
        <v>3863</v>
      </c>
      <c r="D2574" s="68" t="s">
        <v>194</v>
      </c>
      <c r="E2574" s="68" t="s">
        <v>10</v>
      </c>
      <c r="F2574" s="68" t="s">
        <v>195</v>
      </c>
      <c r="G2574" s="68" t="s">
        <v>4</v>
      </c>
      <c r="H2574" s="68" t="s">
        <v>8</v>
      </c>
      <c r="I2574" s="68">
        <v>60307</v>
      </c>
      <c r="J2574" s="68" t="s">
        <v>13970</v>
      </c>
      <c r="K2574" s="68" t="s">
        <v>196</v>
      </c>
      <c r="L2574" s="68" t="s">
        <v>2066</v>
      </c>
      <c r="M2574" s="68" t="s">
        <v>14058</v>
      </c>
      <c r="N2574" s="68" t="s">
        <v>11814</v>
      </c>
      <c r="O2574" s="68" t="s">
        <v>14666</v>
      </c>
      <c r="P2574" s="348">
        <v>22001071</v>
      </c>
      <c r="Q2574" s="348" t="s">
        <v>15347</v>
      </c>
      <c r="R2574" s="348" t="s">
        <v>15922</v>
      </c>
      <c r="S2574" s="348">
        <v>84618002</v>
      </c>
      <c r="T2574" s="348" t="s">
        <v>10570</v>
      </c>
      <c r="U2574" s="348">
        <v>27734252</v>
      </c>
      <c r="V2574" s="68"/>
      <c r="W2574" s="68"/>
      <c r="X2574" s="68" t="s">
        <v>7023</v>
      </c>
      <c r="Y2574" s="68"/>
    </row>
    <row r="2575" spans="1:25" x14ac:dyDescent="0.25">
      <c r="A2575" s="68" t="s">
        <v>7291</v>
      </c>
      <c r="B2575" s="68" t="s">
        <v>6372</v>
      </c>
      <c r="C2575" s="68" t="s">
        <v>181</v>
      </c>
      <c r="D2575" s="68" t="s">
        <v>194</v>
      </c>
      <c r="E2575" s="68" t="s">
        <v>10</v>
      </c>
      <c r="F2575" s="68" t="s">
        <v>195</v>
      </c>
      <c r="G2575" s="68" t="s">
        <v>10</v>
      </c>
      <c r="H2575" s="68" t="s">
        <v>5</v>
      </c>
      <c r="I2575" s="68">
        <v>60804</v>
      </c>
      <c r="J2575" s="68" t="s">
        <v>13057</v>
      </c>
      <c r="K2575" s="68" t="s">
        <v>196</v>
      </c>
      <c r="L2575" s="68" t="s">
        <v>14307</v>
      </c>
      <c r="M2575" s="68" t="s">
        <v>262</v>
      </c>
      <c r="N2575" s="68" t="s">
        <v>181</v>
      </c>
      <c r="O2575" s="68" t="s">
        <v>14666</v>
      </c>
      <c r="P2575" s="348">
        <v>22001140</v>
      </c>
      <c r="Q2575" s="348">
        <v>22018109</v>
      </c>
      <c r="R2575" s="348" t="s">
        <v>16804</v>
      </c>
      <c r="S2575" s="348">
        <v>22001140</v>
      </c>
      <c r="T2575" s="348" t="s">
        <v>10570</v>
      </c>
      <c r="U2575" s="348">
        <v>27735242</v>
      </c>
      <c r="V2575" s="68"/>
      <c r="W2575" s="68"/>
      <c r="X2575" s="68" t="s">
        <v>6386</v>
      </c>
      <c r="Y2575" s="68"/>
    </row>
    <row r="2576" spans="1:25" x14ac:dyDescent="0.25">
      <c r="A2576" s="68" t="s">
        <v>7292</v>
      </c>
      <c r="B2576" s="68" t="s">
        <v>5472</v>
      </c>
      <c r="C2576" s="68" t="s">
        <v>7293</v>
      </c>
      <c r="D2576" s="68" t="s">
        <v>194</v>
      </c>
      <c r="E2576" s="68" t="s">
        <v>17</v>
      </c>
      <c r="F2576" s="68" t="s">
        <v>195</v>
      </c>
      <c r="G2576" s="68" t="s">
        <v>10</v>
      </c>
      <c r="H2576" s="68" t="s">
        <v>5</v>
      </c>
      <c r="I2576" s="68">
        <v>60804</v>
      </c>
      <c r="J2576" s="68" t="s">
        <v>13057</v>
      </c>
      <c r="K2576" s="68" t="s">
        <v>196</v>
      </c>
      <c r="L2576" s="68" t="s">
        <v>14307</v>
      </c>
      <c r="M2576" s="68" t="s">
        <v>262</v>
      </c>
      <c r="N2576" s="68" t="s">
        <v>7293</v>
      </c>
      <c r="O2576" s="68" t="s">
        <v>14666</v>
      </c>
      <c r="P2576" s="348">
        <v>22006165</v>
      </c>
      <c r="Q2576" s="348" t="s">
        <v>15347</v>
      </c>
      <c r="R2576" s="348" t="s">
        <v>15923</v>
      </c>
      <c r="S2576" s="348">
        <v>88836219</v>
      </c>
      <c r="T2576" s="348" t="s">
        <v>11816</v>
      </c>
      <c r="U2576" s="348">
        <v>87794171</v>
      </c>
      <c r="V2576" s="68" t="s">
        <v>15261</v>
      </c>
      <c r="W2576" s="68"/>
      <c r="X2576" s="68" t="s">
        <v>7028</v>
      </c>
      <c r="Y2576" s="68"/>
    </row>
    <row r="2577" spans="1:25" x14ac:dyDescent="0.25">
      <c r="A2577" s="68" t="s">
        <v>7294</v>
      </c>
      <c r="B2577" s="68" t="s">
        <v>5617</v>
      </c>
      <c r="C2577" s="68" t="s">
        <v>7295</v>
      </c>
      <c r="D2577" s="68" t="s">
        <v>11185</v>
      </c>
      <c r="E2577" s="68" t="s">
        <v>5</v>
      </c>
      <c r="F2577" s="68" t="s">
        <v>195</v>
      </c>
      <c r="G2577" s="68" t="s">
        <v>4</v>
      </c>
      <c r="H2577" s="68" t="s">
        <v>4</v>
      </c>
      <c r="I2577" s="68">
        <v>60303</v>
      </c>
      <c r="J2577" s="68" t="s">
        <v>12978</v>
      </c>
      <c r="K2577" s="68" t="s">
        <v>196</v>
      </c>
      <c r="L2577" s="68" t="s">
        <v>2066</v>
      </c>
      <c r="M2577" s="68" t="s">
        <v>2178</v>
      </c>
      <c r="N2577" s="68" t="s">
        <v>7295</v>
      </c>
      <c r="O2577" s="68" t="s">
        <v>14666</v>
      </c>
      <c r="P2577" s="348">
        <v>27300719</v>
      </c>
      <c r="Q2577" s="348">
        <v>85031940</v>
      </c>
      <c r="R2577" s="348" t="s">
        <v>10220</v>
      </c>
      <c r="S2577" s="348">
        <v>85031940</v>
      </c>
      <c r="T2577" s="348" t="s">
        <v>15515</v>
      </c>
      <c r="U2577" s="348">
        <v>27300719</v>
      </c>
      <c r="V2577" s="68"/>
      <c r="W2577" s="68"/>
      <c r="X2577" s="68" t="s">
        <v>2063</v>
      </c>
      <c r="Y2577" s="68"/>
    </row>
    <row r="2578" spans="1:25" x14ac:dyDescent="0.25">
      <c r="A2578" s="68" t="s">
        <v>7297</v>
      </c>
      <c r="B2578" s="68" t="s">
        <v>7296</v>
      </c>
      <c r="C2578" s="68" t="s">
        <v>323</v>
      </c>
      <c r="D2578" s="68" t="s">
        <v>194</v>
      </c>
      <c r="E2578" s="68" t="s">
        <v>10</v>
      </c>
      <c r="F2578" s="68" t="s">
        <v>195</v>
      </c>
      <c r="G2578" s="68" t="s">
        <v>10</v>
      </c>
      <c r="H2578" s="68" t="s">
        <v>5</v>
      </c>
      <c r="I2578" s="68">
        <v>60804</v>
      </c>
      <c r="J2578" s="68" t="s">
        <v>13057</v>
      </c>
      <c r="K2578" s="68" t="s">
        <v>196</v>
      </c>
      <c r="L2578" s="68" t="s">
        <v>14307</v>
      </c>
      <c r="M2578" s="68" t="s">
        <v>262</v>
      </c>
      <c r="N2578" s="68" t="s">
        <v>323</v>
      </c>
      <c r="O2578" s="68" t="s">
        <v>14666</v>
      </c>
      <c r="P2578" s="348">
        <v>27847322</v>
      </c>
      <c r="Q2578" s="348">
        <v>27735242</v>
      </c>
      <c r="R2578" s="348" t="s">
        <v>16805</v>
      </c>
      <c r="S2578" s="348">
        <v>27735242</v>
      </c>
      <c r="T2578" s="348" t="s">
        <v>10570</v>
      </c>
      <c r="U2578" s="348">
        <v>27735242</v>
      </c>
      <c r="V2578" s="68"/>
      <c r="W2578" s="68"/>
      <c r="X2578" s="68" t="s">
        <v>3098</v>
      </c>
      <c r="Y2578" s="68"/>
    </row>
    <row r="2579" spans="1:25" x14ac:dyDescent="0.25">
      <c r="A2579" s="68" t="s">
        <v>7299</v>
      </c>
      <c r="B2579" s="68" t="s">
        <v>7298</v>
      </c>
      <c r="C2579" s="68" t="s">
        <v>966</v>
      </c>
      <c r="D2579" s="68" t="s">
        <v>194</v>
      </c>
      <c r="E2579" s="68" t="s">
        <v>10</v>
      </c>
      <c r="F2579" s="68" t="s">
        <v>195</v>
      </c>
      <c r="G2579" s="68" t="s">
        <v>10</v>
      </c>
      <c r="H2579" s="68" t="s">
        <v>5</v>
      </c>
      <c r="I2579" s="68">
        <v>60804</v>
      </c>
      <c r="J2579" s="68" t="s">
        <v>13057</v>
      </c>
      <c r="K2579" s="68" t="s">
        <v>196</v>
      </c>
      <c r="L2579" s="68" t="s">
        <v>14307</v>
      </c>
      <c r="M2579" s="68" t="s">
        <v>262</v>
      </c>
      <c r="N2579" s="68" t="s">
        <v>966</v>
      </c>
      <c r="O2579" s="68" t="s">
        <v>14666</v>
      </c>
      <c r="P2579" s="348">
        <v>27847080</v>
      </c>
      <c r="Q2579" s="348">
        <v>27847080</v>
      </c>
      <c r="R2579" s="348" t="s">
        <v>16806</v>
      </c>
      <c r="S2579" s="348">
        <v>27847080</v>
      </c>
      <c r="T2579" s="348" t="s">
        <v>10570</v>
      </c>
      <c r="U2579" s="348">
        <v>27735242</v>
      </c>
      <c r="V2579" s="68"/>
      <c r="W2579" s="68"/>
      <c r="X2579" s="68" t="s">
        <v>1701</v>
      </c>
      <c r="Y2579" s="68"/>
    </row>
    <row r="2580" spans="1:25" x14ac:dyDescent="0.25">
      <c r="A2580" s="68" t="s">
        <v>7300</v>
      </c>
      <c r="B2580" s="68" t="s">
        <v>716</v>
      </c>
      <c r="C2580" s="68" t="s">
        <v>1848</v>
      </c>
      <c r="D2580" s="68" t="s">
        <v>194</v>
      </c>
      <c r="E2580" s="68" t="s">
        <v>10</v>
      </c>
      <c r="F2580" s="68" t="s">
        <v>195</v>
      </c>
      <c r="G2580" s="68" t="s">
        <v>10</v>
      </c>
      <c r="H2580" s="68" t="s">
        <v>5</v>
      </c>
      <c r="I2580" s="68">
        <v>60804</v>
      </c>
      <c r="J2580" s="68" t="s">
        <v>13057</v>
      </c>
      <c r="K2580" s="68" t="s">
        <v>196</v>
      </c>
      <c r="L2580" s="68" t="s">
        <v>14307</v>
      </c>
      <c r="M2580" s="68" t="s">
        <v>262</v>
      </c>
      <c r="N2580" s="68" t="s">
        <v>1848</v>
      </c>
      <c r="O2580" s="68" t="s">
        <v>14666</v>
      </c>
      <c r="P2580" s="348">
        <v>22001752</v>
      </c>
      <c r="Q2580" s="348" t="s">
        <v>15347</v>
      </c>
      <c r="R2580" s="348" t="s">
        <v>15088</v>
      </c>
      <c r="S2580" s="348">
        <v>85725572</v>
      </c>
      <c r="T2580" s="348" t="s">
        <v>10570</v>
      </c>
      <c r="U2580" s="348">
        <v>27735242</v>
      </c>
      <c r="V2580" s="68"/>
      <c r="W2580" s="68"/>
      <c r="X2580" s="68" t="s">
        <v>7301</v>
      </c>
      <c r="Y2580" s="68"/>
    </row>
    <row r="2581" spans="1:25" x14ac:dyDescent="0.25">
      <c r="A2581" s="68" t="s">
        <v>7303</v>
      </c>
      <c r="B2581" s="68" t="s">
        <v>7302</v>
      </c>
      <c r="C2581" s="68" t="s">
        <v>2654</v>
      </c>
      <c r="D2581" s="68" t="s">
        <v>194</v>
      </c>
      <c r="E2581" s="68" t="s">
        <v>10</v>
      </c>
      <c r="F2581" s="68" t="s">
        <v>195</v>
      </c>
      <c r="G2581" s="68" t="s">
        <v>10</v>
      </c>
      <c r="H2581" s="68" t="s">
        <v>5</v>
      </c>
      <c r="I2581" s="68">
        <v>60804</v>
      </c>
      <c r="J2581" s="68" t="s">
        <v>13057</v>
      </c>
      <c r="K2581" s="68" t="s">
        <v>196</v>
      </c>
      <c r="L2581" s="68" t="s">
        <v>14307</v>
      </c>
      <c r="M2581" s="68" t="s">
        <v>262</v>
      </c>
      <c r="N2581" s="68" t="s">
        <v>2654</v>
      </c>
      <c r="O2581" s="68" t="s">
        <v>14666</v>
      </c>
      <c r="P2581" s="348">
        <v>27735085</v>
      </c>
      <c r="Q2581" s="348">
        <v>27735242</v>
      </c>
      <c r="R2581" s="348" t="s">
        <v>14341</v>
      </c>
      <c r="S2581" s="348">
        <v>89816285</v>
      </c>
      <c r="T2581" s="348" t="s">
        <v>10570</v>
      </c>
      <c r="U2581" s="348">
        <v>27735242</v>
      </c>
      <c r="V2581" s="68"/>
      <c r="W2581" s="68"/>
      <c r="X2581" s="68" t="s">
        <v>2087</v>
      </c>
      <c r="Y2581" s="68"/>
    </row>
    <row r="2582" spans="1:25" x14ac:dyDescent="0.25">
      <c r="A2582" s="68" t="s">
        <v>7305</v>
      </c>
      <c r="B2582" s="68" t="s">
        <v>7304</v>
      </c>
      <c r="C2582" s="68" t="s">
        <v>7306</v>
      </c>
      <c r="D2582" s="68" t="s">
        <v>194</v>
      </c>
      <c r="E2582" s="68" t="s">
        <v>16</v>
      </c>
      <c r="F2582" s="68" t="s">
        <v>195</v>
      </c>
      <c r="G2582" s="68" t="s">
        <v>10</v>
      </c>
      <c r="H2582" s="68" t="s">
        <v>6</v>
      </c>
      <c r="I2582" s="68">
        <v>60805</v>
      </c>
      <c r="J2582" s="68" t="s">
        <v>13076</v>
      </c>
      <c r="K2582" s="68" t="s">
        <v>196</v>
      </c>
      <c r="L2582" s="68" t="s">
        <v>14307</v>
      </c>
      <c r="M2582" s="68" t="s">
        <v>14313</v>
      </c>
      <c r="N2582" s="68" t="s">
        <v>7306</v>
      </c>
      <c r="O2582" s="68" t="s">
        <v>14666</v>
      </c>
      <c r="P2582" s="348">
        <v>22001150</v>
      </c>
      <c r="Q2582" s="348" t="s">
        <v>15347</v>
      </c>
      <c r="R2582" s="348" t="s">
        <v>15924</v>
      </c>
      <c r="S2582" s="348">
        <v>85897058</v>
      </c>
      <c r="T2582" s="348" t="s">
        <v>15886</v>
      </c>
      <c r="U2582" s="348">
        <v>27848079</v>
      </c>
      <c r="V2582" s="68"/>
      <c r="W2582" s="68"/>
      <c r="X2582" s="68" t="s">
        <v>7307</v>
      </c>
      <c r="Y2582" s="68"/>
    </row>
    <row r="2583" spans="1:25" x14ac:dyDescent="0.25">
      <c r="A2583" s="68" t="s">
        <v>7309</v>
      </c>
      <c r="B2583" s="68" t="s">
        <v>7308</v>
      </c>
      <c r="C2583" s="68" t="s">
        <v>7310</v>
      </c>
      <c r="D2583" s="68" t="s">
        <v>194</v>
      </c>
      <c r="E2583" s="68" t="s">
        <v>17</v>
      </c>
      <c r="F2583" s="68" t="s">
        <v>195</v>
      </c>
      <c r="G2583" s="68" t="s">
        <v>10</v>
      </c>
      <c r="H2583" s="68" t="s">
        <v>5</v>
      </c>
      <c r="I2583" s="68">
        <v>60804</v>
      </c>
      <c r="J2583" s="68" t="s">
        <v>13057</v>
      </c>
      <c r="K2583" s="68" t="s">
        <v>196</v>
      </c>
      <c r="L2583" s="68" t="s">
        <v>14307</v>
      </c>
      <c r="M2583" s="68" t="s">
        <v>262</v>
      </c>
      <c r="N2583" s="68" t="s">
        <v>7310</v>
      </c>
      <c r="O2583" s="68" t="s">
        <v>14666</v>
      </c>
      <c r="P2583" s="348">
        <v>86900311</v>
      </c>
      <c r="Q2583" s="348" t="s">
        <v>15347</v>
      </c>
      <c r="R2583" s="348" t="s">
        <v>16807</v>
      </c>
      <c r="S2583" s="348">
        <v>86900311</v>
      </c>
      <c r="T2583" s="348" t="s">
        <v>11816</v>
      </c>
      <c r="U2583" s="348">
        <v>87794171</v>
      </c>
      <c r="V2583" s="68"/>
      <c r="W2583" s="68"/>
      <c r="X2583" s="68" t="s">
        <v>7026</v>
      </c>
      <c r="Y2583" s="68"/>
    </row>
    <row r="2584" spans="1:25" x14ac:dyDescent="0.25">
      <c r="A2584" s="68" t="s">
        <v>7312</v>
      </c>
      <c r="B2584" s="68" t="s">
        <v>7311</v>
      </c>
      <c r="C2584" s="68" t="s">
        <v>7313</v>
      </c>
      <c r="D2584" s="68" t="s">
        <v>4119</v>
      </c>
      <c r="E2584" s="68" t="s">
        <v>2</v>
      </c>
      <c r="F2584" s="68" t="s">
        <v>133</v>
      </c>
      <c r="G2584" s="68" t="s">
        <v>3</v>
      </c>
      <c r="H2584" s="68" t="s">
        <v>3</v>
      </c>
      <c r="I2584" s="68">
        <v>70202</v>
      </c>
      <c r="J2584" s="68" t="s">
        <v>13845</v>
      </c>
      <c r="K2584" s="68" t="s">
        <v>132</v>
      </c>
      <c r="L2584" s="68" t="s">
        <v>14376</v>
      </c>
      <c r="M2584" s="68" t="s">
        <v>14181</v>
      </c>
      <c r="N2584" s="68" t="s">
        <v>7313</v>
      </c>
      <c r="O2584" s="68" t="s">
        <v>14666</v>
      </c>
      <c r="P2584" s="348">
        <v>27101535</v>
      </c>
      <c r="Q2584" s="348">
        <v>27101535</v>
      </c>
      <c r="R2584" s="348" t="s">
        <v>16808</v>
      </c>
      <c r="S2584" s="348">
        <v>27101535</v>
      </c>
      <c r="T2584" s="348" t="s">
        <v>13647</v>
      </c>
      <c r="U2584" s="348">
        <v>27111497</v>
      </c>
      <c r="V2584" s="68"/>
      <c r="W2584" s="68"/>
      <c r="X2584" s="68" t="s">
        <v>4226</v>
      </c>
      <c r="Y2584" s="68"/>
    </row>
    <row r="2585" spans="1:25" x14ac:dyDescent="0.25">
      <c r="A2585" s="68" t="s">
        <v>7315</v>
      </c>
      <c r="B2585" s="68" t="s">
        <v>7314</v>
      </c>
      <c r="C2585" s="68" t="s">
        <v>1646</v>
      </c>
      <c r="D2585" s="68" t="s">
        <v>194</v>
      </c>
      <c r="E2585" s="68" t="s">
        <v>16</v>
      </c>
      <c r="F2585" s="68" t="s">
        <v>195</v>
      </c>
      <c r="G2585" s="68" t="s">
        <v>10</v>
      </c>
      <c r="H2585" s="68" t="s">
        <v>6</v>
      </c>
      <c r="I2585" s="68">
        <v>60805</v>
      </c>
      <c r="J2585" s="68" t="s">
        <v>13076</v>
      </c>
      <c r="K2585" s="68" t="s">
        <v>196</v>
      </c>
      <c r="L2585" s="68" t="s">
        <v>14307</v>
      </c>
      <c r="M2585" s="68" t="s">
        <v>14313</v>
      </c>
      <c r="N2585" s="68" t="s">
        <v>1010</v>
      </c>
      <c r="O2585" s="68" t="s">
        <v>14666</v>
      </c>
      <c r="P2585" s="348">
        <v>88410952</v>
      </c>
      <c r="Q2585" s="348">
        <v>22001386</v>
      </c>
      <c r="R2585" s="348" t="s">
        <v>11819</v>
      </c>
      <c r="S2585" s="348">
        <v>22001386</v>
      </c>
      <c r="T2585" s="348" t="s">
        <v>15886</v>
      </c>
      <c r="U2585" s="348">
        <v>27848079</v>
      </c>
      <c r="V2585" s="68"/>
      <c r="W2585" s="68"/>
      <c r="X2585" s="68"/>
      <c r="Y2585" s="68"/>
    </row>
    <row r="2586" spans="1:25" x14ac:dyDescent="0.25">
      <c r="A2586" s="68" t="s">
        <v>7317</v>
      </c>
      <c r="B2586" s="68" t="s">
        <v>7316</v>
      </c>
      <c r="C2586" s="68" t="s">
        <v>7318</v>
      </c>
      <c r="D2586" s="68" t="s">
        <v>194</v>
      </c>
      <c r="E2586" s="68" t="s">
        <v>10</v>
      </c>
      <c r="F2586" s="68" t="s">
        <v>195</v>
      </c>
      <c r="G2586" s="68" t="s">
        <v>10</v>
      </c>
      <c r="H2586" s="68" t="s">
        <v>5</v>
      </c>
      <c r="I2586" s="68">
        <v>60804</v>
      </c>
      <c r="J2586" s="68" t="s">
        <v>13057</v>
      </c>
      <c r="K2586" s="68" t="s">
        <v>196</v>
      </c>
      <c r="L2586" s="68" t="s">
        <v>14307</v>
      </c>
      <c r="M2586" s="68" t="s">
        <v>262</v>
      </c>
      <c r="N2586" s="68" t="s">
        <v>218</v>
      </c>
      <c r="O2586" s="68" t="s">
        <v>14666</v>
      </c>
      <c r="P2586" s="348">
        <v>27734087</v>
      </c>
      <c r="Q2586" s="348">
        <v>27734087</v>
      </c>
      <c r="R2586" s="348" t="s">
        <v>16809</v>
      </c>
      <c r="S2586" s="348">
        <v>27734087</v>
      </c>
      <c r="T2586" s="348" t="s">
        <v>10570</v>
      </c>
      <c r="U2586" s="348">
        <v>27735242</v>
      </c>
      <c r="V2586" s="68"/>
      <c r="W2586" s="68"/>
      <c r="X2586" s="68" t="s">
        <v>3179</v>
      </c>
      <c r="Y2586" s="68"/>
    </row>
    <row r="2587" spans="1:25" x14ac:dyDescent="0.25">
      <c r="A2587" s="68" t="s">
        <v>7320</v>
      </c>
      <c r="B2587" s="68" t="s">
        <v>7319</v>
      </c>
      <c r="C2587" s="68" t="s">
        <v>7321</v>
      </c>
      <c r="D2587" s="68" t="s">
        <v>194</v>
      </c>
      <c r="E2587" s="68" t="s">
        <v>10</v>
      </c>
      <c r="F2587" s="68" t="s">
        <v>195</v>
      </c>
      <c r="G2587" s="68" t="s">
        <v>10</v>
      </c>
      <c r="H2587" s="68" t="s">
        <v>5</v>
      </c>
      <c r="I2587" s="68">
        <v>60804</v>
      </c>
      <c r="J2587" s="68" t="s">
        <v>13057</v>
      </c>
      <c r="K2587" s="68" t="s">
        <v>196</v>
      </c>
      <c r="L2587" s="68" t="s">
        <v>14307</v>
      </c>
      <c r="M2587" s="68" t="s">
        <v>262</v>
      </c>
      <c r="N2587" s="68" t="s">
        <v>7321</v>
      </c>
      <c r="O2587" s="68" t="s">
        <v>14666</v>
      </c>
      <c r="P2587" s="348">
        <v>22001165</v>
      </c>
      <c r="Q2587" s="348">
        <v>27735242</v>
      </c>
      <c r="R2587" s="348" t="s">
        <v>15066</v>
      </c>
      <c r="S2587" s="348">
        <v>87229723</v>
      </c>
      <c r="T2587" s="348" t="s">
        <v>10570</v>
      </c>
      <c r="U2587" s="348">
        <v>27735242</v>
      </c>
      <c r="V2587" s="68"/>
      <c r="W2587" s="68"/>
      <c r="X2587" s="68" t="s">
        <v>2081</v>
      </c>
      <c r="Y2587" s="68"/>
    </row>
    <row r="2588" spans="1:25" x14ac:dyDescent="0.25">
      <c r="A2588" s="68" t="s">
        <v>7323</v>
      </c>
      <c r="B2588" s="68" t="s">
        <v>7322</v>
      </c>
      <c r="C2588" s="68" t="s">
        <v>7324</v>
      </c>
      <c r="D2588" s="68" t="s">
        <v>1493</v>
      </c>
      <c r="E2588" s="68" t="s">
        <v>7</v>
      </c>
      <c r="F2588" s="68" t="s">
        <v>46</v>
      </c>
      <c r="G2588" s="68" t="s">
        <v>1494</v>
      </c>
      <c r="H2588" s="68" t="s">
        <v>10</v>
      </c>
      <c r="I2588" s="68">
        <v>11908</v>
      </c>
      <c r="J2588" s="68" t="s">
        <v>13882</v>
      </c>
      <c r="K2588" s="68" t="s">
        <v>47</v>
      </c>
      <c r="L2588" s="68" t="s">
        <v>1493</v>
      </c>
      <c r="M2588" s="68" t="s">
        <v>14037</v>
      </c>
      <c r="N2588" s="68" t="s">
        <v>1970</v>
      </c>
      <c r="O2588" s="68" t="s">
        <v>14666</v>
      </c>
      <c r="P2588" s="348">
        <v>71216824</v>
      </c>
      <c r="Q2588" s="348" t="s">
        <v>15347</v>
      </c>
      <c r="R2588" s="348" t="s">
        <v>16810</v>
      </c>
      <c r="S2588" s="348">
        <v>89473767</v>
      </c>
      <c r="T2588" s="348" t="s">
        <v>15481</v>
      </c>
      <c r="U2588" s="348">
        <v>27310175</v>
      </c>
      <c r="V2588" s="68"/>
      <c r="W2588" s="68"/>
      <c r="X2588" s="68" t="s">
        <v>9122</v>
      </c>
      <c r="Y2588" s="68"/>
    </row>
    <row r="2589" spans="1:25" x14ac:dyDescent="0.25">
      <c r="A2589" s="68" t="s">
        <v>7326</v>
      </c>
      <c r="B2589" s="68" t="s">
        <v>7325</v>
      </c>
      <c r="C2589" s="68" t="s">
        <v>331</v>
      </c>
      <c r="D2589" s="68" t="s">
        <v>11185</v>
      </c>
      <c r="E2589" s="68" t="s">
        <v>5</v>
      </c>
      <c r="F2589" s="68" t="s">
        <v>195</v>
      </c>
      <c r="G2589" s="68" t="s">
        <v>4</v>
      </c>
      <c r="H2589" s="68" t="s">
        <v>4</v>
      </c>
      <c r="I2589" s="68">
        <v>60303</v>
      </c>
      <c r="J2589" s="68" t="s">
        <v>12978</v>
      </c>
      <c r="K2589" s="68" t="s">
        <v>196</v>
      </c>
      <c r="L2589" s="68" t="s">
        <v>2066</v>
      </c>
      <c r="M2589" s="68" t="s">
        <v>2178</v>
      </c>
      <c r="N2589" s="68" t="s">
        <v>299</v>
      </c>
      <c r="O2589" s="68" t="s">
        <v>14666</v>
      </c>
      <c r="P2589" s="348">
        <v>27300719</v>
      </c>
      <c r="Q2589" s="348" t="s">
        <v>15347</v>
      </c>
      <c r="R2589" s="348" t="s">
        <v>10223</v>
      </c>
      <c r="S2589" s="348">
        <v>84336124</v>
      </c>
      <c r="T2589" s="348" t="s">
        <v>15515</v>
      </c>
      <c r="U2589" s="348">
        <v>87200658</v>
      </c>
      <c r="V2589" s="68"/>
      <c r="W2589" s="68"/>
      <c r="X2589" s="68"/>
      <c r="Y2589" s="68"/>
    </row>
    <row r="2590" spans="1:25" x14ac:dyDescent="0.25">
      <c r="A2590" s="68" t="s">
        <v>7328</v>
      </c>
      <c r="B2590" s="68" t="s">
        <v>7327</v>
      </c>
      <c r="C2590" s="68" t="s">
        <v>7329</v>
      </c>
      <c r="D2590" s="68" t="s">
        <v>194</v>
      </c>
      <c r="E2590" s="68" t="s">
        <v>17</v>
      </c>
      <c r="F2590" s="68" t="s">
        <v>195</v>
      </c>
      <c r="G2590" s="68" t="s">
        <v>10</v>
      </c>
      <c r="H2590" s="68" t="s">
        <v>5</v>
      </c>
      <c r="I2590" s="68">
        <v>60804</v>
      </c>
      <c r="J2590" s="68" t="s">
        <v>13057</v>
      </c>
      <c r="K2590" s="68" t="s">
        <v>196</v>
      </c>
      <c r="L2590" s="68" t="s">
        <v>14307</v>
      </c>
      <c r="M2590" s="68" t="s">
        <v>262</v>
      </c>
      <c r="N2590" s="68" t="s">
        <v>11821</v>
      </c>
      <c r="O2590" s="68" t="s">
        <v>14666</v>
      </c>
      <c r="P2590" s="348">
        <v>22001528</v>
      </c>
      <c r="Q2590" s="348" t="s">
        <v>15347</v>
      </c>
      <c r="R2590" s="348" t="s">
        <v>12080</v>
      </c>
      <c r="S2590" s="348">
        <v>85047559</v>
      </c>
      <c r="T2590" s="348" t="s">
        <v>11816</v>
      </c>
      <c r="U2590" s="348">
        <v>87794171</v>
      </c>
      <c r="V2590" s="68" t="s">
        <v>15261</v>
      </c>
      <c r="W2590" s="68"/>
      <c r="X2590" s="68" t="s">
        <v>7330</v>
      </c>
      <c r="Y2590" s="68"/>
    </row>
    <row r="2591" spans="1:25" x14ac:dyDescent="0.25">
      <c r="A2591" s="68" t="s">
        <v>7331</v>
      </c>
      <c r="B2591" s="68" t="s">
        <v>6213</v>
      </c>
      <c r="C2591" s="68" t="s">
        <v>262</v>
      </c>
      <c r="D2591" s="68" t="s">
        <v>194</v>
      </c>
      <c r="E2591" s="68" t="s">
        <v>10</v>
      </c>
      <c r="F2591" s="68" t="s">
        <v>195</v>
      </c>
      <c r="G2591" s="68" t="s">
        <v>10</v>
      </c>
      <c r="H2591" s="68" t="s">
        <v>5</v>
      </c>
      <c r="I2591" s="68">
        <v>60804</v>
      </c>
      <c r="J2591" s="68" t="s">
        <v>13057</v>
      </c>
      <c r="K2591" s="68" t="s">
        <v>196</v>
      </c>
      <c r="L2591" s="68" t="s">
        <v>14307</v>
      </c>
      <c r="M2591" s="68" t="s">
        <v>262</v>
      </c>
      <c r="N2591" s="68" t="s">
        <v>262</v>
      </c>
      <c r="O2591" s="68" t="s">
        <v>14666</v>
      </c>
      <c r="P2591" s="348">
        <v>27733586</v>
      </c>
      <c r="Q2591" s="348">
        <v>27735242</v>
      </c>
      <c r="R2591" s="348" t="s">
        <v>15925</v>
      </c>
      <c r="S2591" s="348">
        <v>22001146</v>
      </c>
      <c r="T2591" s="348" t="s">
        <v>10570</v>
      </c>
      <c r="U2591" s="348">
        <v>27735242</v>
      </c>
      <c r="V2591" s="68"/>
      <c r="W2591" s="68"/>
      <c r="X2591" s="68"/>
      <c r="Y2591" s="68"/>
    </row>
    <row r="2592" spans="1:25" x14ac:dyDescent="0.25">
      <c r="A2592" s="68" t="s">
        <v>7333</v>
      </c>
      <c r="B2592" s="68" t="s">
        <v>7332</v>
      </c>
      <c r="C2592" s="68" t="s">
        <v>3405</v>
      </c>
      <c r="D2592" s="68" t="s">
        <v>194</v>
      </c>
      <c r="E2592" s="68" t="s">
        <v>10</v>
      </c>
      <c r="F2592" s="68" t="s">
        <v>195</v>
      </c>
      <c r="G2592" s="68" t="s">
        <v>10</v>
      </c>
      <c r="H2592" s="68" t="s">
        <v>5</v>
      </c>
      <c r="I2592" s="68">
        <v>60804</v>
      </c>
      <c r="J2592" s="68" t="s">
        <v>13057</v>
      </c>
      <c r="K2592" s="68" t="s">
        <v>196</v>
      </c>
      <c r="L2592" s="68" t="s">
        <v>14307</v>
      </c>
      <c r="M2592" s="68" t="s">
        <v>262</v>
      </c>
      <c r="N2592" s="68" t="s">
        <v>3405</v>
      </c>
      <c r="O2592" s="68" t="s">
        <v>14666</v>
      </c>
      <c r="P2592" s="348">
        <v>27735242</v>
      </c>
      <c r="Q2592" s="348">
        <v>27735242</v>
      </c>
      <c r="R2592" s="348" t="s">
        <v>16811</v>
      </c>
      <c r="S2592" s="348">
        <v>87208829</v>
      </c>
      <c r="T2592" s="348" t="s">
        <v>10570</v>
      </c>
      <c r="U2592" s="348">
        <v>27735242</v>
      </c>
      <c r="V2592" s="68"/>
      <c r="W2592" s="68"/>
      <c r="X2592" s="68"/>
      <c r="Y2592" s="68"/>
    </row>
    <row r="2593" spans="1:25" x14ac:dyDescent="0.25">
      <c r="A2593" s="68" t="s">
        <v>7335</v>
      </c>
      <c r="B2593" s="68" t="s">
        <v>7334</v>
      </c>
      <c r="C2593" s="68" t="s">
        <v>7336</v>
      </c>
      <c r="D2593" s="68" t="s">
        <v>194</v>
      </c>
      <c r="E2593" s="68" t="s">
        <v>10</v>
      </c>
      <c r="F2593" s="68" t="s">
        <v>195</v>
      </c>
      <c r="G2593" s="68" t="s">
        <v>10</v>
      </c>
      <c r="H2593" s="68" t="s">
        <v>5</v>
      </c>
      <c r="I2593" s="68">
        <v>60804</v>
      </c>
      <c r="J2593" s="68" t="s">
        <v>13057</v>
      </c>
      <c r="K2593" s="68" t="s">
        <v>196</v>
      </c>
      <c r="L2593" s="68" t="s">
        <v>14307</v>
      </c>
      <c r="M2593" s="68" t="s">
        <v>262</v>
      </c>
      <c r="N2593" s="68" t="s">
        <v>7336</v>
      </c>
      <c r="O2593" s="68" t="s">
        <v>14666</v>
      </c>
      <c r="P2593" s="348">
        <v>27735242</v>
      </c>
      <c r="Q2593" s="348">
        <v>27735242</v>
      </c>
      <c r="R2593" s="348" t="s">
        <v>11822</v>
      </c>
      <c r="S2593" s="348">
        <v>60112674</v>
      </c>
      <c r="T2593" s="348" t="s">
        <v>10570</v>
      </c>
      <c r="U2593" s="348">
        <v>27735242</v>
      </c>
      <c r="V2593" s="68" t="s">
        <v>15261</v>
      </c>
      <c r="W2593" s="68"/>
      <c r="X2593" s="68"/>
      <c r="Y2593" s="68"/>
    </row>
    <row r="2594" spans="1:25" x14ac:dyDescent="0.25">
      <c r="A2594" s="68" t="s">
        <v>7337</v>
      </c>
      <c r="B2594" s="68" t="s">
        <v>3755</v>
      </c>
      <c r="C2594" s="68" t="s">
        <v>11263</v>
      </c>
      <c r="D2594" s="68" t="s">
        <v>194</v>
      </c>
      <c r="E2594" s="68" t="s">
        <v>10</v>
      </c>
      <c r="F2594" s="68" t="s">
        <v>195</v>
      </c>
      <c r="G2594" s="68" t="s">
        <v>10</v>
      </c>
      <c r="H2594" s="68" t="s">
        <v>5</v>
      </c>
      <c r="I2594" s="68">
        <v>60804</v>
      </c>
      <c r="J2594" s="68" t="s">
        <v>13057</v>
      </c>
      <c r="K2594" s="68" t="s">
        <v>196</v>
      </c>
      <c r="L2594" s="68" t="s">
        <v>14307</v>
      </c>
      <c r="M2594" s="68" t="s">
        <v>262</v>
      </c>
      <c r="N2594" s="68" t="s">
        <v>4063</v>
      </c>
      <c r="O2594" s="68" t="s">
        <v>14666</v>
      </c>
      <c r="P2594" s="348">
        <v>22001437</v>
      </c>
      <c r="Q2594" s="348" t="s">
        <v>15347</v>
      </c>
      <c r="R2594" s="348" t="s">
        <v>15926</v>
      </c>
      <c r="S2594" s="348">
        <v>61201333</v>
      </c>
      <c r="T2594" s="348" t="s">
        <v>10570</v>
      </c>
      <c r="U2594" s="348">
        <v>27735242</v>
      </c>
      <c r="V2594" s="68"/>
      <c r="W2594" s="68"/>
      <c r="X2594" s="68"/>
      <c r="Y2594" s="68"/>
    </row>
    <row r="2595" spans="1:25" x14ac:dyDescent="0.25">
      <c r="A2595" s="68" t="s">
        <v>7339</v>
      </c>
      <c r="B2595" s="68" t="s">
        <v>3888</v>
      </c>
      <c r="C2595" s="68" t="s">
        <v>1966</v>
      </c>
      <c r="D2595" s="68" t="s">
        <v>194</v>
      </c>
      <c r="E2595" s="68" t="s">
        <v>10</v>
      </c>
      <c r="F2595" s="68" t="s">
        <v>195</v>
      </c>
      <c r="G2595" s="68" t="s">
        <v>10</v>
      </c>
      <c r="H2595" s="68" t="s">
        <v>5</v>
      </c>
      <c r="I2595" s="68">
        <v>60804</v>
      </c>
      <c r="J2595" s="68" t="s">
        <v>13057</v>
      </c>
      <c r="K2595" s="68" t="s">
        <v>196</v>
      </c>
      <c r="L2595" s="68" t="s">
        <v>14307</v>
      </c>
      <c r="M2595" s="68" t="s">
        <v>262</v>
      </c>
      <c r="N2595" s="68" t="s">
        <v>1966</v>
      </c>
      <c r="O2595" s="68" t="s">
        <v>14666</v>
      </c>
      <c r="P2595" s="348">
        <v>22001139</v>
      </c>
      <c r="Q2595" s="348">
        <v>22001139</v>
      </c>
      <c r="R2595" s="348" t="s">
        <v>15103</v>
      </c>
      <c r="S2595" s="348">
        <v>84279507</v>
      </c>
      <c r="T2595" s="348" t="s">
        <v>10570</v>
      </c>
      <c r="U2595" s="348">
        <v>27735242</v>
      </c>
      <c r="V2595" s="68"/>
      <c r="W2595" s="68"/>
      <c r="X2595" s="68" t="s">
        <v>1749</v>
      </c>
      <c r="Y2595" s="68"/>
    </row>
    <row r="2596" spans="1:25" x14ac:dyDescent="0.25">
      <c r="A2596" s="68" t="s">
        <v>15927</v>
      </c>
      <c r="B2596" s="68" t="s">
        <v>3948</v>
      </c>
      <c r="C2596" s="68" t="s">
        <v>15928</v>
      </c>
      <c r="D2596" s="68" t="s">
        <v>1493</v>
      </c>
      <c r="E2596" s="68" t="s">
        <v>3</v>
      </c>
      <c r="F2596" s="68" t="s">
        <v>46</v>
      </c>
      <c r="G2596" s="68" t="s">
        <v>1494</v>
      </c>
      <c r="H2596" s="68" t="s">
        <v>15</v>
      </c>
      <c r="I2596" s="68">
        <v>11911</v>
      </c>
      <c r="J2596" s="68" t="s">
        <v>13885</v>
      </c>
      <c r="K2596" s="68" t="s">
        <v>47</v>
      </c>
      <c r="L2596" s="68" t="s">
        <v>1493</v>
      </c>
      <c r="M2596" s="68" t="s">
        <v>14056</v>
      </c>
      <c r="N2596" s="68" t="s">
        <v>15928</v>
      </c>
      <c r="O2596" s="68" t="s">
        <v>14666</v>
      </c>
      <c r="P2596" s="348" t="s">
        <v>15347</v>
      </c>
      <c r="Q2596" s="348" t="s">
        <v>15347</v>
      </c>
      <c r="R2596" s="348" t="s">
        <v>15929</v>
      </c>
      <c r="S2596" s="348">
        <v>71059187</v>
      </c>
      <c r="T2596" s="348" t="s">
        <v>15451</v>
      </c>
      <c r="U2596" s="348">
        <v>27719646</v>
      </c>
      <c r="V2596" s="68"/>
      <c r="W2596" s="68"/>
      <c r="X2596" s="68"/>
      <c r="Y2596" s="68"/>
    </row>
    <row r="2597" spans="1:25" x14ac:dyDescent="0.25">
      <c r="A2597" s="68" t="s">
        <v>7340</v>
      </c>
      <c r="B2597" s="68" t="s">
        <v>4426</v>
      </c>
      <c r="C2597" s="68" t="s">
        <v>856</v>
      </c>
      <c r="D2597" s="68" t="s">
        <v>11173</v>
      </c>
      <c r="E2597" s="68" t="s">
        <v>5</v>
      </c>
      <c r="F2597" s="68" t="s">
        <v>133</v>
      </c>
      <c r="G2597" s="68" t="s">
        <v>5</v>
      </c>
      <c r="H2597" s="68" t="s">
        <v>2</v>
      </c>
      <c r="I2597" s="68">
        <v>70401</v>
      </c>
      <c r="J2597" s="68" t="s">
        <v>12902</v>
      </c>
      <c r="K2597" s="68" t="s">
        <v>132</v>
      </c>
      <c r="L2597" s="68" t="s">
        <v>14347</v>
      </c>
      <c r="M2597" s="68" t="s">
        <v>7341</v>
      </c>
      <c r="N2597" s="68" t="s">
        <v>856</v>
      </c>
      <c r="O2597" s="68" t="s">
        <v>14666</v>
      </c>
      <c r="P2597" s="348" t="s">
        <v>15347</v>
      </c>
      <c r="Q2597" s="348" t="s">
        <v>15347</v>
      </c>
      <c r="R2597" s="348" t="s">
        <v>10059</v>
      </c>
      <c r="S2597" s="348">
        <v>85756749</v>
      </c>
      <c r="T2597" s="348" t="s">
        <v>15930</v>
      </c>
      <c r="U2597" s="348">
        <v>87119410</v>
      </c>
      <c r="V2597" s="68" t="s">
        <v>15261</v>
      </c>
      <c r="W2597" s="68"/>
      <c r="X2597" s="68" t="s">
        <v>12509</v>
      </c>
      <c r="Y2597" s="68"/>
    </row>
    <row r="2598" spans="1:25" x14ac:dyDescent="0.25">
      <c r="A2598" s="68" t="s">
        <v>7343</v>
      </c>
      <c r="B2598" s="68" t="s">
        <v>7342</v>
      </c>
      <c r="C2598" s="68" t="s">
        <v>7344</v>
      </c>
      <c r="D2598" s="68" t="s">
        <v>194</v>
      </c>
      <c r="E2598" s="68" t="s">
        <v>11</v>
      </c>
      <c r="F2598" s="68" t="s">
        <v>195</v>
      </c>
      <c r="G2598" s="68" t="s">
        <v>12</v>
      </c>
      <c r="H2598" s="68" t="s">
        <v>2</v>
      </c>
      <c r="I2598" s="68">
        <v>61001</v>
      </c>
      <c r="J2598" s="68" t="s">
        <v>12923</v>
      </c>
      <c r="K2598" s="68" t="s">
        <v>196</v>
      </c>
      <c r="L2598" s="68" t="s">
        <v>14306</v>
      </c>
      <c r="M2598" s="68" t="s">
        <v>14310</v>
      </c>
      <c r="N2598" s="68" t="s">
        <v>7344</v>
      </c>
      <c r="O2598" s="68" t="s">
        <v>14666</v>
      </c>
      <c r="P2598" s="348">
        <v>89762592</v>
      </c>
      <c r="Q2598" s="348" t="s">
        <v>15347</v>
      </c>
      <c r="R2598" s="348" t="s">
        <v>13597</v>
      </c>
      <c r="S2598" s="348">
        <v>89762592</v>
      </c>
      <c r="T2598" s="348" t="s">
        <v>15938</v>
      </c>
      <c r="U2598" s="348">
        <v>21010746</v>
      </c>
      <c r="V2598" s="68"/>
      <c r="W2598" s="68"/>
      <c r="X2598" s="68"/>
      <c r="Y2598" s="68"/>
    </row>
    <row r="2599" spans="1:25" x14ac:dyDescent="0.25">
      <c r="A2599" s="68" t="s">
        <v>7346</v>
      </c>
      <c r="B2599" s="68" t="s">
        <v>7345</v>
      </c>
      <c r="C2599" s="68" t="s">
        <v>1906</v>
      </c>
      <c r="D2599" s="68" t="s">
        <v>194</v>
      </c>
      <c r="E2599" s="68" t="s">
        <v>11</v>
      </c>
      <c r="F2599" s="68" t="s">
        <v>195</v>
      </c>
      <c r="G2599" s="68" t="s">
        <v>12</v>
      </c>
      <c r="H2599" s="68" t="s">
        <v>2</v>
      </c>
      <c r="I2599" s="68">
        <v>61001</v>
      </c>
      <c r="J2599" s="68" t="s">
        <v>12923</v>
      </c>
      <c r="K2599" s="68" t="s">
        <v>196</v>
      </c>
      <c r="L2599" s="68" t="s">
        <v>14306</v>
      </c>
      <c r="M2599" s="68" t="s">
        <v>14310</v>
      </c>
      <c r="N2599" s="68" t="s">
        <v>1906</v>
      </c>
      <c r="O2599" s="68" t="s">
        <v>14666</v>
      </c>
      <c r="P2599" s="348">
        <v>21011976</v>
      </c>
      <c r="Q2599" s="348">
        <v>88293116</v>
      </c>
      <c r="R2599" s="348" t="s">
        <v>11820</v>
      </c>
      <c r="S2599" s="348">
        <v>88293116</v>
      </c>
      <c r="T2599" s="348" t="s">
        <v>15938</v>
      </c>
      <c r="U2599" s="348">
        <v>21010746</v>
      </c>
      <c r="V2599" s="68"/>
      <c r="W2599" s="68"/>
      <c r="X2599" s="68" t="s">
        <v>1282</v>
      </c>
      <c r="Y2599" s="68"/>
    </row>
    <row r="2600" spans="1:25" x14ac:dyDescent="0.25">
      <c r="A2600" s="68" t="s">
        <v>7348</v>
      </c>
      <c r="B2600" s="68" t="s">
        <v>7347</v>
      </c>
      <c r="C2600" s="68" t="s">
        <v>7349</v>
      </c>
      <c r="D2600" s="68" t="s">
        <v>194</v>
      </c>
      <c r="E2600" s="68" t="s">
        <v>11</v>
      </c>
      <c r="F2600" s="68" t="s">
        <v>195</v>
      </c>
      <c r="G2600" s="68" t="s">
        <v>12</v>
      </c>
      <c r="H2600" s="68" t="s">
        <v>5</v>
      </c>
      <c r="I2600" s="68">
        <v>61004</v>
      </c>
      <c r="J2600" s="68" t="s">
        <v>13060</v>
      </c>
      <c r="K2600" s="68" t="s">
        <v>196</v>
      </c>
      <c r="L2600" s="68" t="s">
        <v>14306</v>
      </c>
      <c r="M2600" s="68" t="s">
        <v>7350</v>
      </c>
      <c r="N2600" s="68" t="s">
        <v>5251</v>
      </c>
      <c r="O2600" s="68" t="s">
        <v>14666</v>
      </c>
      <c r="P2600" s="348">
        <v>22001157</v>
      </c>
      <c r="Q2600" s="348">
        <v>89310302</v>
      </c>
      <c r="R2600" s="348" t="s">
        <v>11823</v>
      </c>
      <c r="S2600" s="348">
        <v>89310302</v>
      </c>
      <c r="T2600" s="348" t="s">
        <v>15938</v>
      </c>
      <c r="U2600" s="348">
        <v>21010746</v>
      </c>
      <c r="V2600" s="68"/>
      <c r="W2600" s="68"/>
      <c r="X2600" s="68" t="s">
        <v>7351</v>
      </c>
      <c r="Y2600" s="68"/>
    </row>
    <row r="2601" spans="1:25" x14ac:dyDescent="0.25">
      <c r="A2601" s="68" t="s">
        <v>7352</v>
      </c>
      <c r="B2601" s="68" t="s">
        <v>5446</v>
      </c>
      <c r="C2601" s="68" t="s">
        <v>7353</v>
      </c>
      <c r="D2601" s="68" t="s">
        <v>194</v>
      </c>
      <c r="E2601" s="68" t="s">
        <v>11</v>
      </c>
      <c r="F2601" s="68" t="s">
        <v>195</v>
      </c>
      <c r="G2601" s="68" t="s">
        <v>12</v>
      </c>
      <c r="H2601" s="68" t="s">
        <v>2</v>
      </c>
      <c r="I2601" s="68">
        <v>61001</v>
      </c>
      <c r="J2601" s="68" t="s">
        <v>12923</v>
      </c>
      <c r="K2601" s="68" t="s">
        <v>196</v>
      </c>
      <c r="L2601" s="68" t="s">
        <v>14306</v>
      </c>
      <c r="M2601" s="68" t="s">
        <v>14310</v>
      </c>
      <c r="N2601" s="68" t="s">
        <v>7353</v>
      </c>
      <c r="O2601" s="68" t="s">
        <v>14666</v>
      </c>
      <c r="P2601" s="348">
        <v>27766130</v>
      </c>
      <c r="Q2601" s="348">
        <v>27766130</v>
      </c>
      <c r="R2601" s="348" t="s">
        <v>14322</v>
      </c>
      <c r="S2601" s="348">
        <v>87484469</v>
      </c>
      <c r="T2601" s="348" t="s">
        <v>16812</v>
      </c>
      <c r="U2601" s="348">
        <v>21010746</v>
      </c>
      <c r="V2601" s="68"/>
      <c r="W2601" s="68"/>
      <c r="X2601" s="68" t="s">
        <v>2428</v>
      </c>
      <c r="Y2601" s="68"/>
    </row>
    <row r="2602" spans="1:25" x14ac:dyDescent="0.25">
      <c r="A2602" s="68" t="s">
        <v>7355</v>
      </c>
      <c r="B2602" s="68" t="s">
        <v>7354</v>
      </c>
      <c r="C2602" s="68" t="s">
        <v>1966</v>
      </c>
      <c r="D2602" s="68" t="s">
        <v>194</v>
      </c>
      <c r="E2602" s="68" t="s">
        <v>11</v>
      </c>
      <c r="F2602" s="68" t="s">
        <v>195</v>
      </c>
      <c r="G2602" s="68" t="s">
        <v>12</v>
      </c>
      <c r="H2602" s="68" t="s">
        <v>2</v>
      </c>
      <c r="I2602" s="68">
        <v>61001</v>
      </c>
      <c r="J2602" s="68" t="s">
        <v>12923</v>
      </c>
      <c r="K2602" s="68" t="s">
        <v>196</v>
      </c>
      <c r="L2602" s="68" t="s">
        <v>14306</v>
      </c>
      <c r="M2602" s="68" t="s">
        <v>14310</v>
      </c>
      <c r="N2602" s="68" t="s">
        <v>11825</v>
      </c>
      <c r="O2602" s="68" t="s">
        <v>14666</v>
      </c>
      <c r="P2602" s="348">
        <v>87367962</v>
      </c>
      <c r="Q2602" s="348" t="s">
        <v>15347</v>
      </c>
      <c r="R2602" s="348" t="s">
        <v>13264</v>
      </c>
      <c r="S2602" s="348">
        <v>87367962</v>
      </c>
      <c r="T2602" s="348" t="s">
        <v>15938</v>
      </c>
      <c r="U2602" s="348">
        <v>21010746</v>
      </c>
      <c r="V2602" s="68"/>
      <c r="W2602" s="68"/>
      <c r="X2602" s="68"/>
      <c r="Y2602" s="68"/>
    </row>
    <row r="2603" spans="1:25" x14ac:dyDescent="0.25">
      <c r="A2603" s="68" t="s">
        <v>7357</v>
      </c>
      <c r="B2603" s="68" t="s">
        <v>7356</v>
      </c>
      <c r="C2603" s="68" t="s">
        <v>7358</v>
      </c>
      <c r="D2603" s="68" t="s">
        <v>194</v>
      </c>
      <c r="E2603" s="68" t="s">
        <v>11</v>
      </c>
      <c r="F2603" s="68" t="s">
        <v>195</v>
      </c>
      <c r="G2603" s="68" t="s">
        <v>12</v>
      </c>
      <c r="H2603" s="68" t="s">
        <v>2</v>
      </c>
      <c r="I2603" s="68">
        <v>61001</v>
      </c>
      <c r="J2603" s="68" t="s">
        <v>12923</v>
      </c>
      <c r="K2603" s="68" t="s">
        <v>196</v>
      </c>
      <c r="L2603" s="68" t="s">
        <v>14306</v>
      </c>
      <c r="M2603" s="68" t="s">
        <v>14310</v>
      </c>
      <c r="N2603" s="68" t="s">
        <v>11826</v>
      </c>
      <c r="O2603" s="68" t="s">
        <v>14666</v>
      </c>
      <c r="P2603" s="348">
        <v>27811103</v>
      </c>
      <c r="Q2603" s="348" t="s">
        <v>15347</v>
      </c>
      <c r="R2603" s="348" t="s">
        <v>15091</v>
      </c>
      <c r="S2603" s="348">
        <v>89467918</v>
      </c>
      <c r="T2603" s="348" t="s">
        <v>16812</v>
      </c>
      <c r="U2603" s="348">
        <v>21010746</v>
      </c>
      <c r="V2603" s="68"/>
      <c r="W2603" s="68"/>
      <c r="X2603" s="68" t="s">
        <v>1358</v>
      </c>
      <c r="Y2603" s="68"/>
    </row>
    <row r="2604" spans="1:25" x14ac:dyDescent="0.25">
      <c r="A2604" s="68" t="s">
        <v>7360</v>
      </c>
      <c r="B2604" s="68" t="s">
        <v>7359</v>
      </c>
      <c r="C2604" s="68" t="s">
        <v>7361</v>
      </c>
      <c r="D2604" s="68" t="s">
        <v>11173</v>
      </c>
      <c r="E2604" s="68" t="s">
        <v>5</v>
      </c>
      <c r="F2604" s="68" t="s">
        <v>133</v>
      </c>
      <c r="G2604" s="68" t="s">
        <v>5</v>
      </c>
      <c r="H2604" s="68" t="s">
        <v>2</v>
      </c>
      <c r="I2604" s="68">
        <v>70401</v>
      </c>
      <c r="J2604" s="68" t="s">
        <v>12902</v>
      </c>
      <c r="K2604" s="68" t="s">
        <v>132</v>
      </c>
      <c r="L2604" s="68" t="s">
        <v>14347</v>
      </c>
      <c r="M2604" s="68" t="s">
        <v>7341</v>
      </c>
      <c r="N2604" s="68" t="s">
        <v>7361</v>
      </c>
      <c r="O2604" s="68" t="s">
        <v>14666</v>
      </c>
      <c r="P2604" s="348">
        <v>86518403</v>
      </c>
      <c r="Q2604" s="348" t="s">
        <v>15347</v>
      </c>
      <c r="R2604" s="348" t="s">
        <v>15931</v>
      </c>
      <c r="S2604" s="348">
        <v>86518403</v>
      </c>
      <c r="T2604" s="348" t="s">
        <v>15930</v>
      </c>
      <c r="U2604" s="348">
        <v>87119410</v>
      </c>
      <c r="V2604" s="68"/>
      <c r="W2604" s="68"/>
      <c r="X2604" s="68" t="s">
        <v>7362</v>
      </c>
      <c r="Y2604" s="68"/>
    </row>
    <row r="2605" spans="1:25" x14ac:dyDescent="0.25">
      <c r="A2605" s="68" t="s">
        <v>7364</v>
      </c>
      <c r="B2605" s="68" t="s">
        <v>7363</v>
      </c>
      <c r="C2605" s="68" t="s">
        <v>7365</v>
      </c>
      <c r="D2605" s="68" t="s">
        <v>194</v>
      </c>
      <c r="E2605" s="68" t="s">
        <v>11</v>
      </c>
      <c r="F2605" s="68" t="s">
        <v>195</v>
      </c>
      <c r="G2605" s="68" t="s">
        <v>12</v>
      </c>
      <c r="H2605" s="68" t="s">
        <v>2</v>
      </c>
      <c r="I2605" s="68">
        <v>61001</v>
      </c>
      <c r="J2605" s="68" t="s">
        <v>12923</v>
      </c>
      <c r="K2605" s="68" t="s">
        <v>196</v>
      </c>
      <c r="L2605" s="68" t="s">
        <v>14306</v>
      </c>
      <c r="M2605" s="68" t="s">
        <v>14310</v>
      </c>
      <c r="N2605" s="68" t="s">
        <v>7365</v>
      </c>
      <c r="O2605" s="68" t="s">
        <v>14666</v>
      </c>
      <c r="P2605" s="348">
        <v>87830187</v>
      </c>
      <c r="Q2605" s="348" t="s">
        <v>15347</v>
      </c>
      <c r="R2605" s="348" t="s">
        <v>15093</v>
      </c>
      <c r="S2605" s="348">
        <v>87830187</v>
      </c>
      <c r="T2605" s="348" t="s">
        <v>16812</v>
      </c>
      <c r="U2605" s="348">
        <v>21010746</v>
      </c>
      <c r="V2605" s="68"/>
      <c r="W2605" s="68"/>
      <c r="X2605" s="68" t="s">
        <v>12168</v>
      </c>
      <c r="Y2605" s="68"/>
    </row>
    <row r="2606" spans="1:25" x14ac:dyDescent="0.25">
      <c r="A2606" s="68" t="s">
        <v>7367</v>
      </c>
      <c r="B2606" s="69" t="s">
        <v>7366</v>
      </c>
      <c r="C2606" s="68" t="s">
        <v>7368</v>
      </c>
      <c r="D2606" s="68" t="s">
        <v>194</v>
      </c>
      <c r="E2606" s="68" t="s">
        <v>11</v>
      </c>
      <c r="F2606" s="68" t="s">
        <v>195</v>
      </c>
      <c r="G2606" s="68" t="s">
        <v>12</v>
      </c>
      <c r="H2606" s="68" t="s">
        <v>2</v>
      </c>
      <c r="I2606" s="68">
        <v>61001</v>
      </c>
      <c r="J2606" s="68" t="s">
        <v>12923</v>
      </c>
      <c r="K2606" s="68" t="s">
        <v>196</v>
      </c>
      <c r="L2606" s="68" t="s">
        <v>14306</v>
      </c>
      <c r="M2606" s="68" t="s">
        <v>14310</v>
      </c>
      <c r="N2606" s="68" t="s">
        <v>7368</v>
      </c>
      <c r="O2606" s="68" t="s">
        <v>14666</v>
      </c>
      <c r="P2606" s="348">
        <v>85145333</v>
      </c>
      <c r="Q2606" s="348" t="s">
        <v>15347</v>
      </c>
      <c r="R2606" s="348" t="s">
        <v>14320</v>
      </c>
      <c r="S2606" s="348">
        <v>85145333</v>
      </c>
      <c r="T2606" s="348" t="s">
        <v>15938</v>
      </c>
      <c r="U2606" s="348">
        <v>83303391</v>
      </c>
      <c r="V2606" s="68"/>
      <c r="W2606" s="68"/>
      <c r="X2606" s="68"/>
      <c r="Y2606" s="68"/>
    </row>
    <row r="2607" spans="1:25" x14ac:dyDescent="0.25">
      <c r="A2607" s="68" t="s">
        <v>7370</v>
      </c>
      <c r="B2607" s="68" t="s">
        <v>7369</v>
      </c>
      <c r="C2607" s="68" t="s">
        <v>7371</v>
      </c>
      <c r="D2607" s="68" t="s">
        <v>194</v>
      </c>
      <c r="E2607" s="68" t="s">
        <v>11</v>
      </c>
      <c r="F2607" s="68" t="s">
        <v>195</v>
      </c>
      <c r="G2607" s="68" t="s">
        <v>12</v>
      </c>
      <c r="H2607" s="68" t="s">
        <v>2</v>
      </c>
      <c r="I2607" s="68">
        <v>61001</v>
      </c>
      <c r="J2607" s="68" t="s">
        <v>12923</v>
      </c>
      <c r="K2607" s="68" t="s">
        <v>196</v>
      </c>
      <c r="L2607" s="68" t="s">
        <v>14306</v>
      </c>
      <c r="M2607" s="68" t="s">
        <v>14310</v>
      </c>
      <c r="N2607" s="68" t="s">
        <v>11827</v>
      </c>
      <c r="O2607" s="68" t="s">
        <v>14666</v>
      </c>
      <c r="P2607" s="348" t="s">
        <v>15347</v>
      </c>
      <c r="Q2607" s="348" t="s">
        <v>15347</v>
      </c>
      <c r="R2607" s="348" t="s">
        <v>12503</v>
      </c>
      <c r="S2607" s="348">
        <v>88283312</v>
      </c>
      <c r="T2607" s="348" t="s">
        <v>15938</v>
      </c>
      <c r="U2607" s="348">
        <v>21010746</v>
      </c>
      <c r="V2607" s="68"/>
      <c r="W2607" s="68"/>
      <c r="X2607" s="68" t="s">
        <v>8498</v>
      </c>
      <c r="Y2607" s="68"/>
    </row>
    <row r="2608" spans="1:25" x14ac:dyDescent="0.25">
      <c r="A2608" s="68" t="s">
        <v>7373</v>
      </c>
      <c r="B2608" s="68" t="s">
        <v>7372</v>
      </c>
      <c r="C2608" s="68" t="s">
        <v>7374</v>
      </c>
      <c r="D2608" s="68" t="s">
        <v>194</v>
      </c>
      <c r="E2608" s="68" t="s">
        <v>11</v>
      </c>
      <c r="F2608" s="68" t="s">
        <v>195</v>
      </c>
      <c r="G2608" s="68" t="s">
        <v>12</v>
      </c>
      <c r="H2608" s="68" t="s">
        <v>5</v>
      </c>
      <c r="I2608" s="68">
        <v>61004</v>
      </c>
      <c r="J2608" s="68" t="s">
        <v>13060</v>
      </c>
      <c r="K2608" s="68" t="s">
        <v>196</v>
      </c>
      <c r="L2608" s="68" t="s">
        <v>14306</v>
      </c>
      <c r="M2608" s="68" t="s">
        <v>7350</v>
      </c>
      <c r="N2608" s="68" t="s">
        <v>7374</v>
      </c>
      <c r="O2608" s="68" t="s">
        <v>14666</v>
      </c>
      <c r="P2608" s="348">
        <v>62941355</v>
      </c>
      <c r="Q2608" s="348">
        <v>22001739</v>
      </c>
      <c r="R2608" s="348" t="s">
        <v>15084</v>
      </c>
      <c r="S2608" s="348">
        <v>62941355</v>
      </c>
      <c r="T2608" s="348" t="s">
        <v>15938</v>
      </c>
      <c r="U2608" s="348">
        <v>21010746</v>
      </c>
      <c r="V2608" s="68"/>
      <c r="W2608" s="68"/>
      <c r="X2608" s="68"/>
      <c r="Y2608" s="68"/>
    </row>
    <row r="2609" spans="1:25" x14ac:dyDescent="0.25">
      <c r="A2609" s="68" t="s">
        <v>7376</v>
      </c>
      <c r="B2609" s="68" t="s">
        <v>7375</v>
      </c>
      <c r="C2609" s="68" t="s">
        <v>7377</v>
      </c>
      <c r="D2609" s="68" t="s">
        <v>194</v>
      </c>
      <c r="E2609" s="68" t="s">
        <v>11</v>
      </c>
      <c r="F2609" s="68" t="s">
        <v>195</v>
      </c>
      <c r="G2609" s="68" t="s">
        <v>12</v>
      </c>
      <c r="H2609" s="68" t="s">
        <v>5</v>
      </c>
      <c r="I2609" s="68">
        <v>61004</v>
      </c>
      <c r="J2609" s="68" t="s">
        <v>13060</v>
      </c>
      <c r="K2609" s="68" t="s">
        <v>196</v>
      </c>
      <c r="L2609" s="68" t="s">
        <v>14306</v>
      </c>
      <c r="M2609" s="68" t="s">
        <v>7350</v>
      </c>
      <c r="N2609" s="68" t="s">
        <v>11829</v>
      </c>
      <c r="O2609" s="68" t="s">
        <v>14666</v>
      </c>
      <c r="P2609" s="348">
        <v>27766053</v>
      </c>
      <c r="Q2609" s="348" t="s">
        <v>15347</v>
      </c>
      <c r="R2609" s="348" t="s">
        <v>15932</v>
      </c>
      <c r="S2609" s="348">
        <v>85151094</v>
      </c>
      <c r="T2609" s="348" t="s">
        <v>15938</v>
      </c>
      <c r="U2609" s="348">
        <v>21010746</v>
      </c>
      <c r="V2609" s="68"/>
      <c r="W2609" s="68"/>
      <c r="X2609" s="68" t="s">
        <v>7031</v>
      </c>
      <c r="Y2609" s="68"/>
    </row>
    <row r="2610" spans="1:25" x14ac:dyDescent="0.25">
      <c r="A2610" s="68" t="s">
        <v>7380</v>
      </c>
      <c r="B2610" s="68" t="s">
        <v>7379</v>
      </c>
      <c r="C2610" s="68" t="s">
        <v>7381</v>
      </c>
      <c r="D2610" s="68" t="s">
        <v>194</v>
      </c>
      <c r="E2610" s="68" t="s">
        <v>11</v>
      </c>
      <c r="F2610" s="68" t="s">
        <v>195</v>
      </c>
      <c r="G2610" s="68" t="s">
        <v>12</v>
      </c>
      <c r="H2610" s="68" t="s">
        <v>2</v>
      </c>
      <c r="I2610" s="68">
        <v>61001</v>
      </c>
      <c r="J2610" s="68" t="s">
        <v>12923</v>
      </c>
      <c r="K2610" s="68" t="s">
        <v>196</v>
      </c>
      <c r="L2610" s="68" t="s">
        <v>14306</v>
      </c>
      <c r="M2610" s="68" t="s">
        <v>14310</v>
      </c>
      <c r="N2610" s="68" t="s">
        <v>11830</v>
      </c>
      <c r="O2610" s="68" t="s">
        <v>14666</v>
      </c>
      <c r="P2610" s="348">
        <v>83138882</v>
      </c>
      <c r="Q2610" s="348" t="s">
        <v>15347</v>
      </c>
      <c r="R2610" s="348" t="s">
        <v>13265</v>
      </c>
      <c r="S2610" s="348">
        <v>83138882</v>
      </c>
      <c r="T2610" s="348" t="s">
        <v>15938</v>
      </c>
      <c r="U2610" s="348">
        <v>21010746</v>
      </c>
      <c r="V2610" s="68"/>
      <c r="W2610" s="68"/>
      <c r="X2610" s="68" t="s">
        <v>4969</v>
      </c>
      <c r="Y2610" s="68"/>
    </row>
    <row r="2611" spans="1:25" x14ac:dyDescent="0.25">
      <c r="A2611" s="68" t="s">
        <v>7382</v>
      </c>
      <c r="B2611" s="68" t="s">
        <v>6843</v>
      </c>
      <c r="C2611" s="68" t="s">
        <v>7383</v>
      </c>
      <c r="D2611" s="68" t="s">
        <v>194</v>
      </c>
      <c r="E2611" s="68" t="s">
        <v>11</v>
      </c>
      <c r="F2611" s="68" t="s">
        <v>195</v>
      </c>
      <c r="G2611" s="68" t="s">
        <v>8</v>
      </c>
      <c r="H2611" s="68" t="s">
        <v>4</v>
      </c>
      <c r="I2611" s="68">
        <v>60703</v>
      </c>
      <c r="J2611" s="68" t="s">
        <v>13921</v>
      </c>
      <c r="K2611" s="68" t="s">
        <v>196</v>
      </c>
      <c r="L2611" s="68" t="s">
        <v>197</v>
      </c>
      <c r="M2611" s="68" t="s">
        <v>14309</v>
      </c>
      <c r="N2611" s="68" t="s">
        <v>7383</v>
      </c>
      <c r="O2611" s="68" t="s">
        <v>14666</v>
      </c>
      <c r="P2611" s="348">
        <v>22001462</v>
      </c>
      <c r="Q2611" s="348" t="s">
        <v>15347</v>
      </c>
      <c r="R2611" s="348" t="s">
        <v>15052</v>
      </c>
      <c r="S2611" s="348">
        <v>84007277</v>
      </c>
      <c r="T2611" s="348" t="s">
        <v>16813</v>
      </c>
      <c r="U2611" s="348">
        <v>21010746</v>
      </c>
      <c r="V2611" s="68"/>
      <c r="W2611" s="68"/>
      <c r="X2611" s="68" t="s">
        <v>7379</v>
      </c>
      <c r="Y2611" s="68"/>
    </row>
    <row r="2612" spans="1:25" x14ac:dyDescent="0.25">
      <c r="A2612" s="68" t="s">
        <v>7385</v>
      </c>
      <c r="B2612" s="69" t="s">
        <v>7384</v>
      </c>
      <c r="C2612" s="68" t="s">
        <v>7386</v>
      </c>
      <c r="D2612" s="68" t="s">
        <v>194</v>
      </c>
      <c r="E2612" s="68" t="s">
        <v>11</v>
      </c>
      <c r="F2612" s="68" t="s">
        <v>195</v>
      </c>
      <c r="G2612" s="68" t="s">
        <v>12</v>
      </c>
      <c r="H2612" s="68" t="s">
        <v>2</v>
      </c>
      <c r="I2612" s="68">
        <v>61001</v>
      </c>
      <c r="J2612" s="68" t="s">
        <v>12923</v>
      </c>
      <c r="K2612" s="68" t="s">
        <v>196</v>
      </c>
      <c r="L2612" s="68" t="s">
        <v>14306</v>
      </c>
      <c r="M2612" s="68" t="s">
        <v>14310</v>
      </c>
      <c r="N2612" s="68" t="s">
        <v>7386</v>
      </c>
      <c r="O2612" s="68" t="s">
        <v>14666</v>
      </c>
      <c r="P2612" s="348">
        <v>86944900</v>
      </c>
      <c r="Q2612" s="348" t="s">
        <v>15347</v>
      </c>
      <c r="R2612" s="348" t="s">
        <v>15933</v>
      </c>
      <c r="S2612" s="348">
        <v>86944900</v>
      </c>
      <c r="T2612" s="348" t="s">
        <v>16812</v>
      </c>
      <c r="U2612" s="348">
        <v>21010746</v>
      </c>
      <c r="V2612" s="68"/>
      <c r="W2612" s="68"/>
      <c r="X2612" s="68" t="s">
        <v>7384</v>
      </c>
      <c r="Y2612" s="68"/>
    </row>
    <row r="2613" spans="1:25" x14ac:dyDescent="0.25">
      <c r="A2613" s="68" t="s">
        <v>7388</v>
      </c>
      <c r="B2613" s="68" t="s">
        <v>7387</v>
      </c>
      <c r="C2613" s="68" t="s">
        <v>7389</v>
      </c>
      <c r="D2613" s="68" t="s">
        <v>194</v>
      </c>
      <c r="E2613" s="68" t="s">
        <v>11</v>
      </c>
      <c r="F2613" s="68" t="s">
        <v>195</v>
      </c>
      <c r="G2613" s="68" t="s">
        <v>12</v>
      </c>
      <c r="H2613" s="68" t="s">
        <v>2</v>
      </c>
      <c r="I2613" s="68">
        <v>61001</v>
      </c>
      <c r="J2613" s="68" t="s">
        <v>12923</v>
      </c>
      <c r="K2613" s="68" t="s">
        <v>196</v>
      </c>
      <c r="L2613" s="68" t="s">
        <v>14306</v>
      </c>
      <c r="M2613" s="68" t="s">
        <v>14310</v>
      </c>
      <c r="N2613" s="68" t="s">
        <v>7389</v>
      </c>
      <c r="O2613" s="68" t="s">
        <v>14666</v>
      </c>
      <c r="P2613" s="348" t="s">
        <v>15347</v>
      </c>
      <c r="Q2613" s="348" t="s">
        <v>15347</v>
      </c>
      <c r="R2613" s="348" t="s">
        <v>13607</v>
      </c>
      <c r="S2613" s="348" t="s">
        <v>15347</v>
      </c>
      <c r="T2613" s="348" t="s">
        <v>15938</v>
      </c>
      <c r="U2613" s="348">
        <v>21010746</v>
      </c>
      <c r="V2613" s="68"/>
      <c r="W2613" s="68"/>
      <c r="X2613" s="68" t="s">
        <v>5892</v>
      </c>
      <c r="Y2613" s="68"/>
    </row>
    <row r="2614" spans="1:25" x14ac:dyDescent="0.25">
      <c r="A2614" s="68" t="s">
        <v>7390</v>
      </c>
      <c r="B2614" s="68" t="s">
        <v>7040</v>
      </c>
      <c r="C2614" s="68" t="s">
        <v>2573</v>
      </c>
      <c r="D2614" s="68" t="s">
        <v>194</v>
      </c>
      <c r="E2614" s="68" t="s">
        <v>11</v>
      </c>
      <c r="F2614" s="68" t="s">
        <v>195</v>
      </c>
      <c r="G2614" s="68" t="s">
        <v>12</v>
      </c>
      <c r="H2614" s="68" t="s">
        <v>2</v>
      </c>
      <c r="I2614" s="68">
        <v>61001</v>
      </c>
      <c r="J2614" s="68" t="s">
        <v>12923</v>
      </c>
      <c r="K2614" s="68" t="s">
        <v>196</v>
      </c>
      <c r="L2614" s="68" t="s">
        <v>14306</v>
      </c>
      <c r="M2614" s="68" t="s">
        <v>14310</v>
      </c>
      <c r="N2614" s="68" t="s">
        <v>11832</v>
      </c>
      <c r="O2614" s="68" t="s">
        <v>14666</v>
      </c>
      <c r="P2614" s="348">
        <v>27833821</v>
      </c>
      <c r="Q2614" s="348">
        <v>27833955</v>
      </c>
      <c r="R2614" s="348" t="s">
        <v>16814</v>
      </c>
      <c r="S2614" s="348">
        <v>27833821</v>
      </c>
      <c r="T2614" s="348" t="s">
        <v>15938</v>
      </c>
      <c r="U2614" s="348">
        <v>21010746</v>
      </c>
      <c r="V2614" s="68"/>
      <c r="W2614" s="68"/>
      <c r="X2614" s="68" t="s">
        <v>1400</v>
      </c>
      <c r="Y2614" s="68" t="s">
        <v>10682</v>
      </c>
    </row>
    <row r="2615" spans="1:25" x14ac:dyDescent="0.25">
      <c r="A2615" s="68" t="s">
        <v>7391</v>
      </c>
      <c r="B2615" s="68" t="s">
        <v>7194</v>
      </c>
      <c r="C2615" s="68" t="s">
        <v>7392</v>
      </c>
      <c r="D2615" s="68" t="s">
        <v>11173</v>
      </c>
      <c r="E2615" s="68" t="s">
        <v>4</v>
      </c>
      <c r="F2615" s="68" t="s">
        <v>133</v>
      </c>
      <c r="G2615" s="68" t="s">
        <v>5</v>
      </c>
      <c r="H2615" s="68" t="s">
        <v>5</v>
      </c>
      <c r="I2615" s="68">
        <v>70404</v>
      </c>
      <c r="J2615" s="68" t="s">
        <v>13040</v>
      </c>
      <c r="K2615" s="68" t="s">
        <v>132</v>
      </c>
      <c r="L2615" s="68" t="s">
        <v>14347</v>
      </c>
      <c r="M2615" s="68" t="s">
        <v>14351</v>
      </c>
      <c r="N2615" s="68" t="s">
        <v>7392</v>
      </c>
      <c r="O2615" s="68" t="s">
        <v>14666</v>
      </c>
      <c r="P2615" s="348">
        <v>27510145</v>
      </c>
      <c r="Q2615" s="348">
        <v>87281660</v>
      </c>
      <c r="R2615" s="348" t="s">
        <v>10562</v>
      </c>
      <c r="S2615" s="348">
        <v>87281660</v>
      </c>
      <c r="T2615" s="348" t="s">
        <v>15934</v>
      </c>
      <c r="U2615" s="348">
        <v>88320938</v>
      </c>
      <c r="V2615" s="68"/>
      <c r="W2615" s="68"/>
      <c r="X2615" s="68" t="s">
        <v>7366</v>
      </c>
      <c r="Y2615" s="68"/>
    </row>
    <row r="2616" spans="1:25" x14ac:dyDescent="0.25">
      <c r="A2616" s="68" t="s">
        <v>7393</v>
      </c>
      <c r="B2616" s="71" t="s">
        <v>7083</v>
      </c>
      <c r="C2616" s="68" t="s">
        <v>211</v>
      </c>
      <c r="D2616" s="68" t="s">
        <v>194</v>
      </c>
      <c r="E2616" s="68" t="s">
        <v>11</v>
      </c>
      <c r="F2616" s="68" t="s">
        <v>195</v>
      </c>
      <c r="G2616" s="68" t="s">
        <v>12</v>
      </c>
      <c r="H2616" s="68" t="s">
        <v>2</v>
      </c>
      <c r="I2616" s="68">
        <v>61001</v>
      </c>
      <c r="J2616" s="68" t="s">
        <v>12923</v>
      </c>
      <c r="K2616" s="68" t="s">
        <v>196</v>
      </c>
      <c r="L2616" s="68" t="s">
        <v>14306</v>
      </c>
      <c r="M2616" s="68" t="s">
        <v>14310</v>
      </c>
      <c r="N2616" s="68" t="s">
        <v>11833</v>
      </c>
      <c r="O2616" s="68" t="s">
        <v>14666</v>
      </c>
      <c r="P2616" s="74">
        <v>27835233</v>
      </c>
      <c r="Q2616" s="74">
        <v>27835233</v>
      </c>
      <c r="R2616" s="74" t="s">
        <v>15076</v>
      </c>
      <c r="S2616" s="74">
        <v>27835233</v>
      </c>
      <c r="T2616" s="74" t="s">
        <v>15938</v>
      </c>
      <c r="U2616" s="74">
        <v>21010746</v>
      </c>
      <c r="V2616" s="70" t="s">
        <v>15261</v>
      </c>
      <c r="W2616" s="68"/>
      <c r="X2616" s="68" t="s">
        <v>3024</v>
      </c>
      <c r="Y2616" s="68"/>
    </row>
    <row r="2617" spans="1:25" x14ac:dyDescent="0.25">
      <c r="A2617" s="68" t="s">
        <v>7395</v>
      </c>
      <c r="B2617" s="68" t="s">
        <v>7394</v>
      </c>
      <c r="C2617" s="68" t="s">
        <v>11264</v>
      </c>
      <c r="D2617" s="68" t="s">
        <v>194</v>
      </c>
      <c r="E2617" s="68" t="s">
        <v>11</v>
      </c>
      <c r="F2617" s="68" t="s">
        <v>195</v>
      </c>
      <c r="G2617" s="68" t="s">
        <v>12</v>
      </c>
      <c r="H2617" s="68" t="s">
        <v>2</v>
      </c>
      <c r="I2617" s="68">
        <v>61001</v>
      </c>
      <c r="J2617" s="68" t="s">
        <v>12923</v>
      </c>
      <c r="K2617" s="68" t="s">
        <v>196</v>
      </c>
      <c r="L2617" s="68" t="s">
        <v>14306</v>
      </c>
      <c r="M2617" s="68" t="s">
        <v>14310</v>
      </c>
      <c r="N2617" s="68" t="s">
        <v>11264</v>
      </c>
      <c r="O2617" s="68" t="s">
        <v>14666</v>
      </c>
      <c r="P2617" s="348">
        <v>27831203</v>
      </c>
      <c r="Q2617" s="348" t="s">
        <v>15347</v>
      </c>
      <c r="R2617" s="348" t="s">
        <v>15935</v>
      </c>
      <c r="S2617" s="348">
        <v>85153108</v>
      </c>
      <c r="T2617" s="348" t="s">
        <v>15938</v>
      </c>
      <c r="U2617" s="348">
        <v>21020746</v>
      </c>
      <c r="V2617" s="68"/>
      <c r="W2617" s="68"/>
      <c r="X2617" s="68" t="s">
        <v>10884</v>
      </c>
      <c r="Y2617" s="68"/>
    </row>
    <row r="2618" spans="1:25" x14ac:dyDescent="0.25">
      <c r="A2618" s="68" t="s">
        <v>7397</v>
      </c>
      <c r="B2618" s="68" t="s">
        <v>7396</v>
      </c>
      <c r="C2618" s="68" t="s">
        <v>7398</v>
      </c>
      <c r="D2618" s="68" t="s">
        <v>194</v>
      </c>
      <c r="E2618" s="68" t="s">
        <v>11</v>
      </c>
      <c r="F2618" s="68" t="s">
        <v>195</v>
      </c>
      <c r="G2618" s="68" t="s">
        <v>12</v>
      </c>
      <c r="H2618" s="68" t="s">
        <v>2</v>
      </c>
      <c r="I2618" s="68">
        <v>61001</v>
      </c>
      <c r="J2618" s="68" t="s">
        <v>12923</v>
      </c>
      <c r="K2618" s="68" t="s">
        <v>196</v>
      </c>
      <c r="L2618" s="68" t="s">
        <v>14306</v>
      </c>
      <c r="M2618" s="68" t="s">
        <v>14310</v>
      </c>
      <c r="N2618" s="68" t="s">
        <v>7398</v>
      </c>
      <c r="O2618" s="68" t="s">
        <v>14666</v>
      </c>
      <c r="P2618" s="348">
        <v>86288777</v>
      </c>
      <c r="Q2618" s="348" t="s">
        <v>15347</v>
      </c>
      <c r="R2618" s="348" t="s">
        <v>15936</v>
      </c>
      <c r="S2618" s="348">
        <v>86288777</v>
      </c>
      <c r="T2618" s="348" t="s">
        <v>15938</v>
      </c>
      <c r="U2618" s="348">
        <v>21010746</v>
      </c>
      <c r="V2618" s="68"/>
      <c r="W2618" s="68"/>
      <c r="X2618" s="68" t="s">
        <v>5887</v>
      </c>
      <c r="Y2618" s="68"/>
    </row>
    <row r="2619" spans="1:25" x14ac:dyDescent="0.25">
      <c r="A2619" s="68" t="s">
        <v>7400</v>
      </c>
      <c r="B2619" s="68" t="s">
        <v>7399</v>
      </c>
      <c r="C2619" s="68" t="s">
        <v>7401</v>
      </c>
      <c r="D2619" s="68" t="s">
        <v>194</v>
      </c>
      <c r="E2619" s="68" t="s">
        <v>11</v>
      </c>
      <c r="F2619" s="68" t="s">
        <v>195</v>
      </c>
      <c r="G2619" s="68" t="s">
        <v>12</v>
      </c>
      <c r="H2619" s="68" t="s">
        <v>2</v>
      </c>
      <c r="I2619" s="68">
        <v>61001</v>
      </c>
      <c r="J2619" s="68" t="s">
        <v>12923</v>
      </c>
      <c r="K2619" s="68" t="s">
        <v>196</v>
      </c>
      <c r="L2619" s="68" t="s">
        <v>14306</v>
      </c>
      <c r="M2619" s="68" t="s">
        <v>14310</v>
      </c>
      <c r="N2619" s="68" t="s">
        <v>7401</v>
      </c>
      <c r="O2619" s="68" t="s">
        <v>14666</v>
      </c>
      <c r="P2619" s="348">
        <v>86843215</v>
      </c>
      <c r="Q2619" s="348" t="s">
        <v>15347</v>
      </c>
      <c r="R2619" s="348" t="s">
        <v>15937</v>
      </c>
      <c r="S2619" s="348">
        <v>86843215</v>
      </c>
      <c r="T2619" s="348" t="s">
        <v>15938</v>
      </c>
      <c r="U2619" s="348">
        <v>21010746</v>
      </c>
      <c r="V2619" s="68"/>
      <c r="W2619" s="68"/>
      <c r="X2619" s="68"/>
      <c r="Y2619" s="68"/>
    </row>
    <row r="2620" spans="1:25" x14ac:dyDescent="0.25">
      <c r="A2620" s="68" t="s">
        <v>7402</v>
      </c>
      <c r="B2620" s="68" t="s">
        <v>7207</v>
      </c>
      <c r="C2620" s="68" t="s">
        <v>7403</v>
      </c>
      <c r="D2620" s="68" t="s">
        <v>194</v>
      </c>
      <c r="E2620" s="68" t="s">
        <v>11</v>
      </c>
      <c r="F2620" s="68" t="s">
        <v>195</v>
      </c>
      <c r="G2620" s="68" t="s">
        <v>8</v>
      </c>
      <c r="H2620" s="68" t="s">
        <v>4</v>
      </c>
      <c r="I2620" s="68">
        <v>60703</v>
      </c>
      <c r="J2620" s="68" t="s">
        <v>13921</v>
      </c>
      <c r="K2620" s="68" t="s">
        <v>196</v>
      </c>
      <c r="L2620" s="68" t="s">
        <v>197</v>
      </c>
      <c r="M2620" s="68" t="s">
        <v>14309</v>
      </c>
      <c r="N2620" s="68" t="s">
        <v>11834</v>
      </c>
      <c r="O2620" s="68" t="s">
        <v>14666</v>
      </c>
      <c r="P2620" s="348" t="s">
        <v>15347</v>
      </c>
      <c r="Q2620" s="348" t="s">
        <v>15347</v>
      </c>
      <c r="R2620" s="348" t="s">
        <v>15097</v>
      </c>
      <c r="S2620" s="348">
        <v>89502746</v>
      </c>
      <c r="T2620" s="348" t="s">
        <v>15938</v>
      </c>
      <c r="U2620" s="348">
        <v>21010746</v>
      </c>
      <c r="V2620" s="68"/>
      <c r="W2620" s="68"/>
      <c r="X2620" s="68" t="s">
        <v>6412</v>
      </c>
      <c r="Y2620" s="68"/>
    </row>
    <row r="2621" spans="1:25" x14ac:dyDescent="0.25">
      <c r="A2621" s="68" t="s">
        <v>7404</v>
      </c>
      <c r="B2621" s="68" t="s">
        <v>7267</v>
      </c>
      <c r="C2621" s="68" t="s">
        <v>1187</v>
      </c>
      <c r="D2621" s="68" t="s">
        <v>194</v>
      </c>
      <c r="E2621" s="68" t="s">
        <v>12</v>
      </c>
      <c r="F2621" s="68" t="s">
        <v>195</v>
      </c>
      <c r="G2621" s="68" t="s">
        <v>12</v>
      </c>
      <c r="H2621" s="68" t="s">
        <v>4</v>
      </c>
      <c r="I2621" s="68">
        <v>61003</v>
      </c>
      <c r="J2621" s="68" t="s">
        <v>13011</v>
      </c>
      <c r="K2621" s="68" t="s">
        <v>196</v>
      </c>
      <c r="L2621" s="68" t="s">
        <v>14306</v>
      </c>
      <c r="M2621" s="68" t="s">
        <v>2499</v>
      </c>
      <c r="N2621" s="68" t="s">
        <v>1187</v>
      </c>
      <c r="O2621" s="68" t="s">
        <v>14666</v>
      </c>
      <c r="P2621" s="348">
        <v>27321489</v>
      </c>
      <c r="Q2621" s="348">
        <v>27321489</v>
      </c>
      <c r="R2621" s="348" t="s">
        <v>13592</v>
      </c>
      <c r="S2621" s="348">
        <v>27321489</v>
      </c>
      <c r="T2621" s="348" t="s">
        <v>16245</v>
      </c>
      <c r="U2621" s="348">
        <v>27322287</v>
      </c>
      <c r="V2621" s="68"/>
      <c r="W2621" s="68"/>
      <c r="X2621" s="68" t="s">
        <v>7405</v>
      </c>
      <c r="Y2621" s="68"/>
    </row>
    <row r="2622" spans="1:25" x14ac:dyDescent="0.25">
      <c r="A2622" s="68" t="s">
        <v>7406</v>
      </c>
      <c r="B2622" s="68" t="s">
        <v>7330</v>
      </c>
      <c r="C2622" s="68" t="s">
        <v>11265</v>
      </c>
      <c r="D2622" s="68" t="s">
        <v>194</v>
      </c>
      <c r="E2622" s="68" t="s">
        <v>17</v>
      </c>
      <c r="F2622" s="68" t="s">
        <v>195</v>
      </c>
      <c r="G2622" s="68" t="s">
        <v>12</v>
      </c>
      <c r="H2622" s="68" t="s">
        <v>2</v>
      </c>
      <c r="I2622" s="68">
        <v>61001</v>
      </c>
      <c r="J2622" s="68" t="s">
        <v>12923</v>
      </c>
      <c r="K2622" s="68" t="s">
        <v>196</v>
      </c>
      <c r="L2622" s="68" t="s">
        <v>14306</v>
      </c>
      <c r="M2622" s="68" t="s">
        <v>14310</v>
      </c>
      <c r="N2622" s="68" t="s">
        <v>11835</v>
      </c>
      <c r="O2622" s="68" t="s">
        <v>14666</v>
      </c>
      <c r="P2622" s="348">
        <v>86243683</v>
      </c>
      <c r="Q2622" s="348" t="s">
        <v>15347</v>
      </c>
      <c r="R2622" s="348" t="s">
        <v>10221</v>
      </c>
      <c r="S2622" s="348">
        <v>86243683</v>
      </c>
      <c r="T2622" s="348" t="s">
        <v>11816</v>
      </c>
      <c r="U2622" s="348">
        <v>87794171</v>
      </c>
      <c r="V2622" s="68"/>
      <c r="W2622" s="68"/>
      <c r="X2622" s="68" t="s">
        <v>7296</v>
      </c>
      <c r="Y2622" s="68"/>
    </row>
    <row r="2623" spans="1:25" x14ac:dyDescent="0.25">
      <c r="A2623" s="68" t="s">
        <v>7408</v>
      </c>
      <c r="B2623" s="68" t="s">
        <v>7407</v>
      </c>
      <c r="C2623" s="68" t="s">
        <v>7409</v>
      </c>
      <c r="D2623" s="68" t="s">
        <v>11173</v>
      </c>
      <c r="E2623" s="68" t="s">
        <v>2</v>
      </c>
      <c r="F2623" s="68" t="s">
        <v>133</v>
      </c>
      <c r="G2623" s="68" t="s">
        <v>5</v>
      </c>
      <c r="H2623" s="68" t="s">
        <v>2</v>
      </c>
      <c r="I2623" s="68">
        <v>70401</v>
      </c>
      <c r="J2623" s="68" t="s">
        <v>12902</v>
      </c>
      <c r="K2623" s="68" t="s">
        <v>132</v>
      </c>
      <c r="L2623" s="68" t="s">
        <v>14347</v>
      </c>
      <c r="M2623" s="68" t="s">
        <v>7341</v>
      </c>
      <c r="N2623" s="68" t="s">
        <v>11836</v>
      </c>
      <c r="O2623" s="68" t="s">
        <v>14666</v>
      </c>
      <c r="P2623" s="348">
        <v>64717311</v>
      </c>
      <c r="Q2623" s="348">
        <v>22007161</v>
      </c>
      <c r="R2623" s="348" t="s">
        <v>12544</v>
      </c>
      <c r="S2623" s="348">
        <v>83278162</v>
      </c>
      <c r="T2623" s="348" t="s">
        <v>15939</v>
      </c>
      <c r="U2623" s="348">
        <v>87286188</v>
      </c>
      <c r="V2623" s="68"/>
      <c r="W2623" s="68"/>
      <c r="X2623" s="68" t="s">
        <v>7410</v>
      </c>
      <c r="Y2623" s="68"/>
    </row>
    <row r="2624" spans="1:25" x14ac:dyDescent="0.25">
      <c r="A2624" s="68" t="s">
        <v>7412</v>
      </c>
      <c r="B2624" s="68" t="s">
        <v>7411</v>
      </c>
      <c r="C2624" s="68" t="s">
        <v>11266</v>
      </c>
      <c r="D2624" s="68" t="s">
        <v>194</v>
      </c>
      <c r="E2624" s="68" t="s">
        <v>12</v>
      </c>
      <c r="F2624" s="68" t="s">
        <v>195</v>
      </c>
      <c r="G2624" s="68" t="s">
        <v>12</v>
      </c>
      <c r="H2624" s="68" t="s">
        <v>2</v>
      </c>
      <c r="I2624" s="68">
        <v>61001</v>
      </c>
      <c r="J2624" s="68" t="s">
        <v>12923</v>
      </c>
      <c r="K2624" s="68" t="s">
        <v>196</v>
      </c>
      <c r="L2624" s="68" t="s">
        <v>14306</v>
      </c>
      <c r="M2624" s="68" t="s">
        <v>14310</v>
      </c>
      <c r="N2624" s="68" t="s">
        <v>11837</v>
      </c>
      <c r="O2624" s="68" t="s">
        <v>14666</v>
      </c>
      <c r="P2624" s="348">
        <v>27836161</v>
      </c>
      <c r="Q2624" s="348" t="s">
        <v>15347</v>
      </c>
      <c r="R2624" s="348" t="s">
        <v>16815</v>
      </c>
      <c r="S2624" s="348">
        <v>83519933</v>
      </c>
      <c r="T2624" s="348" t="s">
        <v>16245</v>
      </c>
      <c r="U2624" s="348">
        <v>27322287</v>
      </c>
      <c r="V2624" s="68"/>
      <c r="W2624" s="68"/>
      <c r="X2624" s="68" t="s">
        <v>12169</v>
      </c>
      <c r="Y2624" s="68"/>
    </row>
    <row r="2625" spans="1:25" x14ac:dyDescent="0.25">
      <c r="A2625" s="68" t="s">
        <v>7414</v>
      </c>
      <c r="B2625" s="68" t="s">
        <v>7413</v>
      </c>
      <c r="C2625" s="68" t="s">
        <v>7415</v>
      </c>
      <c r="D2625" s="68" t="s">
        <v>194</v>
      </c>
      <c r="E2625" s="68" t="s">
        <v>12</v>
      </c>
      <c r="F2625" s="68" t="s">
        <v>195</v>
      </c>
      <c r="G2625" s="68" t="s">
        <v>12</v>
      </c>
      <c r="H2625" s="68" t="s">
        <v>4</v>
      </c>
      <c r="I2625" s="68">
        <v>61003</v>
      </c>
      <c r="J2625" s="68" t="s">
        <v>13011</v>
      </c>
      <c r="K2625" s="68" t="s">
        <v>196</v>
      </c>
      <c r="L2625" s="68" t="s">
        <v>14306</v>
      </c>
      <c r="M2625" s="68" t="s">
        <v>2499</v>
      </c>
      <c r="N2625" s="68" t="s">
        <v>7415</v>
      </c>
      <c r="O2625" s="68" t="s">
        <v>14666</v>
      </c>
      <c r="P2625" s="348">
        <v>86676212</v>
      </c>
      <c r="Q2625" s="348" t="s">
        <v>15347</v>
      </c>
      <c r="R2625" s="348" t="s">
        <v>11838</v>
      </c>
      <c r="S2625" s="348">
        <v>88172787</v>
      </c>
      <c r="T2625" s="348" t="s">
        <v>16245</v>
      </c>
      <c r="U2625" s="348">
        <v>27322287</v>
      </c>
      <c r="V2625" s="68"/>
      <c r="W2625" s="68"/>
      <c r="X2625" s="68" t="s">
        <v>7411</v>
      </c>
      <c r="Y2625" s="68"/>
    </row>
    <row r="2626" spans="1:25" x14ac:dyDescent="0.25">
      <c r="A2626" s="68" t="s">
        <v>7417</v>
      </c>
      <c r="B2626" s="68" t="s">
        <v>7416</v>
      </c>
      <c r="C2626" s="68" t="s">
        <v>1517</v>
      </c>
      <c r="D2626" s="68" t="s">
        <v>194</v>
      </c>
      <c r="E2626" s="68" t="s">
        <v>17</v>
      </c>
      <c r="F2626" s="68" t="s">
        <v>195</v>
      </c>
      <c r="G2626" s="68" t="s">
        <v>12</v>
      </c>
      <c r="H2626" s="68" t="s">
        <v>2</v>
      </c>
      <c r="I2626" s="68">
        <v>61001</v>
      </c>
      <c r="J2626" s="68" t="s">
        <v>12923</v>
      </c>
      <c r="K2626" s="68" t="s">
        <v>196</v>
      </c>
      <c r="L2626" s="68" t="s">
        <v>14306</v>
      </c>
      <c r="M2626" s="68" t="s">
        <v>14310</v>
      </c>
      <c r="N2626" s="68" t="s">
        <v>7282</v>
      </c>
      <c r="O2626" s="68" t="s">
        <v>14666</v>
      </c>
      <c r="P2626" s="348">
        <v>27322287</v>
      </c>
      <c r="Q2626" s="348">
        <v>27322287</v>
      </c>
      <c r="R2626" s="348" t="s">
        <v>12746</v>
      </c>
      <c r="S2626" s="348">
        <v>83153532</v>
      </c>
      <c r="T2626" s="348" t="s">
        <v>11816</v>
      </c>
      <c r="U2626" s="348">
        <v>87794171</v>
      </c>
      <c r="V2626" s="68" t="s">
        <v>15261</v>
      </c>
      <c r="W2626" s="68"/>
      <c r="X2626" s="68" t="s">
        <v>7418</v>
      </c>
      <c r="Y2626" s="68"/>
    </row>
    <row r="2627" spans="1:25" x14ac:dyDescent="0.25">
      <c r="A2627" s="68" t="s">
        <v>7419</v>
      </c>
      <c r="B2627" s="68" t="s">
        <v>6889</v>
      </c>
      <c r="C2627" s="68" t="s">
        <v>331</v>
      </c>
      <c r="D2627" s="68" t="s">
        <v>194</v>
      </c>
      <c r="E2627" s="68" t="s">
        <v>12</v>
      </c>
      <c r="F2627" s="68" t="s">
        <v>195</v>
      </c>
      <c r="G2627" s="68" t="s">
        <v>12</v>
      </c>
      <c r="H2627" s="68" t="s">
        <v>2</v>
      </c>
      <c r="I2627" s="68">
        <v>61001</v>
      </c>
      <c r="J2627" s="68" t="s">
        <v>12923</v>
      </c>
      <c r="K2627" s="68" t="s">
        <v>196</v>
      </c>
      <c r="L2627" s="68" t="s">
        <v>14306</v>
      </c>
      <c r="M2627" s="68" t="s">
        <v>14310</v>
      </c>
      <c r="N2627" s="68" t="s">
        <v>331</v>
      </c>
      <c r="O2627" s="68" t="s">
        <v>14666</v>
      </c>
      <c r="P2627" s="348">
        <v>84958570</v>
      </c>
      <c r="Q2627" s="348" t="s">
        <v>15347</v>
      </c>
      <c r="R2627" s="348" t="s">
        <v>15099</v>
      </c>
      <c r="S2627" s="348">
        <v>84958570</v>
      </c>
      <c r="T2627" s="348" t="s">
        <v>16245</v>
      </c>
      <c r="U2627" s="348">
        <v>27322287</v>
      </c>
      <c r="V2627" s="68" t="s">
        <v>15261</v>
      </c>
      <c r="W2627" s="68"/>
      <c r="X2627" s="68"/>
      <c r="Y2627" s="68"/>
    </row>
    <row r="2628" spans="1:25" x14ac:dyDescent="0.25">
      <c r="A2628" s="68" t="s">
        <v>7420</v>
      </c>
      <c r="B2628" s="68" t="s">
        <v>6160</v>
      </c>
      <c r="C2628" s="68" t="s">
        <v>7421</v>
      </c>
      <c r="D2628" s="68" t="s">
        <v>194</v>
      </c>
      <c r="E2628" s="68" t="s">
        <v>12</v>
      </c>
      <c r="F2628" s="68" t="s">
        <v>195</v>
      </c>
      <c r="G2628" s="68" t="s">
        <v>12</v>
      </c>
      <c r="H2628" s="68" t="s">
        <v>4</v>
      </c>
      <c r="I2628" s="68">
        <v>61003</v>
      </c>
      <c r="J2628" s="68" t="s">
        <v>13011</v>
      </c>
      <c r="K2628" s="68" t="s">
        <v>196</v>
      </c>
      <c r="L2628" s="68" t="s">
        <v>14306</v>
      </c>
      <c r="M2628" s="68" t="s">
        <v>2499</v>
      </c>
      <c r="N2628" s="68" t="s">
        <v>129</v>
      </c>
      <c r="O2628" s="68" t="s">
        <v>14666</v>
      </c>
      <c r="P2628" s="348">
        <v>27323441</v>
      </c>
      <c r="Q2628" s="348" t="s">
        <v>15347</v>
      </c>
      <c r="R2628" s="348" t="s">
        <v>7378</v>
      </c>
      <c r="S2628" s="348">
        <v>62867735</v>
      </c>
      <c r="T2628" s="348" t="s">
        <v>16245</v>
      </c>
      <c r="U2628" s="348">
        <v>27322287</v>
      </c>
      <c r="V2628" s="68"/>
      <c r="W2628" s="68"/>
      <c r="X2628" s="68" t="s">
        <v>2679</v>
      </c>
      <c r="Y2628" s="68"/>
    </row>
    <row r="2629" spans="1:25" x14ac:dyDescent="0.25">
      <c r="A2629" s="68" t="s">
        <v>7423</v>
      </c>
      <c r="B2629" s="68" t="s">
        <v>7422</v>
      </c>
      <c r="C2629" s="68" t="s">
        <v>7424</v>
      </c>
      <c r="D2629" s="68" t="s">
        <v>194</v>
      </c>
      <c r="E2629" s="68" t="s">
        <v>12</v>
      </c>
      <c r="F2629" s="68" t="s">
        <v>195</v>
      </c>
      <c r="G2629" s="68" t="s">
        <v>12</v>
      </c>
      <c r="H2629" s="68" t="s">
        <v>2</v>
      </c>
      <c r="I2629" s="68">
        <v>61001</v>
      </c>
      <c r="J2629" s="68" t="s">
        <v>12923</v>
      </c>
      <c r="K2629" s="68" t="s">
        <v>196</v>
      </c>
      <c r="L2629" s="68" t="s">
        <v>14306</v>
      </c>
      <c r="M2629" s="68" t="s">
        <v>14310</v>
      </c>
      <c r="N2629" s="68" t="s">
        <v>11839</v>
      </c>
      <c r="O2629" s="68" t="s">
        <v>14666</v>
      </c>
      <c r="P2629" s="348">
        <v>27832833</v>
      </c>
      <c r="Q2629" s="348" t="s">
        <v>15347</v>
      </c>
      <c r="R2629" s="348" t="s">
        <v>13609</v>
      </c>
      <c r="S2629" s="348">
        <v>85799083</v>
      </c>
      <c r="T2629" s="348" t="s">
        <v>16245</v>
      </c>
      <c r="U2629" s="348">
        <v>27322287</v>
      </c>
      <c r="V2629" s="68"/>
      <c r="W2629" s="68"/>
      <c r="X2629" s="68" t="s">
        <v>5898</v>
      </c>
      <c r="Y2629" s="68"/>
    </row>
    <row r="2630" spans="1:25" x14ac:dyDescent="0.25">
      <c r="A2630" s="68" t="s">
        <v>7425</v>
      </c>
      <c r="B2630" s="68" t="s">
        <v>6179</v>
      </c>
      <c r="C2630" s="68" t="s">
        <v>7426</v>
      </c>
      <c r="D2630" s="68" t="s">
        <v>194</v>
      </c>
      <c r="E2630" s="68" t="s">
        <v>12</v>
      </c>
      <c r="F2630" s="68" t="s">
        <v>195</v>
      </c>
      <c r="G2630" s="68" t="s">
        <v>12</v>
      </c>
      <c r="H2630" s="68" t="s">
        <v>4</v>
      </c>
      <c r="I2630" s="68">
        <v>61003</v>
      </c>
      <c r="J2630" s="68" t="s">
        <v>13011</v>
      </c>
      <c r="K2630" s="68" t="s">
        <v>196</v>
      </c>
      <c r="L2630" s="68" t="s">
        <v>14306</v>
      </c>
      <c r="M2630" s="68" t="s">
        <v>2499</v>
      </c>
      <c r="N2630" s="68" t="s">
        <v>2499</v>
      </c>
      <c r="O2630" s="68" t="s">
        <v>14666</v>
      </c>
      <c r="P2630" s="348">
        <v>27321279</v>
      </c>
      <c r="Q2630" s="348">
        <v>27321279</v>
      </c>
      <c r="R2630" s="348" t="s">
        <v>13266</v>
      </c>
      <c r="S2630" s="348">
        <v>27321279</v>
      </c>
      <c r="T2630" s="348" t="s">
        <v>16245</v>
      </c>
      <c r="U2630" s="348">
        <v>27322287</v>
      </c>
      <c r="V2630" s="68"/>
      <c r="W2630" s="68"/>
      <c r="X2630" s="68" t="s">
        <v>1350</v>
      </c>
      <c r="Y2630" s="68" t="s">
        <v>1053</v>
      </c>
    </row>
    <row r="2631" spans="1:25" x14ac:dyDescent="0.25">
      <c r="A2631" s="68" t="s">
        <v>7428</v>
      </c>
      <c r="B2631" s="68" t="s">
        <v>7427</v>
      </c>
      <c r="C2631" s="68" t="s">
        <v>5530</v>
      </c>
      <c r="D2631" s="68" t="s">
        <v>194</v>
      </c>
      <c r="E2631" s="68" t="s">
        <v>12</v>
      </c>
      <c r="F2631" s="68" t="s">
        <v>195</v>
      </c>
      <c r="G2631" s="68" t="s">
        <v>12</v>
      </c>
      <c r="H2631" s="68" t="s">
        <v>2</v>
      </c>
      <c r="I2631" s="68">
        <v>61001</v>
      </c>
      <c r="J2631" s="68" t="s">
        <v>12923</v>
      </c>
      <c r="K2631" s="68" t="s">
        <v>196</v>
      </c>
      <c r="L2631" s="68" t="s">
        <v>14306</v>
      </c>
      <c r="M2631" s="68" t="s">
        <v>14310</v>
      </c>
      <c r="N2631" s="68" t="s">
        <v>5530</v>
      </c>
      <c r="O2631" s="68" t="s">
        <v>14666</v>
      </c>
      <c r="P2631" s="348">
        <v>88120419</v>
      </c>
      <c r="Q2631" s="348" t="s">
        <v>15347</v>
      </c>
      <c r="R2631" s="348" t="s">
        <v>8666</v>
      </c>
      <c r="S2631" s="348">
        <v>61075694</v>
      </c>
      <c r="T2631" s="348" t="s">
        <v>16245</v>
      </c>
      <c r="U2631" s="348">
        <v>27322287</v>
      </c>
      <c r="V2631" s="68"/>
      <c r="W2631" s="68"/>
      <c r="X2631" s="68" t="s">
        <v>9246</v>
      </c>
      <c r="Y2631" s="68"/>
    </row>
    <row r="2632" spans="1:25" x14ac:dyDescent="0.25">
      <c r="A2632" s="68" t="s">
        <v>7429</v>
      </c>
      <c r="B2632" s="68" t="s">
        <v>6207</v>
      </c>
      <c r="C2632" s="68" t="s">
        <v>2072</v>
      </c>
      <c r="D2632" s="68" t="s">
        <v>194</v>
      </c>
      <c r="E2632" s="68" t="s">
        <v>12</v>
      </c>
      <c r="F2632" s="68" t="s">
        <v>195</v>
      </c>
      <c r="G2632" s="68" t="s">
        <v>12</v>
      </c>
      <c r="H2632" s="68" t="s">
        <v>4</v>
      </c>
      <c r="I2632" s="68">
        <v>61003</v>
      </c>
      <c r="J2632" s="68" t="s">
        <v>13011</v>
      </c>
      <c r="K2632" s="68" t="s">
        <v>196</v>
      </c>
      <c r="L2632" s="68" t="s">
        <v>14306</v>
      </c>
      <c r="M2632" s="68" t="s">
        <v>2499</v>
      </c>
      <c r="N2632" s="68" t="s">
        <v>2116</v>
      </c>
      <c r="O2632" s="68" t="s">
        <v>14666</v>
      </c>
      <c r="P2632" s="348">
        <v>27831054</v>
      </c>
      <c r="Q2632" s="348" t="s">
        <v>15347</v>
      </c>
      <c r="R2632" s="348" t="s">
        <v>11831</v>
      </c>
      <c r="S2632" s="348">
        <v>87780704</v>
      </c>
      <c r="T2632" s="348" t="s">
        <v>16245</v>
      </c>
      <c r="U2632" s="348">
        <v>27322287</v>
      </c>
      <c r="V2632" s="68"/>
      <c r="W2632" s="68"/>
      <c r="X2632" s="68" t="s">
        <v>1858</v>
      </c>
      <c r="Y2632" s="68"/>
    </row>
    <row r="2633" spans="1:25" x14ac:dyDescent="0.25">
      <c r="A2633" s="68" t="s">
        <v>7430</v>
      </c>
      <c r="B2633" s="68" t="s">
        <v>2165</v>
      </c>
      <c r="C2633" s="68" t="s">
        <v>7431</v>
      </c>
      <c r="D2633" s="68" t="s">
        <v>194</v>
      </c>
      <c r="E2633" s="68" t="s">
        <v>8</v>
      </c>
      <c r="F2633" s="68" t="s">
        <v>195</v>
      </c>
      <c r="G2633" s="68" t="s">
        <v>12</v>
      </c>
      <c r="H2633" s="68" t="s">
        <v>2</v>
      </c>
      <c r="I2633" s="68">
        <v>61001</v>
      </c>
      <c r="J2633" s="68" t="s">
        <v>12923</v>
      </c>
      <c r="K2633" s="68" t="s">
        <v>196</v>
      </c>
      <c r="L2633" s="68" t="s">
        <v>14306</v>
      </c>
      <c r="M2633" s="68" t="s">
        <v>14310</v>
      </c>
      <c r="N2633" s="68" t="s">
        <v>7431</v>
      </c>
      <c r="O2633" s="68" t="s">
        <v>14666</v>
      </c>
      <c r="P2633" s="348">
        <v>88315489</v>
      </c>
      <c r="Q2633" s="348" t="s">
        <v>15347</v>
      </c>
      <c r="R2633" s="348" t="s">
        <v>11841</v>
      </c>
      <c r="S2633" s="348">
        <v>88315489</v>
      </c>
      <c r="T2633" s="348" t="s">
        <v>15919</v>
      </c>
      <c r="U2633" s="348">
        <v>27340102</v>
      </c>
      <c r="V2633" s="68"/>
      <c r="W2633" s="68"/>
      <c r="X2633" s="68"/>
      <c r="Y2633" s="68"/>
    </row>
    <row r="2634" spans="1:25" x14ac:dyDescent="0.25">
      <c r="A2634" s="68" t="s">
        <v>7433</v>
      </c>
      <c r="B2634" s="68" t="s">
        <v>7432</v>
      </c>
      <c r="C2634" s="68" t="s">
        <v>7434</v>
      </c>
      <c r="D2634" s="68" t="s">
        <v>194</v>
      </c>
      <c r="E2634" s="68" t="s">
        <v>12</v>
      </c>
      <c r="F2634" s="68" t="s">
        <v>195</v>
      </c>
      <c r="G2634" s="68" t="s">
        <v>12</v>
      </c>
      <c r="H2634" s="68" t="s">
        <v>4</v>
      </c>
      <c r="I2634" s="68">
        <v>61003</v>
      </c>
      <c r="J2634" s="68" t="s">
        <v>13011</v>
      </c>
      <c r="K2634" s="68" t="s">
        <v>196</v>
      </c>
      <c r="L2634" s="68" t="s">
        <v>14306</v>
      </c>
      <c r="M2634" s="68" t="s">
        <v>2499</v>
      </c>
      <c r="N2634" s="68" t="s">
        <v>7434</v>
      </c>
      <c r="O2634" s="68" t="s">
        <v>14666</v>
      </c>
      <c r="P2634" s="348">
        <v>83917067</v>
      </c>
      <c r="Q2634" s="348" t="s">
        <v>15347</v>
      </c>
      <c r="R2634" s="348" t="s">
        <v>15108</v>
      </c>
      <c r="S2634" s="348">
        <v>83917067</v>
      </c>
      <c r="T2634" s="348" t="s">
        <v>16245</v>
      </c>
      <c r="U2634" s="348">
        <v>27322287</v>
      </c>
      <c r="V2634" s="68"/>
      <c r="W2634" s="68"/>
      <c r="X2634" s="68"/>
      <c r="Y2634" s="68"/>
    </row>
    <row r="2635" spans="1:25" x14ac:dyDescent="0.25">
      <c r="A2635" s="68" t="s">
        <v>7435</v>
      </c>
      <c r="B2635" s="68" t="s">
        <v>1592</v>
      </c>
      <c r="C2635" s="68" t="s">
        <v>7436</v>
      </c>
      <c r="D2635" s="68" t="s">
        <v>194</v>
      </c>
      <c r="E2635" s="68" t="s">
        <v>12</v>
      </c>
      <c r="F2635" s="68" t="s">
        <v>195</v>
      </c>
      <c r="G2635" s="68" t="s">
        <v>12</v>
      </c>
      <c r="H2635" s="68" t="s">
        <v>2</v>
      </c>
      <c r="I2635" s="68">
        <v>61001</v>
      </c>
      <c r="J2635" s="68" t="s">
        <v>12923</v>
      </c>
      <c r="K2635" s="68" t="s">
        <v>196</v>
      </c>
      <c r="L2635" s="68" t="s">
        <v>14306</v>
      </c>
      <c r="M2635" s="68" t="s">
        <v>14310</v>
      </c>
      <c r="N2635" s="68" t="s">
        <v>11842</v>
      </c>
      <c r="O2635" s="68" t="s">
        <v>14666</v>
      </c>
      <c r="P2635" s="348">
        <v>83073293</v>
      </c>
      <c r="Q2635" s="348" t="s">
        <v>15347</v>
      </c>
      <c r="R2635" s="348" t="s">
        <v>15053</v>
      </c>
      <c r="S2635" s="348">
        <v>83073293</v>
      </c>
      <c r="T2635" s="348" t="s">
        <v>16245</v>
      </c>
      <c r="U2635" s="348">
        <v>27322287</v>
      </c>
      <c r="V2635" s="68"/>
      <c r="W2635" s="68"/>
      <c r="X2635" s="68" t="s">
        <v>9793</v>
      </c>
      <c r="Y2635" s="68"/>
    </row>
    <row r="2636" spans="1:25" x14ac:dyDescent="0.25">
      <c r="A2636" s="68" t="s">
        <v>7438</v>
      </c>
      <c r="B2636" s="68" t="s">
        <v>7437</v>
      </c>
      <c r="C2636" s="68" t="s">
        <v>69</v>
      </c>
      <c r="D2636" s="68" t="s">
        <v>194</v>
      </c>
      <c r="E2636" s="68" t="s">
        <v>12</v>
      </c>
      <c r="F2636" s="68" t="s">
        <v>195</v>
      </c>
      <c r="G2636" s="68" t="s">
        <v>12</v>
      </c>
      <c r="H2636" s="68" t="s">
        <v>4</v>
      </c>
      <c r="I2636" s="68">
        <v>61003</v>
      </c>
      <c r="J2636" s="68" t="s">
        <v>13011</v>
      </c>
      <c r="K2636" s="68" t="s">
        <v>196</v>
      </c>
      <c r="L2636" s="68" t="s">
        <v>14306</v>
      </c>
      <c r="M2636" s="68" t="s">
        <v>2499</v>
      </c>
      <c r="N2636" s="68" t="s">
        <v>11843</v>
      </c>
      <c r="O2636" s="68" t="s">
        <v>14666</v>
      </c>
      <c r="P2636" s="348">
        <v>88660810</v>
      </c>
      <c r="Q2636" s="348" t="s">
        <v>15347</v>
      </c>
      <c r="R2636" s="348" t="s">
        <v>13267</v>
      </c>
      <c r="S2636" s="348">
        <v>88660810</v>
      </c>
      <c r="T2636" s="348" t="s">
        <v>16245</v>
      </c>
      <c r="U2636" s="348">
        <v>27322287</v>
      </c>
      <c r="V2636" s="68"/>
      <c r="W2636" s="68"/>
      <c r="X2636" s="68" t="s">
        <v>9249</v>
      </c>
      <c r="Y2636" s="68"/>
    </row>
    <row r="2637" spans="1:25" x14ac:dyDescent="0.25">
      <c r="A2637" s="68" t="s">
        <v>7440</v>
      </c>
      <c r="B2637" s="68" t="s">
        <v>7439</v>
      </c>
      <c r="C2637" s="68" t="s">
        <v>218</v>
      </c>
      <c r="D2637" s="68" t="s">
        <v>194</v>
      </c>
      <c r="E2637" s="68" t="s">
        <v>12</v>
      </c>
      <c r="F2637" s="68" t="s">
        <v>195</v>
      </c>
      <c r="G2637" s="68" t="s">
        <v>12</v>
      </c>
      <c r="H2637" s="68" t="s">
        <v>2</v>
      </c>
      <c r="I2637" s="68">
        <v>61001</v>
      </c>
      <c r="J2637" s="68" t="s">
        <v>12923</v>
      </c>
      <c r="K2637" s="68" t="s">
        <v>196</v>
      </c>
      <c r="L2637" s="68" t="s">
        <v>14306</v>
      </c>
      <c r="M2637" s="68" t="s">
        <v>14310</v>
      </c>
      <c r="N2637" s="68" t="s">
        <v>218</v>
      </c>
      <c r="O2637" s="68" t="s">
        <v>14666</v>
      </c>
      <c r="P2637" s="348">
        <v>27831383</v>
      </c>
      <c r="Q2637" s="348">
        <v>27831383</v>
      </c>
      <c r="R2637" s="348" t="s">
        <v>16816</v>
      </c>
      <c r="S2637" s="348">
        <v>27831383</v>
      </c>
      <c r="T2637" s="348" t="s">
        <v>16245</v>
      </c>
      <c r="U2637" s="348">
        <v>27322287</v>
      </c>
      <c r="V2637" s="68"/>
      <c r="W2637" s="68"/>
      <c r="X2637" s="68" t="s">
        <v>5896</v>
      </c>
      <c r="Y2637" s="68"/>
    </row>
    <row r="2638" spans="1:25" x14ac:dyDescent="0.25">
      <c r="A2638" s="68" t="s">
        <v>7441</v>
      </c>
      <c r="B2638" s="68" t="s">
        <v>1709</v>
      </c>
      <c r="C2638" s="68" t="s">
        <v>7442</v>
      </c>
      <c r="D2638" s="68" t="s">
        <v>194</v>
      </c>
      <c r="E2638" s="68" t="s">
        <v>17</v>
      </c>
      <c r="F2638" s="68" t="s">
        <v>195</v>
      </c>
      <c r="G2638" s="68" t="s">
        <v>12</v>
      </c>
      <c r="H2638" s="68" t="s">
        <v>4</v>
      </c>
      <c r="I2638" s="68">
        <v>61003</v>
      </c>
      <c r="J2638" s="68" t="s">
        <v>13011</v>
      </c>
      <c r="K2638" s="68" t="s">
        <v>196</v>
      </c>
      <c r="L2638" s="68" t="s">
        <v>14306</v>
      </c>
      <c r="M2638" s="68" t="s">
        <v>2499</v>
      </c>
      <c r="N2638" s="68" t="s">
        <v>7442</v>
      </c>
      <c r="O2638" s="68" t="s">
        <v>14666</v>
      </c>
      <c r="P2638" s="348">
        <v>22008039</v>
      </c>
      <c r="Q2638" s="348">
        <v>85101185</v>
      </c>
      <c r="R2638" s="348" t="s">
        <v>15941</v>
      </c>
      <c r="S2638" s="348">
        <v>85101185</v>
      </c>
      <c r="T2638" s="348" t="s">
        <v>11816</v>
      </c>
      <c r="U2638" s="348">
        <v>87794171</v>
      </c>
      <c r="V2638" s="68"/>
      <c r="W2638" s="68"/>
      <c r="X2638" s="68" t="s">
        <v>8342</v>
      </c>
      <c r="Y2638" s="68"/>
    </row>
    <row r="2639" spans="1:25" x14ac:dyDescent="0.25">
      <c r="A2639" s="68" t="s">
        <v>7443</v>
      </c>
      <c r="B2639" s="68" t="s">
        <v>1865</v>
      </c>
      <c r="C2639" s="68" t="s">
        <v>7444</v>
      </c>
      <c r="D2639" s="68" t="s">
        <v>194</v>
      </c>
      <c r="E2639" s="68" t="s">
        <v>12</v>
      </c>
      <c r="F2639" s="68" t="s">
        <v>195</v>
      </c>
      <c r="G2639" s="68" t="s">
        <v>12</v>
      </c>
      <c r="H2639" s="68" t="s">
        <v>4</v>
      </c>
      <c r="I2639" s="68">
        <v>61003</v>
      </c>
      <c r="J2639" s="68" t="s">
        <v>13011</v>
      </c>
      <c r="K2639" s="68" t="s">
        <v>196</v>
      </c>
      <c r="L2639" s="68" t="s">
        <v>14306</v>
      </c>
      <c r="M2639" s="68" t="s">
        <v>2499</v>
      </c>
      <c r="N2639" s="68" t="s">
        <v>1598</v>
      </c>
      <c r="O2639" s="68" t="s">
        <v>14666</v>
      </c>
      <c r="P2639" s="348">
        <v>89704930</v>
      </c>
      <c r="Q2639" s="348">
        <v>60353607</v>
      </c>
      <c r="R2639" s="348" t="s">
        <v>11844</v>
      </c>
      <c r="S2639" s="348">
        <v>89704930</v>
      </c>
      <c r="T2639" s="348" t="s">
        <v>16245</v>
      </c>
      <c r="U2639" s="348">
        <v>27322287</v>
      </c>
      <c r="V2639" s="68"/>
      <c r="W2639" s="68"/>
      <c r="X2639" s="68"/>
      <c r="Y2639" s="68"/>
    </row>
    <row r="2640" spans="1:25" x14ac:dyDescent="0.25">
      <c r="A2640" s="68" t="s">
        <v>7446</v>
      </c>
      <c r="B2640" s="68" t="s">
        <v>7445</v>
      </c>
      <c r="C2640" s="68" t="s">
        <v>7447</v>
      </c>
      <c r="D2640" s="68" t="s">
        <v>194</v>
      </c>
      <c r="E2640" s="68" t="s">
        <v>11</v>
      </c>
      <c r="F2640" s="68" t="s">
        <v>195</v>
      </c>
      <c r="G2640" s="68" t="s">
        <v>12</v>
      </c>
      <c r="H2640" s="68" t="s">
        <v>2</v>
      </c>
      <c r="I2640" s="68">
        <v>61001</v>
      </c>
      <c r="J2640" s="68" t="s">
        <v>12923</v>
      </c>
      <c r="K2640" s="68" t="s">
        <v>196</v>
      </c>
      <c r="L2640" s="68" t="s">
        <v>14306</v>
      </c>
      <c r="M2640" s="68" t="s">
        <v>14310</v>
      </c>
      <c r="N2640" s="68" t="s">
        <v>7447</v>
      </c>
      <c r="O2640" s="68" t="s">
        <v>14666</v>
      </c>
      <c r="P2640" s="348">
        <v>84888785</v>
      </c>
      <c r="Q2640" s="348" t="s">
        <v>15347</v>
      </c>
      <c r="R2640" s="348" t="s">
        <v>7448</v>
      </c>
      <c r="S2640" s="348">
        <v>84888785</v>
      </c>
      <c r="T2640" s="348" t="s">
        <v>15938</v>
      </c>
      <c r="U2640" s="348">
        <v>21010746</v>
      </c>
      <c r="V2640" s="68"/>
      <c r="W2640" s="68"/>
      <c r="X2640" s="68"/>
      <c r="Y2640" s="68"/>
    </row>
    <row r="2641" spans="1:25" x14ac:dyDescent="0.25">
      <c r="A2641" s="68" t="s">
        <v>7449</v>
      </c>
      <c r="B2641" s="68" t="s">
        <v>1947</v>
      </c>
      <c r="C2641" s="68" t="s">
        <v>7450</v>
      </c>
      <c r="D2641" s="68" t="s">
        <v>194</v>
      </c>
      <c r="E2641" s="68" t="s">
        <v>12</v>
      </c>
      <c r="F2641" s="68" t="s">
        <v>195</v>
      </c>
      <c r="G2641" s="68" t="s">
        <v>12</v>
      </c>
      <c r="H2641" s="68" t="s">
        <v>4</v>
      </c>
      <c r="I2641" s="68">
        <v>61003</v>
      </c>
      <c r="J2641" s="68" t="s">
        <v>13011</v>
      </c>
      <c r="K2641" s="68" t="s">
        <v>196</v>
      </c>
      <c r="L2641" s="68" t="s">
        <v>14306</v>
      </c>
      <c r="M2641" s="68" t="s">
        <v>2499</v>
      </c>
      <c r="N2641" s="68" t="s">
        <v>11845</v>
      </c>
      <c r="O2641" s="68" t="s">
        <v>14666</v>
      </c>
      <c r="P2641" s="348">
        <v>27321214</v>
      </c>
      <c r="Q2641" s="348">
        <v>85057270</v>
      </c>
      <c r="R2641" s="348" t="s">
        <v>11846</v>
      </c>
      <c r="S2641" s="348">
        <v>27321214</v>
      </c>
      <c r="T2641" s="348" t="s">
        <v>16245</v>
      </c>
      <c r="U2641" s="348">
        <v>27322287</v>
      </c>
      <c r="V2641" s="68"/>
      <c r="W2641" s="68"/>
      <c r="X2641" s="68" t="s">
        <v>958</v>
      </c>
      <c r="Y2641" s="68"/>
    </row>
    <row r="2642" spans="1:25" x14ac:dyDescent="0.25">
      <c r="A2642" s="68" t="s">
        <v>7451</v>
      </c>
      <c r="B2642" s="68" t="s">
        <v>2131</v>
      </c>
      <c r="C2642" s="68" t="s">
        <v>181</v>
      </c>
      <c r="D2642" s="68" t="s">
        <v>194</v>
      </c>
      <c r="E2642" s="68" t="s">
        <v>12</v>
      </c>
      <c r="F2642" s="68" t="s">
        <v>195</v>
      </c>
      <c r="G2642" s="68" t="s">
        <v>12</v>
      </c>
      <c r="H2642" s="68" t="s">
        <v>2</v>
      </c>
      <c r="I2642" s="68">
        <v>61001</v>
      </c>
      <c r="J2642" s="68" t="s">
        <v>12923</v>
      </c>
      <c r="K2642" s="68" t="s">
        <v>196</v>
      </c>
      <c r="L2642" s="68" t="s">
        <v>14306</v>
      </c>
      <c r="M2642" s="68" t="s">
        <v>14310</v>
      </c>
      <c r="N2642" s="68" t="s">
        <v>4605</v>
      </c>
      <c r="O2642" s="68" t="s">
        <v>14666</v>
      </c>
      <c r="P2642" s="348">
        <v>27836127</v>
      </c>
      <c r="Q2642" s="348">
        <v>27836127</v>
      </c>
      <c r="R2642" s="348" t="s">
        <v>12750</v>
      </c>
      <c r="S2642" s="348">
        <v>27836127</v>
      </c>
      <c r="T2642" s="348" t="s">
        <v>16245</v>
      </c>
      <c r="U2642" s="348">
        <v>27322287</v>
      </c>
      <c r="V2642" s="68"/>
      <c r="W2642" s="68"/>
      <c r="X2642" s="68" t="s">
        <v>2675</v>
      </c>
      <c r="Y2642" s="68"/>
    </row>
    <row r="2643" spans="1:25" x14ac:dyDescent="0.25">
      <c r="A2643" s="68" t="s">
        <v>7452</v>
      </c>
      <c r="B2643" s="68" t="s">
        <v>2181</v>
      </c>
      <c r="C2643" s="68" t="s">
        <v>352</v>
      </c>
      <c r="D2643" s="68" t="s">
        <v>194</v>
      </c>
      <c r="E2643" s="68" t="s">
        <v>12</v>
      </c>
      <c r="F2643" s="68" t="s">
        <v>195</v>
      </c>
      <c r="G2643" s="68" t="s">
        <v>12</v>
      </c>
      <c r="H2643" s="68" t="s">
        <v>4</v>
      </c>
      <c r="I2643" s="68">
        <v>61003</v>
      </c>
      <c r="J2643" s="68" t="s">
        <v>13011</v>
      </c>
      <c r="K2643" s="68" t="s">
        <v>196</v>
      </c>
      <c r="L2643" s="68" t="s">
        <v>14306</v>
      </c>
      <c r="M2643" s="68" t="s">
        <v>2499</v>
      </c>
      <c r="N2643" s="68" t="s">
        <v>352</v>
      </c>
      <c r="O2643" s="68" t="s">
        <v>14666</v>
      </c>
      <c r="P2643" s="348">
        <v>22002252</v>
      </c>
      <c r="Q2643" s="348" t="s">
        <v>15347</v>
      </c>
      <c r="R2643" s="348" t="s">
        <v>15046</v>
      </c>
      <c r="S2643" s="348">
        <v>88069213</v>
      </c>
      <c r="T2643" s="348" t="s">
        <v>16245</v>
      </c>
      <c r="U2643" s="348">
        <v>27322287</v>
      </c>
      <c r="V2643" s="68"/>
      <c r="W2643" s="68"/>
      <c r="X2643" s="68" t="s">
        <v>8768</v>
      </c>
      <c r="Y2643" s="68"/>
    </row>
    <row r="2644" spans="1:25" x14ac:dyDescent="0.25">
      <c r="A2644" s="68" t="s">
        <v>7453</v>
      </c>
      <c r="B2644" s="68" t="s">
        <v>2336</v>
      </c>
      <c r="C2644" s="68" t="s">
        <v>7454</v>
      </c>
      <c r="D2644" s="68" t="s">
        <v>194</v>
      </c>
      <c r="E2644" s="68" t="s">
        <v>15</v>
      </c>
      <c r="F2644" s="68" t="s">
        <v>195</v>
      </c>
      <c r="G2644" s="68" t="s">
        <v>12</v>
      </c>
      <c r="H2644" s="68" t="s">
        <v>5</v>
      </c>
      <c r="I2644" s="68">
        <v>61004</v>
      </c>
      <c r="J2644" s="68" t="s">
        <v>13060</v>
      </c>
      <c r="K2644" s="68" t="s">
        <v>196</v>
      </c>
      <c r="L2644" s="68" t="s">
        <v>14306</v>
      </c>
      <c r="M2644" s="68" t="s">
        <v>7350</v>
      </c>
      <c r="N2644" s="68" t="s">
        <v>1747</v>
      </c>
      <c r="O2644" s="68" t="s">
        <v>14666</v>
      </c>
      <c r="P2644" s="348">
        <v>27766591</v>
      </c>
      <c r="Q2644" s="348">
        <v>89682712</v>
      </c>
      <c r="R2644" s="348" t="s">
        <v>12769</v>
      </c>
      <c r="S2644" s="348">
        <v>84707020</v>
      </c>
      <c r="T2644" s="348" t="s">
        <v>15942</v>
      </c>
      <c r="U2644" s="348">
        <v>89771930</v>
      </c>
      <c r="V2644" s="68"/>
      <c r="W2644" s="68"/>
      <c r="X2644" s="68" t="s">
        <v>626</v>
      </c>
      <c r="Y2644" s="68"/>
    </row>
    <row r="2645" spans="1:25" x14ac:dyDescent="0.25">
      <c r="A2645" s="68" t="s">
        <v>7456</v>
      </c>
      <c r="B2645" s="68" t="s">
        <v>7455</v>
      </c>
      <c r="C2645" s="68" t="s">
        <v>7457</v>
      </c>
      <c r="D2645" s="68" t="s">
        <v>194</v>
      </c>
      <c r="E2645" s="68" t="s">
        <v>15</v>
      </c>
      <c r="F2645" s="68" t="s">
        <v>195</v>
      </c>
      <c r="G2645" s="68" t="s">
        <v>12</v>
      </c>
      <c r="H2645" s="68" t="s">
        <v>5</v>
      </c>
      <c r="I2645" s="68">
        <v>61004</v>
      </c>
      <c r="J2645" s="68" t="s">
        <v>13060</v>
      </c>
      <c r="K2645" s="68" t="s">
        <v>196</v>
      </c>
      <c r="L2645" s="68" t="s">
        <v>14306</v>
      </c>
      <c r="M2645" s="68" t="s">
        <v>7350</v>
      </c>
      <c r="N2645" s="68" t="s">
        <v>7457</v>
      </c>
      <c r="O2645" s="68" t="s">
        <v>14666</v>
      </c>
      <c r="P2645" s="348">
        <v>27766367</v>
      </c>
      <c r="Q2645" s="348" t="s">
        <v>15347</v>
      </c>
      <c r="R2645" s="348" t="s">
        <v>12499</v>
      </c>
      <c r="S2645" s="348">
        <v>87621972</v>
      </c>
      <c r="T2645" s="348" t="s">
        <v>15942</v>
      </c>
      <c r="U2645" s="348">
        <v>88533618</v>
      </c>
      <c r="V2645" s="68"/>
      <c r="W2645" s="68"/>
      <c r="X2645" s="68" t="s">
        <v>4263</v>
      </c>
      <c r="Y2645" s="68"/>
    </row>
    <row r="2646" spans="1:25" x14ac:dyDescent="0.25">
      <c r="A2646" s="68" t="s">
        <v>7459</v>
      </c>
      <c r="B2646" s="68" t="s">
        <v>7458</v>
      </c>
      <c r="C2646" s="68" t="s">
        <v>7350</v>
      </c>
      <c r="D2646" s="68" t="s">
        <v>194</v>
      </c>
      <c r="E2646" s="68" t="s">
        <v>15</v>
      </c>
      <c r="F2646" s="68" t="s">
        <v>195</v>
      </c>
      <c r="G2646" s="68" t="s">
        <v>12</v>
      </c>
      <c r="H2646" s="68" t="s">
        <v>5</v>
      </c>
      <c r="I2646" s="68">
        <v>61004</v>
      </c>
      <c r="J2646" s="68" t="s">
        <v>13060</v>
      </c>
      <c r="K2646" s="68" t="s">
        <v>196</v>
      </c>
      <c r="L2646" s="68" t="s">
        <v>14306</v>
      </c>
      <c r="M2646" s="68" t="s">
        <v>7350</v>
      </c>
      <c r="N2646" s="68" t="s">
        <v>7350</v>
      </c>
      <c r="O2646" s="68" t="s">
        <v>14666</v>
      </c>
      <c r="P2646" s="348">
        <v>27801220</v>
      </c>
      <c r="Q2646" s="348">
        <v>22001101</v>
      </c>
      <c r="R2646" s="348" t="s">
        <v>13596</v>
      </c>
      <c r="S2646" s="348">
        <v>22001101</v>
      </c>
      <c r="T2646" s="348" t="s">
        <v>15942</v>
      </c>
      <c r="U2646" s="348">
        <v>89771930</v>
      </c>
      <c r="V2646" s="68" t="s">
        <v>15261</v>
      </c>
      <c r="W2646" s="68"/>
      <c r="X2646" s="68" t="s">
        <v>2795</v>
      </c>
      <c r="Y2646" s="68"/>
    </row>
    <row r="2647" spans="1:25" x14ac:dyDescent="0.25">
      <c r="A2647" s="68" t="s">
        <v>7461</v>
      </c>
      <c r="B2647" s="68" t="s">
        <v>7460</v>
      </c>
      <c r="C2647" s="68" t="s">
        <v>7462</v>
      </c>
      <c r="D2647" s="68" t="s">
        <v>194</v>
      </c>
      <c r="E2647" s="68" t="s">
        <v>15</v>
      </c>
      <c r="F2647" s="68" t="s">
        <v>195</v>
      </c>
      <c r="G2647" s="68" t="s">
        <v>12</v>
      </c>
      <c r="H2647" s="68" t="s">
        <v>5</v>
      </c>
      <c r="I2647" s="68">
        <v>61004</v>
      </c>
      <c r="J2647" s="68" t="s">
        <v>13060</v>
      </c>
      <c r="K2647" s="68" t="s">
        <v>196</v>
      </c>
      <c r="L2647" s="68" t="s">
        <v>14306</v>
      </c>
      <c r="M2647" s="68" t="s">
        <v>7350</v>
      </c>
      <c r="N2647" s="68" t="s">
        <v>7462</v>
      </c>
      <c r="O2647" s="68" t="s">
        <v>14666</v>
      </c>
      <c r="P2647" s="348">
        <v>22001242</v>
      </c>
      <c r="Q2647" s="348" t="s">
        <v>15347</v>
      </c>
      <c r="R2647" s="348" t="s">
        <v>11848</v>
      </c>
      <c r="S2647" s="348">
        <v>86184238</v>
      </c>
      <c r="T2647" s="348" t="s">
        <v>15942</v>
      </c>
      <c r="U2647" s="348">
        <v>89771930</v>
      </c>
      <c r="V2647" s="68"/>
      <c r="W2647" s="68"/>
      <c r="X2647" s="68" t="s">
        <v>7416</v>
      </c>
      <c r="Y2647" s="68"/>
    </row>
    <row r="2648" spans="1:25" x14ac:dyDescent="0.25">
      <c r="A2648" s="68" t="s">
        <v>7464</v>
      </c>
      <c r="B2648" s="68" t="s">
        <v>7463</v>
      </c>
      <c r="C2648" s="68" t="s">
        <v>7465</v>
      </c>
      <c r="D2648" s="68" t="s">
        <v>194</v>
      </c>
      <c r="E2648" s="68" t="s">
        <v>15</v>
      </c>
      <c r="F2648" s="68" t="s">
        <v>195</v>
      </c>
      <c r="G2648" s="68" t="s">
        <v>12</v>
      </c>
      <c r="H2648" s="68" t="s">
        <v>5</v>
      </c>
      <c r="I2648" s="68">
        <v>61004</v>
      </c>
      <c r="J2648" s="68" t="s">
        <v>13060</v>
      </c>
      <c r="K2648" s="68" t="s">
        <v>196</v>
      </c>
      <c r="L2648" s="68" t="s">
        <v>14306</v>
      </c>
      <c r="M2648" s="68" t="s">
        <v>7350</v>
      </c>
      <c r="N2648" s="68" t="s">
        <v>11849</v>
      </c>
      <c r="O2648" s="68" t="s">
        <v>14666</v>
      </c>
      <c r="P2648" s="348">
        <v>22001377</v>
      </c>
      <c r="Q2648" s="348" t="s">
        <v>15347</v>
      </c>
      <c r="R2648" s="348" t="s">
        <v>11850</v>
      </c>
      <c r="S2648" s="348">
        <v>85179797</v>
      </c>
      <c r="T2648" s="348" t="s">
        <v>15942</v>
      </c>
      <c r="U2648" s="348">
        <v>27800072</v>
      </c>
      <c r="V2648" s="68"/>
      <c r="W2648" s="68"/>
      <c r="X2648" s="68" t="s">
        <v>4266</v>
      </c>
      <c r="Y2648" s="68"/>
    </row>
    <row r="2649" spans="1:25" x14ac:dyDescent="0.25">
      <c r="A2649" s="68" t="s">
        <v>7467</v>
      </c>
      <c r="B2649" s="68" t="s">
        <v>7466</v>
      </c>
      <c r="C2649" s="68" t="s">
        <v>7468</v>
      </c>
      <c r="D2649" s="68" t="s">
        <v>194</v>
      </c>
      <c r="E2649" s="68" t="s">
        <v>15</v>
      </c>
      <c r="F2649" s="68" t="s">
        <v>195</v>
      </c>
      <c r="G2649" s="68" t="s">
        <v>12</v>
      </c>
      <c r="H2649" s="68" t="s">
        <v>5</v>
      </c>
      <c r="I2649" s="68">
        <v>61004</v>
      </c>
      <c r="J2649" s="68" t="s">
        <v>13060</v>
      </c>
      <c r="K2649" s="68" t="s">
        <v>196</v>
      </c>
      <c r="L2649" s="68" t="s">
        <v>14306</v>
      </c>
      <c r="M2649" s="68" t="s">
        <v>7350</v>
      </c>
      <c r="N2649" s="68" t="s">
        <v>5912</v>
      </c>
      <c r="O2649" s="68" t="s">
        <v>14666</v>
      </c>
      <c r="P2649" s="348">
        <v>22001424</v>
      </c>
      <c r="Q2649" s="348">
        <v>60087916</v>
      </c>
      <c r="R2649" s="348" t="s">
        <v>15054</v>
      </c>
      <c r="S2649" s="348">
        <v>60087916</v>
      </c>
      <c r="T2649" s="348" t="s">
        <v>15942</v>
      </c>
      <c r="U2649" s="348">
        <v>89771930</v>
      </c>
      <c r="V2649" s="68"/>
      <c r="W2649" s="68"/>
      <c r="X2649" s="68" t="s">
        <v>4269</v>
      </c>
      <c r="Y2649" s="68"/>
    </row>
    <row r="2650" spans="1:25" x14ac:dyDescent="0.25">
      <c r="A2650" s="68" t="s">
        <v>7469</v>
      </c>
      <c r="B2650" s="68" t="s">
        <v>4754</v>
      </c>
      <c r="C2650" s="68" t="s">
        <v>12368</v>
      </c>
      <c r="D2650" s="68" t="s">
        <v>194</v>
      </c>
      <c r="E2650" s="68" t="s">
        <v>300</v>
      </c>
      <c r="F2650" s="68" t="s">
        <v>195</v>
      </c>
      <c r="G2650" s="68" t="s">
        <v>8</v>
      </c>
      <c r="H2650" s="68" t="s">
        <v>5</v>
      </c>
      <c r="I2650" s="68">
        <v>60704</v>
      </c>
      <c r="J2650" s="68" t="s">
        <v>13942</v>
      </c>
      <c r="K2650" s="68" t="s">
        <v>196</v>
      </c>
      <c r="L2650" s="68" t="s">
        <v>197</v>
      </c>
      <c r="M2650" s="68" t="s">
        <v>2410</v>
      </c>
      <c r="N2650" s="68" t="s">
        <v>11851</v>
      </c>
      <c r="O2650" s="68" t="s">
        <v>14666</v>
      </c>
      <c r="P2650" s="348" t="s">
        <v>15347</v>
      </c>
      <c r="Q2650" s="348" t="s">
        <v>15347</v>
      </c>
      <c r="R2650" s="348" t="s">
        <v>16817</v>
      </c>
      <c r="S2650" s="348">
        <v>63760732</v>
      </c>
      <c r="T2650" s="348" t="s">
        <v>15518</v>
      </c>
      <c r="U2650" s="348">
        <v>84062648</v>
      </c>
      <c r="V2650" s="68"/>
      <c r="W2650" s="68"/>
      <c r="X2650" s="68" t="s">
        <v>8765</v>
      </c>
      <c r="Y2650" s="68"/>
    </row>
    <row r="2651" spans="1:25" x14ac:dyDescent="0.25">
      <c r="A2651" s="68" t="s">
        <v>7470</v>
      </c>
      <c r="B2651" s="68" t="s">
        <v>3922</v>
      </c>
      <c r="C2651" s="68" t="s">
        <v>7471</v>
      </c>
      <c r="D2651" s="68" t="s">
        <v>194</v>
      </c>
      <c r="E2651" s="68" t="s">
        <v>15</v>
      </c>
      <c r="F2651" s="68" t="s">
        <v>195</v>
      </c>
      <c r="G2651" s="68" t="s">
        <v>12</v>
      </c>
      <c r="H2651" s="68" t="s">
        <v>5</v>
      </c>
      <c r="I2651" s="68">
        <v>61004</v>
      </c>
      <c r="J2651" s="68" t="s">
        <v>13060</v>
      </c>
      <c r="K2651" s="68" t="s">
        <v>196</v>
      </c>
      <c r="L2651" s="68" t="s">
        <v>14306</v>
      </c>
      <c r="M2651" s="68" t="s">
        <v>7350</v>
      </c>
      <c r="N2651" s="68" t="s">
        <v>7471</v>
      </c>
      <c r="O2651" s="68" t="s">
        <v>14666</v>
      </c>
      <c r="P2651" s="348">
        <v>27766484</v>
      </c>
      <c r="Q2651" s="348">
        <v>22001158</v>
      </c>
      <c r="R2651" s="348" t="s">
        <v>11852</v>
      </c>
      <c r="S2651" s="348">
        <v>22001158</v>
      </c>
      <c r="T2651" s="348" t="s">
        <v>15942</v>
      </c>
      <c r="U2651" s="348">
        <v>27800072</v>
      </c>
      <c r="V2651" s="68"/>
      <c r="W2651" s="68"/>
      <c r="X2651" s="68" t="s">
        <v>5299</v>
      </c>
      <c r="Y2651" s="68"/>
    </row>
    <row r="2652" spans="1:25" x14ac:dyDescent="0.25">
      <c r="A2652" s="68" t="s">
        <v>7472</v>
      </c>
      <c r="B2652" s="68" t="s">
        <v>3487</v>
      </c>
      <c r="C2652" s="68" t="s">
        <v>7473</v>
      </c>
      <c r="D2652" s="68" t="s">
        <v>194</v>
      </c>
      <c r="E2652" s="68" t="s">
        <v>15</v>
      </c>
      <c r="F2652" s="68" t="s">
        <v>195</v>
      </c>
      <c r="G2652" s="68" t="s">
        <v>12</v>
      </c>
      <c r="H2652" s="68" t="s">
        <v>5</v>
      </c>
      <c r="I2652" s="68">
        <v>61004</v>
      </c>
      <c r="J2652" s="68" t="s">
        <v>13060</v>
      </c>
      <c r="K2652" s="68" t="s">
        <v>196</v>
      </c>
      <c r="L2652" s="68" t="s">
        <v>14306</v>
      </c>
      <c r="M2652" s="68" t="s">
        <v>7350</v>
      </c>
      <c r="N2652" s="68" t="s">
        <v>7473</v>
      </c>
      <c r="O2652" s="68" t="s">
        <v>14666</v>
      </c>
      <c r="P2652" s="348">
        <v>22001442</v>
      </c>
      <c r="Q2652" s="348" t="s">
        <v>15347</v>
      </c>
      <c r="R2652" s="348" t="s">
        <v>14321</v>
      </c>
      <c r="S2652" s="348">
        <v>88758981</v>
      </c>
      <c r="T2652" s="348" t="s">
        <v>15942</v>
      </c>
      <c r="U2652" s="348">
        <v>89771930</v>
      </c>
      <c r="V2652" s="68"/>
      <c r="W2652" s="68"/>
      <c r="X2652" s="68" t="s">
        <v>4606</v>
      </c>
      <c r="Y2652" s="68"/>
    </row>
    <row r="2653" spans="1:25" x14ac:dyDescent="0.25">
      <c r="A2653" s="68" t="s">
        <v>7474</v>
      </c>
      <c r="B2653" s="68" t="s">
        <v>3469</v>
      </c>
      <c r="C2653" s="68" t="s">
        <v>7475</v>
      </c>
      <c r="D2653" s="68" t="s">
        <v>194</v>
      </c>
      <c r="E2653" s="68" t="s">
        <v>15</v>
      </c>
      <c r="F2653" s="68" t="s">
        <v>195</v>
      </c>
      <c r="G2653" s="68" t="s">
        <v>12</v>
      </c>
      <c r="H2653" s="68" t="s">
        <v>5</v>
      </c>
      <c r="I2653" s="68">
        <v>61004</v>
      </c>
      <c r="J2653" s="68" t="s">
        <v>13060</v>
      </c>
      <c r="K2653" s="68" t="s">
        <v>196</v>
      </c>
      <c r="L2653" s="68" t="s">
        <v>14306</v>
      </c>
      <c r="M2653" s="68" t="s">
        <v>7350</v>
      </c>
      <c r="N2653" s="68" t="s">
        <v>11252</v>
      </c>
      <c r="O2653" s="68" t="s">
        <v>14666</v>
      </c>
      <c r="P2653" s="348">
        <v>61661550</v>
      </c>
      <c r="Q2653" s="348" t="s">
        <v>15347</v>
      </c>
      <c r="R2653" s="348" t="s">
        <v>13649</v>
      </c>
      <c r="S2653" s="348">
        <v>61661550</v>
      </c>
      <c r="T2653" s="348" t="s">
        <v>15942</v>
      </c>
      <c r="U2653" s="348">
        <v>89771930</v>
      </c>
      <c r="V2653" s="68"/>
      <c r="W2653" s="68"/>
      <c r="X2653" s="68" t="s">
        <v>10631</v>
      </c>
      <c r="Y2653" s="68"/>
    </row>
    <row r="2654" spans="1:25" x14ac:dyDescent="0.25">
      <c r="A2654" s="68" t="s">
        <v>7476</v>
      </c>
      <c r="B2654" s="68" t="s">
        <v>3500</v>
      </c>
      <c r="C2654" s="68" t="s">
        <v>11267</v>
      </c>
      <c r="D2654" s="68" t="s">
        <v>194</v>
      </c>
      <c r="E2654" s="68" t="s">
        <v>15</v>
      </c>
      <c r="F2654" s="68" t="s">
        <v>195</v>
      </c>
      <c r="G2654" s="68" t="s">
        <v>12</v>
      </c>
      <c r="H2654" s="68" t="s">
        <v>5</v>
      </c>
      <c r="I2654" s="68">
        <v>61004</v>
      </c>
      <c r="J2654" s="68" t="s">
        <v>13060</v>
      </c>
      <c r="K2654" s="68" t="s">
        <v>196</v>
      </c>
      <c r="L2654" s="68" t="s">
        <v>14306</v>
      </c>
      <c r="M2654" s="68" t="s">
        <v>7350</v>
      </c>
      <c r="N2654" s="68" t="s">
        <v>11267</v>
      </c>
      <c r="O2654" s="68" t="s">
        <v>14666</v>
      </c>
      <c r="P2654" s="348">
        <v>27800072</v>
      </c>
      <c r="Q2654" s="348">
        <v>27800072</v>
      </c>
      <c r="R2654" s="348" t="s">
        <v>16818</v>
      </c>
      <c r="S2654" s="348">
        <v>83083786</v>
      </c>
      <c r="T2654" s="348" t="s">
        <v>15942</v>
      </c>
      <c r="U2654" s="348">
        <v>89771930</v>
      </c>
      <c r="V2654" s="68"/>
      <c r="W2654" s="68"/>
      <c r="X2654" s="68" t="s">
        <v>1968</v>
      </c>
      <c r="Y2654" s="68"/>
    </row>
    <row r="2655" spans="1:25" x14ac:dyDescent="0.25">
      <c r="A2655" s="68" t="s">
        <v>7477</v>
      </c>
      <c r="B2655" s="68" t="s">
        <v>344</v>
      </c>
      <c r="C2655" s="68" t="s">
        <v>7478</v>
      </c>
      <c r="D2655" s="68" t="s">
        <v>194</v>
      </c>
      <c r="E2655" s="68" t="s">
        <v>15</v>
      </c>
      <c r="F2655" s="68" t="s">
        <v>195</v>
      </c>
      <c r="G2655" s="68" t="s">
        <v>12</v>
      </c>
      <c r="H2655" s="68" t="s">
        <v>3</v>
      </c>
      <c r="I2655" s="68">
        <v>61002</v>
      </c>
      <c r="J2655" s="68" t="s">
        <v>12959</v>
      </c>
      <c r="K2655" s="68" t="s">
        <v>196</v>
      </c>
      <c r="L2655" s="68" t="s">
        <v>14306</v>
      </c>
      <c r="M2655" s="68" t="s">
        <v>4324</v>
      </c>
      <c r="N2655" s="68" t="s">
        <v>11853</v>
      </c>
      <c r="O2655" s="68" t="s">
        <v>14666</v>
      </c>
      <c r="P2655" s="348">
        <v>27321115</v>
      </c>
      <c r="Q2655" s="348" t="s">
        <v>15347</v>
      </c>
      <c r="R2655" s="348" t="s">
        <v>16819</v>
      </c>
      <c r="S2655" s="348">
        <v>84727424</v>
      </c>
      <c r="T2655" s="348" t="s">
        <v>15942</v>
      </c>
      <c r="U2655" s="348">
        <v>89771930</v>
      </c>
      <c r="V2655" s="68"/>
      <c r="W2655" s="68"/>
      <c r="X2655" s="68" t="s">
        <v>1964</v>
      </c>
      <c r="Y2655" s="68"/>
    </row>
    <row r="2656" spans="1:25" x14ac:dyDescent="0.25">
      <c r="A2656" s="68" t="s">
        <v>7479</v>
      </c>
      <c r="B2656" s="68" t="s">
        <v>3449</v>
      </c>
      <c r="C2656" s="68" t="s">
        <v>7480</v>
      </c>
      <c r="D2656" s="68" t="s">
        <v>194</v>
      </c>
      <c r="E2656" s="68" t="s">
        <v>15</v>
      </c>
      <c r="F2656" s="68" t="s">
        <v>195</v>
      </c>
      <c r="G2656" s="68" t="s">
        <v>12</v>
      </c>
      <c r="H2656" s="68" t="s">
        <v>5</v>
      </c>
      <c r="I2656" s="68">
        <v>61004</v>
      </c>
      <c r="J2656" s="68" t="s">
        <v>13060</v>
      </c>
      <c r="K2656" s="68" t="s">
        <v>196</v>
      </c>
      <c r="L2656" s="68" t="s">
        <v>14306</v>
      </c>
      <c r="M2656" s="68" t="s">
        <v>7350</v>
      </c>
      <c r="N2656" s="68" t="s">
        <v>7480</v>
      </c>
      <c r="O2656" s="68" t="s">
        <v>14666</v>
      </c>
      <c r="P2656" s="348">
        <v>87567850</v>
      </c>
      <c r="Q2656" s="348" t="s">
        <v>15347</v>
      </c>
      <c r="R2656" s="348" t="s">
        <v>15943</v>
      </c>
      <c r="S2656" s="348">
        <v>87567850</v>
      </c>
      <c r="T2656" s="348" t="s">
        <v>15942</v>
      </c>
      <c r="U2656" s="348">
        <v>27322143</v>
      </c>
      <c r="V2656" s="68"/>
      <c r="W2656" s="68"/>
      <c r="X2656" s="68"/>
      <c r="Y2656" s="68"/>
    </row>
    <row r="2657" spans="1:25" x14ac:dyDescent="0.25">
      <c r="A2657" s="68" t="s">
        <v>7481</v>
      </c>
      <c r="B2657" s="68" t="s">
        <v>3484</v>
      </c>
      <c r="C2657" s="68" t="s">
        <v>7482</v>
      </c>
      <c r="D2657" s="68" t="s">
        <v>194</v>
      </c>
      <c r="E2657" s="68" t="s">
        <v>15</v>
      </c>
      <c r="F2657" s="68" t="s">
        <v>195</v>
      </c>
      <c r="G2657" s="68" t="s">
        <v>12</v>
      </c>
      <c r="H2657" s="68" t="s">
        <v>5</v>
      </c>
      <c r="I2657" s="68">
        <v>61004</v>
      </c>
      <c r="J2657" s="68" t="s">
        <v>13060</v>
      </c>
      <c r="K2657" s="68" t="s">
        <v>196</v>
      </c>
      <c r="L2657" s="68" t="s">
        <v>14306</v>
      </c>
      <c r="M2657" s="68" t="s">
        <v>7350</v>
      </c>
      <c r="N2657" s="68" t="s">
        <v>7482</v>
      </c>
      <c r="O2657" s="68" t="s">
        <v>14666</v>
      </c>
      <c r="P2657" s="348">
        <v>83441885</v>
      </c>
      <c r="Q2657" s="348">
        <v>27766219</v>
      </c>
      <c r="R2657" s="348" t="s">
        <v>15944</v>
      </c>
      <c r="S2657" s="348">
        <v>87577731</v>
      </c>
      <c r="T2657" s="348" t="s">
        <v>15942</v>
      </c>
      <c r="U2657" s="348">
        <v>89771930</v>
      </c>
      <c r="V2657" s="68"/>
      <c r="W2657" s="68"/>
      <c r="X2657" s="68"/>
      <c r="Y2657" s="68"/>
    </row>
    <row r="2658" spans="1:25" x14ac:dyDescent="0.25">
      <c r="A2658" s="68" t="s">
        <v>7483</v>
      </c>
      <c r="B2658" s="68" t="s">
        <v>3670</v>
      </c>
      <c r="C2658" s="68" t="s">
        <v>7484</v>
      </c>
      <c r="D2658" s="68" t="s">
        <v>194</v>
      </c>
      <c r="E2658" s="68" t="s">
        <v>15</v>
      </c>
      <c r="F2658" s="68" t="s">
        <v>195</v>
      </c>
      <c r="G2658" s="68" t="s">
        <v>12</v>
      </c>
      <c r="H2658" s="68" t="s">
        <v>5</v>
      </c>
      <c r="I2658" s="68">
        <v>61004</v>
      </c>
      <c r="J2658" s="68" t="s">
        <v>13060</v>
      </c>
      <c r="K2658" s="68" t="s">
        <v>196</v>
      </c>
      <c r="L2658" s="68" t="s">
        <v>14306</v>
      </c>
      <c r="M2658" s="68" t="s">
        <v>7350</v>
      </c>
      <c r="N2658" s="68" t="s">
        <v>7484</v>
      </c>
      <c r="O2658" s="68" t="s">
        <v>14666</v>
      </c>
      <c r="P2658" s="348">
        <v>22001160</v>
      </c>
      <c r="Q2658" s="348">
        <v>87628393</v>
      </c>
      <c r="R2658" s="348" t="s">
        <v>15107</v>
      </c>
      <c r="S2658" s="348">
        <v>87628393</v>
      </c>
      <c r="T2658" s="348" t="s">
        <v>15942</v>
      </c>
      <c r="U2658" s="348">
        <v>89771930</v>
      </c>
      <c r="V2658" s="68"/>
      <c r="W2658" s="68"/>
      <c r="X2658" s="68" t="s">
        <v>1871</v>
      </c>
      <c r="Y2658" s="68"/>
    </row>
    <row r="2659" spans="1:25" x14ac:dyDescent="0.25">
      <c r="A2659" s="68" t="s">
        <v>7485</v>
      </c>
      <c r="B2659" s="68" t="s">
        <v>3780</v>
      </c>
      <c r="C2659" s="68" t="s">
        <v>2855</v>
      </c>
      <c r="D2659" s="68" t="s">
        <v>194</v>
      </c>
      <c r="E2659" s="68" t="s">
        <v>15</v>
      </c>
      <c r="F2659" s="68" t="s">
        <v>195</v>
      </c>
      <c r="G2659" s="68" t="s">
        <v>12</v>
      </c>
      <c r="H2659" s="68" t="s">
        <v>5</v>
      </c>
      <c r="I2659" s="68">
        <v>61004</v>
      </c>
      <c r="J2659" s="68" t="s">
        <v>13060</v>
      </c>
      <c r="K2659" s="68" t="s">
        <v>196</v>
      </c>
      <c r="L2659" s="68" t="s">
        <v>14306</v>
      </c>
      <c r="M2659" s="68" t="s">
        <v>7350</v>
      </c>
      <c r="N2659" s="68" t="s">
        <v>2855</v>
      </c>
      <c r="O2659" s="68" t="s">
        <v>14666</v>
      </c>
      <c r="P2659" s="348">
        <v>27800732</v>
      </c>
      <c r="Q2659" s="348">
        <v>27800732</v>
      </c>
      <c r="R2659" s="348" t="s">
        <v>11854</v>
      </c>
      <c r="S2659" s="348">
        <v>85340530</v>
      </c>
      <c r="T2659" s="348" t="s">
        <v>15942</v>
      </c>
      <c r="U2659" s="348">
        <v>89771930</v>
      </c>
      <c r="V2659" s="68"/>
      <c r="W2659" s="68"/>
      <c r="X2659" s="68" t="s">
        <v>2402</v>
      </c>
      <c r="Y2659" s="68"/>
    </row>
    <row r="2660" spans="1:25" x14ac:dyDescent="0.25">
      <c r="A2660" s="68" t="s">
        <v>7486</v>
      </c>
      <c r="B2660" s="68" t="s">
        <v>3866</v>
      </c>
      <c r="C2660" s="68" t="s">
        <v>7487</v>
      </c>
      <c r="D2660" s="68" t="s">
        <v>194</v>
      </c>
      <c r="E2660" s="68" t="s">
        <v>15</v>
      </c>
      <c r="F2660" s="68" t="s">
        <v>195</v>
      </c>
      <c r="G2660" s="68" t="s">
        <v>12</v>
      </c>
      <c r="H2660" s="68" t="s">
        <v>3</v>
      </c>
      <c r="I2660" s="68">
        <v>61002</v>
      </c>
      <c r="J2660" s="68" t="s">
        <v>12959</v>
      </c>
      <c r="K2660" s="68" t="s">
        <v>196</v>
      </c>
      <c r="L2660" s="68" t="s">
        <v>14306</v>
      </c>
      <c r="M2660" s="68" t="s">
        <v>4324</v>
      </c>
      <c r="N2660" s="68" t="s">
        <v>7487</v>
      </c>
      <c r="O2660" s="68" t="s">
        <v>14666</v>
      </c>
      <c r="P2660" s="348">
        <v>27321041</v>
      </c>
      <c r="Q2660" s="348">
        <v>63372663</v>
      </c>
      <c r="R2660" s="348" t="s">
        <v>16820</v>
      </c>
      <c r="S2660" s="348">
        <v>63372663</v>
      </c>
      <c r="T2660" s="348" t="s">
        <v>15942</v>
      </c>
      <c r="U2660" s="348">
        <v>89771930</v>
      </c>
      <c r="V2660" s="68"/>
      <c r="W2660" s="68"/>
      <c r="X2660" s="68" t="s">
        <v>7035</v>
      </c>
      <c r="Y2660" s="68"/>
    </row>
    <row r="2661" spans="1:25" x14ac:dyDescent="0.25">
      <c r="A2661" s="68" t="s">
        <v>7489</v>
      </c>
      <c r="B2661" s="68" t="s">
        <v>2883</v>
      </c>
      <c r="C2661" s="68" t="s">
        <v>4456</v>
      </c>
      <c r="D2661" s="68" t="s">
        <v>194</v>
      </c>
      <c r="E2661" s="68" t="s">
        <v>3</v>
      </c>
      <c r="F2661" s="68" t="s">
        <v>195</v>
      </c>
      <c r="G2661" s="68" t="s">
        <v>8</v>
      </c>
      <c r="H2661" s="68" t="s">
        <v>5</v>
      </c>
      <c r="I2661" s="68">
        <v>60704</v>
      </c>
      <c r="J2661" s="68" t="s">
        <v>13942</v>
      </c>
      <c r="K2661" s="68" t="s">
        <v>196</v>
      </c>
      <c r="L2661" s="68" t="s">
        <v>197</v>
      </c>
      <c r="M2661" s="68" t="s">
        <v>2410</v>
      </c>
      <c r="N2661" s="68" t="s">
        <v>4456</v>
      </c>
      <c r="O2661" s="68" t="s">
        <v>14666</v>
      </c>
      <c r="P2661" s="348">
        <v>27766561</v>
      </c>
      <c r="Q2661" s="348">
        <v>64280325</v>
      </c>
      <c r="R2661" s="348" t="s">
        <v>16821</v>
      </c>
      <c r="S2661" s="348">
        <v>22002081</v>
      </c>
      <c r="T2661" s="348" t="s">
        <v>15902</v>
      </c>
      <c r="U2661" s="348">
        <v>86418400</v>
      </c>
      <c r="V2661" s="68"/>
      <c r="W2661" s="68"/>
      <c r="X2661" s="68" t="s">
        <v>7033</v>
      </c>
      <c r="Y2661" s="68"/>
    </row>
    <row r="2662" spans="1:25" x14ac:dyDescent="0.25">
      <c r="A2662" s="68" t="s">
        <v>7491</v>
      </c>
      <c r="B2662" s="68" t="s">
        <v>7490</v>
      </c>
      <c r="C2662" s="68" t="s">
        <v>2365</v>
      </c>
      <c r="D2662" s="68" t="s">
        <v>194</v>
      </c>
      <c r="E2662" s="68" t="s">
        <v>15</v>
      </c>
      <c r="F2662" s="68" t="s">
        <v>195</v>
      </c>
      <c r="G2662" s="68" t="s">
        <v>12</v>
      </c>
      <c r="H2662" s="68" t="s">
        <v>4</v>
      </c>
      <c r="I2662" s="68">
        <v>61003</v>
      </c>
      <c r="J2662" s="68" t="s">
        <v>13011</v>
      </c>
      <c r="K2662" s="68" t="s">
        <v>196</v>
      </c>
      <c r="L2662" s="68" t="s">
        <v>14306</v>
      </c>
      <c r="M2662" s="68" t="s">
        <v>2499</v>
      </c>
      <c r="N2662" s="68" t="s">
        <v>2365</v>
      </c>
      <c r="O2662" s="68" t="s">
        <v>14666</v>
      </c>
      <c r="P2662" s="348">
        <v>22005112</v>
      </c>
      <c r="Q2662" s="348" t="s">
        <v>15347</v>
      </c>
      <c r="R2662" s="348" t="s">
        <v>15945</v>
      </c>
      <c r="S2662" s="348">
        <v>85057564</v>
      </c>
      <c r="T2662" s="348" t="s">
        <v>15942</v>
      </c>
      <c r="U2662" s="348">
        <v>88533618</v>
      </c>
      <c r="V2662" s="68"/>
      <c r="W2662" s="68"/>
      <c r="X2662" s="68" t="s">
        <v>12170</v>
      </c>
      <c r="Y2662" s="68"/>
    </row>
    <row r="2663" spans="1:25" x14ac:dyDescent="0.25">
      <c r="A2663" s="68" t="s">
        <v>7492</v>
      </c>
      <c r="B2663" s="68" t="s">
        <v>5313</v>
      </c>
      <c r="C2663" s="68" t="s">
        <v>4029</v>
      </c>
      <c r="D2663" s="68" t="s">
        <v>194</v>
      </c>
      <c r="E2663" s="68" t="s">
        <v>15</v>
      </c>
      <c r="F2663" s="68" t="s">
        <v>195</v>
      </c>
      <c r="G2663" s="68" t="s">
        <v>12</v>
      </c>
      <c r="H2663" s="68" t="s">
        <v>5</v>
      </c>
      <c r="I2663" s="68">
        <v>61004</v>
      </c>
      <c r="J2663" s="68" t="s">
        <v>13060</v>
      </c>
      <c r="K2663" s="68" t="s">
        <v>196</v>
      </c>
      <c r="L2663" s="68" t="s">
        <v>14306</v>
      </c>
      <c r="M2663" s="68" t="s">
        <v>7350</v>
      </c>
      <c r="N2663" s="68" t="s">
        <v>4029</v>
      </c>
      <c r="O2663" s="68" t="s">
        <v>14666</v>
      </c>
      <c r="P2663" s="348">
        <v>27766593</v>
      </c>
      <c r="Q2663" s="348" t="s">
        <v>15347</v>
      </c>
      <c r="R2663" s="348" t="s">
        <v>12496</v>
      </c>
      <c r="S2663" s="348">
        <v>84031178</v>
      </c>
      <c r="T2663" s="348" t="s">
        <v>15942</v>
      </c>
      <c r="U2663" s="348">
        <v>89771930</v>
      </c>
      <c r="V2663" s="68" t="s">
        <v>15261</v>
      </c>
      <c r="W2663" s="68"/>
      <c r="X2663" s="68" t="s">
        <v>2416</v>
      </c>
      <c r="Y2663" s="68"/>
    </row>
    <row r="2664" spans="1:25" x14ac:dyDescent="0.25">
      <c r="A2664" s="68" t="s">
        <v>7494</v>
      </c>
      <c r="B2664" s="68" t="s">
        <v>7493</v>
      </c>
      <c r="C2664" s="68" t="s">
        <v>4063</v>
      </c>
      <c r="D2664" s="68" t="s">
        <v>194</v>
      </c>
      <c r="E2664" s="68" t="s">
        <v>15</v>
      </c>
      <c r="F2664" s="68" t="s">
        <v>195</v>
      </c>
      <c r="G2664" s="68" t="s">
        <v>8</v>
      </c>
      <c r="H2664" s="68" t="s">
        <v>5</v>
      </c>
      <c r="I2664" s="68">
        <v>60704</v>
      </c>
      <c r="J2664" s="68" t="s">
        <v>13942</v>
      </c>
      <c r="K2664" s="68" t="s">
        <v>196</v>
      </c>
      <c r="L2664" s="68" t="s">
        <v>197</v>
      </c>
      <c r="M2664" s="68" t="s">
        <v>2410</v>
      </c>
      <c r="N2664" s="68" t="s">
        <v>11855</v>
      </c>
      <c r="O2664" s="68" t="s">
        <v>14666</v>
      </c>
      <c r="P2664" s="348">
        <v>27766219</v>
      </c>
      <c r="Q2664" s="348">
        <v>27766219</v>
      </c>
      <c r="R2664" s="348" t="s">
        <v>11856</v>
      </c>
      <c r="S2664" s="348">
        <v>85299704</v>
      </c>
      <c r="T2664" s="348" t="s">
        <v>15942</v>
      </c>
      <c r="U2664" s="348">
        <v>89771930</v>
      </c>
      <c r="V2664" s="68"/>
      <c r="W2664" s="68"/>
      <c r="X2664" s="68"/>
      <c r="Y2664" s="68"/>
    </row>
    <row r="2665" spans="1:25" x14ac:dyDescent="0.25">
      <c r="A2665" s="68" t="s">
        <v>7496</v>
      </c>
      <c r="B2665" s="68" t="s">
        <v>7495</v>
      </c>
      <c r="C2665" s="68" t="s">
        <v>1542</v>
      </c>
      <c r="D2665" s="68" t="s">
        <v>194</v>
      </c>
      <c r="E2665" s="68" t="s">
        <v>15</v>
      </c>
      <c r="F2665" s="68" t="s">
        <v>195</v>
      </c>
      <c r="G2665" s="68" t="s">
        <v>12</v>
      </c>
      <c r="H2665" s="68" t="s">
        <v>5</v>
      </c>
      <c r="I2665" s="68">
        <v>61004</v>
      </c>
      <c r="J2665" s="68" t="s">
        <v>13060</v>
      </c>
      <c r="K2665" s="68" t="s">
        <v>196</v>
      </c>
      <c r="L2665" s="68" t="s">
        <v>14306</v>
      </c>
      <c r="M2665" s="68" t="s">
        <v>7350</v>
      </c>
      <c r="N2665" s="68" t="s">
        <v>1542</v>
      </c>
      <c r="O2665" s="68" t="s">
        <v>14666</v>
      </c>
      <c r="P2665" s="348">
        <v>89562354</v>
      </c>
      <c r="Q2665" s="348">
        <v>25611523</v>
      </c>
      <c r="R2665" s="348" t="s">
        <v>15043</v>
      </c>
      <c r="S2665" s="348">
        <v>89562354</v>
      </c>
      <c r="T2665" s="348" t="s">
        <v>15942</v>
      </c>
      <c r="U2665" s="348">
        <v>89771930</v>
      </c>
      <c r="V2665" s="68"/>
      <c r="W2665" s="68"/>
      <c r="X2665" s="68" t="s">
        <v>10983</v>
      </c>
      <c r="Y2665" s="68"/>
    </row>
    <row r="2666" spans="1:25" x14ac:dyDescent="0.25">
      <c r="A2666" s="68" t="s">
        <v>7497</v>
      </c>
      <c r="B2666" s="68" t="s">
        <v>5307</v>
      </c>
      <c r="C2666" s="68" t="s">
        <v>7498</v>
      </c>
      <c r="D2666" s="68" t="s">
        <v>194</v>
      </c>
      <c r="E2666" s="68" t="s">
        <v>15</v>
      </c>
      <c r="F2666" s="68" t="s">
        <v>195</v>
      </c>
      <c r="G2666" s="68" t="s">
        <v>12</v>
      </c>
      <c r="H2666" s="68" t="s">
        <v>5</v>
      </c>
      <c r="I2666" s="68">
        <v>61004</v>
      </c>
      <c r="J2666" s="68" t="s">
        <v>13060</v>
      </c>
      <c r="K2666" s="68" t="s">
        <v>196</v>
      </c>
      <c r="L2666" s="68" t="s">
        <v>14306</v>
      </c>
      <c r="M2666" s="68" t="s">
        <v>7350</v>
      </c>
      <c r="N2666" s="68" t="s">
        <v>7498</v>
      </c>
      <c r="O2666" s="68" t="s">
        <v>14666</v>
      </c>
      <c r="P2666" s="348">
        <v>22001241</v>
      </c>
      <c r="Q2666" s="348" t="s">
        <v>15347</v>
      </c>
      <c r="R2666" s="348" t="s">
        <v>15055</v>
      </c>
      <c r="S2666" s="348">
        <v>84473897</v>
      </c>
      <c r="T2666" s="348" t="s">
        <v>15942</v>
      </c>
      <c r="U2666" s="348">
        <v>89771930</v>
      </c>
      <c r="V2666" s="68"/>
      <c r="W2666" s="68"/>
      <c r="X2666" s="68" t="s">
        <v>12171</v>
      </c>
      <c r="Y2666" s="68"/>
    </row>
    <row r="2667" spans="1:25" x14ac:dyDescent="0.25">
      <c r="A2667" s="68" t="s">
        <v>7500</v>
      </c>
      <c r="B2667" s="68" t="s">
        <v>7499</v>
      </c>
      <c r="C2667" s="68" t="s">
        <v>1010</v>
      </c>
      <c r="D2667" s="68" t="s">
        <v>194</v>
      </c>
      <c r="E2667" s="68" t="s">
        <v>15</v>
      </c>
      <c r="F2667" s="68" t="s">
        <v>195</v>
      </c>
      <c r="G2667" s="68" t="s">
        <v>12</v>
      </c>
      <c r="H2667" s="68" t="s">
        <v>4</v>
      </c>
      <c r="I2667" s="68">
        <v>61003</v>
      </c>
      <c r="J2667" s="68" t="s">
        <v>13011</v>
      </c>
      <c r="K2667" s="68" t="s">
        <v>196</v>
      </c>
      <c r="L2667" s="68" t="s">
        <v>14306</v>
      </c>
      <c r="M2667" s="68" t="s">
        <v>2499</v>
      </c>
      <c r="N2667" s="68" t="s">
        <v>1010</v>
      </c>
      <c r="O2667" s="68" t="s">
        <v>14666</v>
      </c>
      <c r="P2667" s="348">
        <v>22001459</v>
      </c>
      <c r="Q2667" s="348">
        <v>22005236</v>
      </c>
      <c r="R2667" s="348" t="s">
        <v>12497</v>
      </c>
      <c r="S2667" s="348">
        <v>88225159</v>
      </c>
      <c r="T2667" s="348" t="s">
        <v>15942</v>
      </c>
      <c r="U2667" s="348">
        <v>88533618</v>
      </c>
      <c r="V2667" s="68"/>
      <c r="W2667" s="68"/>
      <c r="X2667" s="68" t="s">
        <v>3188</v>
      </c>
      <c r="Y2667" s="68"/>
    </row>
    <row r="2668" spans="1:25" x14ac:dyDescent="0.25">
      <c r="A2668" s="68" t="s">
        <v>7501</v>
      </c>
      <c r="B2668" s="68" t="s">
        <v>4091</v>
      </c>
      <c r="C2668" s="68" t="s">
        <v>7502</v>
      </c>
      <c r="D2668" s="68" t="s">
        <v>194</v>
      </c>
      <c r="E2668" s="68" t="s">
        <v>15</v>
      </c>
      <c r="F2668" s="68" t="s">
        <v>195</v>
      </c>
      <c r="G2668" s="68" t="s">
        <v>12</v>
      </c>
      <c r="H2668" s="68" t="s">
        <v>3</v>
      </c>
      <c r="I2668" s="68">
        <v>61002</v>
      </c>
      <c r="J2668" s="68" t="s">
        <v>12959</v>
      </c>
      <c r="K2668" s="68" t="s">
        <v>196</v>
      </c>
      <c r="L2668" s="68" t="s">
        <v>14306</v>
      </c>
      <c r="M2668" s="68" t="s">
        <v>4324</v>
      </c>
      <c r="N2668" s="68" t="s">
        <v>4324</v>
      </c>
      <c r="O2668" s="68" t="s">
        <v>14666</v>
      </c>
      <c r="P2668" s="348">
        <v>27322135</v>
      </c>
      <c r="Q2668" s="348">
        <v>27322135</v>
      </c>
      <c r="R2668" s="348" t="s">
        <v>12504</v>
      </c>
      <c r="S2668" s="348">
        <v>27322135</v>
      </c>
      <c r="T2668" s="348" t="s">
        <v>15942</v>
      </c>
      <c r="U2668" s="348">
        <v>89771930</v>
      </c>
      <c r="V2668" s="68" t="s">
        <v>15261</v>
      </c>
      <c r="W2668" s="68"/>
      <c r="X2668" s="68" t="s">
        <v>1368</v>
      </c>
      <c r="Y2668" s="68"/>
    </row>
    <row r="2669" spans="1:25" x14ac:dyDescent="0.25">
      <c r="A2669" s="68" t="s">
        <v>7504</v>
      </c>
      <c r="B2669" s="68" t="s">
        <v>7503</v>
      </c>
      <c r="C2669" s="68" t="s">
        <v>7505</v>
      </c>
      <c r="D2669" s="68" t="s">
        <v>194</v>
      </c>
      <c r="E2669" s="68" t="s">
        <v>15</v>
      </c>
      <c r="F2669" s="68" t="s">
        <v>195</v>
      </c>
      <c r="G2669" s="68" t="s">
        <v>12</v>
      </c>
      <c r="H2669" s="68" t="s">
        <v>5</v>
      </c>
      <c r="I2669" s="68">
        <v>61004</v>
      </c>
      <c r="J2669" s="68" t="s">
        <v>13060</v>
      </c>
      <c r="K2669" s="68" t="s">
        <v>196</v>
      </c>
      <c r="L2669" s="68" t="s">
        <v>14306</v>
      </c>
      <c r="M2669" s="68" t="s">
        <v>7350</v>
      </c>
      <c r="N2669" s="68" t="s">
        <v>233</v>
      </c>
      <c r="O2669" s="68" t="s">
        <v>14666</v>
      </c>
      <c r="P2669" s="348">
        <v>22001348</v>
      </c>
      <c r="Q2669" s="348">
        <v>22001348</v>
      </c>
      <c r="R2669" s="348" t="s">
        <v>16822</v>
      </c>
      <c r="S2669" s="348">
        <v>87983014</v>
      </c>
      <c r="T2669" s="348" t="s">
        <v>15942</v>
      </c>
      <c r="U2669" s="348">
        <v>89771930</v>
      </c>
      <c r="V2669" s="68"/>
      <c r="W2669" s="68"/>
      <c r="X2669" s="68" t="s">
        <v>7298</v>
      </c>
      <c r="Y2669" s="68"/>
    </row>
    <row r="2670" spans="1:25" x14ac:dyDescent="0.25">
      <c r="A2670" s="68" t="s">
        <v>7507</v>
      </c>
      <c r="B2670" s="69" t="s">
        <v>7506</v>
      </c>
      <c r="C2670" s="68" t="s">
        <v>7508</v>
      </c>
      <c r="D2670" s="68" t="s">
        <v>194</v>
      </c>
      <c r="E2670" s="68" t="s">
        <v>15</v>
      </c>
      <c r="F2670" s="68" t="s">
        <v>195</v>
      </c>
      <c r="G2670" s="68" t="s">
        <v>8</v>
      </c>
      <c r="H2670" s="68" t="s">
        <v>5</v>
      </c>
      <c r="I2670" s="68">
        <v>60704</v>
      </c>
      <c r="J2670" s="68" t="s">
        <v>13942</v>
      </c>
      <c r="K2670" s="68" t="s">
        <v>196</v>
      </c>
      <c r="L2670" s="68" t="s">
        <v>197</v>
      </c>
      <c r="M2670" s="68" t="s">
        <v>2410</v>
      </c>
      <c r="N2670" s="68" t="s">
        <v>7508</v>
      </c>
      <c r="O2670" s="68" t="s">
        <v>14666</v>
      </c>
      <c r="P2670" s="348">
        <v>61208730</v>
      </c>
      <c r="Q2670" s="348" t="s">
        <v>15347</v>
      </c>
      <c r="R2670" s="348" t="s">
        <v>16823</v>
      </c>
      <c r="S2670" s="348">
        <v>61208730</v>
      </c>
      <c r="T2670" s="348" t="s">
        <v>15942</v>
      </c>
      <c r="U2670" s="348">
        <v>89771930</v>
      </c>
      <c r="V2670" s="68"/>
      <c r="W2670" s="68"/>
      <c r="X2670" s="68"/>
      <c r="Y2670" s="68"/>
    </row>
    <row r="2671" spans="1:25" x14ac:dyDescent="0.25">
      <c r="A2671" s="68" t="s">
        <v>7509</v>
      </c>
      <c r="B2671" s="68" t="s">
        <v>3051</v>
      </c>
      <c r="C2671" s="68" t="s">
        <v>7510</v>
      </c>
      <c r="D2671" s="68" t="s">
        <v>194</v>
      </c>
      <c r="E2671" s="68" t="s">
        <v>15</v>
      </c>
      <c r="F2671" s="68" t="s">
        <v>195</v>
      </c>
      <c r="G2671" s="68" t="s">
        <v>12</v>
      </c>
      <c r="H2671" s="68" t="s">
        <v>5</v>
      </c>
      <c r="I2671" s="68">
        <v>61004</v>
      </c>
      <c r="J2671" s="68" t="s">
        <v>13060</v>
      </c>
      <c r="K2671" s="68" t="s">
        <v>196</v>
      </c>
      <c r="L2671" s="68" t="s">
        <v>14306</v>
      </c>
      <c r="M2671" s="68" t="s">
        <v>7350</v>
      </c>
      <c r="N2671" s="68" t="s">
        <v>7510</v>
      </c>
      <c r="O2671" s="68" t="s">
        <v>14666</v>
      </c>
      <c r="P2671" s="348">
        <v>27766219</v>
      </c>
      <c r="Q2671" s="348">
        <v>27766219</v>
      </c>
      <c r="R2671" s="348" t="s">
        <v>16824</v>
      </c>
      <c r="S2671" s="348">
        <v>22001296</v>
      </c>
      <c r="T2671" s="348" t="s">
        <v>15942</v>
      </c>
      <c r="U2671" s="348">
        <v>27322143</v>
      </c>
      <c r="V2671" s="68"/>
      <c r="W2671" s="68"/>
      <c r="X2671" s="68" t="s">
        <v>5308</v>
      </c>
      <c r="Y2671" s="68"/>
    </row>
    <row r="2672" spans="1:25" x14ac:dyDescent="0.25">
      <c r="A2672" s="68" t="s">
        <v>7511</v>
      </c>
      <c r="B2672" s="68" t="s">
        <v>3060</v>
      </c>
      <c r="C2672" s="68" t="s">
        <v>7512</v>
      </c>
      <c r="D2672" s="68" t="s">
        <v>194</v>
      </c>
      <c r="E2672" s="68" t="s">
        <v>3</v>
      </c>
      <c r="F2672" s="68" t="s">
        <v>195</v>
      </c>
      <c r="G2672" s="68" t="s">
        <v>8</v>
      </c>
      <c r="H2672" s="68" t="s">
        <v>5</v>
      </c>
      <c r="I2672" s="68">
        <v>60704</v>
      </c>
      <c r="J2672" s="68" t="s">
        <v>13942</v>
      </c>
      <c r="K2672" s="68" t="s">
        <v>196</v>
      </c>
      <c r="L2672" s="68" t="s">
        <v>197</v>
      </c>
      <c r="M2672" s="68" t="s">
        <v>2410</v>
      </c>
      <c r="N2672" s="68" t="s">
        <v>7512</v>
      </c>
      <c r="O2672" s="68" t="s">
        <v>14666</v>
      </c>
      <c r="P2672" s="348">
        <v>87362636</v>
      </c>
      <c r="Q2672" s="348" t="s">
        <v>15347</v>
      </c>
      <c r="R2672" s="348" t="s">
        <v>15083</v>
      </c>
      <c r="S2672" s="348">
        <v>87362636</v>
      </c>
      <c r="T2672" s="348" t="s">
        <v>15902</v>
      </c>
      <c r="U2672" s="348">
        <v>86418400</v>
      </c>
      <c r="V2672" s="68"/>
      <c r="W2672" s="68"/>
      <c r="X2672" s="68" t="s">
        <v>9585</v>
      </c>
      <c r="Y2672" s="68"/>
    </row>
    <row r="2673" spans="1:25" x14ac:dyDescent="0.25">
      <c r="A2673" s="68" t="s">
        <v>7514</v>
      </c>
      <c r="B2673" s="69" t="s">
        <v>7513</v>
      </c>
      <c r="C2673" s="68" t="s">
        <v>7515</v>
      </c>
      <c r="D2673" s="68" t="s">
        <v>194</v>
      </c>
      <c r="E2673" s="68" t="s">
        <v>15</v>
      </c>
      <c r="F2673" s="68" t="s">
        <v>195</v>
      </c>
      <c r="G2673" s="68" t="s">
        <v>8</v>
      </c>
      <c r="H2673" s="68" t="s">
        <v>5</v>
      </c>
      <c r="I2673" s="68">
        <v>60704</v>
      </c>
      <c r="J2673" s="68" t="s">
        <v>13942</v>
      </c>
      <c r="K2673" s="68" t="s">
        <v>196</v>
      </c>
      <c r="L2673" s="68" t="s">
        <v>197</v>
      </c>
      <c r="M2673" s="68" t="s">
        <v>2410</v>
      </c>
      <c r="N2673" s="68" t="s">
        <v>7515</v>
      </c>
      <c r="O2673" s="68" t="s">
        <v>14666</v>
      </c>
      <c r="P2673" s="348">
        <v>85906126</v>
      </c>
      <c r="Q2673" s="348" t="s">
        <v>15347</v>
      </c>
      <c r="R2673" s="348" t="s">
        <v>15111</v>
      </c>
      <c r="S2673" s="348">
        <v>85906126</v>
      </c>
      <c r="T2673" s="348" t="s">
        <v>15942</v>
      </c>
      <c r="U2673" s="348">
        <v>88771930</v>
      </c>
      <c r="V2673" s="68"/>
      <c r="W2673" s="68"/>
      <c r="X2673" s="68"/>
      <c r="Y2673" s="68"/>
    </row>
    <row r="2674" spans="1:25" x14ac:dyDescent="0.25">
      <c r="A2674" s="68" t="s">
        <v>7517</v>
      </c>
      <c r="B2674" s="68" t="s">
        <v>7516</v>
      </c>
      <c r="C2674" s="68" t="s">
        <v>10399</v>
      </c>
      <c r="D2674" s="68" t="s">
        <v>132</v>
      </c>
      <c r="E2674" s="68" t="s">
        <v>8</v>
      </c>
      <c r="F2674" s="68" t="s">
        <v>133</v>
      </c>
      <c r="G2674" s="68" t="s">
        <v>2</v>
      </c>
      <c r="H2674" s="68" t="s">
        <v>4</v>
      </c>
      <c r="I2674" s="68">
        <v>70103</v>
      </c>
      <c r="J2674" s="68" t="s">
        <v>13900</v>
      </c>
      <c r="K2674" s="68" t="s">
        <v>132</v>
      </c>
      <c r="L2674" s="68" t="s">
        <v>132</v>
      </c>
      <c r="M2674" s="68" t="s">
        <v>134</v>
      </c>
      <c r="N2674" s="68" t="s">
        <v>11857</v>
      </c>
      <c r="O2674" s="68" t="s">
        <v>14666</v>
      </c>
      <c r="P2674" s="348">
        <v>88886673</v>
      </c>
      <c r="Q2674" s="348" t="s">
        <v>15347</v>
      </c>
      <c r="R2674" s="348" t="s">
        <v>13626</v>
      </c>
      <c r="S2674" s="348">
        <v>88886673</v>
      </c>
      <c r="T2674" s="348" t="s">
        <v>15355</v>
      </c>
      <c r="U2674" s="348">
        <v>61516036</v>
      </c>
      <c r="V2674" s="68"/>
      <c r="W2674" s="68"/>
      <c r="X2674" s="68" t="s">
        <v>7518</v>
      </c>
      <c r="Y2674" s="68"/>
    </row>
    <row r="2675" spans="1:25" x14ac:dyDescent="0.25">
      <c r="A2675" s="68" t="s">
        <v>7519</v>
      </c>
      <c r="B2675" s="68" t="s">
        <v>6601</v>
      </c>
      <c r="C2675" s="68" t="s">
        <v>7520</v>
      </c>
      <c r="D2675" s="68" t="s">
        <v>4119</v>
      </c>
      <c r="E2675" s="68" t="s">
        <v>7</v>
      </c>
      <c r="F2675" s="68" t="s">
        <v>133</v>
      </c>
      <c r="G2675" s="68" t="s">
        <v>3</v>
      </c>
      <c r="H2675" s="68" t="s">
        <v>7</v>
      </c>
      <c r="I2675" s="68">
        <v>70206</v>
      </c>
      <c r="J2675" s="68" t="s">
        <v>13964</v>
      </c>
      <c r="K2675" s="68" t="s">
        <v>132</v>
      </c>
      <c r="L2675" s="68" t="s">
        <v>14376</v>
      </c>
      <c r="M2675" s="68" t="s">
        <v>2365</v>
      </c>
      <c r="N2675" s="68" t="s">
        <v>11858</v>
      </c>
      <c r="O2675" s="68" t="s">
        <v>14666</v>
      </c>
      <c r="P2675" s="348">
        <v>44140963</v>
      </c>
      <c r="Q2675" s="348" t="s">
        <v>15347</v>
      </c>
      <c r="R2675" s="348" t="s">
        <v>14388</v>
      </c>
      <c r="S2675" s="348">
        <v>72540724</v>
      </c>
      <c r="T2675" s="348" t="s">
        <v>15651</v>
      </c>
      <c r="U2675" s="348">
        <v>88756410</v>
      </c>
      <c r="V2675" s="68" t="s">
        <v>15261</v>
      </c>
      <c r="W2675" s="68"/>
      <c r="X2675" s="68" t="s">
        <v>6674</v>
      </c>
      <c r="Y2675" s="68"/>
    </row>
    <row r="2676" spans="1:25" x14ac:dyDescent="0.25">
      <c r="A2676" s="68" t="s">
        <v>7521</v>
      </c>
      <c r="B2676" s="68" t="s">
        <v>6570</v>
      </c>
      <c r="C2676" s="68" t="s">
        <v>2654</v>
      </c>
      <c r="D2676" s="68" t="s">
        <v>132</v>
      </c>
      <c r="E2676" s="68" t="s">
        <v>8</v>
      </c>
      <c r="F2676" s="68" t="s">
        <v>133</v>
      </c>
      <c r="G2676" s="68" t="s">
        <v>2</v>
      </c>
      <c r="H2676" s="68" t="s">
        <v>4</v>
      </c>
      <c r="I2676" s="68">
        <v>70103</v>
      </c>
      <c r="J2676" s="68" t="s">
        <v>13900</v>
      </c>
      <c r="K2676" s="68" t="s">
        <v>132</v>
      </c>
      <c r="L2676" s="68" t="s">
        <v>132</v>
      </c>
      <c r="M2676" s="68" t="s">
        <v>134</v>
      </c>
      <c r="N2676" s="68" t="s">
        <v>2654</v>
      </c>
      <c r="O2676" s="68" t="s">
        <v>14666</v>
      </c>
      <c r="P2676" s="348">
        <v>83119320</v>
      </c>
      <c r="Q2676" s="348" t="s">
        <v>15347</v>
      </c>
      <c r="R2676" s="348" t="s">
        <v>10407</v>
      </c>
      <c r="S2676" s="348">
        <v>83119320</v>
      </c>
      <c r="T2676" s="348" t="s">
        <v>15355</v>
      </c>
      <c r="U2676" s="348" t="s">
        <v>16825</v>
      </c>
      <c r="V2676" s="68"/>
      <c r="W2676" s="68"/>
      <c r="X2676" s="68" t="s">
        <v>3430</v>
      </c>
      <c r="Y2676" s="68"/>
    </row>
    <row r="2677" spans="1:25" x14ac:dyDescent="0.25">
      <c r="A2677" s="68" t="s">
        <v>7523</v>
      </c>
      <c r="B2677" s="68" t="s">
        <v>7522</v>
      </c>
      <c r="C2677" s="68" t="s">
        <v>7524</v>
      </c>
      <c r="D2677" s="68" t="s">
        <v>132</v>
      </c>
      <c r="E2677" s="68" t="s">
        <v>6</v>
      </c>
      <c r="F2677" s="68" t="s">
        <v>133</v>
      </c>
      <c r="G2677" s="68" t="s">
        <v>4</v>
      </c>
      <c r="H2677" s="68" t="s">
        <v>8</v>
      </c>
      <c r="I2677" s="68">
        <v>70307</v>
      </c>
      <c r="J2677" s="68" t="s">
        <v>13971</v>
      </c>
      <c r="K2677" s="68" t="s">
        <v>132</v>
      </c>
      <c r="L2677" s="68" t="s">
        <v>14348</v>
      </c>
      <c r="M2677" s="68" t="s">
        <v>14354</v>
      </c>
      <c r="N2677" s="68" t="s">
        <v>7524</v>
      </c>
      <c r="O2677" s="68" t="s">
        <v>14666</v>
      </c>
      <c r="P2677" s="348">
        <v>27989337</v>
      </c>
      <c r="Q2677" s="348" t="s">
        <v>15347</v>
      </c>
      <c r="R2677" s="348" t="s">
        <v>15946</v>
      </c>
      <c r="S2677" s="348">
        <v>27989337</v>
      </c>
      <c r="T2677" s="348" t="s">
        <v>16551</v>
      </c>
      <c r="U2677" s="348">
        <v>27687141</v>
      </c>
      <c r="V2677" s="68"/>
      <c r="W2677" s="68"/>
      <c r="X2677" s="68" t="s">
        <v>4978</v>
      </c>
      <c r="Y2677" s="68"/>
    </row>
    <row r="2678" spans="1:25" x14ac:dyDescent="0.25">
      <c r="A2678" s="68" t="s">
        <v>7527</v>
      </c>
      <c r="B2678" s="68" t="s">
        <v>7526</v>
      </c>
      <c r="C2678" s="68" t="s">
        <v>7528</v>
      </c>
      <c r="D2678" s="68" t="s">
        <v>132</v>
      </c>
      <c r="E2678" s="68" t="s">
        <v>3</v>
      </c>
      <c r="F2678" s="68" t="s">
        <v>133</v>
      </c>
      <c r="G2678" s="68" t="s">
        <v>2</v>
      </c>
      <c r="H2678" s="68" t="s">
        <v>5</v>
      </c>
      <c r="I2678" s="68">
        <v>70104</v>
      </c>
      <c r="J2678" s="68" t="s">
        <v>13927</v>
      </c>
      <c r="K2678" s="68" t="s">
        <v>132</v>
      </c>
      <c r="L2678" s="68" t="s">
        <v>132</v>
      </c>
      <c r="M2678" s="68" t="s">
        <v>14352</v>
      </c>
      <c r="N2678" s="68" t="s">
        <v>7528</v>
      </c>
      <c r="O2678" s="68" t="s">
        <v>14666</v>
      </c>
      <c r="P2678" s="348">
        <v>22001568</v>
      </c>
      <c r="Q2678" s="348" t="s">
        <v>15347</v>
      </c>
      <c r="R2678" s="348" t="s">
        <v>15947</v>
      </c>
      <c r="S2678" s="348">
        <v>89578592</v>
      </c>
      <c r="T2678" s="348" t="s">
        <v>15624</v>
      </c>
      <c r="U2678" s="348">
        <v>27582530</v>
      </c>
      <c r="V2678" s="68"/>
      <c r="W2678" s="68"/>
      <c r="X2678" s="68" t="s">
        <v>7529</v>
      </c>
      <c r="Y2678" s="68"/>
    </row>
    <row r="2679" spans="1:25" x14ac:dyDescent="0.25">
      <c r="A2679" s="68" t="s">
        <v>7531</v>
      </c>
      <c r="B2679" s="68" t="s">
        <v>7530</v>
      </c>
      <c r="C2679" s="68" t="s">
        <v>7532</v>
      </c>
      <c r="D2679" s="68" t="s">
        <v>132</v>
      </c>
      <c r="E2679" s="68" t="s">
        <v>8</v>
      </c>
      <c r="F2679" s="68" t="s">
        <v>133</v>
      </c>
      <c r="G2679" s="68" t="s">
        <v>2</v>
      </c>
      <c r="H2679" s="68" t="s">
        <v>4</v>
      </c>
      <c r="I2679" s="68">
        <v>70103</v>
      </c>
      <c r="J2679" s="68" t="s">
        <v>13900</v>
      </c>
      <c r="K2679" s="68" t="s">
        <v>132</v>
      </c>
      <c r="L2679" s="68" t="s">
        <v>132</v>
      </c>
      <c r="M2679" s="68" t="s">
        <v>134</v>
      </c>
      <c r="N2679" s="68" t="s">
        <v>7532</v>
      </c>
      <c r="O2679" s="68" t="s">
        <v>14666</v>
      </c>
      <c r="P2679" s="348">
        <v>27971326</v>
      </c>
      <c r="Q2679" s="348" t="s">
        <v>15347</v>
      </c>
      <c r="R2679" s="348" t="s">
        <v>10378</v>
      </c>
      <c r="S2679" s="348">
        <v>88824815</v>
      </c>
      <c r="T2679" s="348" t="s">
        <v>15355</v>
      </c>
      <c r="U2679" s="348" t="s">
        <v>16826</v>
      </c>
      <c r="V2679" s="68"/>
      <c r="W2679" s="68"/>
      <c r="X2679" s="68" t="s">
        <v>3379</v>
      </c>
      <c r="Y2679" s="68"/>
    </row>
    <row r="2680" spans="1:25" x14ac:dyDescent="0.25">
      <c r="A2680" s="68" t="s">
        <v>7533</v>
      </c>
      <c r="B2680" s="68" t="s">
        <v>1410</v>
      </c>
      <c r="C2680" s="68" t="s">
        <v>1542</v>
      </c>
      <c r="D2680" s="68" t="s">
        <v>132</v>
      </c>
      <c r="E2680" s="68" t="s">
        <v>3</v>
      </c>
      <c r="F2680" s="68" t="s">
        <v>133</v>
      </c>
      <c r="G2680" s="68" t="s">
        <v>2</v>
      </c>
      <c r="H2680" s="68" t="s">
        <v>5</v>
      </c>
      <c r="I2680" s="68">
        <v>70104</v>
      </c>
      <c r="J2680" s="68" t="s">
        <v>13927</v>
      </c>
      <c r="K2680" s="68" t="s">
        <v>132</v>
      </c>
      <c r="L2680" s="68" t="s">
        <v>132</v>
      </c>
      <c r="M2680" s="68" t="s">
        <v>14352</v>
      </c>
      <c r="N2680" s="68" t="s">
        <v>1542</v>
      </c>
      <c r="O2680" s="68" t="s">
        <v>14666</v>
      </c>
      <c r="P2680" s="348">
        <v>22001727</v>
      </c>
      <c r="Q2680" s="348">
        <v>72615360</v>
      </c>
      <c r="R2680" s="348" t="s">
        <v>16827</v>
      </c>
      <c r="S2680" s="348">
        <v>61806001</v>
      </c>
      <c r="T2680" s="348" t="s">
        <v>15624</v>
      </c>
      <c r="U2680" s="348">
        <v>27582530</v>
      </c>
      <c r="V2680" s="68"/>
      <c r="W2680" s="68"/>
      <c r="X2680" s="68" t="s">
        <v>8810</v>
      </c>
      <c r="Y2680" s="68"/>
    </row>
    <row r="2681" spans="1:25" x14ac:dyDescent="0.25">
      <c r="A2681" s="68" t="s">
        <v>7534</v>
      </c>
      <c r="B2681" s="68" t="s">
        <v>6686</v>
      </c>
      <c r="C2681" s="68" t="s">
        <v>14046</v>
      </c>
      <c r="D2681" s="68" t="s">
        <v>11185</v>
      </c>
      <c r="E2681" s="68" t="s">
        <v>3</v>
      </c>
      <c r="F2681" s="68" t="s">
        <v>195</v>
      </c>
      <c r="G2681" s="68" t="s">
        <v>4</v>
      </c>
      <c r="H2681" s="68" t="s">
        <v>11</v>
      </c>
      <c r="I2681" s="68">
        <v>60309</v>
      </c>
      <c r="J2681" s="68" t="s">
        <v>13091</v>
      </c>
      <c r="K2681" s="68" t="s">
        <v>196</v>
      </c>
      <c r="L2681" s="68" t="s">
        <v>2066</v>
      </c>
      <c r="M2681" s="68" t="s">
        <v>14040</v>
      </c>
      <c r="N2681" s="68" t="s">
        <v>1144</v>
      </c>
      <c r="O2681" s="68" t="s">
        <v>14666</v>
      </c>
      <c r="P2681" s="348">
        <v>27300654</v>
      </c>
      <c r="Q2681" s="348">
        <v>85803558</v>
      </c>
      <c r="R2681" s="348" t="s">
        <v>10180</v>
      </c>
      <c r="S2681" s="348">
        <v>85803558</v>
      </c>
      <c r="T2681" s="348" t="s">
        <v>15501</v>
      </c>
      <c r="U2681" s="348">
        <v>27300654</v>
      </c>
      <c r="V2681" s="68" t="s">
        <v>15261</v>
      </c>
      <c r="W2681" s="68"/>
      <c r="X2681" s="68" t="s">
        <v>7535</v>
      </c>
      <c r="Y2681" s="68"/>
    </row>
    <row r="2682" spans="1:25" x14ac:dyDescent="0.25">
      <c r="A2682" s="68" t="s">
        <v>7536</v>
      </c>
      <c r="B2682" s="68" t="s">
        <v>6745</v>
      </c>
      <c r="C2682" s="68" t="s">
        <v>1501</v>
      </c>
      <c r="D2682" s="68" t="s">
        <v>132</v>
      </c>
      <c r="E2682" s="68" t="s">
        <v>8</v>
      </c>
      <c r="F2682" s="68" t="s">
        <v>133</v>
      </c>
      <c r="G2682" s="68" t="s">
        <v>2</v>
      </c>
      <c r="H2682" s="68" t="s">
        <v>4</v>
      </c>
      <c r="I2682" s="68">
        <v>70103</v>
      </c>
      <c r="J2682" s="68" t="s">
        <v>13900</v>
      </c>
      <c r="K2682" s="68" t="s">
        <v>132</v>
      </c>
      <c r="L2682" s="68" t="s">
        <v>132</v>
      </c>
      <c r="M2682" s="68" t="s">
        <v>134</v>
      </c>
      <c r="N2682" s="68" t="s">
        <v>1501</v>
      </c>
      <c r="O2682" s="68" t="s">
        <v>14666</v>
      </c>
      <c r="P2682" s="348">
        <v>27971103</v>
      </c>
      <c r="Q2682" s="348">
        <v>27971103</v>
      </c>
      <c r="R2682" s="348" t="s">
        <v>13269</v>
      </c>
      <c r="S2682" s="348">
        <v>83178792</v>
      </c>
      <c r="T2682" s="348" t="s">
        <v>15355</v>
      </c>
      <c r="U2682" s="348" t="s">
        <v>16341</v>
      </c>
      <c r="V2682" s="68"/>
      <c r="W2682" s="68"/>
      <c r="X2682" s="68" t="s">
        <v>863</v>
      </c>
      <c r="Y2682" s="68"/>
    </row>
    <row r="2683" spans="1:25" x14ac:dyDescent="0.25">
      <c r="A2683" s="68" t="s">
        <v>7538</v>
      </c>
      <c r="B2683" s="68" t="s">
        <v>7537</v>
      </c>
      <c r="C2683" s="68" t="s">
        <v>7539</v>
      </c>
      <c r="D2683" s="68" t="s">
        <v>132</v>
      </c>
      <c r="E2683" s="68" t="s">
        <v>2</v>
      </c>
      <c r="F2683" s="68" t="s">
        <v>133</v>
      </c>
      <c r="G2683" s="68" t="s">
        <v>2</v>
      </c>
      <c r="H2683" s="68" t="s">
        <v>2</v>
      </c>
      <c r="I2683" s="68">
        <v>70101</v>
      </c>
      <c r="J2683" s="68" t="s">
        <v>13750</v>
      </c>
      <c r="K2683" s="68" t="s">
        <v>132</v>
      </c>
      <c r="L2683" s="68" t="s">
        <v>132</v>
      </c>
      <c r="M2683" s="68" t="s">
        <v>132</v>
      </c>
      <c r="N2683" s="68" t="s">
        <v>11859</v>
      </c>
      <c r="O2683" s="68" t="s">
        <v>14666</v>
      </c>
      <c r="P2683" s="348">
        <v>22017161</v>
      </c>
      <c r="Q2683" s="348" t="s">
        <v>15347</v>
      </c>
      <c r="R2683" s="348" t="s">
        <v>15136</v>
      </c>
      <c r="S2683" s="348">
        <v>89580269</v>
      </c>
      <c r="T2683" s="348" t="s">
        <v>15948</v>
      </c>
      <c r="U2683" s="348">
        <v>22017169</v>
      </c>
      <c r="V2683" s="68"/>
      <c r="W2683" s="68"/>
      <c r="X2683" s="68" t="s">
        <v>12172</v>
      </c>
      <c r="Y2683" s="68"/>
    </row>
    <row r="2684" spans="1:25" x14ac:dyDescent="0.25">
      <c r="A2684" s="68" t="s">
        <v>7540</v>
      </c>
      <c r="B2684" s="68" t="s">
        <v>4289</v>
      </c>
      <c r="C2684" s="68" t="s">
        <v>7541</v>
      </c>
      <c r="D2684" s="68" t="s">
        <v>132</v>
      </c>
      <c r="E2684" s="68" t="s">
        <v>2</v>
      </c>
      <c r="F2684" s="68" t="s">
        <v>133</v>
      </c>
      <c r="G2684" s="68" t="s">
        <v>2</v>
      </c>
      <c r="H2684" s="68" t="s">
        <v>2</v>
      </c>
      <c r="I2684" s="68">
        <v>70101</v>
      </c>
      <c r="J2684" s="68" t="s">
        <v>13750</v>
      </c>
      <c r="K2684" s="68" t="s">
        <v>132</v>
      </c>
      <c r="L2684" s="68" t="s">
        <v>132</v>
      </c>
      <c r="M2684" s="68" t="s">
        <v>132</v>
      </c>
      <c r="N2684" s="68" t="s">
        <v>16828</v>
      </c>
      <c r="O2684" s="68" t="s">
        <v>14666</v>
      </c>
      <c r="P2684" s="348" t="s">
        <v>15347</v>
      </c>
      <c r="Q2684" s="348" t="s">
        <v>15347</v>
      </c>
      <c r="R2684" s="348" t="s">
        <v>15119</v>
      </c>
      <c r="S2684" s="348">
        <v>88597947</v>
      </c>
      <c r="T2684" s="348" t="s">
        <v>15948</v>
      </c>
      <c r="U2684" s="348">
        <v>22017169</v>
      </c>
      <c r="V2684" s="68"/>
      <c r="W2684" s="68"/>
      <c r="X2684" s="68" t="s">
        <v>5612</v>
      </c>
      <c r="Y2684" s="68"/>
    </row>
    <row r="2685" spans="1:25" x14ac:dyDescent="0.25">
      <c r="A2685" s="68" t="s">
        <v>7543</v>
      </c>
      <c r="B2685" s="68" t="s">
        <v>7542</v>
      </c>
      <c r="C2685" s="68" t="s">
        <v>10406</v>
      </c>
      <c r="D2685" s="68" t="s">
        <v>132</v>
      </c>
      <c r="E2685" s="68" t="s">
        <v>2</v>
      </c>
      <c r="F2685" s="68" t="s">
        <v>133</v>
      </c>
      <c r="G2685" s="68" t="s">
        <v>2</v>
      </c>
      <c r="H2685" s="68" t="s">
        <v>2</v>
      </c>
      <c r="I2685" s="68">
        <v>70101</v>
      </c>
      <c r="J2685" s="68" t="s">
        <v>13750</v>
      </c>
      <c r="K2685" s="68" t="s">
        <v>132</v>
      </c>
      <c r="L2685" s="68" t="s">
        <v>132</v>
      </c>
      <c r="M2685" s="68" t="s">
        <v>132</v>
      </c>
      <c r="N2685" s="68" t="s">
        <v>16829</v>
      </c>
      <c r="O2685" s="68" t="s">
        <v>14666</v>
      </c>
      <c r="P2685" s="348">
        <v>27580171</v>
      </c>
      <c r="Q2685" s="348">
        <v>27581567</v>
      </c>
      <c r="R2685" s="348" t="s">
        <v>15949</v>
      </c>
      <c r="S2685" s="348">
        <v>88583691</v>
      </c>
      <c r="T2685" s="348" t="s">
        <v>15948</v>
      </c>
      <c r="U2685" s="348">
        <v>22017169</v>
      </c>
      <c r="V2685" s="68" t="s">
        <v>15261</v>
      </c>
      <c r="W2685" s="68"/>
      <c r="X2685" s="68" t="s">
        <v>2518</v>
      </c>
      <c r="Y2685" s="68"/>
    </row>
    <row r="2686" spans="1:25" x14ac:dyDescent="0.25">
      <c r="A2686" s="68" t="s">
        <v>7545</v>
      </c>
      <c r="B2686" s="68" t="s">
        <v>7544</v>
      </c>
      <c r="C2686" s="68" t="s">
        <v>7546</v>
      </c>
      <c r="D2686" s="68" t="s">
        <v>132</v>
      </c>
      <c r="E2686" s="68" t="s">
        <v>5</v>
      </c>
      <c r="F2686" s="68" t="s">
        <v>133</v>
      </c>
      <c r="G2686" s="68" t="s">
        <v>4</v>
      </c>
      <c r="H2686" s="68" t="s">
        <v>3</v>
      </c>
      <c r="I2686" s="68">
        <v>70302</v>
      </c>
      <c r="J2686" s="68" t="s">
        <v>12934</v>
      </c>
      <c r="K2686" s="68" t="s">
        <v>132</v>
      </c>
      <c r="L2686" s="68" t="s">
        <v>14348</v>
      </c>
      <c r="M2686" s="68" t="s">
        <v>1699</v>
      </c>
      <c r="N2686" s="68" t="s">
        <v>7546</v>
      </c>
      <c r="O2686" s="68" t="s">
        <v>14666</v>
      </c>
      <c r="P2686" s="348">
        <v>27685436</v>
      </c>
      <c r="Q2686" s="348" t="s">
        <v>15347</v>
      </c>
      <c r="R2686" s="348" t="s">
        <v>15950</v>
      </c>
      <c r="S2686" s="348">
        <v>86662621</v>
      </c>
      <c r="T2686" s="348" t="s">
        <v>15951</v>
      </c>
      <c r="U2686" s="348">
        <v>27685436</v>
      </c>
      <c r="V2686" s="68"/>
      <c r="W2686" s="68"/>
      <c r="X2686" s="68"/>
      <c r="Y2686" s="68"/>
    </row>
    <row r="2687" spans="1:25" x14ac:dyDescent="0.25">
      <c r="A2687" s="68" t="s">
        <v>7549</v>
      </c>
      <c r="B2687" s="68" t="s">
        <v>7548</v>
      </c>
      <c r="C2687" s="68" t="s">
        <v>1617</v>
      </c>
      <c r="D2687" s="68" t="s">
        <v>132</v>
      </c>
      <c r="E2687" s="68" t="s">
        <v>2</v>
      </c>
      <c r="F2687" s="68" t="s">
        <v>133</v>
      </c>
      <c r="G2687" s="68" t="s">
        <v>2</v>
      </c>
      <c r="H2687" s="68" t="s">
        <v>2</v>
      </c>
      <c r="I2687" s="68">
        <v>70101</v>
      </c>
      <c r="J2687" s="68" t="s">
        <v>13750</v>
      </c>
      <c r="K2687" s="68" t="s">
        <v>132</v>
      </c>
      <c r="L2687" s="68" t="s">
        <v>132</v>
      </c>
      <c r="M2687" s="68" t="s">
        <v>132</v>
      </c>
      <c r="N2687" s="68" t="s">
        <v>1617</v>
      </c>
      <c r="O2687" s="68" t="s">
        <v>14666</v>
      </c>
      <c r="P2687" s="348">
        <v>27580184</v>
      </c>
      <c r="Q2687" s="348">
        <v>27580184</v>
      </c>
      <c r="R2687" s="348" t="s">
        <v>10400</v>
      </c>
      <c r="S2687" s="348">
        <v>27580184</v>
      </c>
      <c r="T2687" s="348" t="s">
        <v>15948</v>
      </c>
      <c r="U2687" s="348">
        <v>22017169</v>
      </c>
      <c r="V2687" s="68"/>
      <c r="W2687" s="68"/>
      <c r="X2687" s="68" t="s">
        <v>2524</v>
      </c>
      <c r="Y2687" s="68"/>
    </row>
    <row r="2688" spans="1:25" x14ac:dyDescent="0.25">
      <c r="A2688" s="68" t="s">
        <v>7550</v>
      </c>
      <c r="B2688" s="68" t="s">
        <v>4529</v>
      </c>
      <c r="C2688" s="68" t="s">
        <v>10389</v>
      </c>
      <c r="D2688" s="68" t="s">
        <v>132</v>
      </c>
      <c r="E2688" s="68" t="s">
        <v>8</v>
      </c>
      <c r="F2688" s="68" t="s">
        <v>133</v>
      </c>
      <c r="G2688" s="68" t="s">
        <v>2</v>
      </c>
      <c r="H2688" s="68" t="s">
        <v>4</v>
      </c>
      <c r="I2688" s="68">
        <v>70103</v>
      </c>
      <c r="J2688" s="68" t="s">
        <v>13900</v>
      </c>
      <c r="K2688" s="68" t="s">
        <v>132</v>
      </c>
      <c r="L2688" s="68" t="s">
        <v>132</v>
      </c>
      <c r="M2688" s="68" t="s">
        <v>134</v>
      </c>
      <c r="N2688" s="68" t="s">
        <v>10389</v>
      </c>
      <c r="O2688" s="68" t="s">
        <v>14666</v>
      </c>
      <c r="P2688" s="348">
        <v>88233426</v>
      </c>
      <c r="Q2688" s="348" t="s">
        <v>15347</v>
      </c>
      <c r="R2688" s="348" t="s">
        <v>10390</v>
      </c>
      <c r="S2688" s="348">
        <v>88233426</v>
      </c>
      <c r="T2688" s="348" t="s">
        <v>15355</v>
      </c>
      <c r="U2688" s="348" t="s">
        <v>16341</v>
      </c>
      <c r="V2688" s="68"/>
      <c r="W2688" s="68"/>
      <c r="X2688" s="68" t="s">
        <v>4855</v>
      </c>
      <c r="Y2688" s="68"/>
    </row>
    <row r="2689" spans="1:25" x14ac:dyDescent="0.25">
      <c r="A2689" s="68" t="s">
        <v>7552</v>
      </c>
      <c r="B2689" s="68" t="s">
        <v>7551</v>
      </c>
      <c r="C2689" s="68" t="s">
        <v>9951</v>
      </c>
      <c r="D2689" s="68" t="s">
        <v>132</v>
      </c>
      <c r="E2689" s="68" t="s">
        <v>2</v>
      </c>
      <c r="F2689" s="68" t="s">
        <v>133</v>
      </c>
      <c r="G2689" s="68" t="s">
        <v>2</v>
      </c>
      <c r="H2689" s="68" t="s">
        <v>2</v>
      </c>
      <c r="I2689" s="68">
        <v>70101</v>
      </c>
      <c r="J2689" s="68" t="s">
        <v>13750</v>
      </c>
      <c r="K2689" s="68" t="s">
        <v>132</v>
      </c>
      <c r="L2689" s="68" t="s">
        <v>132</v>
      </c>
      <c r="M2689" s="68" t="s">
        <v>132</v>
      </c>
      <c r="N2689" s="68" t="s">
        <v>11860</v>
      </c>
      <c r="O2689" s="68" t="s">
        <v>14666</v>
      </c>
      <c r="P2689" s="348">
        <v>27580537</v>
      </c>
      <c r="Q2689" s="348">
        <v>27580537</v>
      </c>
      <c r="R2689" s="348" t="s">
        <v>13625</v>
      </c>
      <c r="S2689" s="348">
        <v>27580537</v>
      </c>
      <c r="T2689" s="348" t="s">
        <v>16830</v>
      </c>
      <c r="U2689" s="348">
        <v>22017169</v>
      </c>
      <c r="V2689" s="68"/>
      <c r="W2689" s="68"/>
      <c r="X2689" s="68" t="s">
        <v>2521</v>
      </c>
      <c r="Y2689" s="68" t="s">
        <v>771</v>
      </c>
    </row>
    <row r="2690" spans="1:25" x14ac:dyDescent="0.25">
      <c r="A2690" s="68" t="s">
        <v>7554</v>
      </c>
      <c r="B2690" s="68" t="s">
        <v>7553</v>
      </c>
      <c r="C2690" s="68" t="s">
        <v>7555</v>
      </c>
      <c r="D2690" s="68" t="s">
        <v>4119</v>
      </c>
      <c r="E2690" s="68" t="s">
        <v>7</v>
      </c>
      <c r="F2690" s="68" t="s">
        <v>133</v>
      </c>
      <c r="G2690" s="68" t="s">
        <v>3</v>
      </c>
      <c r="H2690" s="68" t="s">
        <v>6</v>
      </c>
      <c r="I2690" s="68">
        <v>70205</v>
      </c>
      <c r="J2690" s="68" t="s">
        <v>13953</v>
      </c>
      <c r="K2690" s="68" t="s">
        <v>132</v>
      </c>
      <c r="L2690" s="68" t="s">
        <v>14376</v>
      </c>
      <c r="M2690" s="68" t="s">
        <v>4120</v>
      </c>
      <c r="N2690" s="68" t="s">
        <v>11861</v>
      </c>
      <c r="O2690" s="68" t="s">
        <v>14666</v>
      </c>
      <c r="P2690" s="348">
        <v>88881653</v>
      </c>
      <c r="Q2690" s="348" t="s">
        <v>15347</v>
      </c>
      <c r="R2690" s="348" t="s">
        <v>13270</v>
      </c>
      <c r="S2690" s="348">
        <v>88881653</v>
      </c>
      <c r="T2690" s="348" t="s">
        <v>15651</v>
      </c>
      <c r="U2690" s="348">
        <v>88756410</v>
      </c>
      <c r="V2690" s="68" t="s">
        <v>15261</v>
      </c>
      <c r="W2690" s="68"/>
      <c r="X2690" s="68" t="s">
        <v>4244</v>
      </c>
      <c r="Y2690" s="68"/>
    </row>
    <row r="2691" spans="1:25" x14ac:dyDescent="0.25">
      <c r="A2691" s="68" t="s">
        <v>7557</v>
      </c>
      <c r="B2691" s="68" t="s">
        <v>7556</v>
      </c>
      <c r="C2691" s="68" t="s">
        <v>7558</v>
      </c>
      <c r="D2691" s="68" t="s">
        <v>4119</v>
      </c>
      <c r="E2691" s="68" t="s">
        <v>7</v>
      </c>
      <c r="F2691" s="68" t="s">
        <v>133</v>
      </c>
      <c r="G2691" s="68" t="s">
        <v>3</v>
      </c>
      <c r="H2691" s="68" t="s">
        <v>7</v>
      </c>
      <c r="I2691" s="68">
        <v>70206</v>
      </c>
      <c r="J2691" s="68" t="s">
        <v>13964</v>
      </c>
      <c r="K2691" s="68" t="s">
        <v>132</v>
      </c>
      <c r="L2691" s="68" t="s">
        <v>14376</v>
      </c>
      <c r="M2691" s="68" t="s">
        <v>2365</v>
      </c>
      <c r="N2691" s="68" t="s">
        <v>7558</v>
      </c>
      <c r="O2691" s="68" t="s">
        <v>14666</v>
      </c>
      <c r="P2691" s="348">
        <v>27670194</v>
      </c>
      <c r="Q2691" s="348">
        <v>87099897</v>
      </c>
      <c r="R2691" s="348" t="s">
        <v>15952</v>
      </c>
      <c r="S2691" s="348">
        <v>87099897</v>
      </c>
      <c r="T2691" s="348" t="s">
        <v>15651</v>
      </c>
      <c r="U2691" s="348">
        <v>88756410</v>
      </c>
      <c r="V2691" s="68" t="s">
        <v>15261</v>
      </c>
      <c r="W2691" s="68"/>
      <c r="X2691" s="68" t="s">
        <v>1726</v>
      </c>
      <c r="Y2691" s="68"/>
    </row>
    <row r="2692" spans="1:25" x14ac:dyDescent="0.25">
      <c r="A2692" s="68" t="s">
        <v>7559</v>
      </c>
      <c r="B2692" s="68" t="s">
        <v>952</v>
      </c>
      <c r="C2692" s="68" t="s">
        <v>7560</v>
      </c>
      <c r="D2692" s="68" t="s">
        <v>132</v>
      </c>
      <c r="E2692" s="68" t="s">
        <v>2</v>
      </c>
      <c r="F2692" s="68" t="s">
        <v>133</v>
      </c>
      <c r="G2692" s="68" t="s">
        <v>2</v>
      </c>
      <c r="H2692" s="68" t="s">
        <v>2</v>
      </c>
      <c r="I2692" s="68">
        <v>70101</v>
      </c>
      <c r="J2692" s="68" t="s">
        <v>13750</v>
      </c>
      <c r="K2692" s="68" t="s">
        <v>132</v>
      </c>
      <c r="L2692" s="68" t="s">
        <v>132</v>
      </c>
      <c r="M2692" s="68" t="s">
        <v>132</v>
      </c>
      <c r="N2692" s="68" t="s">
        <v>7560</v>
      </c>
      <c r="O2692" s="68" t="s">
        <v>14666</v>
      </c>
      <c r="P2692" s="348">
        <v>27951022</v>
      </c>
      <c r="Q2692" s="348">
        <v>27951022</v>
      </c>
      <c r="R2692" s="348" t="s">
        <v>11520</v>
      </c>
      <c r="S2692" s="348">
        <v>83133956</v>
      </c>
      <c r="T2692" s="348" t="s">
        <v>15948</v>
      </c>
      <c r="U2692" s="348">
        <v>22017169</v>
      </c>
      <c r="V2692" s="68" t="s">
        <v>15261</v>
      </c>
      <c r="W2692" s="68"/>
      <c r="X2692" s="68" t="s">
        <v>1217</v>
      </c>
      <c r="Y2692" s="68" t="s">
        <v>1226</v>
      </c>
    </row>
    <row r="2693" spans="1:25" x14ac:dyDescent="0.25">
      <c r="A2693" s="68" t="s">
        <v>7561</v>
      </c>
      <c r="B2693" s="68" t="s">
        <v>918</v>
      </c>
      <c r="C2693" s="68" t="s">
        <v>929</v>
      </c>
      <c r="D2693" s="68" t="s">
        <v>132</v>
      </c>
      <c r="E2693" s="68" t="s">
        <v>6</v>
      </c>
      <c r="F2693" s="68" t="s">
        <v>133</v>
      </c>
      <c r="G2693" s="68" t="s">
        <v>4</v>
      </c>
      <c r="H2693" s="68" t="s">
        <v>8</v>
      </c>
      <c r="I2693" s="68">
        <v>70307</v>
      </c>
      <c r="J2693" s="68" t="s">
        <v>13971</v>
      </c>
      <c r="K2693" s="68" t="s">
        <v>132</v>
      </c>
      <c r="L2693" s="68" t="s">
        <v>14348</v>
      </c>
      <c r="M2693" s="68" t="s">
        <v>14354</v>
      </c>
      <c r="N2693" s="68" t="s">
        <v>929</v>
      </c>
      <c r="O2693" s="68" t="s">
        <v>14666</v>
      </c>
      <c r="P2693" s="348">
        <v>85963164</v>
      </c>
      <c r="Q2693" s="348" t="s">
        <v>15347</v>
      </c>
      <c r="R2693" s="348" t="s">
        <v>11862</v>
      </c>
      <c r="S2693" s="348">
        <v>85963164</v>
      </c>
      <c r="T2693" s="348" t="s">
        <v>16551</v>
      </c>
      <c r="U2693" s="348">
        <v>27687141</v>
      </c>
      <c r="V2693" s="68"/>
      <c r="W2693" s="68"/>
      <c r="X2693" s="68"/>
      <c r="Y2693" s="68"/>
    </row>
    <row r="2694" spans="1:25" x14ac:dyDescent="0.25">
      <c r="A2694" s="68" t="s">
        <v>7562</v>
      </c>
      <c r="B2694" s="68" t="s">
        <v>1344</v>
      </c>
      <c r="C2694" s="68" t="s">
        <v>10149</v>
      </c>
      <c r="D2694" s="68" t="s">
        <v>132</v>
      </c>
      <c r="E2694" s="68" t="s">
        <v>2</v>
      </c>
      <c r="F2694" s="68" t="s">
        <v>133</v>
      </c>
      <c r="G2694" s="68" t="s">
        <v>2</v>
      </c>
      <c r="H2694" s="68" t="s">
        <v>2</v>
      </c>
      <c r="I2694" s="68">
        <v>70101</v>
      </c>
      <c r="J2694" s="68" t="s">
        <v>13750</v>
      </c>
      <c r="K2694" s="68" t="s">
        <v>132</v>
      </c>
      <c r="L2694" s="68" t="s">
        <v>132</v>
      </c>
      <c r="M2694" s="68" t="s">
        <v>132</v>
      </c>
      <c r="N2694" s="68" t="s">
        <v>11860</v>
      </c>
      <c r="O2694" s="68" t="s">
        <v>14666</v>
      </c>
      <c r="P2694" s="348">
        <v>27580807</v>
      </c>
      <c r="Q2694" s="348">
        <v>27580807</v>
      </c>
      <c r="R2694" s="348" t="s">
        <v>10391</v>
      </c>
      <c r="S2694" s="348">
        <v>27580807</v>
      </c>
      <c r="T2694" s="348" t="s">
        <v>15948</v>
      </c>
      <c r="U2694" s="348">
        <v>22017169</v>
      </c>
      <c r="V2694" s="68"/>
      <c r="W2694" s="68"/>
      <c r="X2694" s="68" t="s">
        <v>2513</v>
      </c>
      <c r="Y2694" s="68" t="s">
        <v>12215</v>
      </c>
    </row>
    <row r="2695" spans="1:25" x14ac:dyDescent="0.25">
      <c r="A2695" s="68" t="s">
        <v>7564</v>
      </c>
      <c r="B2695" s="68" t="s">
        <v>7563</v>
      </c>
      <c r="C2695" s="68" t="s">
        <v>10402</v>
      </c>
      <c r="D2695" s="68" t="s">
        <v>132</v>
      </c>
      <c r="E2695" s="68" t="s">
        <v>2</v>
      </c>
      <c r="F2695" s="68" t="s">
        <v>133</v>
      </c>
      <c r="G2695" s="68" t="s">
        <v>2</v>
      </c>
      <c r="H2695" s="68" t="s">
        <v>2</v>
      </c>
      <c r="I2695" s="68">
        <v>70101</v>
      </c>
      <c r="J2695" s="68" t="s">
        <v>13750</v>
      </c>
      <c r="K2695" s="68" t="s">
        <v>132</v>
      </c>
      <c r="L2695" s="68" t="s">
        <v>132</v>
      </c>
      <c r="M2695" s="68" t="s">
        <v>132</v>
      </c>
      <c r="N2695" s="68" t="s">
        <v>11863</v>
      </c>
      <c r="O2695" s="68" t="s">
        <v>14666</v>
      </c>
      <c r="P2695" s="348">
        <v>27580131</v>
      </c>
      <c r="Q2695" s="348">
        <v>21010249</v>
      </c>
      <c r="R2695" s="348" t="s">
        <v>16831</v>
      </c>
      <c r="S2695" s="348">
        <v>83338437</v>
      </c>
      <c r="T2695" s="348" t="s">
        <v>15948</v>
      </c>
      <c r="U2695" s="348">
        <v>22017169</v>
      </c>
      <c r="V2695" s="68"/>
      <c r="W2695" s="68"/>
      <c r="X2695" s="68" t="s">
        <v>1397</v>
      </c>
      <c r="Y2695" s="68"/>
    </row>
    <row r="2696" spans="1:25" x14ac:dyDescent="0.25">
      <c r="A2696" s="68" t="s">
        <v>7565</v>
      </c>
      <c r="B2696" s="68" t="s">
        <v>1570</v>
      </c>
      <c r="C2696" s="68" t="s">
        <v>10365</v>
      </c>
      <c r="D2696" s="68" t="s">
        <v>132</v>
      </c>
      <c r="E2696" s="68" t="s">
        <v>8</v>
      </c>
      <c r="F2696" s="68" t="s">
        <v>133</v>
      </c>
      <c r="G2696" s="68" t="s">
        <v>2</v>
      </c>
      <c r="H2696" s="68" t="s">
        <v>4</v>
      </c>
      <c r="I2696" s="68">
        <v>70103</v>
      </c>
      <c r="J2696" s="68" t="s">
        <v>13900</v>
      </c>
      <c r="K2696" s="68" t="s">
        <v>132</v>
      </c>
      <c r="L2696" s="68" t="s">
        <v>132</v>
      </c>
      <c r="M2696" s="68" t="s">
        <v>134</v>
      </c>
      <c r="N2696" s="68" t="s">
        <v>10365</v>
      </c>
      <c r="O2696" s="68" t="s">
        <v>14666</v>
      </c>
      <c r="P2696" s="348">
        <v>87761454</v>
      </c>
      <c r="Q2696" s="348" t="s">
        <v>15347</v>
      </c>
      <c r="R2696" s="348" t="s">
        <v>14374</v>
      </c>
      <c r="S2696" s="348">
        <v>84753818</v>
      </c>
      <c r="T2696" s="348" t="s">
        <v>15355</v>
      </c>
      <c r="U2696" s="348" t="s">
        <v>16826</v>
      </c>
      <c r="V2696" s="68" t="s">
        <v>15261</v>
      </c>
      <c r="W2696" s="68"/>
      <c r="X2696" s="68" t="s">
        <v>4980</v>
      </c>
      <c r="Y2696" s="68"/>
    </row>
    <row r="2697" spans="1:25" x14ac:dyDescent="0.25">
      <c r="A2697" s="68" t="s">
        <v>7566</v>
      </c>
      <c r="B2697" s="68" t="s">
        <v>1610</v>
      </c>
      <c r="C2697" s="68" t="s">
        <v>10380</v>
      </c>
      <c r="D2697" s="68" t="s">
        <v>132</v>
      </c>
      <c r="E2697" s="68" t="s">
        <v>2</v>
      </c>
      <c r="F2697" s="68" t="s">
        <v>133</v>
      </c>
      <c r="G2697" s="68" t="s">
        <v>2</v>
      </c>
      <c r="H2697" s="68" t="s">
        <v>2</v>
      </c>
      <c r="I2697" s="68">
        <v>70101</v>
      </c>
      <c r="J2697" s="68" t="s">
        <v>13750</v>
      </c>
      <c r="K2697" s="68" t="s">
        <v>132</v>
      </c>
      <c r="L2697" s="68" t="s">
        <v>132</v>
      </c>
      <c r="M2697" s="68" t="s">
        <v>132</v>
      </c>
      <c r="N2697" s="68" t="s">
        <v>10380</v>
      </c>
      <c r="O2697" s="68" t="s">
        <v>14666</v>
      </c>
      <c r="P2697" s="348">
        <v>27950737</v>
      </c>
      <c r="Q2697" s="348">
        <v>27950737</v>
      </c>
      <c r="R2697" s="348" t="s">
        <v>15133</v>
      </c>
      <c r="S2697" s="348">
        <v>83697058</v>
      </c>
      <c r="T2697" s="348" t="s">
        <v>15948</v>
      </c>
      <c r="U2697" s="348">
        <v>22017169</v>
      </c>
      <c r="V2697" s="68"/>
      <c r="W2697" s="68"/>
      <c r="X2697" s="68" t="s">
        <v>3383</v>
      </c>
      <c r="Y2697" s="68"/>
    </row>
    <row r="2698" spans="1:25" x14ac:dyDescent="0.25">
      <c r="A2698" s="68" t="s">
        <v>7568</v>
      </c>
      <c r="B2698" s="68" t="s">
        <v>7567</v>
      </c>
      <c r="C2698" s="68" t="s">
        <v>7569</v>
      </c>
      <c r="D2698" s="68" t="s">
        <v>132</v>
      </c>
      <c r="E2698" s="68" t="s">
        <v>2</v>
      </c>
      <c r="F2698" s="68" t="s">
        <v>133</v>
      </c>
      <c r="G2698" s="68" t="s">
        <v>2</v>
      </c>
      <c r="H2698" s="68" t="s">
        <v>2</v>
      </c>
      <c r="I2698" s="68">
        <v>70101</v>
      </c>
      <c r="J2698" s="68" t="s">
        <v>13750</v>
      </c>
      <c r="K2698" s="68" t="s">
        <v>132</v>
      </c>
      <c r="L2698" s="68" t="s">
        <v>132</v>
      </c>
      <c r="M2698" s="68" t="s">
        <v>132</v>
      </c>
      <c r="N2698" s="68" t="s">
        <v>11864</v>
      </c>
      <c r="O2698" s="68" t="s">
        <v>14666</v>
      </c>
      <c r="P2698" s="348">
        <v>27983310</v>
      </c>
      <c r="Q2698" s="348">
        <v>27983310</v>
      </c>
      <c r="R2698" s="348" t="s">
        <v>7570</v>
      </c>
      <c r="S2698" s="348">
        <v>27983310</v>
      </c>
      <c r="T2698" s="348" t="s">
        <v>15948</v>
      </c>
      <c r="U2698" s="348">
        <v>22011769</v>
      </c>
      <c r="V2698" s="68" t="s">
        <v>15261</v>
      </c>
      <c r="W2698" s="68"/>
      <c r="X2698" s="68" t="s">
        <v>3165</v>
      </c>
      <c r="Y2698" s="68"/>
    </row>
    <row r="2699" spans="1:25" x14ac:dyDescent="0.25">
      <c r="A2699" s="68" t="s">
        <v>7572</v>
      </c>
      <c r="B2699" s="68" t="s">
        <v>7571</v>
      </c>
      <c r="C2699" s="68" t="s">
        <v>1970</v>
      </c>
      <c r="D2699" s="68" t="s">
        <v>132</v>
      </c>
      <c r="E2699" s="68" t="s">
        <v>8</v>
      </c>
      <c r="F2699" s="68" t="s">
        <v>133</v>
      </c>
      <c r="G2699" s="68" t="s">
        <v>2</v>
      </c>
      <c r="H2699" s="68" t="s">
        <v>4</v>
      </c>
      <c r="I2699" s="68">
        <v>70103</v>
      </c>
      <c r="J2699" s="68" t="s">
        <v>13900</v>
      </c>
      <c r="K2699" s="68" t="s">
        <v>132</v>
      </c>
      <c r="L2699" s="68" t="s">
        <v>132</v>
      </c>
      <c r="M2699" s="68" t="s">
        <v>134</v>
      </c>
      <c r="N2699" s="68" t="s">
        <v>11865</v>
      </c>
      <c r="O2699" s="68" t="s">
        <v>14666</v>
      </c>
      <c r="P2699" s="348">
        <v>27971903</v>
      </c>
      <c r="Q2699" s="348">
        <v>27971903</v>
      </c>
      <c r="R2699" s="348" t="s">
        <v>16832</v>
      </c>
      <c r="S2699" s="348">
        <v>62086580</v>
      </c>
      <c r="T2699" s="348" t="s">
        <v>15355</v>
      </c>
      <c r="U2699" s="348" t="s">
        <v>16341</v>
      </c>
      <c r="V2699" s="68"/>
      <c r="W2699" s="68"/>
      <c r="X2699" s="68" t="s">
        <v>7573</v>
      </c>
      <c r="Y2699" s="68"/>
    </row>
    <row r="2700" spans="1:25" x14ac:dyDescent="0.25">
      <c r="A2700" s="68" t="s">
        <v>7575</v>
      </c>
      <c r="B2700" s="68" t="s">
        <v>7574</v>
      </c>
      <c r="C2700" s="68" t="s">
        <v>134</v>
      </c>
      <c r="D2700" s="68" t="s">
        <v>132</v>
      </c>
      <c r="E2700" s="68" t="s">
        <v>8</v>
      </c>
      <c r="F2700" s="68" t="s">
        <v>133</v>
      </c>
      <c r="G2700" s="68" t="s">
        <v>2</v>
      </c>
      <c r="H2700" s="68" t="s">
        <v>4</v>
      </c>
      <c r="I2700" s="68">
        <v>70103</v>
      </c>
      <c r="J2700" s="68" t="s">
        <v>13900</v>
      </c>
      <c r="K2700" s="68" t="s">
        <v>132</v>
      </c>
      <c r="L2700" s="68" t="s">
        <v>132</v>
      </c>
      <c r="M2700" s="68" t="s">
        <v>134</v>
      </c>
      <c r="N2700" s="68" t="s">
        <v>134</v>
      </c>
      <c r="O2700" s="68" t="s">
        <v>14666</v>
      </c>
      <c r="P2700" s="348">
        <v>27971551</v>
      </c>
      <c r="Q2700" s="348">
        <v>27971551</v>
      </c>
      <c r="R2700" s="348" t="s">
        <v>9952</v>
      </c>
      <c r="S2700" s="348">
        <v>83392062</v>
      </c>
      <c r="T2700" s="348" t="s">
        <v>15355</v>
      </c>
      <c r="U2700" s="348">
        <v>24951100</v>
      </c>
      <c r="V2700" s="68"/>
      <c r="W2700" s="68"/>
      <c r="X2700" s="68" t="s">
        <v>4283</v>
      </c>
      <c r="Y2700" s="68"/>
    </row>
    <row r="2701" spans="1:25" x14ac:dyDescent="0.25">
      <c r="A2701" s="68" t="s">
        <v>7576</v>
      </c>
      <c r="B2701" s="68" t="s">
        <v>6503</v>
      </c>
      <c r="C2701" s="68" t="s">
        <v>7577</v>
      </c>
      <c r="D2701" s="68" t="s">
        <v>132</v>
      </c>
      <c r="E2701" s="68" t="s">
        <v>3</v>
      </c>
      <c r="F2701" s="68" t="s">
        <v>133</v>
      </c>
      <c r="G2701" s="68" t="s">
        <v>2</v>
      </c>
      <c r="H2701" s="68" t="s">
        <v>5</v>
      </c>
      <c r="I2701" s="68">
        <v>70104</v>
      </c>
      <c r="J2701" s="68" t="s">
        <v>13927</v>
      </c>
      <c r="K2701" s="68" t="s">
        <v>132</v>
      </c>
      <c r="L2701" s="68" t="s">
        <v>132</v>
      </c>
      <c r="M2701" s="68" t="s">
        <v>14352</v>
      </c>
      <c r="N2701" s="68" t="s">
        <v>7577</v>
      </c>
      <c r="O2701" s="68" t="s">
        <v>14666</v>
      </c>
      <c r="P2701" s="348">
        <v>27566057</v>
      </c>
      <c r="Q2701" s="348">
        <v>27566057</v>
      </c>
      <c r="R2701" s="348" t="s">
        <v>12511</v>
      </c>
      <c r="S2701" s="348">
        <v>22002087</v>
      </c>
      <c r="T2701" s="348" t="s">
        <v>15624</v>
      </c>
      <c r="U2701" s="348">
        <v>27582530</v>
      </c>
      <c r="V2701" s="68"/>
      <c r="W2701" s="68"/>
      <c r="X2701" s="68" t="s">
        <v>3879</v>
      </c>
      <c r="Y2701" s="68"/>
    </row>
    <row r="2702" spans="1:25" x14ac:dyDescent="0.25">
      <c r="A2702" s="68" t="s">
        <v>7578</v>
      </c>
      <c r="B2702" s="68" t="s">
        <v>4906</v>
      </c>
      <c r="C2702" s="68" t="s">
        <v>7579</v>
      </c>
      <c r="D2702" s="68" t="s">
        <v>132</v>
      </c>
      <c r="E2702" s="68" t="s">
        <v>3</v>
      </c>
      <c r="F2702" s="68" t="s">
        <v>133</v>
      </c>
      <c r="G2702" s="68" t="s">
        <v>2</v>
      </c>
      <c r="H2702" s="68" t="s">
        <v>2</v>
      </c>
      <c r="I2702" s="68">
        <v>70101</v>
      </c>
      <c r="J2702" s="68" t="s">
        <v>13750</v>
      </c>
      <c r="K2702" s="68" t="s">
        <v>132</v>
      </c>
      <c r="L2702" s="68" t="s">
        <v>132</v>
      </c>
      <c r="M2702" s="68" t="s">
        <v>132</v>
      </c>
      <c r="N2702" s="68" t="s">
        <v>233</v>
      </c>
      <c r="O2702" s="68" t="s">
        <v>14666</v>
      </c>
      <c r="P2702" s="348">
        <v>27987416</v>
      </c>
      <c r="Q2702" s="348">
        <v>27987416</v>
      </c>
      <c r="R2702" s="348" t="s">
        <v>13628</v>
      </c>
      <c r="S2702" s="348">
        <v>27987416</v>
      </c>
      <c r="T2702" s="348" t="s">
        <v>15624</v>
      </c>
      <c r="U2702" s="348">
        <v>27582530</v>
      </c>
      <c r="V2702" s="68"/>
      <c r="W2702" s="68"/>
      <c r="X2702" s="68" t="s">
        <v>2542</v>
      </c>
      <c r="Y2702" s="68" t="s">
        <v>1974</v>
      </c>
    </row>
    <row r="2703" spans="1:25" x14ac:dyDescent="0.25">
      <c r="A2703" s="68" t="s">
        <v>7581</v>
      </c>
      <c r="B2703" s="68" t="s">
        <v>7580</v>
      </c>
      <c r="C2703" s="68" t="s">
        <v>7582</v>
      </c>
      <c r="D2703" s="68" t="s">
        <v>132</v>
      </c>
      <c r="E2703" s="68" t="s">
        <v>3</v>
      </c>
      <c r="F2703" s="68" t="s">
        <v>133</v>
      </c>
      <c r="G2703" s="68" t="s">
        <v>2</v>
      </c>
      <c r="H2703" s="68" t="s">
        <v>5</v>
      </c>
      <c r="I2703" s="68">
        <v>70104</v>
      </c>
      <c r="J2703" s="68" t="s">
        <v>13927</v>
      </c>
      <c r="K2703" s="68" t="s">
        <v>132</v>
      </c>
      <c r="L2703" s="68" t="s">
        <v>132</v>
      </c>
      <c r="M2703" s="68" t="s">
        <v>14352</v>
      </c>
      <c r="N2703" s="68" t="s">
        <v>7582</v>
      </c>
      <c r="O2703" s="68" t="s">
        <v>14666</v>
      </c>
      <c r="P2703" s="348">
        <v>27561501</v>
      </c>
      <c r="Q2703" s="348" t="s">
        <v>15347</v>
      </c>
      <c r="R2703" s="348" t="s">
        <v>15124</v>
      </c>
      <c r="S2703" s="348">
        <v>64036707</v>
      </c>
      <c r="T2703" s="348" t="s">
        <v>15624</v>
      </c>
      <c r="U2703" s="348">
        <v>88261039</v>
      </c>
      <c r="V2703" s="68"/>
      <c r="W2703" s="68"/>
      <c r="X2703" s="68" t="s">
        <v>8281</v>
      </c>
      <c r="Y2703" s="68"/>
    </row>
    <row r="2704" spans="1:25" x14ac:dyDescent="0.25">
      <c r="A2704" s="68" t="s">
        <v>7584</v>
      </c>
      <c r="B2704" s="68" t="s">
        <v>7583</v>
      </c>
      <c r="C2704" s="68" t="s">
        <v>7585</v>
      </c>
      <c r="D2704" s="68" t="s">
        <v>132</v>
      </c>
      <c r="E2704" s="68" t="s">
        <v>3</v>
      </c>
      <c r="F2704" s="68" t="s">
        <v>133</v>
      </c>
      <c r="G2704" s="68" t="s">
        <v>2</v>
      </c>
      <c r="H2704" s="68" t="s">
        <v>2</v>
      </c>
      <c r="I2704" s="68">
        <v>70101</v>
      </c>
      <c r="J2704" s="68" t="s">
        <v>13750</v>
      </c>
      <c r="K2704" s="68" t="s">
        <v>132</v>
      </c>
      <c r="L2704" s="68" t="s">
        <v>132</v>
      </c>
      <c r="M2704" s="68" t="s">
        <v>132</v>
      </c>
      <c r="N2704" s="68" t="s">
        <v>7585</v>
      </c>
      <c r="O2704" s="68" t="s">
        <v>14666</v>
      </c>
      <c r="P2704" s="348">
        <v>27586873</v>
      </c>
      <c r="Q2704" s="348">
        <v>27586873</v>
      </c>
      <c r="R2704" s="348" t="s">
        <v>11993</v>
      </c>
      <c r="S2704" s="348">
        <v>27586873</v>
      </c>
      <c r="T2704" s="348" t="s">
        <v>15624</v>
      </c>
      <c r="U2704" s="348">
        <v>47037698</v>
      </c>
      <c r="V2704" s="68" t="s">
        <v>15261</v>
      </c>
      <c r="W2704" s="68"/>
      <c r="X2704" s="68" t="s">
        <v>2553</v>
      </c>
      <c r="Y2704" s="68"/>
    </row>
    <row r="2705" spans="1:25" x14ac:dyDescent="0.25">
      <c r="A2705" s="68" t="s">
        <v>7587</v>
      </c>
      <c r="B2705" s="68" t="s">
        <v>7586</v>
      </c>
      <c r="C2705" s="68" t="s">
        <v>14360</v>
      </c>
      <c r="D2705" s="68" t="s">
        <v>132</v>
      </c>
      <c r="E2705" s="68" t="s">
        <v>3</v>
      </c>
      <c r="F2705" s="68" t="s">
        <v>133</v>
      </c>
      <c r="G2705" s="68" t="s">
        <v>2</v>
      </c>
      <c r="H2705" s="68" t="s">
        <v>5</v>
      </c>
      <c r="I2705" s="68">
        <v>70104</v>
      </c>
      <c r="J2705" s="68" t="s">
        <v>13927</v>
      </c>
      <c r="K2705" s="68" t="s">
        <v>132</v>
      </c>
      <c r="L2705" s="68" t="s">
        <v>132</v>
      </c>
      <c r="M2705" s="68" t="s">
        <v>14352</v>
      </c>
      <c r="N2705" s="68" t="s">
        <v>10372</v>
      </c>
      <c r="O2705" s="68" t="s">
        <v>14666</v>
      </c>
      <c r="P2705" s="348">
        <v>27561610</v>
      </c>
      <c r="Q2705" s="348">
        <v>27561610</v>
      </c>
      <c r="R2705" s="348" t="s">
        <v>11893</v>
      </c>
      <c r="S2705" s="348">
        <v>27561610</v>
      </c>
      <c r="T2705" s="348" t="s">
        <v>15624</v>
      </c>
      <c r="U2705" s="348">
        <v>27582530</v>
      </c>
      <c r="V2705" s="68"/>
      <c r="W2705" s="68"/>
      <c r="X2705" s="68" t="s">
        <v>10764</v>
      </c>
      <c r="Y2705" s="68"/>
    </row>
    <row r="2706" spans="1:25" x14ac:dyDescent="0.25">
      <c r="A2706" s="68" t="s">
        <v>7588</v>
      </c>
      <c r="B2706" s="68" t="s">
        <v>7215</v>
      </c>
      <c r="C2706" s="68" t="s">
        <v>7589</v>
      </c>
      <c r="D2706" s="68" t="s">
        <v>132</v>
      </c>
      <c r="E2706" s="68" t="s">
        <v>3</v>
      </c>
      <c r="F2706" s="68" t="s">
        <v>133</v>
      </c>
      <c r="G2706" s="68" t="s">
        <v>2</v>
      </c>
      <c r="H2706" s="68" t="s">
        <v>2</v>
      </c>
      <c r="I2706" s="68">
        <v>70101</v>
      </c>
      <c r="J2706" s="68" t="s">
        <v>13750</v>
      </c>
      <c r="K2706" s="68" t="s">
        <v>132</v>
      </c>
      <c r="L2706" s="68" t="s">
        <v>132</v>
      </c>
      <c r="M2706" s="68" t="s">
        <v>132</v>
      </c>
      <c r="N2706" s="68" t="s">
        <v>7589</v>
      </c>
      <c r="O2706" s="68" t="s">
        <v>14666</v>
      </c>
      <c r="P2706" s="348">
        <v>27580685</v>
      </c>
      <c r="Q2706" s="348">
        <v>27580685</v>
      </c>
      <c r="R2706" s="348" t="s">
        <v>13622</v>
      </c>
      <c r="S2706" s="348">
        <v>27580685</v>
      </c>
      <c r="T2706" s="348" t="s">
        <v>15624</v>
      </c>
      <c r="U2706" s="348">
        <v>47037698</v>
      </c>
      <c r="V2706" s="68"/>
      <c r="W2706" s="68"/>
      <c r="X2706" s="68" t="s">
        <v>2547</v>
      </c>
      <c r="Y2706" s="68"/>
    </row>
    <row r="2707" spans="1:25" x14ac:dyDescent="0.25">
      <c r="A2707" s="68" t="s">
        <v>7590</v>
      </c>
      <c r="B2707" s="68" t="s">
        <v>6537</v>
      </c>
      <c r="C2707" s="68" t="s">
        <v>7591</v>
      </c>
      <c r="D2707" s="68" t="s">
        <v>132</v>
      </c>
      <c r="E2707" s="68" t="s">
        <v>3</v>
      </c>
      <c r="F2707" s="68" t="s">
        <v>133</v>
      </c>
      <c r="G2707" s="68" t="s">
        <v>2</v>
      </c>
      <c r="H2707" s="68" t="s">
        <v>5</v>
      </c>
      <c r="I2707" s="68">
        <v>70104</v>
      </c>
      <c r="J2707" s="68" t="s">
        <v>13927</v>
      </c>
      <c r="K2707" s="68" t="s">
        <v>132</v>
      </c>
      <c r="L2707" s="68" t="s">
        <v>132</v>
      </c>
      <c r="M2707" s="68" t="s">
        <v>14352</v>
      </c>
      <c r="N2707" s="68" t="s">
        <v>7591</v>
      </c>
      <c r="O2707" s="68" t="s">
        <v>14666</v>
      </c>
      <c r="P2707" s="348">
        <v>27561415</v>
      </c>
      <c r="Q2707" s="348">
        <v>27561415</v>
      </c>
      <c r="R2707" s="348" t="s">
        <v>15955</v>
      </c>
      <c r="S2707" s="348">
        <v>88679036</v>
      </c>
      <c r="T2707" s="348" t="s">
        <v>15624</v>
      </c>
      <c r="U2707" s="348">
        <v>27582530</v>
      </c>
      <c r="V2707" s="68"/>
      <c r="W2707" s="68"/>
      <c r="X2707" s="68" t="s">
        <v>318</v>
      </c>
      <c r="Y2707" s="68"/>
    </row>
    <row r="2708" spans="1:25" x14ac:dyDescent="0.25">
      <c r="A2708" s="68" t="s">
        <v>7593</v>
      </c>
      <c r="B2708" s="68" t="s">
        <v>7592</v>
      </c>
      <c r="C2708" s="68" t="s">
        <v>7594</v>
      </c>
      <c r="D2708" s="68" t="s">
        <v>132</v>
      </c>
      <c r="E2708" s="68" t="s">
        <v>3</v>
      </c>
      <c r="F2708" s="68" t="s">
        <v>133</v>
      </c>
      <c r="G2708" s="68" t="s">
        <v>2</v>
      </c>
      <c r="H2708" s="68" t="s">
        <v>2</v>
      </c>
      <c r="I2708" s="68">
        <v>70101</v>
      </c>
      <c r="J2708" s="68" t="s">
        <v>13750</v>
      </c>
      <c r="K2708" s="68" t="s">
        <v>132</v>
      </c>
      <c r="L2708" s="68" t="s">
        <v>132</v>
      </c>
      <c r="M2708" s="68" t="s">
        <v>132</v>
      </c>
      <c r="N2708" s="68" t="s">
        <v>16833</v>
      </c>
      <c r="O2708" s="68" t="s">
        <v>14666</v>
      </c>
      <c r="P2708" s="348">
        <v>27581456</v>
      </c>
      <c r="Q2708" s="348">
        <v>27581456</v>
      </c>
      <c r="R2708" s="348" t="s">
        <v>10405</v>
      </c>
      <c r="S2708" s="348">
        <v>27581456</v>
      </c>
      <c r="T2708" s="348" t="s">
        <v>15624</v>
      </c>
      <c r="U2708" s="348">
        <v>27582530</v>
      </c>
      <c r="V2708" s="68"/>
      <c r="W2708" s="68"/>
      <c r="X2708" s="68" t="s">
        <v>2538</v>
      </c>
      <c r="Y2708" s="68" t="s">
        <v>1017</v>
      </c>
    </row>
    <row r="2709" spans="1:25" x14ac:dyDescent="0.25">
      <c r="A2709" s="68" t="s">
        <v>7596</v>
      </c>
      <c r="B2709" s="68" t="s">
        <v>7595</v>
      </c>
      <c r="C2709" s="68" t="s">
        <v>3764</v>
      </c>
      <c r="D2709" s="68" t="s">
        <v>132</v>
      </c>
      <c r="E2709" s="68" t="s">
        <v>4</v>
      </c>
      <c r="F2709" s="68" t="s">
        <v>133</v>
      </c>
      <c r="G2709" s="68" t="s">
        <v>2</v>
      </c>
      <c r="H2709" s="68" t="s">
        <v>3</v>
      </c>
      <c r="I2709" s="68">
        <v>70102</v>
      </c>
      <c r="J2709" s="68" t="s">
        <v>13837</v>
      </c>
      <c r="K2709" s="68" t="s">
        <v>132</v>
      </c>
      <c r="L2709" s="68" t="s">
        <v>132</v>
      </c>
      <c r="M2709" s="68" t="s">
        <v>14182</v>
      </c>
      <c r="N2709" s="68" t="s">
        <v>3764</v>
      </c>
      <c r="O2709" s="68" t="s">
        <v>14666</v>
      </c>
      <c r="P2709" s="348">
        <v>22001703</v>
      </c>
      <c r="Q2709" s="348">
        <v>22001703</v>
      </c>
      <c r="R2709" s="348" t="s">
        <v>15956</v>
      </c>
      <c r="S2709" s="348">
        <v>22001703</v>
      </c>
      <c r="T2709" s="348" t="s">
        <v>15633</v>
      </c>
      <c r="U2709" s="348">
        <v>27590142</v>
      </c>
      <c r="V2709" s="68"/>
      <c r="W2709" s="68"/>
      <c r="X2709" s="68" t="s">
        <v>2781</v>
      </c>
      <c r="Y2709" s="68"/>
    </row>
    <row r="2710" spans="1:25" x14ac:dyDescent="0.25">
      <c r="A2710" s="68" t="s">
        <v>7598</v>
      </c>
      <c r="B2710" s="68" t="s">
        <v>7597</v>
      </c>
      <c r="C2710" s="68" t="s">
        <v>7599</v>
      </c>
      <c r="D2710" s="68" t="s">
        <v>132</v>
      </c>
      <c r="E2710" s="68" t="s">
        <v>3</v>
      </c>
      <c r="F2710" s="68" t="s">
        <v>133</v>
      </c>
      <c r="G2710" s="68" t="s">
        <v>2</v>
      </c>
      <c r="H2710" s="68" t="s">
        <v>3</v>
      </c>
      <c r="I2710" s="68">
        <v>70102</v>
      </c>
      <c r="J2710" s="68" t="s">
        <v>13837</v>
      </c>
      <c r="K2710" s="68" t="s">
        <v>132</v>
      </c>
      <c r="L2710" s="68" t="s">
        <v>132</v>
      </c>
      <c r="M2710" s="68" t="s">
        <v>14182</v>
      </c>
      <c r="N2710" s="68" t="s">
        <v>7599</v>
      </c>
      <c r="O2710" s="68" t="s">
        <v>14666</v>
      </c>
      <c r="P2710" s="348">
        <v>27566257</v>
      </c>
      <c r="Q2710" s="348">
        <v>27566257</v>
      </c>
      <c r="R2710" s="348" t="s">
        <v>15123</v>
      </c>
      <c r="S2710" s="348">
        <v>70314513</v>
      </c>
      <c r="T2710" s="348" t="s">
        <v>15624</v>
      </c>
      <c r="U2710" s="348">
        <v>27582530</v>
      </c>
      <c r="V2710" s="68"/>
      <c r="W2710" s="68"/>
      <c r="X2710" s="68" t="s">
        <v>7356</v>
      </c>
      <c r="Y2710" s="68"/>
    </row>
    <row r="2711" spans="1:25" x14ac:dyDescent="0.25">
      <c r="A2711" s="68" t="s">
        <v>7602</v>
      </c>
      <c r="B2711" s="68" t="s">
        <v>7601</v>
      </c>
      <c r="C2711" s="68" t="s">
        <v>7603</v>
      </c>
      <c r="D2711" s="68" t="s">
        <v>132</v>
      </c>
      <c r="E2711" s="68" t="s">
        <v>3</v>
      </c>
      <c r="F2711" s="68" t="s">
        <v>133</v>
      </c>
      <c r="G2711" s="68" t="s">
        <v>2</v>
      </c>
      <c r="H2711" s="68" t="s">
        <v>5</v>
      </c>
      <c r="I2711" s="68">
        <v>70104</v>
      </c>
      <c r="J2711" s="68" t="s">
        <v>13927</v>
      </c>
      <c r="K2711" s="68" t="s">
        <v>132</v>
      </c>
      <c r="L2711" s="68" t="s">
        <v>132</v>
      </c>
      <c r="M2711" s="68" t="s">
        <v>14352</v>
      </c>
      <c r="N2711" s="68" t="s">
        <v>7603</v>
      </c>
      <c r="O2711" s="68" t="s">
        <v>14666</v>
      </c>
      <c r="P2711" s="348">
        <v>27561117</v>
      </c>
      <c r="Q2711" s="348" t="s">
        <v>15347</v>
      </c>
      <c r="R2711" s="348" t="s">
        <v>10394</v>
      </c>
      <c r="S2711" s="348">
        <v>88657402</v>
      </c>
      <c r="T2711" s="348" t="s">
        <v>15624</v>
      </c>
      <c r="U2711" s="348">
        <v>27562530</v>
      </c>
      <c r="V2711" s="68"/>
      <c r="W2711" s="68"/>
      <c r="X2711" s="68" t="s">
        <v>2247</v>
      </c>
      <c r="Y2711" s="68"/>
    </row>
    <row r="2712" spans="1:25" x14ac:dyDescent="0.25">
      <c r="A2712" s="68" t="s">
        <v>7604</v>
      </c>
      <c r="B2712" s="68" t="s">
        <v>7418</v>
      </c>
      <c r="C2712" s="68" t="s">
        <v>7605</v>
      </c>
      <c r="D2712" s="68" t="s">
        <v>132</v>
      </c>
      <c r="E2712" s="68" t="s">
        <v>4</v>
      </c>
      <c r="F2712" s="68" t="s">
        <v>133</v>
      </c>
      <c r="G2712" s="68" t="s">
        <v>2</v>
      </c>
      <c r="H2712" s="68" t="s">
        <v>3</v>
      </c>
      <c r="I2712" s="68">
        <v>70102</v>
      </c>
      <c r="J2712" s="68" t="s">
        <v>13837</v>
      </c>
      <c r="K2712" s="68" t="s">
        <v>132</v>
      </c>
      <c r="L2712" s="68" t="s">
        <v>132</v>
      </c>
      <c r="M2712" s="68" t="s">
        <v>14182</v>
      </c>
      <c r="N2712" s="68" t="s">
        <v>7605</v>
      </c>
      <c r="O2712" s="68" t="s">
        <v>14666</v>
      </c>
      <c r="P2712" s="348">
        <v>27500830</v>
      </c>
      <c r="Q2712" s="348">
        <v>27500830</v>
      </c>
      <c r="R2712" s="348" t="s">
        <v>10381</v>
      </c>
      <c r="S2712" s="348">
        <v>27500830</v>
      </c>
      <c r="T2712" s="348" t="s">
        <v>15633</v>
      </c>
      <c r="U2712" s="348">
        <v>27590142</v>
      </c>
      <c r="V2712" s="68"/>
      <c r="W2712" s="68"/>
      <c r="X2712" s="68" t="s">
        <v>5618</v>
      </c>
      <c r="Y2712" s="68"/>
    </row>
    <row r="2713" spans="1:25" x14ac:dyDescent="0.25">
      <c r="A2713" s="68" t="s">
        <v>7606</v>
      </c>
      <c r="B2713" s="68" t="s">
        <v>7301</v>
      </c>
      <c r="C2713" s="68" t="s">
        <v>10397</v>
      </c>
      <c r="D2713" s="68" t="s">
        <v>132</v>
      </c>
      <c r="E2713" s="68" t="s">
        <v>3</v>
      </c>
      <c r="F2713" s="68" t="s">
        <v>133</v>
      </c>
      <c r="G2713" s="68" t="s">
        <v>2</v>
      </c>
      <c r="H2713" s="68" t="s">
        <v>5</v>
      </c>
      <c r="I2713" s="68">
        <v>70104</v>
      </c>
      <c r="J2713" s="68" t="s">
        <v>13927</v>
      </c>
      <c r="K2713" s="68" t="s">
        <v>132</v>
      </c>
      <c r="L2713" s="68" t="s">
        <v>132</v>
      </c>
      <c r="M2713" s="68" t="s">
        <v>14352</v>
      </c>
      <c r="N2713" s="68" t="s">
        <v>10397</v>
      </c>
      <c r="O2713" s="68" t="s">
        <v>14666</v>
      </c>
      <c r="P2713" s="348">
        <v>22064369</v>
      </c>
      <c r="Q2713" s="348">
        <v>87432458</v>
      </c>
      <c r="R2713" s="348" t="s">
        <v>16834</v>
      </c>
      <c r="S2713" s="348">
        <v>89671363</v>
      </c>
      <c r="T2713" s="348" t="s">
        <v>15624</v>
      </c>
      <c r="U2713" s="348">
        <v>27582530</v>
      </c>
      <c r="V2713" s="68"/>
      <c r="W2713" s="68"/>
      <c r="X2713" s="68" t="s">
        <v>6156</v>
      </c>
      <c r="Y2713" s="68"/>
    </row>
    <row r="2714" spans="1:25" x14ac:dyDescent="0.25">
      <c r="A2714" s="68" t="s">
        <v>7607</v>
      </c>
      <c r="B2714" s="68" t="s">
        <v>7011</v>
      </c>
      <c r="C2714" s="68" t="s">
        <v>3512</v>
      </c>
      <c r="D2714" s="68" t="s">
        <v>132</v>
      </c>
      <c r="E2714" s="68" t="s">
        <v>3</v>
      </c>
      <c r="F2714" s="68" t="s">
        <v>133</v>
      </c>
      <c r="G2714" s="68" t="s">
        <v>2</v>
      </c>
      <c r="H2714" s="68" t="s">
        <v>5</v>
      </c>
      <c r="I2714" s="68">
        <v>70104</v>
      </c>
      <c r="J2714" s="68" t="s">
        <v>13927</v>
      </c>
      <c r="K2714" s="68" t="s">
        <v>132</v>
      </c>
      <c r="L2714" s="68" t="s">
        <v>132</v>
      </c>
      <c r="M2714" s="68" t="s">
        <v>14352</v>
      </c>
      <c r="N2714" s="68" t="s">
        <v>3512</v>
      </c>
      <c r="O2714" s="68" t="s">
        <v>14666</v>
      </c>
      <c r="P2714" s="348">
        <v>22064015</v>
      </c>
      <c r="Q2714" s="348">
        <v>22064016</v>
      </c>
      <c r="R2714" s="348" t="s">
        <v>13615</v>
      </c>
      <c r="S2714" s="348">
        <v>84261975</v>
      </c>
      <c r="T2714" s="348" t="s">
        <v>15624</v>
      </c>
      <c r="U2714" s="348">
        <v>27582530</v>
      </c>
      <c r="V2714" s="68"/>
      <c r="W2714" s="68"/>
      <c r="X2714" s="68" t="s">
        <v>7608</v>
      </c>
      <c r="Y2714" s="68"/>
    </row>
    <row r="2715" spans="1:25" x14ac:dyDescent="0.25">
      <c r="A2715" s="68" t="s">
        <v>7610</v>
      </c>
      <c r="B2715" s="68" t="s">
        <v>7609</v>
      </c>
      <c r="C2715" s="68" t="s">
        <v>7611</v>
      </c>
      <c r="D2715" s="68" t="s">
        <v>132</v>
      </c>
      <c r="E2715" s="68" t="s">
        <v>4</v>
      </c>
      <c r="F2715" s="68" t="s">
        <v>133</v>
      </c>
      <c r="G2715" s="68" t="s">
        <v>2</v>
      </c>
      <c r="H2715" s="68" t="s">
        <v>3</v>
      </c>
      <c r="I2715" s="68">
        <v>70102</v>
      </c>
      <c r="J2715" s="68" t="s">
        <v>13837</v>
      </c>
      <c r="K2715" s="68" t="s">
        <v>132</v>
      </c>
      <c r="L2715" s="68" t="s">
        <v>132</v>
      </c>
      <c r="M2715" s="68" t="s">
        <v>14182</v>
      </c>
      <c r="N2715" s="68" t="s">
        <v>7611</v>
      </c>
      <c r="O2715" s="68" t="s">
        <v>14666</v>
      </c>
      <c r="P2715" s="348">
        <v>22001663</v>
      </c>
      <c r="Q2715" s="348" t="s">
        <v>15347</v>
      </c>
      <c r="R2715" s="348" t="s">
        <v>15128</v>
      </c>
      <c r="S2715" s="348">
        <v>71031520</v>
      </c>
      <c r="T2715" s="348" t="s">
        <v>15633</v>
      </c>
      <c r="U2715" s="348">
        <v>27590142</v>
      </c>
      <c r="V2715" s="68"/>
      <c r="W2715" s="68"/>
      <c r="X2715" s="68" t="s">
        <v>4297</v>
      </c>
      <c r="Y2715" s="68"/>
    </row>
    <row r="2716" spans="1:25" x14ac:dyDescent="0.25">
      <c r="A2716" s="68" t="s">
        <v>7613</v>
      </c>
      <c r="B2716" s="68" t="s">
        <v>7612</v>
      </c>
      <c r="C2716" s="68" t="s">
        <v>1861</v>
      </c>
      <c r="D2716" s="68" t="s">
        <v>132</v>
      </c>
      <c r="E2716" s="68" t="s">
        <v>4</v>
      </c>
      <c r="F2716" s="68" t="s">
        <v>133</v>
      </c>
      <c r="G2716" s="68" t="s">
        <v>2</v>
      </c>
      <c r="H2716" s="68" t="s">
        <v>3</v>
      </c>
      <c r="I2716" s="68">
        <v>70102</v>
      </c>
      <c r="J2716" s="68" t="s">
        <v>13837</v>
      </c>
      <c r="K2716" s="68" t="s">
        <v>132</v>
      </c>
      <c r="L2716" s="68" t="s">
        <v>132</v>
      </c>
      <c r="M2716" s="68" t="s">
        <v>14182</v>
      </c>
      <c r="N2716" s="68" t="s">
        <v>1861</v>
      </c>
      <c r="O2716" s="68" t="s">
        <v>14666</v>
      </c>
      <c r="P2716" s="348">
        <v>22001661</v>
      </c>
      <c r="Q2716" s="348" t="s">
        <v>15347</v>
      </c>
      <c r="R2716" s="348" t="s">
        <v>15957</v>
      </c>
      <c r="S2716" s="348">
        <v>72572084</v>
      </c>
      <c r="T2716" s="348" t="s">
        <v>15633</v>
      </c>
      <c r="U2716" s="348">
        <v>27590142</v>
      </c>
      <c r="V2716" s="68"/>
      <c r="W2716" s="68"/>
      <c r="X2716" s="68" t="s">
        <v>6276</v>
      </c>
      <c r="Y2716" s="68"/>
    </row>
    <row r="2717" spans="1:25" x14ac:dyDescent="0.25">
      <c r="A2717" s="68" t="s">
        <v>7615</v>
      </c>
      <c r="B2717" s="68" t="s">
        <v>7614</v>
      </c>
      <c r="C2717" s="68" t="s">
        <v>7616</v>
      </c>
      <c r="D2717" s="68" t="s">
        <v>132</v>
      </c>
      <c r="E2717" s="68" t="s">
        <v>4</v>
      </c>
      <c r="F2717" s="68" t="s">
        <v>133</v>
      </c>
      <c r="G2717" s="68" t="s">
        <v>2</v>
      </c>
      <c r="H2717" s="68" t="s">
        <v>3</v>
      </c>
      <c r="I2717" s="68">
        <v>70102</v>
      </c>
      <c r="J2717" s="68" t="s">
        <v>13837</v>
      </c>
      <c r="K2717" s="68" t="s">
        <v>132</v>
      </c>
      <c r="L2717" s="68" t="s">
        <v>132</v>
      </c>
      <c r="M2717" s="68" t="s">
        <v>14182</v>
      </c>
      <c r="N2717" s="68" t="s">
        <v>7616</v>
      </c>
      <c r="O2717" s="68" t="s">
        <v>14666</v>
      </c>
      <c r="P2717" s="348">
        <v>88426284</v>
      </c>
      <c r="Q2717" s="348">
        <v>27590149</v>
      </c>
      <c r="R2717" s="348" t="s">
        <v>7854</v>
      </c>
      <c r="S2717" s="348">
        <v>88426284</v>
      </c>
      <c r="T2717" s="348" t="s">
        <v>15633</v>
      </c>
      <c r="U2717" s="348">
        <v>27590142</v>
      </c>
      <c r="V2717" s="68"/>
      <c r="W2717" s="68"/>
      <c r="X2717" s="68" t="s">
        <v>2667</v>
      </c>
      <c r="Y2717" s="68"/>
    </row>
    <row r="2718" spans="1:25" x14ac:dyDescent="0.25">
      <c r="A2718" s="68" t="s">
        <v>7618</v>
      </c>
      <c r="B2718" s="68" t="s">
        <v>7617</v>
      </c>
      <c r="C2718" s="68" t="s">
        <v>7619</v>
      </c>
      <c r="D2718" s="68" t="s">
        <v>132</v>
      </c>
      <c r="E2718" s="68" t="s">
        <v>3</v>
      </c>
      <c r="F2718" s="68" t="s">
        <v>133</v>
      </c>
      <c r="G2718" s="68" t="s">
        <v>2</v>
      </c>
      <c r="H2718" s="68" t="s">
        <v>5</v>
      </c>
      <c r="I2718" s="68">
        <v>70104</v>
      </c>
      <c r="J2718" s="68" t="s">
        <v>13927</v>
      </c>
      <c r="K2718" s="68" t="s">
        <v>132</v>
      </c>
      <c r="L2718" s="68" t="s">
        <v>132</v>
      </c>
      <c r="M2718" s="68" t="s">
        <v>14352</v>
      </c>
      <c r="N2718" s="68" t="s">
        <v>7619</v>
      </c>
      <c r="O2718" s="68" t="s">
        <v>14666</v>
      </c>
      <c r="P2718" s="348">
        <v>22001643</v>
      </c>
      <c r="Q2718" s="348" t="s">
        <v>15347</v>
      </c>
      <c r="R2718" s="348" t="s">
        <v>15958</v>
      </c>
      <c r="S2718" s="348">
        <v>84616731</v>
      </c>
      <c r="T2718" s="348" t="s">
        <v>15624</v>
      </c>
      <c r="U2718" s="348">
        <v>27582530</v>
      </c>
      <c r="V2718" s="68"/>
      <c r="W2718" s="68"/>
      <c r="X2718" s="68" t="s">
        <v>5703</v>
      </c>
      <c r="Y2718" s="68"/>
    </row>
    <row r="2719" spans="1:25" x14ac:dyDescent="0.25">
      <c r="A2719" s="68" t="s">
        <v>7621</v>
      </c>
      <c r="B2719" s="68" t="s">
        <v>7620</v>
      </c>
      <c r="C2719" s="68" t="s">
        <v>7622</v>
      </c>
      <c r="D2719" s="68" t="s">
        <v>132</v>
      </c>
      <c r="E2719" s="68" t="s">
        <v>3</v>
      </c>
      <c r="F2719" s="68" t="s">
        <v>133</v>
      </c>
      <c r="G2719" s="68" t="s">
        <v>2</v>
      </c>
      <c r="H2719" s="68" t="s">
        <v>5</v>
      </c>
      <c r="I2719" s="68">
        <v>70104</v>
      </c>
      <c r="J2719" s="68" t="s">
        <v>13927</v>
      </c>
      <c r="K2719" s="68" t="s">
        <v>132</v>
      </c>
      <c r="L2719" s="68" t="s">
        <v>132</v>
      </c>
      <c r="M2719" s="68" t="s">
        <v>14352</v>
      </c>
      <c r="N2719" s="68" t="s">
        <v>11866</v>
      </c>
      <c r="O2719" s="68" t="s">
        <v>14666</v>
      </c>
      <c r="P2719" s="348">
        <v>27561494</v>
      </c>
      <c r="Q2719" s="348">
        <v>27561028</v>
      </c>
      <c r="R2719" s="348" t="s">
        <v>16835</v>
      </c>
      <c r="S2719" s="348">
        <v>27561028</v>
      </c>
      <c r="T2719" s="348" t="s">
        <v>15624</v>
      </c>
      <c r="U2719" s="348">
        <v>27582530</v>
      </c>
      <c r="V2719" s="68"/>
      <c r="W2719" s="68"/>
      <c r="X2719" s="68" t="s">
        <v>4986</v>
      </c>
      <c r="Y2719" s="68"/>
    </row>
    <row r="2720" spans="1:25" x14ac:dyDescent="0.25">
      <c r="A2720" s="68" t="s">
        <v>7624</v>
      </c>
      <c r="B2720" s="68" t="s">
        <v>7623</v>
      </c>
      <c r="C2720" s="68" t="s">
        <v>7625</v>
      </c>
      <c r="D2720" s="68" t="s">
        <v>132</v>
      </c>
      <c r="E2720" s="68" t="s">
        <v>3</v>
      </c>
      <c r="F2720" s="68" t="s">
        <v>133</v>
      </c>
      <c r="G2720" s="68" t="s">
        <v>2</v>
      </c>
      <c r="H2720" s="68" t="s">
        <v>5</v>
      </c>
      <c r="I2720" s="68">
        <v>70104</v>
      </c>
      <c r="J2720" s="68" t="s">
        <v>13927</v>
      </c>
      <c r="K2720" s="68" t="s">
        <v>132</v>
      </c>
      <c r="L2720" s="68" t="s">
        <v>132</v>
      </c>
      <c r="M2720" s="68" t="s">
        <v>14352</v>
      </c>
      <c r="N2720" s="68" t="s">
        <v>7625</v>
      </c>
      <c r="O2720" s="68" t="s">
        <v>14666</v>
      </c>
      <c r="P2720" s="348">
        <v>22002956</v>
      </c>
      <c r="Q2720" s="348">
        <v>87324860</v>
      </c>
      <c r="R2720" s="348" t="s">
        <v>15141</v>
      </c>
      <c r="S2720" s="348">
        <v>70075062</v>
      </c>
      <c r="T2720" s="348" t="s">
        <v>15624</v>
      </c>
      <c r="U2720" s="348">
        <v>27582530</v>
      </c>
      <c r="V2720" s="68"/>
      <c r="W2720" s="68"/>
      <c r="X2720" s="68" t="s">
        <v>10164</v>
      </c>
      <c r="Y2720" s="68"/>
    </row>
    <row r="2721" spans="1:25" x14ac:dyDescent="0.25">
      <c r="A2721" s="68" t="s">
        <v>7627</v>
      </c>
      <c r="B2721" s="68" t="s">
        <v>7626</v>
      </c>
      <c r="C2721" s="68" t="s">
        <v>1743</v>
      </c>
      <c r="D2721" s="68" t="s">
        <v>132</v>
      </c>
      <c r="E2721" s="68" t="s">
        <v>4</v>
      </c>
      <c r="F2721" s="68" t="s">
        <v>133</v>
      </c>
      <c r="G2721" s="68" t="s">
        <v>2</v>
      </c>
      <c r="H2721" s="68" t="s">
        <v>3</v>
      </c>
      <c r="I2721" s="68">
        <v>70102</v>
      </c>
      <c r="J2721" s="68" t="s">
        <v>13837</v>
      </c>
      <c r="K2721" s="68" t="s">
        <v>132</v>
      </c>
      <c r="L2721" s="68" t="s">
        <v>132</v>
      </c>
      <c r="M2721" s="68" t="s">
        <v>14182</v>
      </c>
      <c r="N2721" s="68" t="s">
        <v>1743</v>
      </c>
      <c r="O2721" s="68" t="s">
        <v>14666</v>
      </c>
      <c r="P2721" s="348">
        <v>27590080</v>
      </c>
      <c r="Q2721" s="348">
        <v>27590282</v>
      </c>
      <c r="R2721" s="348" t="s">
        <v>15959</v>
      </c>
      <c r="S2721" s="348">
        <v>60166018</v>
      </c>
      <c r="T2721" s="348" t="s">
        <v>15633</v>
      </c>
      <c r="U2721" s="348">
        <v>27590142</v>
      </c>
      <c r="V2721" s="68"/>
      <c r="W2721" s="68"/>
      <c r="X2721" s="68" t="s">
        <v>3434</v>
      </c>
      <c r="Y2721" s="68"/>
    </row>
    <row r="2722" spans="1:25" x14ac:dyDescent="0.25">
      <c r="A2722" s="68" t="s">
        <v>7628</v>
      </c>
      <c r="B2722" s="68" t="s">
        <v>5998</v>
      </c>
      <c r="C2722" s="68" t="s">
        <v>7629</v>
      </c>
      <c r="D2722" s="68" t="s">
        <v>4633</v>
      </c>
      <c r="E2722" s="68" t="s">
        <v>6</v>
      </c>
      <c r="F2722" s="68" t="s">
        <v>89</v>
      </c>
      <c r="G2722" s="68" t="s">
        <v>6</v>
      </c>
      <c r="H2722" s="68" t="s">
        <v>8</v>
      </c>
      <c r="I2722" s="68">
        <v>30507</v>
      </c>
      <c r="J2722" s="68" t="s">
        <v>13066</v>
      </c>
      <c r="K2722" s="68" t="s">
        <v>322</v>
      </c>
      <c r="L2722" s="68" t="s">
        <v>4633</v>
      </c>
      <c r="M2722" s="68" t="s">
        <v>4842</v>
      </c>
      <c r="N2722" s="68" t="s">
        <v>69</v>
      </c>
      <c r="O2722" s="68" t="s">
        <v>14666</v>
      </c>
      <c r="P2722" s="348" t="s">
        <v>15347</v>
      </c>
      <c r="Q2722" s="348" t="s">
        <v>15347</v>
      </c>
      <c r="R2722" s="348" t="s">
        <v>7630</v>
      </c>
      <c r="S2722" s="348">
        <v>83355578</v>
      </c>
      <c r="T2722" s="348" t="s">
        <v>15693</v>
      </c>
      <c r="U2722" s="348" t="s">
        <v>16601</v>
      </c>
      <c r="V2722" s="68"/>
      <c r="W2722" s="68"/>
      <c r="X2722" s="68" t="s">
        <v>8960</v>
      </c>
      <c r="Y2722" s="68"/>
    </row>
    <row r="2723" spans="1:25" x14ac:dyDescent="0.25">
      <c r="A2723" s="68" t="s">
        <v>7631</v>
      </c>
      <c r="B2723" s="68" t="s">
        <v>5345</v>
      </c>
      <c r="C2723" s="68" t="s">
        <v>3908</v>
      </c>
      <c r="D2723" s="68" t="s">
        <v>132</v>
      </c>
      <c r="E2723" s="68" t="s">
        <v>4</v>
      </c>
      <c r="F2723" s="68" t="s">
        <v>133</v>
      </c>
      <c r="G2723" s="68" t="s">
        <v>2</v>
      </c>
      <c r="H2723" s="68" t="s">
        <v>3</v>
      </c>
      <c r="I2723" s="68">
        <v>70102</v>
      </c>
      <c r="J2723" s="68" t="s">
        <v>13837</v>
      </c>
      <c r="K2723" s="68" t="s">
        <v>132</v>
      </c>
      <c r="L2723" s="68" t="s">
        <v>132</v>
      </c>
      <c r="M2723" s="68" t="s">
        <v>14182</v>
      </c>
      <c r="N2723" s="68" t="s">
        <v>3908</v>
      </c>
      <c r="O2723" s="68" t="s">
        <v>14666</v>
      </c>
      <c r="P2723" s="348">
        <v>83655030</v>
      </c>
      <c r="Q2723" s="348" t="s">
        <v>15347</v>
      </c>
      <c r="R2723" s="348" t="s">
        <v>16836</v>
      </c>
      <c r="S2723" s="348">
        <v>88903091</v>
      </c>
      <c r="T2723" s="348" t="s">
        <v>15633</v>
      </c>
      <c r="U2723" s="348">
        <v>27590142</v>
      </c>
      <c r="V2723" s="68"/>
      <c r="W2723" s="68"/>
      <c r="X2723" s="68" t="s">
        <v>9627</v>
      </c>
      <c r="Y2723" s="68"/>
    </row>
    <row r="2724" spans="1:25" x14ac:dyDescent="0.25">
      <c r="A2724" s="68" t="s">
        <v>7632</v>
      </c>
      <c r="B2724" s="68" t="s">
        <v>5400</v>
      </c>
      <c r="C2724" s="68" t="s">
        <v>324</v>
      </c>
      <c r="D2724" s="68" t="s">
        <v>132</v>
      </c>
      <c r="E2724" s="68" t="s">
        <v>4</v>
      </c>
      <c r="F2724" s="68" t="s">
        <v>133</v>
      </c>
      <c r="G2724" s="68" t="s">
        <v>2</v>
      </c>
      <c r="H2724" s="68" t="s">
        <v>3</v>
      </c>
      <c r="I2724" s="68">
        <v>70102</v>
      </c>
      <c r="J2724" s="68" t="s">
        <v>13837</v>
      </c>
      <c r="K2724" s="68" t="s">
        <v>132</v>
      </c>
      <c r="L2724" s="68" t="s">
        <v>132</v>
      </c>
      <c r="M2724" s="68" t="s">
        <v>14182</v>
      </c>
      <c r="N2724" s="68" t="s">
        <v>5939</v>
      </c>
      <c r="O2724" s="68" t="s">
        <v>14666</v>
      </c>
      <c r="P2724" s="348">
        <v>85969565</v>
      </c>
      <c r="Q2724" s="348" t="s">
        <v>15347</v>
      </c>
      <c r="R2724" s="348" t="s">
        <v>10370</v>
      </c>
      <c r="S2724" s="348">
        <v>85969565</v>
      </c>
      <c r="T2724" s="348" t="s">
        <v>15633</v>
      </c>
      <c r="U2724" s="348">
        <v>27590142</v>
      </c>
      <c r="V2724" s="68"/>
      <c r="W2724" s="68"/>
      <c r="X2724" s="68" t="s">
        <v>4332</v>
      </c>
      <c r="Y2724" s="68"/>
    </row>
    <row r="2725" spans="1:25" x14ac:dyDescent="0.25">
      <c r="A2725" s="68" t="s">
        <v>7634</v>
      </c>
      <c r="B2725" s="68" t="s">
        <v>7633</v>
      </c>
      <c r="C2725" s="68" t="s">
        <v>10367</v>
      </c>
      <c r="D2725" s="68" t="s">
        <v>132</v>
      </c>
      <c r="E2725" s="68" t="s">
        <v>4</v>
      </c>
      <c r="F2725" s="68" t="s">
        <v>133</v>
      </c>
      <c r="G2725" s="68" t="s">
        <v>2</v>
      </c>
      <c r="H2725" s="68" t="s">
        <v>3</v>
      </c>
      <c r="I2725" s="68">
        <v>70102</v>
      </c>
      <c r="J2725" s="68" t="s">
        <v>13837</v>
      </c>
      <c r="K2725" s="68" t="s">
        <v>132</v>
      </c>
      <c r="L2725" s="68" t="s">
        <v>132</v>
      </c>
      <c r="M2725" s="68" t="s">
        <v>14182</v>
      </c>
      <c r="N2725" s="68" t="s">
        <v>11867</v>
      </c>
      <c r="O2725" s="68" t="s">
        <v>14666</v>
      </c>
      <c r="P2725" s="348">
        <v>84057379</v>
      </c>
      <c r="Q2725" s="348" t="s">
        <v>15347</v>
      </c>
      <c r="R2725" s="348" t="s">
        <v>14357</v>
      </c>
      <c r="S2725" s="348">
        <v>84057379</v>
      </c>
      <c r="T2725" s="348" t="s">
        <v>15633</v>
      </c>
      <c r="U2725" s="348">
        <v>27590142</v>
      </c>
      <c r="V2725" s="68"/>
      <c r="W2725" s="68"/>
      <c r="X2725" s="68" t="s">
        <v>7184</v>
      </c>
      <c r="Y2725" s="68"/>
    </row>
    <row r="2726" spans="1:25" x14ac:dyDescent="0.25">
      <c r="A2726" s="68" t="s">
        <v>7635</v>
      </c>
      <c r="B2726" s="68" t="s">
        <v>4791</v>
      </c>
      <c r="C2726" s="68" t="s">
        <v>7636</v>
      </c>
      <c r="D2726" s="68" t="s">
        <v>11173</v>
      </c>
      <c r="E2726" s="68" t="s">
        <v>6</v>
      </c>
      <c r="F2726" s="68" t="s">
        <v>133</v>
      </c>
      <c r="G2726" s="68" t="s">
        <v>2</v>
      </c>
      <c r="H2726" s="68" t="s">
        <v>3</v>
      </c>
      <c r="I2726" s="68">
        <v>70102</v>
      </c>
      <c r="J2726" s="68" t="s">
        <v>13837</v>
      </c>
      <c r="K2726" s="68" t="s">
        <v>132</v>
      </c>
      <c r="L2726" s="68" t="s">
        <v>132</v>
      </c>
      <c r="M2726" s="68" t="s">
        <v>14182</v>
      </c>
      <c r="N2726" s="68" t="s">
        <v>7636</v>
      </c>
      <c r="O2726" s="68" t="s">
        <v>14666</v>
      </c>
      <c r="P2726" s="348">
        <v>85133637</v>
      </c>
      <c r="Q2726" s="348" t="s">
        <v>15347</v>
      </c>
      <c r="R2726" s="348" t="s">
        <v>15249</v>
      </c>
      <c r="S2726" s="348">
        <v>85133637</v>
      </c>
      <c r="T2726" s="348" t="s">
        <v>10227</v>
      </c>
      <c r="U2726" s="348">
        <v>83478507</v>
      </c>
      <c r="V2726" s="68"/>
      <c r="W2726" s="68"/>
      <c r="X2726" s="68" t="s">
        <v>5289</v>
      </c>
      <c r="Y2726" s="68"/>
    </row>
    <row r="2727" spans="1:25" x14ac:dyDescent="0.25">
      <c r="A2727" s="68" t="s">
        <v>7638</v>
      </c>
      <c r="B2727" s="68" t="s">
        <v>7637</v>
      </c>
      <c r="C2727" s="68" t="s">
        <v>2329</v>
      </c>
      <c r="D2727" s="68" t="s">
        <v>132</v>
      </c>
      <c r="E2727" s="68" t="s">
        <v>4</v>
      </c>
      <c r="F2727" s="68" t="s">
        <v>133</v>
      </c>
      <c r="G2727" s="68" t="s">
        <v>2</v>
      </c>
      <c r="H2727" s="68" t="s">
        <v>3</v>
      </c>
      <c r="I2727" s="68">
        <v>70102</v>
      </c>
      <c r="J2727" s="68" t="s">
        <v>13837</v>
      </c>
      <c r="K2727" s="68" t="s">
        <v>132</v>
      </c>
      <c r="L2727" s="68" t="s">
        <v>132</v>
      </c>
      <c r="M2727" s="68" t="s">
        <v>14182</v>
      </c>
      <c r="N2727" s="68" t="s">
        <v>2329</v>
      </c>
      <c r="O2727" s="68" t="s">
        <v>14666</v>
      </c>
      <c r="P2727" s="348">
        <v>85342715</v>
      </c>
      <c r="Q2727" s="348" t="s">
        <v>15347</v>
      </c>
      <c r="R2727" s="348" t="s">
        <v>13273</v>
      </c>
      <c r="S2727" s="348">
        <v>85342715</v>
      </c>
      <c r="T2727" s="348" t="s">
        <v>15633</v>
      </c>
      <c r="U2727" s="348">
        <v>27590142</v>
      </c>
      <c r="V2727" s="68"/>
      <c r="W2727" s="68"/>
      <c r="X2727" s="68" t="s">
        <v>4990</v>
      </c>
      <c r="Y2727" s="68"/>
    </row>
    <row r="2728" spans="1:25" x14ac:dyDescent="0.25">
      <c r="A2728" s="68" t="s">
        <v>7639</v>
      </c>
      <c r="B2728" s="68" t="s">
        <v>4683</v>
      </c>
      <c r="C2728" s="68" t="s">
        <v>69</v>
      </c>
      <c r="D2728" s="68" t="s">
        <v>11173</v>
      </c>
      <c r="E2728" s="68" t="s">
        <v>5</v>
      </c>
      <c r="F2728" s="68" t="s">
        <v>133</v>
      </c>
      <c r="G2728" s="68" t="s">
        <v>5</v>
      </c>
      <c r="H2728" s="68" t="s">
        <v>2</v>
      </c>
      <c r="I2728" s="68">
        <v>70401</v>
      </c>
      <c r="J2728" s="68" t="s">
        <v>12902</v>
      </c>
      <c r="K2728" s="68" t="s">
        <v>132</v>
      </c>
      <c r="L2728" s="68" t="s">
        <v>14347</v>
      </c>
      <c r="M2728" s="68" t="s">
        <v>7341</v>
      </c>
      <c r="N2728" s="68" t="s">
        <v>69</v>
      </c>
      <c r="O2728" s="68" t="s">
        <v>14666</v>
      </c>
      <c r="P2728" s="348" t="s">
        <v>15347</v>
      </c>
      <c r="Q2728" s="348" t="s">
        <v>15347</v>
      </c>
      <c r="R2728" s="348" t="s">
        <v>15960</v>
      </c>
      <c r="S2728" s="348">
        <v>88707664</v>
      </c>
      <c r="T2728" s="348" t="s">
        <v>15930</v>
      </c>
      <c r="U2728" s="348">
        <v>87119410</v>
      </c>
      <c r="V2728" s="68"/>
      <c r="W2728" s="68"/>
      <c r="X2728" s="68" t="s">
        <v>13274</v>
      </c>
      <c r="Y2728" s="68"/>
    </row>
    <row r="2729" spans="1:25" x14ac:dyDescent="0.25">
      <c r="A2729" s="68" t="s">
        <v>7641</v>
      </c>
      <c r="B2729" s="68" t="s">
        <v>7640</v>
      </c>
      <c r="C2729" s="68" t="s">
        <v>7642</v>
      </c>
      <c r="D2729" s="68" t="s">
        <v>11173</v>
      </c>
      <c r="E2729" s="68" t="s">
        <v>6</v>
      </c>
      <c r="F2729" s="68" t="s">
        <v>133</v>
      </c>
      <c r="G2729" s="68" t="s">
        <v>2</v>
      </c>
      <c r="H2729" s="68" t="s">
        <v>3</v>
      </c>
      <c r="I2729" s="68">
        <v>70102</v>
      </c>
      <c r="J2729" s="68" t="s">
        <v>13837</v>
      </c>
      <c r="K2729" s="68" t="s">
        <v>132</v>
      </c>
      <c r="L2729" s="68" t="s">
        <v>132</v>
      </c>
      <c r="M2729" s="68" t="s">
        <v>14182</v>
      </c>
      <c r="N2729" s="68" t="s">
        <v>7642</v>
      </c>
      <c r="O2729" s="68" t="s">
        <v>14666</v>
      </c>
      <c r="P2729" s="348">
        <v>88734569</v>
      </c>
      <c r="Q2729" s="348" t="s">
        <v>15347</v>
      </c>
      <c r="R2729" s="348" t="s">
        <v>15961</v>
      </c>
      <c r="S2729" s="348">
        <v>88734569</v>
      </c>
      <c r="T2729" s="348" t="s">
        <v>10227</v>
      </c>
      <c r="U2729" s="348">
        <v>84790829</v>
      </c>
      <c r="V2729" s="68"/>
      <c r="W2729" s="68"/>
      <c r="X2729" s="68" t="s">
        <v>4996</v>
      </c>
      <c r="Y2729" s="68"/>
    </row>
    <row r="2730" spans="1:25" x14ac:dyDescent="0.25">
      <c r="A2730" s="68" t="s">
        <v>7644</v>
      </c>
      <c r="B2730" s="68" t="s">
        <v>7643</v>
      </c>
      <c r="C2730" s="68" t="s">
        <v>7645</v>
      </c>
      <c r="D2730" s="68" t="s">
        <v>11173</v>
      </c>
      <c r="E2730" s="68" t="s">
        <v>6</v>
      </c>
      <c r="F2730" s="68" t="s">
        <v>133</v>
      </c>
      <c r="G2730" s="68" t="s">
        <v>2</v>
      </c>
      <c r="H2730" s="68" t="s">
        <v>3</v>
      </c>
      <c r="I2730" s="68">
        <v>70102</v>
      </c>
      <c r="J2730" s="68" t="s">
        <v>13837</v>
      </c>
      <c r="K2730" s="68" t="s">
        <v>132</v>
      </c>
      <c r="L2730" s="68" t="s">
        <v>132</v>
      </c>
      <c r="M2730" s="68" t="s">
        <v>14182</v>
      </c>
      <c r="N2730" s="68" t="s">
        <v>7645</v>
      </c>
      <c r="O2730" s="68" t="s">
        <v>14666</v>
      </c>
      <c r="P2730" s="348">
        <v>64370092</v>
      </c>
      <c r="Q2730" s="348" t="s">
        <v>15347</v>
      </c>
      <c r="R2730" s="348" t="s">
        <v>13275</v>
      </c>
      <c r="S2730" s="348">
        <v>88818451</v>
      </c>
      <c r="T2730" s="348" t="s">
        <v>10227</v>
      </c>
      <c r="U2730" s="348">
        <v>84790829</v>
      </c>
      <c r="V2730" s="68"/>
      <c r="W2730" s="68"/>
      <c r="X2730" s="68" t="s">
        <v>6617</v>
      </c>
      <c r="Y2730" s="68"/>
    </row>
    <row r="2731" spans="1:25" x14ac:dyDescent="0.25">
      <c r="A2731" s="68" t="s">
        <v>7646</v>
      </c>
      <c r="B2731" s="68" t="s">
        <v>3320</v>
      </c>
      <c r="C2731" s="68" t="s">
        <v>7647</v>
      </c>
      <c r="D2731" s="68" t="s">
        <v>132</v>
      </c>
      <c r="E2731" s="68" t="s">
        <v>4</v>
      </c>
      <c r="F2731" s="68" t="s">
        <v>133</v>
      </c>
      <c r="G2731" s="68" t="s">
        <v>2</v>
      </c>
      <c r="H2731" s="68" t="s">
        <v>3</v>
      </c>
      <c r="I2731" s="68">
        <v>70102</v>
      </c>
      <c r="J2731" s="68" t="s">
        <v>13837</v>
      </c>
      <c r="K2731" s="68" t="s">
        <v>132</v>
      </c>
      <c r="L2731" s="68" t="s">
        <v>132</v>
      </c>
      <c r="M2731" s="68" t="s">
        <v>14182</v>
      </c>
      <c r="N2731" s="68" t="s">
        <v>7647</v>
      </c>
      <c r="O2731" s="68" t="s">
        <v>14666</v>
      </c>
      <c r="P2731" s="348">
        <v>22001673</v>
      </c>
      <c r="Q2731" s="348">
        <v>27590320</v>
      </c>
      <c r="R2731" s="348" t="s">
        <v>15115</v>
      </c>
      <c r="S2731" s="348">
        <v>22001673</v>
      </c>
      <c r="T2731" s="348" t="s">
        <v>15633</v>
      </c>
      <c r="U2731" s="348">
        <v>27590142</v>
      </c>
      <c r="V2731" s="68"/>
      <c r="W2731" s="68"/>
      <c r="X2731" s="68" t="s">
        <v>7327</v>
      </c>
      <c r="Y2731" s="68"/>
    </row>
    <row r="2732" spans="1:25" x14ac:dyDescent="0.25">
      <c r="A2732" s="68" t="s">
        <v>7648</v>
      </c>
      <c r="B2732" s="68" t="s">
        <v>3043</v>
      </c>
      <c r="C2732" s="68" t="s">
        <v>7649</v>
      </c>
      <c r="D2732" s="68" t="s">
        <v>132</v>
      </c>
      <c r="E2732" s="68" t="s">
        <v>4</v>
      </c>
      <c r="F2732" s="68" t="s">
        <v>133</v>
      </c>
      <c r="G2732" s="68" t="s">
        <v>2</v>
      </c>
      <c r="H2732" s="68" t="s">
        <v>3</v>
      </c>
      <c r="I2732" s="68">
        <v>70102</v>
      </c>
      <c r="J2732" s="68" t="s">
        <v>13837</v>
      </c>
      <c r="K2732" s="68" t="s">
        <v>132</v>
      </c>
      <c r="L2732" s="68" t="s">
        <v>132</v>
      </c>
      <c r="M2732" s="68" t="s">
        <v>14182</v>
      </c>
      <c r="N2732" s="68" t="s">
        <v>7649</v>
      </c>
      <c r="O2732" s="68" t="s">
        <v>14666</v>
      </c>
      <c r="P2732" s="348">
        <v>22001669</v>
      </c>
      <c r="Q2732" s="348">
        <v>27590142</v>
      </c>
      <c r="R2732" s="348" t="s">
        <v>13630</v>
      </c>
      <c r="S2732" s="348">
        <v>22001669</v>
      </c>
      <c r="T2732" s="348" t="s">
        <v>15633</v>
      </c>
      <c r="U2732" s="348">
        <v>27590142</v>
      </c>
      <c r="V2732" s="68"/>
      <c r="W2732" s="68"/>
      <c r="X2732" s="68" t="s">
        <v>7650</v>
      </c>
      <c r="Y2732" s="68"/>
    </row>
    <row r="2733" spans="1:25" x14ac:dyDescent="0.25">
      <c r="A2733" s="68" t="s">
        <v>7651</v>
      </c>
      <c r="B2733" s="68" t="s">
        <v>3093</v>
      </c>
      <c r="C2733" s="68" t="s">
        <v>218</v>
      </c>
      <c r="D2733" s="68" t="s">
        <v>132</v>
      </c>
      <c r="E2733" s="68" t="s">
        <v>4</v>
      </c>
      <c r="F2733" s="68" t="s">
        <v>133</v>
      </c>
      <c r="G2733" s="68" t="s">
        <v>2</v>
      </c>
      <c r="H2733" s="68" t="s">
        <v>3</v>
      </c>
      <c r="I2733" s="68">
        <v>70102</v>
      </c>
      <c r="J2733" s="68" t="s">
        <v>13837</v>
      </c>
      <c r="K2733" s="68" t="s">
        <v>132</v>
      </c>
      <c r="L2733" s="68" t="s">
        <v>132</v>
      </c>
      <c r="M2733" s="68" t="s">
        <v>14182</v>
      </c>
      <c r="N2733" s="68" t="s">
        <v>218</v>
      </c>
      <c r="O2733" s="68" t="s">
        <v>14666</v>
      </c>
      <c r="P2733" s="348">
        <v>27591422</v>
      </c>
      <c r="Q2733" s="348">
        <v>27591422</v>
      </c>
      <c r="R2733" s="348" t="s">
        <v>15962</v>
      </c>
      <c r="S2733" s="348">
        <v>88226442</v>
      </c>
      <c r="T2733" s="348" t="s">
        <v>15633</v>
      </c>
      <c r="U2733" s="348">
        <v>71047519</v>
      </c>
      <c r="V2733" s="68"/>
      <c r="W2733" s="68"/>
      <c r="X2733" s="68" t="s">
        <v>5624</v>
      </c>
      <c r="Y2733" s="68"/>
    </row>
    <row r="2734" spans="1:25" x14ac:dyDescent="0.25">
      <c r="A2734" s="68" t="s">
        <v>7653</v>
      </c>
      <c r="B2734" s="68" t="s">
        <v>7652</v>
      </c>
      <c r="C2734" s="68" t="s">
        <v>5163</v>
      </c>
      <c r="D2734" s="68" t="s">
        <v>132</v>
      </c>
      <c r="E2734" s="68" t="s">
        <v>4</v>
      </c>
      <c r="F2734" s="68" t="s">
        <v>133</v>
      </c>
      <c r="G2734" s="68" t="s">
        <v>2</v>
      </c>
      <c r="H2734" s="68" t="s">
        <v>3</v>
      </c>
      <c r="I2734" s="68">
        <v>70102</v>
      </c>
      <c r="J2734" s="68" t="s">
        <v>13837</v>
      </c>
      <c r="K2734" s="68" t="s">
        <v>132</v>
      </c>
      <c r="L2734" s="68" t="s">
        <v>132</v>
      </c>
      <c r="M2734" s="68" t="s">
        <v>14182</v>
      </c>
      <c r="N2734" s="68" t="s">
        <v>5163</v>
      </c>
      <c r="O2734" s="68" t="s">
        <v>14666</v>
      </c>
      <c r="P2734" s="348">
        <v>22001660</v>
      </c>
      <c r="Q2734" s="348">
        <v>85048690</v>
      </c>
      <c r="R2734" s="348" t="s">
        <v>16837</v>
      </c>
      <c r="S2734" s="348">
        <v>85048690</v>
      </c>
      <c r="T2734" s="348" t="s">
        <v>15633</v>
      </c>
      <c r="U2734" s="348">
        <v>27590142</v>
      </c>
      <c r="V2734" s="68"/>
      <c r="W2734" s="68"/>
      <c r="X2734" s="68" t="s">
        <v>4326</v>
      </c>
      <c r="Y2734" s="68"/>
    </row>
    <row r="2735" spans="1:25" x14ac:dyDescent="0.25">
      <c r="A2735" s="68" t="s">
        <v>7655</v>
      </c>
      <c r="B2735" s="68" t="s">
        <v>7654</v>
      </c>
      <c r="C2735" s="68" t="s">
        <v>7656</v>
      </c>
      <c r="D2735" s="68" t="s">
        <v>132</v>
      </c>
      <c r="E2735" s="68" t="s">
        <v>4</v>
      </c>
      <c r="F2735" s="68" t="s">
        <v>133</v>
      </c>
      <c r="G2735" s="68" t="s">
        <v>2</v>
      </c>
      <c r="H2735" s="68" t="s">
        <v>3</v>
      </c>
      <c r="I2735" s="68">
        <v>70102</v>
      </c>
      <c r="J2735" s="68" t="s">
        <v>13837</v>
      </c>
      <c r="K2735" s="68" t="s">
        <v>132</v>
      </c>
      <c r="L2735" s="68" t="s">
        <v>132</v>
      </c>
      <c r="M2735" s="68" t="s">
        <v>14182</v>
      </c>
      <c r="N2735" s="68" t="s">
        <v>7656</v>
      </c>
      <c r="O2735" s="68" t="s">
        <v>14666</v>
      </c>
      <c r="P2735" s="348">
        <v>27590203</v>
      </c>
      <c r="Q2735" s="348">
        <v>27590203</v>
      </c>
      <c r="R2735" s="348" t="s">
        <v>15633</v>
      </c>
      <c r="S2735" s="348">
        <v>71047519</v>
      </c>
      <c r="T2735" s="348" t="s">
        <v>15633</v>
      </c>
      <c r="U2735" s="348">
        <v>60431941</v>
      </c>
      <c r="V2735" s="68"/>
      <c r="W2735" s="68"/>
      <c r="X2735" s="68" t="s">
        <v>6046</v>
      </c>
      <c r="Y2735" s="68"/>
    </row>
    <row r="2736" spans="1:25" x14ac:dyDescent="0.25">
      <c r="A2736" s="68" t="s">
        <v>7657</v>
      </c>
      <c r="B2736" s="68" t="s">
        <v>5791</v>
      </c>
      <c r="C2736" s="68" t="s">
        <v>7658</v>
      </c>
      <c r="D2736" s="68" t="s">
        <v>132</v>
      </c>
      <c r="E2736" s="68" t="s">
        <v>4</v>
      </c>
      <c r="F2736" s="68" t="s">
        <v>133</v>
      </c>
      <c r="G2736" s="68" t="s">
        <v>2</v>
      </c>
      <c r="H2736" s="68" t="s">
        <v>3</v>
      </c>
      <c r="I2736" s="68">
        <v>70102</v>
      </c>
      <c r="J2736" s="68" t="s">
        <v>13837</v>
      </c>
      <c r="K2736" s="68" t="s">
        <v>132</v>
      </c>
      <c r="L2736" s="68" t="s">
        <v>132</v>
      </c>
      <c r="M2736" s="68" t="s">
        <v>14182</v>
      </c>
      <c r="N2736" s="68" t="s">
        <v>7658</v>
      </c>
      <c r="O2736" s="68" t="s">
        <v>14666</v>
      </c>
      <c r="P2736" s="348">
        <v>88100467</v>
      </c>
      <c r="Q2736" s="348" t="s">
        <v>15347</v>
      </c>
      <c r="R2736" s="348" t="s">
        <v>10412</v>
      </c>
      <c r="S2736" s="348">
        <v>88100467</v>
      </c>
      <c r="T2736" s="348" t="s">
        <v>15633</v>
      </c>
      <c r="U2736" s="348">
        <v>27590142</v>
      </c>
      <c r="V2736" s="68"/>
      <c r="W2736" s="68"/>
      <c r="X2736" s="68" t="s">
        <v>3454</v>
      </c>
      <c r="Y2736" s="68"/>
    </row>
    <row r="2737" spans="1:25" x14ac:dyDescent="0.25">
      <c r="A2737" s="68" t="s">
        <v>7659</v>
      </c>
      <c r="B2737" s="68" t="s">
        <v>5797</v>
      </c>
      <c r="C2737" s="68" t="s">
        <v>299</v>
      </c>
      <c r="D2737" s="68" t="s">
        <v>132</v>
      </c>
      <c r="E2737" s="68" t="s">
        <v>4</v>
      </c>
      <c r="F2737" s="68" t="s">
        <v>133</v>
      </c>
      <c r="G2737" s="68" t="s">
        <v>2</v>
      </c>
      <c r="H2737" s="68" t="s">
        <v>3</v>
      </c>
      <c r="I2737" s="68">
        <v>70102</v>
      </c>
      <c r="J2737" s="68" t="s">
        <v>13837</v>
      </c>
      <c r="K2737" s="68" t="s">
        <v>132</v>
      </c>
      <c r="L2737" s="68" t="s">
        <v>132</v>
      </c>
      <c r="M2737" s="68" t="s">
        <v>14182</v>
      </c>
      <c r="N2737" s="68" t="s">
        <v>299</v>
      </c>
      <c r="O2737" s="68" t="s">
        <v>14666</v>
      </c>
      <c r="P2737" s="348">
        <v>27590016</v>
      </c>
      <c r="Q2737" s="348">
        <v>27590170</v>
      </c>
      <c r="R2737" s="348" t="s">
        <v>10417</v>
      </c>
      <c r="S2737" s="348">
        <v>22002088</v>
      </c>
      <c r="T2737" s="348" t="s">
        <v>15633</v>
      </c>
      <c r="U2737" s="348">
        <v>27590142</v>
      </c>
      <c r="V2737" s="68"/>
      <c r="W2737" s="68"/>
      <c r="X2737" s="68" t="s">
        <v>12512</v>
      </c>
      <c r="Y2737" s="68"/>
    </row>
    <row r="2738" spans="1:25" x14ac:dyDescent="0.25">
      <c r="A2738" s="68" t="s">
        <v>7661</v>
      </c>
      <c r="B2738" s="68" t="s">
        <v>7660</v>
      </c>
      <c r="C2738" s="68" t="s">
        <v>7662</v>
      </c>
      <c r="D2738" s="68" t="s">
        <v>132</v>
      </c>
      <c r="E2738" s="68" t="s">
        <v>6</v>
      </c>
      <c r="F2738" s="68" t="s">
        <v>133</v>
      </c>
      <c r="G2738" s="68" t="s">
        <v>4</v>
      </c>
      <c r="H2738" s="68" t="s">
        <v>8</v>
      </c>
      <c r="I2738" s="68">
        <v>70307</v>
      </c>
      <c r="J2738" s="68" t="s">
        <v>13971</v>
      </c>
      <c r="K2738" s="68" t="s">
        <v>132</v>
      </c>
      <c r="L2738" s="68" t="s">
        <v>14348</v>
      </c>
      <c r="M2738" s="68" t="s">
        <v>14354</v>
      </c>
      <c r="N2738" s="68" t="s">
        <v>7662</v>
      </c>
      <c r="O2738" s="68" t="s">
        <v>14666</v>
      </c>
      <c r="P2738" s="348">
        <v>84403913</v>
      </c>
      <c r="Q2738" s="348">
        <v>27687141</v>
      </c>
      <c r="R2738" s="348" t="s">
        <v>12756</v>
      </c>
      <c r="S2738" s="348">
        <v>22002899</v>
      </c>
      <c r="T2738" s="348" t="s">
        <v>16551</v>
      </c>
      <c r="U2738" s="348">
        <v>27687141</v>
      </c>
      <c r="V2738" s="68"/>
      <c r="W2738" s="68"/>
      <c r="X2738" s="68" t="s">
        <v>5359</v>
      </c>
      <c r="Y2738" s="68"/>
    </row>
    <row r="2739" spans="1:25" x14ac:dyDescent="0.25">
      <c r="A2739" s="68" t="s">
        <v>7664</v>
      </c>
      <c r="B2739" s="69" t="s">
        <v>7663</v>
      </c>
      <c r="C2739" s="68" t="s">
        <v>7665</v>
      </c>
      <c r="D2739" s="68" t="s">
        <v>132</v>
      </c>
      <c r="E2739" s="68" t="s">
        <v>7</v>
      </c>
      <c r="F2739" s="68" t="s">
        <v>133</v>
      </c>
      <c r="G2739" s="68" t="s">
        <v>4</v>
      </c>
      <c r="H2739" s="68" t="s">
        <v>6</v>
      </c>
      <c r="I2739" s="68">
        <v>70305</v>
      </c>
      <c r="J2739" s="68" t="s">
        <v>15340</v>
      </c>
      <c r="K2739" s="68" t="s">
        <v>132</v>
      </c>
      <c r="L2739" s="68" t="s">
        <v>14348</v>
      </c>
      <c r="M2739" s="68" t="s">
        <v>14663</v>
      </c>
      <c r="N2739" s="68" t="s">
        <v>7665</v>
      </c>
      <c r="O2739" s="68" t="s">
        <v>14666</v>
      </c>
      <c r="P2739" s="348">
        <v>22001764</v>
      </c>
      <c r="Q2739" s="348">
        <v>70700939</v>
      </c>
      <c r="R2739" s="348" t="s">
        <v>15125</v>
      </c>
      <c r="S2739" s="348">
        <v>70700939</v>
      </c>
      <c r="T2739" s="348" t="s">
        <v>15643</v>
      </c>
      <c r="U2739" s="348">
        <v>22654219</v>
      </c>
      <c r="V2739" s="68"/>
      <c r="W2739" s="68"/>
      <c r="X2739" s="68" t="s">
        <v>9295</v>
      </c>
      <c r="Y2739" s="68"/>
    </row>
    <row r="2740" spans="1:25" x14ac:dyDescent="0.25">
      <c r="A2740" s="68" t="s">
        <v>7667</v>
      </c>
      <c r="B2740" s="68" t="s">
        <v>7666</v>
      </c>
      <c r="C2740" s="68" t="s">
        <v>3511</v>
      </c>
      <c r="D2740" s="68" t="s">
        <v>132</v>
      </c>
      <c r="E2740" s="68" t="s">
        <v>6</v>
      </c>
      <c r="F2740" s="68" t="s">
        <v>133</v>
      </c>
      <c r="G2740" s="68" t="s">
        <v>4</v>
      </c>
      <c r="H2740" s="68" t="s">
        <v>8</v>
      </c>
      <c r="I2740" s="68">
        <v>70307</v>
      </c>
      <c r="J2740" s="68" t="s">
        <v>13971</v>
      </c>
      <c r="K2740" s="68" t="s">
        <v>132</v>
      </c>
      <c r="L2740" s="68" t="s">
        <v>14348</v>
      </c>
      <c r="M2740" s="68" t="s">
        <v>14354</v>
      </c>
      <c r="N2740" s="68" t="s">
        <v>11868</v>
      </c>
      <c r="O2740" s="68" t="s">
        <v>14666</v>
      </c>
      <c r="P2740" s="348">
        <v>22002916</v>
      </c>
      <c r="Q2740" s="348">
        <v>89461788</v>
      </c>
      <c r="R2740" s="348" t="s">
        <v>15131</v>
      </c>
      <c r="S2740" s="348">
        <v>89461788</v>
      </c>
      <c r="T2740" s="348" t="s">
        <v>16551</v>
      </c>
      <c r="U2740" s="348">
        <v>27687141</v>
      </c>
      <c r="V2740" s="68"/>
      <c r="W2740" s="68"/>
      <c r="X2740" s="68" t="s">
        <v>10951</v>
      </c>
      <c r="Y2740" s="68"/>
    </row>
    <row r="2741" spans="1:25" x14ac:dyDescent="0.25">
      <c r="A2741" s="68" t="s">
        <v>7669</v>
      </c>
      <c r="B2741" s="68" t="s">
        <v>7668</v>
      </c>
      <c r="C2741" s="68" t="s">
        <v>593</v>
      </c>
      <c r="D2741" s="68" t="s">
        <v>132</v>
      </c>
      <c r="E2741" s="68" t="s">
        <v>6</v>
      </c>
      <c r="F2741" s="68" t="s">
        <v>133</v>
      </c>
      <c r="G2741" s="68" t="s">
        <v>4</v>
      </c>
      <c r="H2741" s="68" t="s">
        <v>2</v>
      </c>
      <c r="I2741" s="68">
        <v>70301</v>
      </c>
      <c r="J2741" s="68" t="s">
        <v>12898</v>
      </c>
      <c r="K2741" s="68" t="s">
        <v>132</v>
      </c>
      <c r="L2741" s="68" t="s">
        <v>14348</v>
      </c>
      <c r="M2741" s="68" t="s">
        <v>14348</v>
      </c>
      <c r="N2741" s="68" t="s">
        <v>593</v>
      </c>
      <c r="O2741" s="68" t="s">
        <v>14666</v>
      </c>
      <c r="P2741" s="348">
        <v>60686560</v>
      </c>
      <c r="Q2741" s="348">
        <v>89074227</v>
      </c>
      <c r="R2741" s="348" t="s">
        <v>11869</v>
      </c>
      <c r="S2741" s="348">
        <v>61751309</v>
      </c>
      <c r="T2741" s="348" t="s">
        <v>16551</v>
      </c>
      <c r="U2741" s="348">
        <v>27687141</v>
      </c>
      <c r="V2741" s="68"/>
      <c r="W2741" s="68"/>
      <c r="X2741" s="68" t="s">
        <v>5008</v>
      </c>
      <c r="Y2741" s="68"/>
    </row>
    <row r="2742" spans="1:25" x14ac:dyDescent="0.25">
      <c r="A2742" s="68" t="s">
        <v>7671</v>
      </c>
      <c r="B2742" s="68" t="s">
        <v>7670</v>
      </c>
      <c r="C2742" s="68" t="s">
        <v>3737</v>
      </c>
      <c r="D2742" s="68" t="s">
        <v>132</v>
      </c>
      <c r="E2742" s="68" t="s">
        <v>6</v>
      </c>
      <c r="F2742" s="68" t="s">
        <v>133</v>
      </c>
      <c r="G2742" s="68" t="s">
        <v>4</v>
      </c>
      <c r="H2742" s="68" t="s">
        <v>2</v>
      </c>
      <c r="I2742" s="68">
        <v>70301</v>
      </c>
      <c r="J2742" s="68" t="s">
        <v>12898</v>
      </c>
      <c r="K2742" s="68" t="s">
        <v>132</v>
      </c>
      <c r="L2742" s="68" t="s">
        <v>14348</v>
      </c>
      <c r="M2742" s="68" t="s">
        <v>14348</v>
      </c>
      <c r="N2742" s="68" t="s">
        <v>3737</v>
      </c>
      <c r="O2742" s="68" t="s">
        <v>14666</v>
      </c>
      <c r="P2742" s="348">
        <v>22002924</v>
      </c>
      <c r="Q2742" s="348">
        <v>86974575</v>
      </c>
      <c r="R2742" s="348" t="s">
        <v>16838</v>
      </c>
      <c r="S2742" s="348">
        <v>86974575</v>
      </c>
      <c r="T2742" s="348" t="s">
        <v>16551</v>
      </c>
      <c r="U2742" s="348">
        <v>27687141</v>
      </c>
      <c r="V2742" s="68"/>
      <c r="W2742" s="68"/>
      <c r="X2742" s="68" t="s">
        <v>7325</v>
      </c>
      <c r="Y2742" s="68"/>
    </row>
    <row r="2743" spans="1:25" x14ac:dyDescent="0.25">
      <c r="A2743" s="68" t="s">
        <v>7673</v>
      </c>
      <c r="B2743" s="68" t="s">
        <v>7672</v>
      </c>
      <c r="C2743" s="68" t="s">
        <v>976</v>
      </c>
      <c r="D2743" s="68" t="s">
        <v>132</v>
      </c>
      <c r="E2743" s="68" t="s">
        <v>6</v>
      </c>
      <c r="F2743" s="68" t="s">
        <v>133</v>
      </c>
      <c r="G2743" s="68" t="s">
        <v>4</v>
      </c>
      <c r="H2743" s="68" t="s">
        <v>2</v>
      </c>
      <c r="I2743" s="68">
        <v>70301</v>
      </c>
      <c r="J2743" s="68" t="s">
        <v>12898</v>
      </c>
      <c r="K2743" s="68" t="s">
        <v>132</v>
      </c>
      <c r="L2743" s="68" t="s">
        <v>14348</v>
      </c>
      <c r="M2743" s="68" t="s">
        <v>14348</v>
      </c>
      <c r="N2743" s="68" t="s">
        <v>976</v>
      </c>
      <c r="O2743" s="68" t="s">
        <v>14666</v>
      </c>
      <c r="P2743" s="348">
        <v>22002898</v>
      </c>
      <c r="Q2743" s="348">
        <v>87082666</v>
      </c>
      <c r="R2743" s="348" t="s">
        <v>16839</v>
      </c>
      <c r="S2743" s="348">
        <v>87082666</v>
      </c>
      <c r="T2743" s="348" t="s">
        <v>16551</v>
      </c>
      <c r="U2743" s="348">
        <v>27687141</v>
      </c>
      <c r="V2743" s="68"/>
      <c r="W2743" s="68"/>
      <c r="X2743" s="68" t="s">
        <v>703</v>
      </c>
      <c r="Y2743" s="68"/>
    </row>
    <row r="2744" spans="1:25" x14ac:dyDescent="0.25">
      <c r="A2744" s="68" t="s">
        <v>7675</v>
      </c>
      <c r="B2744" s="68" t="s">
        <v>7674</v>
      </c>
      <c r="C2744" s="68" t="s">
        <v>7676</v>
      </c>
      <c r="D2744" s="68" t="s">
        <v>132</v>
      </c>
      <c r="E2744" s="68" t="s">
        <v>6</v>
      </c>
      <c r="F2744" s="68" t="s">
        <v>133</v>
      </c>
      <c r="G2744" s="68" t="s">
        <v>4</v>
      </c>
      <c r="H2744" s="68" t="s">
        <v>2</v>
      </c>
      <c r="I2744" s="68">
        <v>70301</v>
      </c>
      <c r="J2744" s="68" t="s">
        <v>12898</v>
      </c>
      <c r="K2744" s="68" t="s">
        <v>132</v>
      </c>
      <c r="L2744" s="68" t="s">
        <v>14348</v>
      </c>
      <c r="M2744" s="68" t="s">
        <v>14348</v>
      </c>
      <c r="N2744" s="68" t="s">
        <v>11870</v>
      </c>
      <c r="O2744" s="68" t="s">
        <v>14666</v>
      </c>
      <c r="P2744" s="348">
        <v>22002896</v>
      </c>
      <c r="Q2744" s="348" t="s">
        <v>15347</v>
      </c>
      <c r="R2744" s="348" t="s">
        <v>13277</v>
      </c>
      <c r="S2744" s="348">
        <v>89805579</v>
      </c>
      <c r="T2744" s="348" t="s">
        <v>16551</v>
      </c>
      <c r="U2744" s="348">
        <v>27687141</v>
      </c>
      <c r="V2744" s="68"/>
      <c r="W2744" s="68"/>
      <c r="X2744" s="68" t="s">
        <v>8815</v>
      </c>
      <c r="Y2744" s="68"/>
    </row>
    <row r="2745" spans="1:25" x14ac:dyDescent="0.25">
      <c r="A2745" s="68" t="s">
        <v>7678</v>
      </c>
      <c r="B2745" s="68" t="s">
        <v>7677</v>
      </c>
      <c r="C2745" s="68" t="s">
        <v>14396</v>
      </c>
      <c r="D2745" s="68" t="s">
        <v>4119</v>
      </c>
      <c r="E2745" s="68" t="s">
        <v>8</v>
      </c>
      <c r="F2745" s="68" t="s">
        <v>133</v>
      </c>
      <c r="G2745" s="68" t="s">
        <v>7</v>
      </c>
      <c r="H2745" s="68" t="s">
        <v>5</v>
      </c>
      <c r="I2745" s="68">
        <v>70604</v>
      </c>
      <c r="J2745" s="68" t="s">
        <v>13941</v>
      </c>
      <c r="K2745" s="68" t="s">
        <v>132</v>
      </c>
      <c r="L2745" s="68" t="s">
        <v>2958</v>
      </c>
      <c r="M2745" s="68" t="s">
        <v>14382</v>
      </c>
      <c r="N2745" s="68" t="s">
        <v>14397</v>
      </c>
      <c r="O2745" s="68" t="s">
        <v>14666</v>
      </c>
      <c r="P2745" s="348">
        <v>86289563</v>
      </c>
      <c r="Q2745" s="348" t="s">
        <v>15347</v>
      </c>
      <c r="R2745" s="348" t="s">
        <v>16840</v>
      </c>
      <c r="S2745" s="348">
        <v>85472942</v>
      </c>
      <c r="T2745" s="348" t="s">
        <v>16841</v>
      </c>
      <c r="U2745" s="348">
        <v>89357825</v>
      </c>
      <c r="V2745" s="68"/>
      <c r="W2745" s="68"/>
      <c r="X2745" s="68"/>
      <c r="Y2745" s="68"/>
    </row>
    <row r="2746" spans="1:25" x14ac:dyDescent="0.25">
      <c r="A2746" s="68" t="s">
        <v>7680</v>
      </c>
      <c r="B2746" s="68" t="s">
        <v>7679</v>
      </c>
      <c r="C2746" s="68" t="s">
        <v>7681</v>
      </c>
      <c r="D2746" s="68" t="s">
        <v>132</v>
      </c>
      <c r="E2746" s="68" t="s">
        <v>6</v>
      </c>
      <c r="F2746" s="68" t="s">
        <v>133</v>
      </c>
      <c r="G2746" s="68" t="s">
        <v>4</v>
      </c>
      <c r="H2746" s="68" t="s">
        <v>2</v>
      </c>
      <c r="I2746" s="68">
        <v>70301</v>
      </c>
      <c r="J2746" s="68" t="s">
        <v>12898</v>
      </c>
      <c r="K2746" s="68" t="s">
        <v>132</v>
      </c>
      <c r="L2746" s="68" t="s">
        <v>14348</v>
      </c>
      <c r="M2746" s="68" t="s">
        <v>14348</v>
      </c>
      <c r="N2746" s="68" t="s">
        <v>7681</v>
      </c>
      <c r="O2746" s="68" t="s">
        <v>14666</v>
      </c>
      <c r="P2746" s="348" t="s">
        <v>15347</v>
      </c>
      <c r="Q2746" s="348" t="s">
        <v>15347</v>
      </c>
      <c r="R2746" s="348" t="s">
        <v>10411</v>
      </c>
      <c r="S2746" s="348">
        <v>84554248</v>
      </c>
      <c r="T2746" s="348" t="s">
        <v>16551</v>
      </c>
      <c r="U2746" s="348">
        <v>27687141</v>
      </c>
      <c r="V2746" s="68"/>
      <c r="W2746" s="68"/>
      <c r="X2746" s="68" t="s">
        <v>12173</v>
      </c>
      <c r="Y2746" s="68"/>
    </row>
    <row r="2747" spans="1:25" x14ac:dyDescent="0.25">
      <c r="A2747" s="68" t="s">
        <v>7683</v>
      </c>
      <c r="B2747" s="68" t="s">
        <v>7682</v>
      </c>
      <c r="C2747" s="68" t="s">
        <v>7684</v>
      </c>
      <c r="D2747" s="68" t="s">
        <v>132</v>
      </c>
      <c r="E2747" s="68" t="s">
        <v>6</v>
      </c>
      <c r="F2747" s="68" t="s">
        <v>133</v>
      </c>
      <c r="G2747" s="68" t="s">
        <v>4</v>
      </c>
      <c r="H2747" s="68" t="s">
        <v>2</v>
      </c>
      <c r="I2747" s="68">
        <v>70301</v>
      </c>
      <c r="J2747" s="68" t="s">
        <v>12898</v>
      </c>
      <c r="K2747" s="68" t="s">
        <v>132</v>
      </c>
      <c r="L2747" s="68" t="s">
        <v>14348</v>
      </c>
      <c r="M2747" s="68" t="s">
        <v>14348</v>
      </c>
      <c r="N2747" s="68" t="s">
        <v>1187</v>
      </c>
      <c r="O2747" s="68" t="s">
        <v>14666</v>
      </c>
      <c r="P2747" s="348">
        <v>27681324</v>
      </c>
      <c r="Q2747" s="348" t="s">
        <v>15347</v>
      </c>
      <c r="R2747" s="348" t="s">
        <v>7685</v>
      </c>
      <c r="S2747" s="348">
        <v>27681324</v>
      </c>
      <c r="T2747" s="348" t="s">
        <v>16551</v>
      </c>
      <c r="U2747" s="348">
        <v>27687141</v>
      </c>
      <c r="V2747" s="68" t="s">
        <v>15261</v>
      </c>
      <c r="W2747" s="68"/>
      <c r="X2747" s="68" t="s">
        <v>428</v>
      </c>
      <c r="Y2747" s="68"/>
    </row>
    <row r="2748" spans="1:25" x14ac:dyDescent="0.25">
      <c r="A2748" s="68" t="s">
        <v>7687</v>
      </c>
      <c r="B2748" s="68" t="s">
        <v>7686</v>
      </c>
      <c r="C2748" s="68" t="s">
        <v>1970</v>
      </c>
      <c r="D2748" s="68" t="s">
        <v>132</v>
      </c>
      <c r="E2748" s="68" t="s">
        <v>5</v>
      </c>
      <c r="F2748" s="68" t="s">
        <v>133</v>
      </c>
      <c r="G2748" s="68" t="s">
        <v>4</v>
      </c>
      <c r="H2748" s="68" t="s">
        <v>3</v>
      </c>
      <c r="I2748" s="68">
        <v>70302</v>
      </c>
      <c r="J2748" s="68" t="s">
        <v>12934</v>
      </c>
      <c r="K2748" s="68" t="s">
        <v>132</v>
      </c>
      <c r="L2748" s="68" t="s">
        <v>14348</v>
      </c>
      <c r="M2748" s="68" t="s">
        <v>1699</v>
      </c>
      <c r="N2748" s="68" t="s">
        <v>1970</v>
      </c>
      <c r="O2748" s="68" t="s">
        <v>14666</v>
      </c>
      <c r="P2748" s="348">
        <v>22001774</v>
      </c>
      <c r="Q2748" s="348" t="s">
        <v>15347</v>
      </c>
      <c r="R2748" s="348" t="s">
        <v>15954</v>
      </c>
      <c r="S2748" s="348">
        <v>88090138</v>
      </c>
      <c r="T2748" s="348" t="s">
        <v>15951</v>
      </c>
      <c r="U2748" s="348">
        <v>27685436</v>
      </c>
      <c r="V2748" s="68"/>
      <c r="W2748" s="68"/>
      <c r="X2748" s="68" t="s">
        <v>6050</v>
      </c>
      <c r="Y2748" s="68"/>
    </row>
    <row r="2749" spans="1:25" x14ac:dyDescent="0.25">
      <c r="A2749" s="68" t="s">
        <v>7689</v>
      </c>
      <c r="B2749" s="68" t="s">
        <v>7688</v>
      </c>
      <c r="C2749" s="68" t="s">
        <v>2576</v>
      </c>
      <c r="D2749" s="68" t="s">
        <v>132</v>
      </c>
      <c r="E2749" s="68" t="s">
        <v>6</v>
      </c>
      <c r="F2749" s="68" t="s">
        <v>133</v>
      </c>
      <c r="G2749" s="68" t="s">
        <v>4</v>
      </c>
      <c r="H2749" s="68" t="s">
        <v>2</v>
      </c>
      <c r="I2749" s="68">
        <v>70301</v>
      </c>
      <c r="J2749" s="68" t="s">
        <v>12898</v>
      </c>
      <c r="K2749" s="68" t="s">
        <v>132</v>
      </c>
      <c r="L2749" s="68" t="s">
        <v>14348</v>
      </c>
      <c r="M2749" s="68" t="s">
        <v>14348</v>
      </c>
      <c r="N2749" s="68" t="s">
        <v>2576</v>
      </c>
      <c r="O2749" s="68" t="s">
        <v>14666</v>
      </c>
      <c r="P2749" s="348">
        <v>27683145</v>
      </c>
      <c r="Q2749" s="348">
        <v>27683145</v>
      </c>
      <c r="R2749" s="348" t="s">
        <v>10409</v>
      </c>
      <c r="S2749" s="348">
        <v>85548425</v>
      </c>
      <c r="T2749" s="348" t="s">
        <v>16551</v>
      </c>
      <c r="U2749" s="348">
        <v>27687141</v>
      </c>
      <c r="V2749" s="68"/>
      <c r="W2749" s="68"/>
      <c r="X2749" s="68" t="s">
        <v>4688</v>
      </c>
      <c r="Y2749" s="68"/>
    </row>
    <row r="2750" spans="1:25" x14ac:dyDescent="0.25">
      <c r="A2750" s="68" t="s">
        <v>7691</v>
      </c>
      <c r="B2750" s="68" t="s">
        <v>7690</v>
      </c>
      <c r="C2750" s="68" t="s">
        <v>7692</v>
      </c>
      <c r="D2750" s="68" t="s">
        <v>132</v>
      </c>
      <c r="E2750" s="68" t="s">
        <v>6</v>
      </c>
      <c r="F2750" s="68" t="s">
        <v>133</v>
      </c>
      <c r="G2750" s="68" t="s">
        <v>4</v>
      </c>
      <c r="H2750" s="68" t="s">
        <v>8</v>
      </c>
      <c r="I2750" s="68">
        <v>70307</v>
      </c>
      <c r="J2750" s="68" t="s">
        <v>13971</v>
      </c>
      <c r="K2750" s="68" t="s">
        <v>132</v>
      </c>
      <c r="L2750" s="68" t="s">
        <v>14348</v>
      </c>
      <c r="M2750" s="68" t="s">
        <v>14354</v>
      </c>
      <c r="N2750" s="68" t="s">
        <v>11871</v>
      </c>
      <c r="O2750" s="68" t="s">
        <v>14666</v>
      </c>
      <c r="P2750" s="348">
        <v>64743195</v>
      </c>
      <c r="Q2750" s="348">
        <v>60895331</v>
      </c>
      <c r="R2750" s="348" t="s">
        <v>15145</v>
      </c>
      <c r="S2750" s="348">
        <v>64743195</v>
      </c>
      <c r="T2750" s="348" t="s">
        <v>16551</v>
      </c>
      <c r="U2750" s="348">
        <v>27687141</v>
      </c>
      <c r="V2750" s="68"/>
      <c r="W2750" s="68"/>
      <c r="X2750" s="68" t="s">
        <v>2762</v>
      </c>
      <c r="Y2750" s="68"/>
    </row>
    <row r="2751" spans="1:25" x14ac:dyDescent="0.25">
      <c r="A2751" s="68" t="s">
        <v>7694</v>
      </c>
      <c r="B2751" s="68" t="s">
        <v>7693</v>
      </c>
      <c r="C2751" s="68" t="s">
        <v>7454</v>
      </c>
      <c r="D2751" s="68" t="s">
        <v>132</v>
      </c>
      <c r="E2751" s="68" t="s">
        <v>6</v>
      </c>
      <c r="F2751" s="68" t="s">
        <v>133</v>
      </c>
      <c r="G2751" s="68" t="s">
        <v>4</v>
      </c>
      <c r="H2751" s="68" t="s">
        <v>2</v>
      </c>
      <c r="I2751" s="68">
        <v>70301</v>
      </c>
      <c r="J2751" s="68" t="s">
        <v>12898</v>
      </c>
      <c r="K2751" s="68" t="s">
        <v>132</v>
      </c>
      <c r="L2751" s="68" t="s">
        <v>14348</v>
      </c>
      <c r="M2751" s="68" t="s">
        <v>14348</v>
      </c>
      <c r="N2751" s="68" t="s">
        <v>7454</v>
      </c>
      <c r="O2751" s="68" t="s">
        <v>14666</v>
      </c>
      <c r="P2751" s="348">
        <v>22002893</v>
      </c>
      <c r="Q2751" s="348">
        <v>84019048</v>
      </c>
      <c r="R2751" s="348" t="s">
        <v>16842</v>
      </c>
      <c r="S2751" s="348">
        <v>84019048</v>
      </c>
      <c r="T2751" s="348" t="s">
        <v>16551</v>
      </c>
      <c r="U2751" s="348">
        <v>27687141</v>
      </c>
      <c r="V2751" s="68"/>
      <c r="W2751" s="68"/>
      <c r="X2751" s="68" t="s">
        <v>12174</v>
      </c>
      <c r="Y2751" s="68"/>
    </row>
    <row r="2752" spans="1:25" x14ac:dyDescent="0.25">
      <c r="A2752" s="68" t="s">
        <v>7696</v>
      </c>
      <c r="B2752" s="68" t="s">
        <v>7695</v>
      </c>
      <c r="C2752" s="68" t="s">
        <v>101</v>
      </c>
      <c r="D2752" s="68" t="s">
        <v>132</v>
      </c>
      <c r="E2752" s="68" t="s">
        <v>6</v>
      </c>
      <c r="F2752" s="68" t="s">
        <v>133</v>
      </c>
      <c r="G2752" s="68" t="s">
        <v>4</v>
      </c>
      <c r="H2752" s="68" t="s">
        <v>2</v>
      </c>
      <c r="I2752" s="68">
        <v>70301</v>
      </c>
      <c r="J2752" s="68" t="s">
        <v>12898</v>
      </c>
      <c r="K2752" s="68" t="s">
        <v>132</v>
      </c>
      <c r="L2752" s="68" t="s">
        <v>14348</v>
      </c>
      <c r="M2752" s="68" t="s">
        <v>14348</v>
      </c>
      <c r="N2752" s="68" t="s">
        <v>101</v>
      </c>
      <c r="O2752" s="68" t="s">
        <v>14666</v>
      </c>
      <c r="P2752" s="348">
        <v>87778998</v>
      </c>
      <c r="Q2752" s="348">
        <v>22002919</v>
      </c>
      <c r="R2752" s="348" t="s">
        <v>10395</v>
      </c>
      <c r="S2752" s="348">
        <v>87778998</v>
      </c>
      <c r="T2752" s="348" t="s">
        <v>16551</v>
      </c>
      <c r="U2752" s="348">
        <v>27687141</v>
      </c>
      <c r="V2752" s="68"/>
      <c r="W2752" s="68"/>
      <c r="X2752" s="68" t="s">
        <v>11029</v>
      </c>
      <c r="Y2752" s="68"/>
    </row>
    <row r="2753" spans="1:25" x14ac:dyDescent="0.25">
      <c r="A2753" s="68" t="s">
        <v>7698</v>
      </c>
      <c r="B2753" s="68" t="s">
        <v>7697</v>
      </c>
      <c r="C2753" s="68" t="s">
        <v>181</v>
      </c>
      <c r="D2753" s="68" t="s">
        <v>132</v>
      </c>
      <c r="E2753" s="68" t="s">
        <v>6</v>
      </c>
      <c r="F2753" s="68" t="s">
        <v>133</v>
      </c>
      <c r="G2753" s="68" t="s">
        <v>4</v>
      </c>
      <c r="H2753" s="68" t="s">
        <v>2</v>
      </c>
      <c r="I2753" s="68">
        <v>70301</v>
      </c>
      <c r="J2753" s="68" t="s">
        <v>12898</v>
      </c>
      <c r="K2753" s="68" t="s">
        <v>132</v>
      </c>
      <c r="L2753" s="68" t="s">
        <v>14348</v>
      </c>
      <c r="M2753" s="68" t="s">
        <v>14348</v>
      </c>
      <c r="N2753" s="68" t="s">
        <v>181</v>
      </c>
      <c r="O2753" s="68" t="s">
        <v>14666</v>
      </c>
      <c r="P2753" s="348">
        <v>22002894</v>
      </c>
      <c r="Q2753" s="348" t="s">
        <v>15347</v>
      </c>
      <c r="R2753" s="348" t="s">
        <v>15964</v>
      </c>
      <c r="S2753" s="348">
        <v>85664433</v>
      </c>
      <c r="T2753" s="348" t="s">
        <v>16551</v>
      </c>
      <c r="U2753" s="348">
        <v>27687141</v>
      </c>
      <c r="V2753" s="68"/>
      <c r="W2753" s="68"/>
      <c r="X2753" s="68" t="s">
        <v>5018</v>
      </c>
      <c r="Y2753" s="68"/>
    </row>
    <row r="2754" spans="1:25" x14ac:dyDescent="0.25">
      <c r="A2754" s="68" t="s">
        <v>7699</v>
      </c>
      <c r="B2754" s="68" t="s">
        <v>2401</v>
      </c>
      <c r="C2754" s="68" t="s">
        <v>7700</v>
      </c>
      <c r="D2754" s="68" t="s">
        <v>132</v>
      </c>
      <c r="E2754" s="68" t="s">
        <v>5</v>
      </c>
      <c r="F2754" s="68" t="s">
        <v>133</v>
      </c>
      <c r="G2754" s="68" t="s">
        <v>4</v>
      </c>
      <c r="H2754" s="68" t="s">
        <v>2</v>
      </c>
      <c r="I2754" s="68">
        <v>70301</v>
      </c>
      <c r="J2754" s="68" t="s">
        <v>12898</v>
      </c>
      <c r="K2754" s="68" t="s">
        <v>132</v>
      </c>
      <c r="L2754" s="68" t="s">
        <v>14348</v>
      </c>
      <c r="M2754" s="68" t="s">
        <v>14348</v>
      </c>
      <c r="N2754" s="68" t="s">
        <v>7700</v>
      </c>
      <c r="O2754" s="68" t="s">
        <v>14666</v>
      </c>
      <c r="P2754" s="348">
        <v>27686811</v>
      </c>
      <c r="Q2754" s="348" t="s">
        <v>15347</v>
      </c>
      <c r="R2754" s="348" t="s">
        <v>10308</v>
      </c>
      <c r="S2754" s="348">
        <v>27686811</v>
      </c>
      <c r="T2754" s="348" t="s">
        <v>15951</v>
      </c>
      <c r="U2754" s="348">
        <v>27685436</v>
      </c>
      <c r="V2754" s="68"/>
      <c r="W2754" s="68"/>
      <c r="X2754" s="68" t="s">
        <v>3000</v>
      </c>
      <c r="Y2754" s="68"/>
    </row>
    <row r="2755" spans="1:25" x14ac:dyDescent="0.25">
      <c r="A2755" s="68" t="s">
        <v>7702</v>
      </c>
      <c r="B2755" s="68" t="s">
        <v>7701</v>
      </c>
      <c r="C2755" s="68" t="s">
        <v>7703</v>
      </c>
      <c r="D2755" s="68" t="s">
        <v>132</v>
      </c>
      <c r="E2755" s="68" t="s">
        <v>5</v>
      </c>
      <c r="F2755" s="68" t="s">
        <v>133</v>
      </c>
      <c r="G2755" s="68" t="s">
        <v>4</v>
      </c>
      <c r="H2755" s="68" t="s">
        <v>3</v>
      </c>
      <c r="I2755" s="68">
        <v>70302</v>
      </c>
      <c r="J2755" s="68" t="s">
        <v>12934</v>
      </c>
      <c r="K2755" s="68" t="s">
        <v>132</v>
      </c>
      <c r="L2755" s="68" t="s">
        <v>14348</v>
      </c>
      <c r="M2755" s="68" t="s">
        <v>1699</v>
      </c>
      <c r="N2755" s="68" t="s">
        <v>7703</v>
      </c>
      <c r="O2755" s="68" t="s">
        <v>14666</v>
      </c>
      <c r="P2755" s="348">
        <v>85588111</v>
      </c>
      <c r="Q2755" s="348" t="s">
        <v>15347</v>
      </c>
      <c r="R2755" s="348" t="s">
        <v>16843</v>
      </c>
      <c r="S2755" s="348">
        <v>85588111</v>
      </c>
      <c r="T2755" s="348" t="s">
        <v>15951</v>
      </c>
      <c r="U2755" s="348">
        <v>27685436</v>
      </c>
      <c r="V2755" s="68"/>
      <c r="W2755" s="68"/>
      <c r="X2755" s="68" t="s">
        <v>3438</v>
      </c>
      <c r="Y2755" s="68"/>
    </row>
    <row r="2756" spans="1:25" x14ac:dyDescent="0.25">
      <c r="A2756" s="68" t="s">
        <v>7705</v>
      </c>
      <c r="B2756" s="68" t="s">
        <v>7704</v>
      </c>
      <c r="C2756" s="68" t="s">
        <v>1699</v>
      </c>
      <c r="D2756" s="68" t="s">
        <v>132</v>
      </c>
      <c r="E2756" s="68" t="s">
        <v>5</v>
      </c>
      <c r="F2756" s="68" t="s">
        <v>133</v>
      </c>
      <c r="G2756" s="68" t="s">
        <v>4</v>
      </c>
      <c r="H2756" s="68" t="s">
        <v>3</v>
      </c>
      <c r="I2756" s="68">
        <v>70302</v>
      </c>
      <c r="J2756" s="68" t="s">
        <v>12934</v>
      </c>
      <c r="K2756" s="68" t="s">
        <v>132</v>
      </c>
      <c r="L2756" s="68" t="s">
        <v>14348</v>
      </c>
      <c r="M2756" s="68" t="s">
        <v>1699</v>
      </c>
      <c r="N2756" s="68" t="s">
        <v>1699</v>
      </c>
      <c r="O2756" s="68" t="s">
        <v>14666</v>
      </c>
      <c r="P2756" s="348">
        <v>22001771</v>
      </c>
      <c r="Q2756" s="348">
        <v>87997095</v>
      </c>
      <c r="R2756" s="348" t="s">
        <v>16844</v>
      </c>
      <c r="S2756" s="348">
        <v>87997095</v>
      </c>
      <c r="T2756" s="348" t="s">
        <v>15951</v>
      </c>
      <c r="U2756" s="348">
        <v>27685436</v>
      </c>
      <c r="V2756" s="68"/>
      <c r="W2756" s="68"/>
      <c r="X2756" s="68" t="s">
        <v>3410</v>
      </c>
      <c r="Y2756" s="68"/>
    </row>
    <row r="2757" spans="1:25" x14ac:dyDescent="0.25">
      <c r="A2757" s="68" t="s">
        <v>7706</v>
      </c>
      <c r="B2757" s="68" t="s">
        <v>1696</v>
      </c>
      <c r="C2757" s="68" t="s">
        <v>7000</v>
      </c>
      <c r="D2757" s="68" t="s">
        <v>132</v>
      </c>
      <c r="E2757" s="68" t="s">
        <v>6</v>
      </c>
      <c r="F2757" s="68" t="s">
        <v>133</v>
      </c>
      <c r="G2757" s="68" t="s">
        <v>4</v>
      </c>
      <c r="H2757" s="68" t="s">
        <v>8</v>
      </c>
      <c r="I2757" s="68">
        <v>70307</v>
      </c>
      <c r="J2757" s="68" t="s">
        <v>13971</v>
      </c>
      <c r="K2757" s="68" t="s">
        <v>132</v>
      </c>
      <c r="L2757" s="68" t="s">
        <v>14348</v>
      </c>
      <c r="M2757" s="68" t="s">
        <v>14354</v>
      </c>
      <c r="N2757" s="68" t="s">
        <v>7000</v>
      </c>
      <c r="O2757" s="68" t="s">
        <v>14666</v>
      </c>
      <c r="P2757" s="348">
        <v>27691090</v>
      </c>
      <c r="Q2757" s="348" t="s">
        <v>15347</v>
      </c>
      <c r="R2757" s="348" t="s">
        <v>11879</v>
      </c>
      <c r="S2757" s="348">
        <v>88346954</v>
      </c>
      <c r="T2757" s="348" t="s">
        <v>16551</v>
      </c>
      <c r="U2757" s="348">
        <v>27687141</v>
      </c>
      <c r="V2757" s="68"/>
      <c r="W2757" s="68"/>
      <c r="X2757" s="68" t="s">
        <v>789</v>
      </c>
      <c r="Y2757" s="68"/>
    </row>
    <row r="2758" spans="1:25" x14ac:dyDescent="0.25">
      <c r="A2758" s="68" t="s">
        <v>7707</v>
      </c>
      <c r="B2758" s="68" t="s">
        <v>1979</v>
      </c>
      <c r="C2758" s="68" t="s">
        <v>7708</v>
      </c>
      <c r="D2758" s="68" t="s">
        <v>132</v>
      </c>
      <c r="E2758" s="68" t="s">
        <v>6</v>
      </c>
      <c r="F2758" s="68" t="s">
        <v>133</v>
      </c>
      <c r="G2758" s="68" t="s">
        <v>4</v>
      </c>
      <c r="H2758" s="68" t="s">
        <v>8</v>
      </c>
      <c r="I2758" s="68">
        <v>70307</v>
      </c>
      <c r="J2758" s="68" t="s">
        <v>13971</v>
      </c>
      <c r="K2758" s="68" t="s">
        <v>132</v>
      </c>
      <c r="L2758" s="68" t="s">
        <v>14348</v>
      </c>
      <c r="M2758" s="68" t="s">
        <v>14354</v>
      </c>
      <c r="N2758" s="68" t="s">
        <v>7708</v>
      </c>
      <c r="O2758" s="68" t="s">
        <v>14666</v>
      </c>
      <c r="P2758" s="348">
        <v>83681054</v>
      </c>
      <c r="Q2758" s="348">
        <v>22002917</v>
      </c>
      <c r="R2758" s="348" t="s">
        <v>10563</v>
      </c>
      <c r="S2758" s="348">
        <v>83681054</v>
      </c>
      <c r="T2758" s="348" t="s">
        <v>16551</v>
      </c>
      <c r="U2758" s="348">
        <v>27687141</v>
      </c>
      <c r="V2758" s="68"/>
      <c r="W2758" s="68"/>
      <c r="X2758" s="68" t="s">
        <v>4866</v>
      </c>
      <c r="Y2758" s="68"/>
    </row>
    <row r="2759" spans="1:25" x14ac:dyDescent="0.25">
      <c r="A2759" s="68" t="s">
        <v>7709</v>
      </c>
      <c r="B2759" s="68" t="s">
        <v>1618</v>
      </c>
      <c r="C2759" s="68" t="s">
        <v>285</v>
      </c>
      <c r="D2759" s="68" t="s">
        <v>132</v>
      </c>
      <c r="E2759" s="68" t="s">
        <v>5</v>
      </c>
      <c r="F2759" s="68" t="s">
        <v>133</v>
      </c>
      <c r="G2759" s="68" t="s">
        <v>4</v>
      </c>
      <c r="H2759" s="68" t="s">
        <v>3</v>
      </c>
      <c r="I2759" s="68">
        <v>70302</v>
      </c>
      <c r="J2759" s="68" t="s">
        <v>12934</v>
      </c>
      <c r="K2759" s="68" t="s">
        <v>132</v>
      </c>
      <c r="L2759" s="68" t="s">
        <v>14348</v>
      </c>
      <c r="M2759" s="68" t="s">
        <v>1699</v>
      </c>
      <c r="N2759" s="68" t="s">
        <v>11873</v>
      </c>
      <c r="O2759" s="68" t="s">
        <v>14666</v>
      </c>
      <c r="P2759" s="348">
        <v>88305266</v>
      </c>
      <c r="Q2759" s="348" t="s">
        <v>15347</v>
      </c>
      <c r="R2759" s="348" t="s">
        <v>12759</v>
      </c>
      <c r="S2759" s="348">
        <v>88305266</v>
      </c>
      <c r="T2759" s="348" t="s">
        <v>15951</v>
      </c>
      <c r="U2759" s="348">
        <v>27685436</v>
      </c>
      <c r="V2759" s="68"/>
      <c r="W2759" s="68"/>
      <c r="X2759" s="68" t="s">
        <v>3341</v>
      </c>
      <c r="Y2759" s="68"/>
    </row>
    <row r="2760" spans="1:25" x14ac:dyDescent="0.25">
      <c r="A2760" s="68" t="s">
        <v>7710</v>
      </c>
      <c r="B2760" s="68" t="s">
        <v>1561</v>
      </c>
      <c r="C2760" s="68" t="s">
        <v>261</v>
      </c>
      <c r="D2760" s="68" t="s">
        <v>132</v>
      </c>
      <c r="E2760" s="68" t="s">
        <v>5</v>
      </c>
      <c r="F2760" s="68" t="s">
        <v>133</v>
      </c>
      <c r="G2760" s="68" t="s">
        <v>4</v>
      </c>
      <c r="H2760" s="68" t="s">
        <v>2</v>
      </c>
      <c r="I2760" s="68">
        <v>70301</v>
      </c>
      <c r="J2760" s="68" t="s">
        <v>12898</v>
      </c>
      <c r="K2760" s="68" t="s">
        <v>132</v>
      </c>
      <c r="L2760" s="68" t="s">
        <v>14348</v>
      </c>
      <c r="M2760" s="68" t="s">
        <v>14348</v>
      </c>
      <c r="N2760" s="68" t="s">
        <v>261</v>
      </c>
      <c r="O2760" s="68" t="s">
        <v>14666</v>
      </c>
      <c r="P2760" s="348">
        <v>27689897</v>
      </c>
      <c r="Q2760" s="348">
        <v>84221223</v>
      </c>
      <c r="R2760" s="348" t="s">
        <v>16845</v>
      </c>
      <c r="S2760" s="348">
        <v>27689897</v>
      </c>
      <c r="T2760" s="348" t="s">
        <v>15951</v>
      </c>
      <c r="U2760" s="348">
        <v>83159581</v>
      </c>
      <c r="V2760" s="68"/>
      <c r="W2760" s="68"/>
      <c r="X2760" s="68" t="s">
        <v>2769</v>
      </c>
      <c r="Y2760" s="68"/>
    </row>
    <row r="2761" spans="1:25" x14ac:dyDescent="0.25">
      <c r="A2761" s="68" t="s">
        <v>7712</v>
      </c>
      <c r="B2761" s="68" t="s">
        <v>7711</v>
      </c>
      <c r="C2761" s="68" t="s">
        <v>7713</v>
      </c>
      <c r="D2761" s="68" t="s">
        <v>132</v>
      </c>
      <c r="E2761" s="68" t="s">
        <v>5</v>
      </c>
      <c r="F2761" s="68" t="s">
        <v>133</v>
      </c>
      <c r="G2761" s="68" t="s">
        <v>4</v>
      </c>
      <c r="H2761" s="68" t="s">
        <v>2</v>
      </c>
      <c r="I2761" s="68">
        <v>70301</v>
      </c>
      <c r="J2761" s="68" t="s">
        <v>12898</v>
      </c>
      <c r="K2761" s="68" t="s">
        <v>132</v>
      </c>
      <c r="L2761" s="68" t="s">
        <v>14348</v>
      </c>
      <c r="M2761" s="68" t="s">
        <v>14348</v>
      </c>
      <c r="N2761" s="68" t="s">
        <v>7713</v>
      </c>
      <c r="O2761" s="68" t="s">
        <v>14666</v>
      </c>
      <c r="P2761" s="348">
        <v>27685932</v>
      </c>
      <c r="Q2761" s="348">
        <v>60737579</v>
      </c>
      <c r="R2761" s="348" t="s">
        <v>15122</v>
      </c>
      <c r="S2761" s="348">
        <v>64067446</v>
      </c>
      <c r="T2761" s="348" t="s">
        <v>15951</v>
      </c>
      <c r="U2761" s="348">
        <v>27685436</v>
      </c>
      <c r="V2761" s="68" t="s">
        <v>15261</v>
      </c>
      <c r="W2761" s="68"/>
      <c r="X2761" s="68" t="s">
        <v>3890</v>
      </c>
      <c r="Y2761" s="68"/>
    </row>
    <row r="2762" spans="1:25" x14ac:dyDescent="0.25">
      <c r="A2762" s="68" t="s">
        <v>7714</v>
      </c>
      <c r="B2762" s="68" t="s">
        <v>2080</v>
      </c>
      <c r="C2762" s="68" t="s">
        <v>7715</v>
      </c>
      <c r="D2762" s="68" t="s">
        <v>132</v>
      </c>
      <c r="E2762" s="68" t="s">
        <v>6</v>
      </c>
      <c r="F2762" s="68" t="s">
        <v>133</v>
      </c>
      <c r="G2762" s="68" t="s">
        <v>4</v>
      </c>
      <c r="H2762" s="68" t="s">
        <v>8</v>
      </c>
      <c r="I2762" s="68">
        <v>70307</v>
      </c>
      <c r="J2762" s="68" t="s">
        <v>13971</v>
      </c>
      <c r="K2762" s="68" t="s">
        <v>132</v>
      </c>
      <c r="L2762" s="68" t="s">
        <v>14348</v>
      </c>
      <c r="M2762" s="68" t="s">
        <v>14354</v>
      </c>
      <c r="N2762" s="68" t="s">
        <v>7715</v>
      </c>
      <c r="O2762" s="68" t="s">
        <v>14666</v>
      </c>
      <c r="P2762" s="348">
        <v>22002920</v>
      </c>
      <c r="Q2762" s="348">
        <v>86648611</v>
      </c>
      <c r="R2762" s="348" t="s">
        <v>13278</v>
      </c>
      <c r="S2762" s="348">
        <v>86648611</v>
      </c>
      <c r="T2762" s="348" t="s">
        <v>16551</v>
      </c>
      <c r="U2762" s="348">
        <v>27687141</v>
      </c>
      <c r="V2762" s="68"/>
      <c r="W2762" s="68"/>
      <c r="X2762" s="68" t="s">
        <v>673</v>
      </c>
      <c r="Y2762" s="68"/>
    </row>
    <row r="2763" spans="1:25" x14ac:dyDescent="0.25">
      <c r="A2763" s="68" t="s">
        <v>7717</v>
      </c>
      <c r="B2763" s="69" t="s">
        <v>7716</v>
      </c>
      <c r="C2763" s="68" t="s">
        <v>7718</v>
      </c>
      <c r="D2763" s="68" t="s">
        <v>132</v>
      </c>
      <c r="E2763" s="68" t="s">
        <v>6</v>
      </c>
      <c r="F2763" s="68" t="s">
        <v>133</v>
      </c>
      <c r="G2763" s="68" t="s">
        <v>4</v>
      </c>
      <c r="H2763" s="68" t="s">
        <v>8</v>
      </c>
      <c r="I2763" s="68">
        <v>70307</v>
      </c>
      <c r="J2763" s="68" t="s">
        <v>13971</v>
      </c>
      <c r="K2763" s="68" t="s">
        <v>132</v>
      </c>
      <c r="L2763" s="68" t="s">
        <v>14348</v>
      </c>
      <c r="M2763" s="68" t="s">
        <v>14354</v>
      </c>
      <c r="N2763" s="68" t="s">
        <v>7718</v>
      </c>
      <c r="O2763" s="68" t="s">
        <v>14666</v>
      </c>
      <c r="P2763" s="348">
        <v>22001755</v>
      </c>
      <c r="Q2763" s="348">
        <v>85285327</v>
      </c>
      <c r="R2763" s="348" t="s">
        <v>12506</v>
      </c>
      <c r="S2763" s="348">
        <v>85285327</v>
      </c>
      <c r="T2763" s="348" t="s">
        <v>16551</v>
      </c>
      <c r="U2763" s="348">
        <v>27687141</v>
      </c>
      <c r="V2763" s="68"/>
      <c r="W2763" s="68"/>
      <c r="X2763" s="68" t="s">
        <v>4609</v>
      </c>
      <c r="Y2763" s="68"/>
    </row>
    <row r="2764" spans="1:25" x14ac:dyDescent="0.25">
      <c r="A2764" s="68" t="s">
        <v>7721</v>
      </c>
      <c r="B2764" s="68" t="s">
        <v>7720</v>
      </c>
      <c r="C2764" s="68" t="s">
        <v>7722</v>
      </c>
      <c r="D2764" s="68" t="s">
        <v>132</v>
      </c>
      <c r="E2764" s="68" t="s">
        <v>6</v>
      </c>
      <c r="F2764" s="68" t="s">
        <v>133</v>
      </c>
      <c r="G2764" s="68" t="s">
        <v>4</v>
      </c>
      <c r="H2764" s="68" t="s">
        <v>2</v>
      </c>
      <c r="I2764" s="68">
        <v>70301</v>
      </c>
      <c r="J2764" s="68" t="s">
        <v>12898</v>
      </c>
      <c r="K2764" s="68" t="s">
        <v>132</v>
      </c>
      <c r="L2764" s="68" t="s">
        <v>14348</v>
      </c>
      <c r="M2764" s="68" t="s">
        <v>14348</v>
      </c>
      <c r="N2764" s="68" t="s">
        <v>7722</v>
      </c>
      <c r="O2764" s="68" t="s">
        <v>14666</v>
      </c>
      <c r="P2764" s="348">
        <v>89419360</v>
      </c>
      <c r="Q2764" s="348" t="s">
        <v>15347</v>
      </c>
      <c r="R2764" s="348" t="s">
        <v>13283</v>
      </c>
      <c r="S2764" s="348">
        <v>83683914</v>
      </c>
      <c r="T2764" s="348" t="s">
        <v>16551</v>
      </c>
      <c r="U2764" s="348">
        <v>27687141</v>
      </c>
      <c r="V2764" s="68"/>
      <c r="W2764" s="68"/>
      <c r="X2764" s="68" t="s">
        <v>931</v>
      </c>
      <c r="Y2764" s="68"/>
    </row>
    <row r="2765" spans="1:25" x14ac:dyDescent="0.25">
      <c r="A2765" s="68" t="s">
        <v>7724</v>
      </c>
      <c r="B2765" s="68" t="s">
        <v>7723</v>
      </c>
      <c r="C2765" s="68" t="s">
        <v>7725</v>
      </c>
      <c r="D2765" s="68" t="s">
        <v>132</v>
      </c>
      <c r="E2765" s="68" t="s">
        <v>5</v>
      </c>
      <c r="F2765" s="68" t="s">
        <v>133</v>
      </c>
      <c r="G2765" s="68" t="s">
        <v>4</v>
      </c>
      <c r="H2765" s="68" t="s">
        <v>3</v>
      </c>
      <c r="I2765" s="68">
        <v>70302</v>
      </c>
      <c r="J2765" s="68" t="s">
        <v>12934</v>
      </c>
      <c r="K2765" s="68" t="s">
        <v>132</v>
      </c>
      <c r="L2765" s="68" t="s">
        <v>14348</v>
      </c>
      <c r="M2765" s="68" t="s">
        <v>1699</v>
      </c>
      <c r="N2765" s="68" t="s">
        <v>7725</v>
      </c>
      <c r="O2765" s="68" t="s">
        <v>14666</v>
      </c>
      <c r="P2765" s="348">
        <v>85647729</v>
      </c>
      <c r="Q2765" s="348" t="s">
        <v>15347</v>
      </c>
      <c r="R2765" s="348" t="s">
        <v>10408</v>
      </c>
      <c r="S2765" s="348">
        <v>85647729</v>
      </c>
      <c r="T2765" s="348" t="s">
        <v>15951</v>
      </c>
      <c r="U2765" s="348">
        <v>27685436</v>
      </c>
      <c r="V2765" s="68" t="s">
        <v>15261</v>
      </c>
      <c r="W2765" s="68"/>
      <c r="X2765" s="68" t="s">
        <v>4342</v>
      </c>
      <c r="Y2765" s="68"/>
    </row>
    <row r="2766" spans="1:25" x14ac:dyDescent="0.25">
      <c r="A2766" s="68" t="s">
        <v>7727</v>
      </c>
      <c r="B2766" s="68" t="s">
        <v>7726</v>
      </c>
      <c r="C2766" s="68" t="s">
        <v>7728</v>
      </c>
      <c r="D2766" s="68" t="s">
        <v>132</v>
      </c>
      <c r="E2766" s="68" t="s">
        <v>5</v>
      </c>
      <c r="F2766" s="68" t="s">
        <v>133</v>
      </c>
      <c r="G2766" s="68" t="s">
        <v>4</v>
      </c>
      <c r="H2766" s="68" t="s">
        <v>3</v>
      </c>
      <c r="I2766" s="68">
        <v>70302</v>
      </c>
      <c r="J2766" s="68" t="s">
        <v>12934</v>
      </c>
      <c r="K2766" s="68" t="s">
        <v>132</v>
      </c>
      <c r="L2766" s="68" t="s">
        <v>14348</v>
      </c>
      <c r="M2766" s="68" t="s">
        <v>1699</v>
      </c>
      <c r="N2766" s="68" t="s">
        <v>299</v>
      </c>
      <c r="O2766" s="68" t="s">
        <v>14666</v>
      </c>
      <c r="P2766" s="348">
        <v>89289191</v>
      </c>
      <c r="Q2766" s="348">
        <v>27685436</v>
      </c>
      <c r="R2766" s="348" t="s">
        <v>9950</v>
      </c>
      <c r="S2766" s="348">
        <v>85585625</v>
      </c>
      <c r="T2766" s="348" t="s">
        <v>15951</v>
      </c>
      <c r="U2766" s="348">
        <v>27685436</v>
      </c>
      <c r="V2766" s="68"/>
      <c r="W2766" s="68"/>
      <c r="X2766" s="68" t="s">
        <v>3169</v>
      </c>
      <c r="Y2766" s="68"/>
    </row>
    <row r="2767" spans="1:25" x14ac:dyDescent="0.25">
      <c r="A2767" s="68" t="s">
        <v>7730</v>
      </c>
      <c r="B2767" s="68" t="s">
        <v>7729</v>
      </c>
      <c r="C2767" s="68" t="s">
        <v>3649</v>
      </c>
      <c r="D2767" s="68" t="s">
        <v>132</v>
      </c>
      <c r="E2767" s="68" t="s">
        <v>5</v>
      </c>
      <c r="F2767" s="68" t="s">
        <v>133</v>
      </c>
      <c r="G2767" s="68" t="s">
        <v>4</v>
      </c>
      <c r="H2767" s="68" t="s">
        <v>3</v>
      </c>
      <c r="I2767" s="68">
        <v>70302</v>
      </c>
      <c r="J2767" s="68" t="s">
        <v>12934</v>
      </c>
      <c r="K2767" s="68" t="s">
        <v>132</v>
      </c>
      <c r="L2767" s="68" t="s">
        <v>14348</v>
      </c>
      <c r="M2767" s="68" t="s">
        <v>1699</v>
      </c>
      <c r="N2767" s="68" t="s">
        <v>11874</v>
      </c>
      <c r="O2767" s="68" t="s">
        <v>14666</v>
      </c>
      <c r="P2767" s="348">
        <v>83019601</v>
      </c>
      <c r="Q2767" s="348" t="s">
        <v>15347</v>
      </c>
      <c r="R2767" s="348" t="s">
        <v>16846</v>
      </c>
      <c r="S2767" s="348">
        <v>83019601</v>
      </c>
      <c r="T2767" s="348" t="s">
        <v>15951</v>
      </c>
      <c r="U2767" s="348">
        <v>27685436</v>
      </c>
      <c r="V2767" s="68"/>
      <c r="W2767" s="68"/>
      <c r="X2767" s="68" t="s">
        <v>2766</v>
      </c>
      <c r="Y2767" s="68"/>
    </row>
    <row r="2768" spans="1:25" x14ac:dyDescent="0.25">
      <c r="A2768" s="68" t="s">
        <v>7732</v>
      </c>
      <c r="B2768" s="68" t="s">
        <v>7731</v>
      </c>
      <c r="C2768" s="68" t="s">
        <v>7733</v>
      </c>
      <c r="D2768" s="68" t="s">
        <v>132</v>
      </c>
      <c r="E2768" s="68" t="s">
        <v>5</v>
      </c>
      <c r="F2768" s="68" t="s">
        <v>133</v>
      </c>
      <c r="G2768" s="68" t="s">
        <v>6</v>
      </c>
      <c r="H2768" s="68" t="s">
        <v>3</v>
      </c>
      <c r="I2768" s="68">
        <v>70502</v>
      </c>
      <c r="J2768" s="68" t="s">
        <v>13873</v>
      </c>
      <c r="K2768" s="68" t="s">
        <v>132</v>
      </c>
      <c r="L2768" s="68" t="s">
        <v>3790</v>
      </c>
      <c r="M2768" s="68" t="s">
        <v>7734</v>
      </c>
      <c r="N2768" s="68" t="s">
        <v>11875</v>
      </c>
      <c r="O2768" s="68" t="s">
        <v>14666</v>
      </c>
      <c r="P2768" s="348">
        <v>84221223</v>
      </c>
      <c r="Q2768" s="348" t="s">
        <v>15347</v>
      </c>
      <c r="R2768" s="348" t="s">
        <v>15121</v>
      </c>
      <c r="S2768" s="348">
        <v>84221223</v>
      </c>
      <c r="T2768" s="348" t="s">
        <v>15951</v>
      </c>
      <c r="U2768" s="348">
        <v>27685436</v>
      </c>
      <c r="V2768" s="68"/>
      <c r="W2768" s="68"/>
      <c r="X2768" s="68" t="s">
        <v>5001</v>
      </c>
      <c r="Y2768" s="68"/>
    </row>
    <row r="2769" spans="1:25" x14ac:dyDescent="0.25">
      <c r="A2769" s="68" t="s">
        <v>7736</v>
      </c>
      <c r="B2769" s="68" t="s">
        <v>7735</v>
      </c>
      <c r="C2769" s="68" t="s">
        <v>7737</v>
      </c>
      <c r="D2769" s="68" t="s">
        <v>132</v>
      </c>
      <c r="E2769" s="68" t="s">
        <v>5</v>
      </c>
      <c r="F2769" s="68" t="s">
        <v>133</v>
      </c>
      <c r="G2769" s="68" t="s">
        <v>4</v>
      </c>
      <c r="H2769" s="68" t="s">
        <v>3</v>
      </c>
      <c r="I2769" s="68">
        <v>70302</v>
      </c>
      <c r="J2769" s="68" t="s">
        <v>12934</v>
      </c>
      <c r="K2769" s="68" t="s">
        <v>132</v>
      </c>
      <c r="L2769" s="68" t="s">
        <v>14348</v>
      </c>
      <c r="M2769" s="68" t="s">
        <v>1699</v>
      </c>
      <c r="N2769" s="68" t="s">
        <v>11876</v>
      </c>
      <c r="O2769" s="68" t="s">
        <v>14666</v>
      </c>
      <c r="P2769" s="348">
        <v>64788448</v>
      </c>
      <c r="Q2769" s="348" t="s">
        <v>15347</v>
      </c>
      <c r="R2769" s="348" t="s">
        <v>10060</v>
      </c>
      <c r="S2769" s="348">
        <v>64788448</v>
      </c>
      <c r="T2769" s="348" t="s">
        <v>15951</v>
      </c>
      <c r="U2769" s="348">
        <v>27685436</v>
      </c>
      <c r="V2769" s="68"/>
      <c r="W2769" s="68"/>
      <c r="X2769" s="68" t="s">
        <v>10682</v>
      </c>
      <c r="Y2769" s="68"/>
    </row>
    <row r="2770" spans="1:25" x14ac:dyDescent="0.25">
      <c r="A2770" s="68" t="s">
        <v>7739</v>
      </c>
      <c r="B2770" s="68" t="s">
        <v>7738</v>
      </c>
      <c r="C2770" s="68" t="s">
        <v>7740</v>
      </c>
      <c r="D2770" s="68" t="s">
        <v>132</v>
      </c>
      <c r="E2770" s="68" t="s">
        <v>5</v>
      </c>
      <c r="F2770" s="68" t="s">
        <v>133</v>
      </c>
      <c r="G2770" s="68" t="s">
        <v>4</v>
      </c>
      <c r="H2770" s="68" t="s">
        <v>2</v>
      </c>
      <c r="I2770" s="68">
        <v>70301</v>
      </c>
      <c r="J2770" s="68" t="s">
        <v>12898</v>
      </c>
      <c r="K2770" s="68" t="s">
        <v>132</v>
      </c>
      <c r="L2770" s="68" t="s">
        <v>14348</v>
      </c>
      <c r="M2770" s="68" t="s">
        <v>14348</v>
      </c>
      <c r="N2770" s="68" t="s">
        <v>7740</v>
      </c>
      <c r="O2770" s="68" t="s">
        <v>14666</v>
      </c>
      <c r="P2770" s="348">
        <v>27689738</v>
      </c>
      <c r="Q2770" s="348" t="s">
        <v>15347</v>
      </c>
      <c r="R2770" s="348" t="s">
        <v>15965</v>
      </c>
      <c r="S2770" s="348">
        <v>87011160</v>
      </c>
      <c r="T2770" s="348" t="s">
        <v>15951</v>
      </c>
      <c r="U2770" s="348">
        <v>27685436</v>
      </c>
      <c r="V2770" s="68"/>
      <c r="W2770" s="68"/>
      <c r="X2770" s="68" t="s">
        <v>3441</v>
      </c>
      <c r="Y2770" s="68"/>
    </row>
    <row r="2771" spans="1:25" x14ac:dyDescent="0.25">
      <c r="A2771" s="68" t="s">
        <v>7742</v>
      </c>
      <c r="B2771" s="69" t="s">
        <v>7741</v>
      </c>
      <c r="C2771" s="68" t="s">
        <v>6625</v>
      </c>
      <c r="D2771" s="68" t="s">
        <v>132</v>
      </c>
      <c r="E2771" s="68" t="s">
        <v>6</v>
      </c>
      <c r="F2771" s="68" t="s">
        <v>133</v>
      </c>
      <c r="G2771" s="68" t="s">
        <v>4</v>
      </c>
      <c r="H2771" s="68" t="s">
        <v>2</v>
      </c>
      <c r="I2771" s="68">
        <v>70301</v>
      </c>
      <c r="J2771" s="68" t="s">
        <v>12898</v>
      </c>
      <c r="K2771" s="68" t="s">
        <v>132</v>
      </c>
      <c r="L2771" s="68" t="s">
        <v>14348</v>
      </c>
      <c r="M2771" s="68" t="s">
        <v>14348</v>
      </c>
      <c r="N2771" s="68" t="s">
        <v>16847</v>
      </c>
      <c r="O2771" s="68" t="s">
        <v>14666</v>
      </c>
      <c r="P2771" s="348">
        <v>27688840</v>
      </c>
      <c r="Q2771" s="348" t="s">
        <v>15347</v>
      </c>
      <c r="R2771" s="348" t="s">
        <v>7719</v>
      </c>
      <c r="S2771" s="348">
        <v>85478027</v>
      </c>
      <c r="T2771" s="348" t="s">
        <v>16551</v>
      </c>
      <c r="U2771" s="348">
        <v>27687141</v>
      </c>
      <c r="V2771" s="68"/>
      <c r="W2771" s="68"/>
      <c r="X2771" s="68" t="s">
        <v>953</v>
      </c>
      <c r="Y2771" s="68" t="s">
        <v>776</v>
      </c>
    </row>
    <row r="2772" spans="1:25" x14ac:dyDescent="0.25">
      <c r="A2772" s="68" t="s">
        <v>7744</v>
      </c>
      <c r="B2772" s="68" t="s">
        <v>7743</v>
      </c>
      <c r="C2772" s="68" t="s">
        <v>7745</v>
      </c>
      <c r="D2772" s="68" t="s">
        <v>132</v>
      </c>
      <c r="E2772" s="68" t="s">
        <v>6</v>
      </c>
      <c r="F2772" s="68" t="s">
        <v>133</v>
      </c>
      <c r="G2772" s="68" t="s">
        <v>4</v>
      </c>
      <c r="H2772" s="68" t="s">
        <v>8</v>
      </c>
      <c r="I2772" s="68">
        <v>70307</v>
      </c>
      <c r="J2772" s="68" t="s">
        <v>13971</v>
      </c>
      <c r="K2772" s="68" t="s">
        <v>132</v>
      </c>
      <c r="L2772" s="68" t="s">
        <v>14348</v>
      </c>
      <c r="M2772" s="68" t="s">
        <v>14354</v>
      </c>
      <c r="N2772" s="68" t="s">
        <v>7745</v>
      </c>
      <c r="O2772" s="68" t="s">
        <v>14666</v>
      </c>
      <c r="P2772" s="348">
        <v>63936904</v>
      </c>
      <c r="Q2772" s="348">
        <v>22002919</v>
      </c>
      <c r="R2772" s="348" t="s">
        <v>12758</v>
      </c>
      <c r="S2772" s="348">
        <v>87778998</v>
      </c>
      <c r="T2772" s="348" t="s">
        <v>16551</v>
      </c>
      <c r="U2772" s="348">
        <v>27687141</v>
      </c>
      <c r="V2772" s="68"/>
      <c r="W2772" s="68"/>
      <c r="X2772" s="68" t="s">
        <v>8813</v>
      </c>
      <c r="Y2772" s="68"/>
    </row>
    <row r="2773" spans="1:25" x14ac:dyDescent="0.25">
      <c r="A2773" s="68" t="s">
        <v>7747</v>
      </c>
      <c r="B2773" s="68" t="s">
        <v>7746</v>
      </c>
      <c r="C2773" s="68" t="s">
        <v>7748</v>
      </c>
      <c r="D2773" s="68" t="s">
        <v>132</v>
      </c>
      <c r="E2773" s="68" t="s">
        <v>5</v>
      </c>
      <c r="F2773" s="68" t="s">
        <v>133</v>
      </c>
      <c r="G2773" s="68" t="s">
        <v>4</v>
      </c>
      <c r="H2773" s="68" t="s">
        <v>3</v>
      </c>
      <c r="I2773" s="68">
        <v>70302</v>
      </c>
      <c r="J2773" s="68" t="s">
        <v>12934</v>
      </c>
      <c r="K2773" s="68" t="s">
        <v>132</v>
      </c>
      <c r="L2773" s="68" t="s">
        <v>14348</v>
      </c>
      <c r="M2773" s="68" t="s">
        <v>1699</v>
      </c>
      <c r="N2773" s="68" t="s">
        <v>7748</v>
      </c>
      <c r="O2773" s="68" t="s">
        <v>14666</v>
      </c>
      <c r="P2773" s="348">
        <v>61065386</v>
      </c>
      <c r="Q2773" s="348" t="s">
        <v>15347</v>
      </c>
      <c r="R2773" s="348" t="s">
        <v>7790</v>
      </c>
      <c r="S2773" s="348">
        <v>88200355</v>
      </c>
      <c r="T2773" s="348" t="s">
        <v>15951</v>
      </c>
      <c r="U2773" s="348">
        <v>27685436</v>
      </c>
      <c r="V2773" s="68"/>
      <c r="W2773" s="68"/>
      <c r="X2773" s="68" t="s">
        <v>3893</v>
      </c>
      <c r="Y2773" s="68"/>
    </row>
    <row r="2774" spans="1:25" x14ac:dyDescent="0.25">
      <c r="A2774" s="68" t="s">
        <v>7750</v>
      </c>
      <c r="B2774" s="68" t="s">
        <v>7749</v>
      </c>
      <c r="C2774" s="68" t="s">
        <v>478</v>
      </c>
      <c r="D2774" s="68" t="s">
        <v>132</v>
      </c>
      <c r="E2774" s="68" t="s">
        <v>6</v>
      </c>
      <c r="F2774" s="68" t="s">
        <v>133</v>
      </c>
      <c r="G2774" s="68" t="s">
        <v>4</v>
      </c>
      <c r="H2774" s="68" t="s">
        <v>8</v>
      </c>
      <c r="I2774" s="68">
        <v>70307</v>
      </c>
      <c r="J2774" s="68" t="s">
        <v>13971</v>
      </c>
      <c r="K2774" s="68" t="s">
        <v>132</v>
      </c>
      <c r="L2774" s="68" t="s">
        <v>14348</v>
      </c>
      <c r="M2774" s="68" t="s">
        <v>14354</v>
      </c>
      <c r="N2774" s="68" t="s">
        <v>478</v>
      </c>
      <c r="O2774" s="68" t="s">
        <v>14666</v>
      </c>
      <c r="P2774" s="348">
        <v>27691179</v>
      </c>
      <c r="Q2774" s="348">
        <v>27691179</v>
      </c>
      <c r="R2774" s="348" t="s">
        <v>13280</v>
      </c>
      <c r="S2774" s="348">
        <v>83939332</v>
      </c>
      <c r="T2774" s="348" t="s">
        <v>16551</v>
      </c>
      <c r="U2774" s="348">
        <v>27687141</v>
      </c>
      <c r="V2774" s="68"/>
      <c r="W2774" s="68"/>
      <c r="X2774" s="68" t="s">
        <v>10735</v>
      </c>
      <c r="Y2774" s="68"/>
    </row>
    <row r="2775" spans="1:25" x14ac:dyDescent="0.25">
      <c r="A2775" s="68" t="s">
        <v>7752</v>
      </c>
      <c r="B2775" s="68" t="s">
        <v>7751</v>
      </c>
      <c r="C2775" s="68" t="s">
        <v>7753</v>
      </c>
      <c r="D2775" s="68" t="s">
        <v>4633</v>
      </c>
      <c r="E2775" s="68" t="s">
        <v>11</v>
      </c>
      <c r="F2775" s="68" t="s">
        <v>89</v>
      </c>
      <c r="G2775" s="68" t="s">
        <v>6</v>
      </c>
      <c r="H2775" s="68" t="s">
        <v>10</v>
      </c>
      <c r="I2775" s="68">
        <v>30508</v>
      </c>
      <c r="J2775" s="68" t="s">
        <v>13067</v>
      </c>
      <c r="K2775" s="68" t="s">
        <v>322</v>
      </c>
      <c r="L2775" s="68" t="s">
        <v>4633</v>
      </c>
      <c r="M2775" s="68" t="s">
        <v>4828</v>
      </c>
      <c r="N2775" s="68" t="s">
        <v>7753</v>
      </c>
      <c r="O2775" s="68" t="s">
        <v>14666</v>
      </c>
      <c r="P2775" s="348">
        <v>87561661</v>
      </c>
      <c r="Q2775" s="348" t="s">
        <v>15347</v>
      </c>
      <c r="R2775" s="348" t="s">
        <v>10313</v>
      </c>
      <c r="S2775" s="348">
        <v>87561661</v>
      </c>
      <c r="T2775" s="348" t="s">
        <v>15701</v>
      </c>
      <c r="U2775" s="348">
        <v>25567876</v>
      </c>
      <c r="V2775" s="68"/>
      <c r="W2775" s="68"/>
      <c r="X2775" s="68" t="s">
        <v>10866</v>
      </c>
      <c r="Y2775" s="68"/>
    </row>
    <row r="2776" spans="1:25" x14ac:dyDescent="0.25">
      <c r="A2776" s="68" t="s">
        <v>7755</v>
      </c>
      <c r="B2776" s="68" t="s">
        <v>3550</v>
      </c>
      <c r="C2776" s="68" t="s">
        <v>6083</v>
      </c>
      <c r="D2776" s="68" t="s">
        <v>132</v>
      </c>
      <c r="E2776" s="68" t="s">
        <v>6</v>
      </c>
      <c r="F2776" s="68" t="s">
        <v>133</v>
      </c>
      <c r="G2776" s="68" t="s">
        <v>4</v>
      </c>
      <c r="H2776" s="68" t="s">
        <v>8</v>
      </c>
      <c r="I2776" s="68">
        <v>70307</v>
      </c>
      <c r="J2776" s="68" t="s">
        <v>13971</v>
      </c>
      <c r="K2776" s="68" t="s">
        <v>132</v>
      </c>
      <c r="L2776" s="68" t="s">
        <v>14348</v>
      </c>
      <c r="M2776" s="68" t="s">
        <v>14354</v>
      </c>
      <c r="N2776" s="68" t="s">
        <v>6083</v>
      </c>
      <c r="O2776" s="68" t="s">
        <v>14666</v>
      </c>
      <c r="P2776" s="348">
        <v>88005139</v>
      </c>
      <c r="Q2776" s="348" t="s">
        <v>15347</v>
      </c>
      <c r="R2776" s="348" t="s">
        <v>15966</v>
      </c>
      <c r="S2776" s="348">
        <v>88005139</v>
      </c>
      <c r="T2776" s="348" t="s">
        <v>16551</v>
      </c>
      <c r="U2776" s="348">
        <v>27687141</v>
      </c>
      <c r="V2776" s="68"/>
      <c r="W2776" s="68"/>
      <c r="X2776" s="68"/>
      <c r="Y2776" s="68"/>
    </row>
    <row r="2777" spans="1:25" x14ac:dyDescent="0.25">
      <c r="A2777" s="68" t="s">
        <v>7756</v>
      </c>
      <c r="B2777" s="68" t="s">
        <v>3505</v>
      </c>
      <c r="C2777" s="68" t="s">
        <v>10474</v>
      </c>
      <c r="D2777" s="68" t="s">
        <v>132</v>
      </c>
      <c r="E2777" s="68" t="s">
        <v>5</v>
      </c>
      <c r="F2777" s="68" t="s">
        <v>133</v>
      </c>
      <c r="G2777" s="68" t="s">
        <v>4</v>
      </c>
      <c r="H2777" s="68" t="s">
        <v>3</v>
      </c>
      <c r="I2777" s="68">
        <v>70302</v>
      </c>
      <c r="J2777" s="68" t="s">
        <v>12934</v>
      </c>
      <c r="K2777" s="68" t="s">
        <v>132</v>
      </c>
      <c r="L2777" s="68" t="s">
        <v>14348</v>
      </c>
      <c r="M2777" s="68" t="s">
        <v>1699</v>
      </c>
      <c r="N2777" s="68" t="s">
        <v>11877</v>
      </c>
      <c r="O2777" s="68" t="s">
        <v>14666</v>
      </c>
      <c r="P2777" s="348">
        <v>27658228</v>
      </c>
      <c r="Q2777" s="348">
        <v>22001775</v>
      </c>
      <c r="R2777" s="348" t="s">
        <v>16848</v>
      </c>
      <c r="S2777" s="348">
        <v>84405193</v>
      </c>
      <c r="T2777" s="348" t="s">
        <v>15951</v>
      </c>
      <c r="U2777" s="348">
        <v>27685436</v>
      </c>
      <c r="V2777" s="68"/>
      <c r="W2777" s="68"/>
      <c r="X2777" s="68" t="s">
        <v>5638</v>
      </c>
      <c r="Y2777" s="68"/>
    </row>
    <row r="2778" spans="1:25" x14ac:dyDescent="0.25">
      <c r="A2778" s="68" t="s">
        <v>7757</v>
      </c>
      <c r="B2778" s="68" t="s">
        <v>4954</v>
      </c>
      <c r="C2778" s="68" t="s">
        <v>3669</v>
      </c>
      <c r="D2778" s="68" t="s">
        <v>132</v>
      </c>
      <c r="E2778" s="68" t="s">
        <v>5</v>
      </c>
      <c r="F2778" s="68" t="s">
        <v>133</v>
      </c>
      <c r="G2778" s="68" t="s">
        <v>4</v>
      </c>
      <c r="H2778" s="68" t="s">
        <v>3</v>
      </c>
      <c r="I2778" s="68">
        <v>70302</v>
      </c>
      <c r="J2778" s="68" t="s">
        <v>12934</v>
      </c>
      <c r="K2778" s="68" t="s">
        <v>132</v>
      </c>
      <c r="L2778" s="68" t="s">
        <v>14348</v>
      </c>
      <c r="M2778" s="68" t="s">
        <v>1699</v>
      </c>
      <c r="N2778" s="68" t="s">
        <v>11878</v>
      </c>
      <c r="O2778" s="68" t="s">
        <v>14666</v>
      </c>
      <c r="P2778" s="348">
        <v>22001875</v>
      </c>
      <c r="Q2778" s="348">
        <v>85034444</v>
      </c>
      <c r="R2778" s="348" t="s">
        <v>16849</v>
      </c>
      <c r="S2778" s="348">
        <v>85034444</v>
      </c>
      <c r="T2778" s="348" t="s">
        <v>15951</v>
      </c>
      <c r="U2778" s="348">
        <v>27685436</v>
      </c>
      <c r="V2778" s="68"/>
      <c r="W2778" s="68"/>
      <c r="X2778" s="68" t="s">
        <v>4692</v>
      </c>
      <c r="Y2778" s="68"/>
    </row>
    <row r="2779" spans="1:25" x14ac:dyDescent="0.25">
      <c r="A2779" s="68" t="s">
        <v>7759</v>
      </c>
      <c r="B2779" s="68" t="s">
        <v>7758</v>
      </c>
      <c r="C2779" s="68" t="s">
        <v>3585</v>
      </c>
      <c r="D2779" s="68" t="s">
        <v>132</v>
      </c>
      <c r="E2779" s="68" t="s">
        <v>5</v>
      </c>
      <c r="F2779" s="68" t="s">
        <v>133</v>
      </c>
      <c r="G2779" s="68" t="s">
        <v>4</v>
      </c>
      <c r="H2779" s="68" t="s">
        <v>3</v>
      </c>
      <c r="I2779" s="68">
        <v>70302</v>
      </c>
      <c r="J2779" s="68" t="s">
        <v>12934</v>
      </c>
      <c r="K2779" s="68" t="s">
        <v>132</v>
      </c>
      <c r="L2779" s="68" t="s">
        <v>14348</v>
      </c>
      <c r="M2779" s="68" t="s">
        <v>1699</v>
      </c>
      <c r="N2779" s="68" t="s">
        <v>545</v>
      </c>
      <c r="O2779" s="68" t="s">
        <v>14666</v>
      </c>
      <c r="P2779" s="348">
        <v>25610104</v>
      </c>
      <c r="Q2779" s="348">
        <v>85602905</v>
      </c>
      <c r="R2779" s="348" t="s">
        <v>7760</v>
      </c>
      <c r="S2779" s="348">
        <v>85602905</v>
      </c>
      <c r="T2779" s="348" t="s">
        <v>15951</v>
      </c>
      <c r="U2779" s="348">
        <v>27685436</v>
      </c>
      <c r="V2779" s="68"/>
      <c r="W2779" s="68"/>
      <c r="X2779" s="68" t="s">
        <v>3386</v>
      </c>
      <c r="Y2779" s="68"/>
    </row>
    <row r="2780" spans="1:25" x14ac:dyDescent="0.25">
      <c r="A2780" s="68" t="s">
        <v>7761</v>
      </c>
      <c r="B2780" s="68" t="s">
        <v>3973</v>
      </c>
      <c r="C2780" s="68" t="s">
        <v>7762</v>
      </c>
      <c r="D2780" s="68" t="s">
        <v>132</v>
      </c>
      <c r="E2780" s="68" t="s">
        <v>5</v>
      </c>
      <c r="F2780" s="68" t="s">
        <v>133</v>
      </c>
      <c r="G2780" s="68" t="s">
        <v>4</v>
      </c>
      <c r="H2780" s="68" t="s">
        <v>3</v>
      </c>
      <c r="I2780" s="68">
        <v>70302</v>
      </c>
      <c r="J2780" s="68" t="s">
        <v>12934</v>
      </c>
      <c r="K2780" s="68" t="s">
        <v>132</v>
      </c>
      <c r="L2780" s="68" t="s">
        <v>14348</v>
      </c>
      <c r="M2780" s="68" t="s">
        <v>1699</v>
      </c>
      <c r="N2780" s="68" t="s">
        <v>7762</v>
      </c>
      <c r="O2780" s="68" t="s">
        <v>14666</v>
      </c>
      <c r="P2780" s="348">
        <v>22001826</v>
      </c>
      <c r="Q2780" s="348">
        <v>83113117</v>
      </c>
      <c r="R2780" s="348" t="s">
        <v>10369</v>
      </c>
      <c r="S2780" s="348">
        <v>83113117</v>
      </c>
      <c r="T2780" s="348" t="s">
        <v>15951</v>
      </c>
      <c r="U2780" s="348">
        <v>27685436</v>
      </c>
      <c r="V2780" s="68"/>
      <c r="W2780" s="68"/>
      <c r="X2780" s="68" t="s">
        <v>889</v>
      </c>
      <c r="Y2780" s="68"/>
    </row>
    <row r="2781" spans="1:25" x14ac:dyDescent="0.25">
      <c r="A2781" s="68" t="s">
        <v>7763</v>
      </c>
      <c r="B2781" s="68" t="s">
        <v>4181</v>
      </c>
      <c r="C2781" s="68" t="s">
        <v>7764</v>
      </c>
      <c r="D2781" s="68" t="s">
        <v>132</v>
      </c>
      <c r="E2781" s="68" t="s">
        <v>7</v>
      </c>
      <c r="F2781" s="68" t="s">
        <v>133</v>
      </c>
      <c r="G2781" s="68" t="s">
        <v>4</v>
      </c>
      <c r="H2781" s="68" t="s">
        <v>6</v>
      </c>
      <c r="I2781" s="68">
        <v>70305</v>
      </c>
      <c r="J2781" s="68" t="s">
        <v>15340</v>
      </c>
      <c r="K2781" s="68" t="s">
        <v>132</v>
      </c>
      <c r="L2781" s="68" t="s">
        <v>14348</v>
      </c>
      <c r="M2781" s="68" t="s">
        <v>14663</v>
      </c>
      <c r="N2781" s="68" t="s">
        <v>11880</v>
      </c>
      <c r="O2781" s="68" t="s">
        <v>14666</v>
      </c>
      <c r="P2781" s="348">
        <v>27654053</v>
      </c>
      <c r="Q2781" s="348">
        <v>27654053</v>
      </c>
      <c r="R2781" s="348" t="s">
        <v>7769</v>
      </c>
      <c r="S2781" s="348">
        <v>27654053</v>
      </c>
      <c r="T2781" s="348" t="s">
        <v>15643</v>
      </c>
      <c r="U2781" s="348">
        <v>27654219</v>
      </c>
      <c r="V2781" s="68"/>
      <c r="W2781" s="68"/>
      <c r="X2781" s="68" t="s">
        <v>3391</v>
      </c>
      <c r="Y2781" s="68"/>
    </row>
    <row r="2782" spans="1:25" x14ac:dyDescent="0.25">
      <c r="A2782" s="68" t="s">
        <v>7765</v>
      </c>
      <c r="B2782" s="68" t="s">
        <v>3824</v>
      </c>
      <c r="C2782" s="68" t="s">
        <v>1687</v>
      </c>
      <c r="D2782" s="68" t="s">
        <v>132</v>
      </c>
      <c r="E2782" s="68" t="s">
        <v>7</v>
      </c>
      <c r="F2782" s="68" t="s">
        <v>133</v>
      </c>
      <c r="G2782" s="68" t="s">
        <v>4</v>
      </c>
      <c r="H2782" s="68" t="s">
        <v>5</v>
      </c>
      <c r="I2782" s="68">
        <v>70304</v>
      </c>
      <c r="J2782" s="68" t="s">
        <v>13035</v>
      </c>
      <c r="K2782" s="68" t="s">
        <v>132</v>
      </c>
      <c r="L2782" s="68" t="s">
        <v>14348</v>
      </c>
      <c r="M2782" s="68" t="s">
        <v>7766</v>
      </c>
      <c r="N2782" s="68" t="s">
        <v>1687</v>
      </c>
      <c r="O2782" s="68" t="s">
        <v>14666</v>
      </c>
      <c r="P2782" s="348" t="s">
        <v>15347</v>
      </c>
      <c r="Q2782" s="348" t="s">
        <v>15347</v>
      </c>
      <c r="R2782" s="348" t="s">
        <v>14369</v>
      </c>
      <c r="S2782" s="348">
        <v>83986443</v>
      </c>
      <c r="T2782" s="348" t="s">
        <v>15643</v>
      </c>
      <c r="U2782" s="348">
        <v>61968120</v>
      </c>
      <c r="V2782" s="68"/>
      <c r="W2782" s="68"/>
      <c r="X2782" s="68" t="s">
        <v>4366</v>
      </c>
      <c r="Y2782" s="68"/>
    </row>
    <row r="2783" spans="1:25" x14ac:dyDescent="0.25">
      <c r="A2783" s="68" t="s">
        <v>7767</v>
      </c>
      <c r="B2783" s="68" t="s">
        <v>3796</v>
      </c>
      <c r="C2783" s="68" t="s">
        <v>7768</v>
      </c>
      <c r="D2783" s="68" t="s">
        <v>132</v>
      </c>
      <c r="E2783" s="68" t="s">
        <v>7</v>
      </c>
      <c r="F2783" s="68" t="s">
        <v>133</v>
      </c>
      <c r="G2783" s="68" t="s">
        <v>4</v>
      </c>
      <c r="H2783" s="68" t="s">
        <v>5</v>
      </c>
      <c r="I2783" s="68">
        <v>70304</v>
      </c>
      <c r="J2783" s="68" t="s">
        <v>13035</v>
      </c>
      <c r="K2783" s="68" t="s">
        <v>132</v>
      </c>
      <c r="L2783" s="68" t="s">
        <v>14348</v>
      </c>
      <c r="M2783" s="68" t="s">
        <v>7766</v>
      </c>
      <c r="N2783" s="68" t="s">
        <v>11881</v>
      </c>
      <c r="O2783" s="68" t="s">
        <v>14666</v>
      </c>
      <c r="P2783" s="348">
        <v>62888440</v>
      </c>
      <c r="Q2783" s="348">
        <v>62888440</v>
      </c>
      <c r="R2783" s="348" t="s">
        <v>13624</v>
      </c>
      <c r="S2783" s="348">
        <v>62888440</v>
      </c>
      <c r="T2783" s="348" t="s">
        <v>15643</v>
      </c>
      <c r="U2783" s="348">
        <v>27654219</v>
      </c>
      <c r="V2783" s="68"/>
      <c r="W2783" s="68"/>
      <c r="X2783" s="68" t="s">
        <v>3447</v>
      </c>
      <c r="Y2783" s="68"/>
    </row>
    <row r="2784" spans="1:25" x14ac:dyDescent="0.25">
      <c r="A2784" s="68" t="s">
        <v>7770</v>
      </c>
      <c r="B2784" s="68" t="s">
        <v>3596</v>
      </c>
      <c r="C2784" s="68" t="s">
        <v>10392</v>
      </c>
      <c r="D2784" s="68" t="s">
        <v>132</v>
      </c>
      <c r="E2784" s="68" t="s">
        <v>7</v>
      </c>
      <c r="F2784" s="68" t="s">
        <v>133</v>
      </c>
      <c r="G2784" s="68" t="s">
        <v>4</v>
      </c>
      <c r="H2784" s="68" t="s">
        <v>7</v>
      </c>
      <c r="I2784" s="68">
        <v>70306</v>
      </c>
      <c r="J2784" s="68" t="s">
        <v>13965</v>
      </c>
      <c r="K2784" s="68" t="s">
        <v>132</v>
      </c>
      <c r="L2784" s="68" t="s">
        <v>14348</v>
      </c>
      <c r="M2784" s="68" t="s">
        <v>14350</v>
      </c>
      <c r="N2784" s="68" t="s">
        <v>11882</v>
      </c>
      <c r="O2784" s="68" t="s">
        <v>14666</v>
      </c>
      <c r="P2784" s="348">
        <v>27651101</v>
      </c>
      <c r="Q2784" s="348">
        <v>84756632</v>
      </c>
      <c r="R2784" s="348" t="s">
        <v>14914</v>
      </c>
      <c r="S2784" s="348">
        <v>27651101</v>
      </c>
      <c r="T2784" s="348" t="s">
        <v>15643</v>
      </c>
      <c r="U2784" s="348">
        <v>27654219</v>
      </c>
      <c r="V2784" s="68"/>
      <c r="W2784" s="68"/>
      <c r="X2784" s="68" t="s">
        <v>12175</v>
      </c>
      <c r="Y2784" s="68"/>
    </row>
    <row r="2785" spans="1:25" x14ac:dyDescent="0.25">
      <c r="A2785" s="68" t="s">
        <v>7772</v>
      </c>
      <c r="B2785" s="68" t="s">
        <v>7771</v>
      </c>
      <c r="C2785" s="68" t="s">
        <v>7773</v>
      </c>
      <c r="D2785" s="68" t="s">
        <v>132</v>
      </c>
      <c r="E2785" s="68" t="s">
        <v>7</v>
      </c>
      <c r="F2785" s="68" t="s">
        <v>133</v>
      </c>
      <c r="G2785" s="68" t="s">
        <v>4</v>
      </c>
      <c r="H2785" s="68" t="s">
        <v>5</v>
      </c>
      <c r="I2785" s="68">
        <v>70304</v>
      </c>
      <c r="J2785" s="68" t="s">
        <v>13035</v>
      </c>
      <c r="K2785" s="68" t="s">
        <v>132</v>
      </c>
      <c r="L2785" s="68" t="s">
        <v>14348</v>
      </c>
      <c r="M2785" s="68" t="s">
        <v>7766</v>
      </c>
      <c r="N2785" s="68" t="s">
        <v>11883</v>
      </c>
      <c r="O2785" s="68" t="s">
        <v>14666</v>
      </c>
      <c r="P2785" s="348">
        <v>86896102</v>
      </c>
      <c r="Q2785" s="348" t="s">
        <v>15347</v>
      </c>
      <c r="R2785" s="348" t="s">
        <v>13621</v>
      </c>
      <c r="S2785" s="348">
        <v>88348651</v>
      </c>
      <c r="T2785" s="348" t="s">
        <v>15643</v>
      </c>
      <c r="U2785" s="348">
        <v>27654219</v>
      </c>
      <c r="V2785" s="68"/>
      <c r="W2785" s="68"/>
      <c r="X2785" s="68" t="s">
        <v>3160</v>
      </c>
      <c r="Y2785" s="68" t="s">
        <v>6343</v>
      </c>
    </row>
    <row r="2786" spans="1:25" x14ac:dyDescent="0.25">
      <c r="A2786" s="68" t="s">
        <v>7775</v>
      </c>
      <c r="B2786" s="68" t="s">
        <v>7774</v>
      </c>
      <c r="C2786" s="68" t="s">
        <v>1079</v>
      </c>
      <c r="D2786" s="68" t="s">
        <v>132</v>
      </c>
      <c r="E2786" s="68" t="s">
        <v>7</v>
      </c>
      <c r="F2786" s="68" t="s">
        <v>133</v>
      </c>
      <c r="G2786" s="68" t="s">
        <v>4</v>
      </c>
      <c r="H2786" s="68" t="s">
        <v>5</v>
      </c>
      <c r="I2786" s="68">
        <v>70304</v>
      </c>
      <c r="J2786" s="68" t="s">
        <v>13035</v>
      </c>
      <c r="K2786" s="68" t="s">
        <v>132</v>
      </c>
      <c r="L2786" s="68" t="s">
        <v>14348</v>
      </c>
      <c r="M2786" s="68" t="s">
        <v>7766</v>
      </c>
      <c r="N2786" s="68" t="s">
        <v>1079</v>
      </c>
      <c r="O2786" s="68" t="s">
        <v>14666</v>
      </c>
      <c r="P2786" s="348" t="s">
        <v>15347</v>
      </c>
      <c r="Q2786" s="348" t="s">
        <v>15347</v>
      </c>
      <c r="R2786" s="348" t="s">
        <v>15140</v>
      </c>
      <c r="S2786" s="348">
        <v>63592565</v>
      </c>
      <c r="T2786" s="348" t="s">
        <v>15643</v>
      </c>
      <c r="U2786" s="348">
        <v>27654219</v>
      </c>
      <c r="V2786" s="68"/>
      <c r="W2786" s="68"/>
      <c r="X2786" s="68" t="s">
        <v>5707</v>
      </c>
      <c r="Y2786" s="68"/>
    </row>
    <row r="2787" spans="1:25" x14ac:dyDescent="0.25">
      <c r="A2787" s="68" t="s">
        <v>7776</v>
      </c>
      <c r="B2787" s="68" t="s">
        <v>340</v>
      </c>
      <c r="C2787" s="68" t="s">
        <v>7766</v>
      </c>
      <c r="D2787" s="68" t="s">
        <v>132</v>
      </c>
      <c r="E2787" s="68" t="s">
        <v>7</v>
      </c>
      <c r="F2787" s="68" t="s">
        <v>133</v>
      </c>
      <c r="G2787" s="68" t="s">
        <v>4</v>
      </c>
      <c r="H2787" s="68" t="s">
        <v>5</v>
      </c>
      <c r="I2787" s="68">
        <v>70304</v>
      </c>
      <c r="J2787" s="68" t="s">
        <v>13035</v>
      </c>
      <c r="K2787" s="68" t="s">
        <v>132</v>
      </c>
      <c r="L2787" s="68" t="s">
        <v>14348</v>
      </c>
      <c r="M2787" s="68" t="s">
        <v>7766</v>
      </c>
      <c r="N2787" s="68" t="s">
        <v>7766</v>
      </c>
      <c r="O2787" s="68" t="s">
        <v>14666</v>
      </c>
      <c r="P2787" s="348">
        <v>27600382</v>
      </c>
      <c r="Q2787" s="348" t="s">
        <v>15347</v>
      </c>
      <c r="R2787" s="348" t="s">
        <v>16850</v>
      </c>
      <c r="S2787" s="348">
        <v>27600382</v>
      </c>
      <c r="T2787" s="348" t="s">
        <v>15643</v>
      </c>
      <c r="U2787" s="348">
        <v>27654219</v>
      </c>
      <c r="V2787" s="68"/>
      <c r="W2787" s="68"/>
      <c r="X2787" s="68" t="s">
        <v>4359</v>
      </c>
      <c r="Y2787" s="68"/>
    </row>
    <row r="2788" spans="1:25" x14ac:dyDescent="0.25">
      <c r="A2788" s="68" t="s">
        <v>7778</v>
      </c>
      <c r="B2788" s="68" t="s">
        <v>7777</v>
      </c>
      <c r="C2788" s="68" t="s">
        <v>5606</v>
      </c>
      <c r="D2788" s="68" t="s">
        <v>132</v>
      </c>
      <c r="E2788" s="68" t="s">
        <v>7</v>
      </c>
      <c r="F2788" s="68" t="s">
        <v>133</v>
      </c>
      <c r="G2788" s="68" t="s">
        <v>4</v>
      </c>
      <c r="H2788" s="68" t="s">
        <v>4</v>
      </c>
      <c r="I2788" s="68">
        <v>70303</v>
      </c>
      <c r="J2788" s="68" t="s">
        <v>12979</v>
      </c>
      <c r="K2788" s="68" t="s">
        <v>132</v>
      </c>
      <c r="L2788" s="68" t="s">
        <v>14348</v>
      </c>
      <c r="M2788" s="68" t="s">
        <v>5606</v>
      </c>
      <c r="N2788" s="68" t="s">
        <v>5606</v>
      </c>
      <c r="O2788" s="68" t="s">
        <v>14666</v>
      </c>
      <c r="P2788" s="348">
        <v>61190696</v>
      </c>
      <c r="Q2788" s="348" t="s">
        <v>15347</v>
      </c>
      <c r="R2788" s="348" t="s">
        <v>15953</v>
      </c>
      <c r="S2788" s="348">
        <v>87480821</v>
      </c>
      <c r="T2788" s="348" t="s">
        <v>15643</v>
      </c>
      <c r="U2788" s="348">
        <v>27654219</v>
      </c>
      <c r="V2788" s="68"/>
      <c r="W2788" s="68"/>
      <c r="X2788" s="68" t="s">
        <v>4363</v>
      </c>
      <c r="Y2788" s="68"/>
    </row>
    <row r="2789" spans="1:25" x14ac:dyDescent="0.25">
      <c r="A2789" s="68" t="s">
        <v>7779</v>
      </c>
      <c r="B2789" s="68" t="s">
        <v>2311</v>
      </c>
      <c r="C2789" s="68" t="s">
        <v>352</v>
      </c>
      <c r="D2789" s="68" t="s">
        <v>132</v>
      </c>
      <c r="E2789" s="68" t="s">
        <v>7</v>
      </c>
      <c r="F2789" s="68" t="s">
        <v>133</v>
      </c>
      <c r="G2789" s="68" t="s">
        <v>4</v>
      </c>
      <c r="H2789" s="68" t="s">
        <v>7</v>
      </c>
      <c r="I2789" s="68">
        <v>70306</v>
      </c>
      <c r="J2789" s="68" t="s">
        <v>13965</v>
      </c>
      <c r="K2789" s="68" t="s">
        <v>132</v>
      </c>
      <c r="L2789" s="68" t="s">
        <v>14348</v>
      </c>
      <c r="M2789" s="68" t="s">
        <v>14350</v>
      </c>
      <c r="N2789" s="68" t="s">
        <v>352</v>
      </c>
      <c r="O2789" s="68" t="s">
        <v>14666</v>
      </c>
      <c r="P2789" s="348">
        <v>27652287</v>
      </c>
      <c r="Q2789" s="348" t="s">
        <v>15347</v>
      </c>
      <c r="R2789" s="348" t="s">
        <v>10572</v>
      </c>
      <c r="S2789" s="348">
        <v>84848161</v>
      </c>
      <c r="T2789" s="348" t="s">
        <v>15643</v>
      </c>
      <c r="U2789" s="348">
        <v>27654219</v>
      </c>
      <c r="V2789" s="68"/>
      <c r="W2789" s="68"/>
      <c r="X2789" s="68" t="s">
        <v>3395</v>
      </c>
      <c r="Y2789" s="68"/>
    </row>
    <row r="2790" spans="1:25" x14ac:dyDescent="0.25">
      <c r="A2790" s="68" t="s">
        <v>7780</v>
      </c>
      <c r="B2790" s="68" t="s">
        <v>7573</v>
      </c>
      <c r="C2790" s="68" t="s">
        <v>331</v>
      </c>
      <c r="D2790" s="68" t="s">
        <v>132</v>
      </c>
      <c r="E2790" s="68" t="s">
        <v>7</v>
      </c>
      <c r="F2790" s="68" t="s">
        <v>133</v>
      </c>
      <c r="G2790" s="68" t="s">
        <v>4</v>
      </c>
      <c r="H2790" s="68" t="s">
        <v>4</v>
      </c>
      <c r="I2790" s="68">
        <v>70303</v>
      </c>
      <c r="J2790" s="68" t="s">
        <v>12979</v>
      </c>
      <c r="K2790" s="68" t="s">
        <v>132</v>
      </c>
      <c r="L2790" s="68" t="s">
        <v>14348</v>
      </c>
      <c r="M2790" s="68" t="s">
        <v>5606</v>
      </c>
      <c r="N2790" s="68" t="s">
        <v>331</v>
      </c>
      <c r="O2790" s="68" t="s">
        <v>14666</v>
      </c>
      <c r="P2790" s="348">
        <v>63820819</v>
      </c>
      <c r="Q2790" s="348" t="s">
        <v>15347</v>
      </c>
      <c r="R2790" s="348" t="s">
        <v>16851</v>
      </c>
      <c r="S2790" s="348">
        <v>63820819</v>
      </c>
      <c r="T2790" s="348" t="s">
        <v>15643</v>
      </c>
      <c r="U2790" s="348">
        <v>27654219</v>
      </c>
      <c r="V2790" s="68"/>
      <c r="W2790" s="68"/>
      <c r="X2790" s="68" t="s">
        <v>5651</v>
      </c>
      <c r="Y2790" s="68"/>
    </row>
    <row r="2791" spans="1:25" x14ac:dyDescent="0.25">
      <c r="A2791" s="68" t="s">
        <v>7781</v>
      </c>
      <c r="B2791" s="68" t="s">
        <v>7529</v>
      </c>
      <c r="C2791" s="68" t="s">
        <v>7782</v>
      </c>
      <c r="D2791" s="68" t="s">
        <v>132</v>
      </c>
      <c r="E2791" s="68" t="s">
        <v>7</v>
      </c>
      <c r="F2791" s="68" t="s">
        <v>133</v>
      </c>
      <c r="G2791" s="68" t="s">
        <v>4</v>
      </c>
      <c r="H2791" s="68" t="s">
        <v>7</v>
      </c>
      <c r="I2791" s="68">
        <v>70306</v>
      </c>
      <c r="J2791" s="68" t="s">
        <v>13965</v>
      </c>
      <c r="K2791" s="68" t="s">
        <v>132</v>
      </c>
      <c r="L2791" s="68" t="s">
        <v>14348</v>
      </c>
      <c r="M2791" s="68" t="s">
        <v>14350</v>
      </c>
      <c r="N2791" s="68" t="s">
        <v>11884</v>
      </c>
      <c r="O2791" s="68" t="s">
        <v>14666</v>
      </c>
      <c r="P2791" s="348">
        <v>60576838</v>
      </c>
      <c r="Q2791" s="348" t="s">
        <v>15347</v>
      </c>
      <c r="R2791" s="348" t="s">
        <v>14373</v>
      </c>
      <c r="S2791" s="348">
        <v>60576838</v>
      </c>
      <c r="T2791" s="348" t="s">
        <v>15643</v>
      </c>
      <c r="U2791" s="348">
        <v>27654219</v>
      </c>
      <c r="V2791" s="68"/>
      <c r="W2791" s="68"/>
      <c r="X2791" s="68" t="s">
        <v>5654</v>
      </c>
      <c r="Y2791" s="68"/>
    </row>
    <row r="2792" spans="1:25" x14ac:dyDescent="0.25">
      <c r="A2792" s="68" t="s">
        <v>7784</v>
      </c>
      <c r="B2792" s="68" t="s">
        <v>7783</v>
      </c>
      <c r="C2792" s="68" t="s">
        <v>7785</v>
      </c>
      <c r="D2792" s="68" t="s">
        <v>132</v>
      </c>
      <c r="E2792" s="68" t="s">
        <v>7</v>
      </c>
      <c r="F2792" s="68" t="s">
        <v>133</v>
      </c>
      <c r="G2792" s="68" t="s">
        <v>4</v>
      </c>
      <c r="H2792" s="68" t="s">
        <v>7</v>
      </c>
      <c r="I2792" s="68">
        <v>70306</v>
      </c>
      <c r="J2792" s="68" t="s">
        <v>13965</v>
      </c>
      <c r="K2792" s="68" t="s">
        <v>132</v>
      </c>
      <c r="L2792" s="68" t="s">
        <v>14348</v>
      </c>
      <c r="M2792" s="68" t="s">
        <v>14350</v>
      </c>
      <c r="N2792" s="68" t="s">
        <v>7786</v>
      </c>
      <c r="O2792" s="68" t="s">
        <v>14666</v>
      </c>
      <c r="P2792" s="348">
        <v>27651295</v>
      </c>
      <c r="Q2792" s="348" t="s">
        <v>15347</v>
      </c>
      <c r="R2792" s="348" t="s">
        <v>15113</v>
      </c>
      <c r="S2792" s="348">
        <v>60468757</v>
      </c>
      <c r="T2792" s="348" t="s">
        <v>15643</v>
      </c>
      <c r="U2792" s="348">
        <v>27654219</v>
      </c>
      <c r="V2792" s="68"/>
      <c r="W2792" s="68"/>
      <c r="X2792" s="68" t="s">
        <v>9608</v>
      </c>
      <c r="Y2792" s="68"/>
    </row>
    <row r="2793" spans="1:25" x14ac:dyDescent="0.25">
      <c r="A2793" s="68" t="s">
        <v>7788</v>
      </c>
      <c r="B2793" s="68" t="s">
        <v>7787</v>
      </c>
      <c r="C2793" s="68" t="s">
        <v>7789</v>
      </c>
      <c r="D2793" s="68" t="s">
        <v>132</v>
      </c>
      <c r="E2793" s="68" t="s">
        <v>7</v>
      </c>
      <c r="F2793" s="68" t="s">
        <v>133</v>
      </c>
      <c r="G2793" s="68" t="s">
        <v>4</v>
      </c>
      <c r="H2793" s="68" t="s">
        <v>6</v>
      </c>
      <c r="I2793" s="68">
        <v>70305</v>
      </c>
      <c r="J2793" s="68" t="s">
        <v>15340</v>
      </c>
      <c r="K2793" s="68" t="s">
        <v>132</v>
      </c>
      <c r="L2793" s="68" t="s">
        <v>14348</v>
      </c>
      <c r="M2793" s="68" t="s">
        <v>14663</v>
      </c>
      <c r="N2793" s="68" t="s">
        <v>7789</v>
      </c>
      <c r="O2793" s="68" t="s">
        <v>14666</v>
      </c>
      <c r="P2793" s="348">
        <v>22001763</v>
      </c>
      <c r="Q2793" s="348">
        <v>27654219</v>
      </c>
      <c r="R2793" s="348" t="s">
        <v>15969</v>
      </c>
      <c r="S2793" s="348">
        <v>83971371</v>
      </c>
      <c r="T2793" s="348" t="s">
        <v>15643</v>
      </c>
      <c r="U2793" s="348">
        <v>61968120</v>
      </c>
      <c r="V2793" s="68"/>
      <c r="W2793" s="68"/>
      <c r="X2793" s="68" t="s">
        <v>9603</v>
      </c>
      <c r="Y2793" s="68"/>
    </row>
    <row r="2794" spans="1:25" x14ac:dyDescent="0.25">
      <c r="A2794" s="68" t="s">
        <v>7791</v>
      </c>
      <c r="B2794" s="68" t="s">
        <v>7650</v>
      </c>
      <c r="C2794" s="68" t="s">
        <v>7792</v>
      </c>
      <c r="D2794" s="68" t="s">
        <v>132</v>
      </c>
      <c r="E2794" s="68" t="s">
        <v>7</v>
      </c>
      <c r="F2794" s="68" t="s">
        <v>133</v>
      </c>
      <c r="G2794" s="68" t="s">
        <v>4</v>
      </c>
      <c r="H2794" s="68" t="s">
        <v>6</v>
      </c>
      <c r="I2794" s="68">
        <v>70305</v>
      </c>
      <c r="J2794" s="68" t="s">
        <v>15340</v>
      </c>
      <c r="K2794" s="68" t="s">
        <v>132</v>
      </c>
      <c r="L2794" s="68" t="s">
        <v>14348</v>
      </c>
      <c r="M2794" s="68" t="s">
        <v>14663</v>
      </c>
      <c r="N2794" s="68" t="s">
        <v>7792</v>
      </c>
      <c r="O2794" s="68" t="s">
        <v>14666</v>
      </c>
      <c r="P2794" s="348">
        <v>27654015</v>
      </c>
      <c r="Q2794" s="348" t="s">
        <v>15347</v>
      </c>
      <c r="R2794" s="348" t="s">
        <v>10393</v>
      </c>
      <c r="S2794" s="348">
        <v>27654015</v>
      </c>
      <c r="T2794" s="348" t="s">
        <v>15643</v>
      </c>
      <c r="U2794" s="348">
        <v>27654219</v>
      </c>
      <c r="V2794" s="68"/>
      <c r="W2794" s="68"/>
      <c r="X2794" s="68" t="s">
        <v>3896</v>
      </c>
      <c r="Y2794" s="68"/>
    </row>
    <row r="2795" spans="1:25" x14ac:dyDescent="0.25">
      <c r="A2795" s="68" t="s">
        <v>7793</v>
      </c>
      <c r="B2795" s="68" t="s">
        <v>7410</v>
      </c>
      <c r="C2795" s="68" t="s">
        <v>4085</v>
      </c>
      <c r="D2795" s="68" t="s">
        <v>132</v>
      </c>
      <c r="E2795" s="68" t="s">
        <v>7</v>
      </c>
      <c r="F2795" s="68" t="s">
        <v>133</v>
      </c>
      <c r="G2795" s="68" t="s">
        <v>4</v>
      </c>
      <c r="H2795" s="68" t="s">
        <v>6</v>
      </c>
      <c r="I2795" s="68">
        <v>70305</v>
      </c>
      <c r="J2795" s="68" t="s">
        <v>15340</v>
      </c>
      <c r="K2795" s="68" t="s">
        <v>132</v>
      </c>
      <c r="L2795" s="68" t="s">
        <v>14348</v>
      </c>
      <c r="M2795" s="68" t="s">
        <v>14663</v>
      </c>
      <c r="N2795" s="68" t="s">
        <v>4085</v>
      </c>
      <c r="O2795" s="68" t="s">
        <v>14666</v>
      </c>
      <c r="P2795" s="348">
        <v>89750183</v>
      </c>
      <c r="Q2795" s="348">
        <v>22001756</v>
      </c>
      <c r="R2795" s="348" t="s">
        <v>11885</v>
      </c>
      <c r="S2795" s="348">
        <v>86705059</v>
      </c>
      <c r="T2795" s="348" t="s">
        <v>15643</v>
      </c>
      <c r="U2795" s="348">
        <v>27654219</v>
      </c>
      <c r="V2795" s="68"/>
      <c r="W2795" s="68"/>
      <c r="X2795" s="68" t="s">
        <v>8279</v>
      </c>
      <c r="Y2795" s="68"/>
    </row>
    <row r="2796" spans="1:25" x14ac:dyDescent="0.25">
      <c r="A2796" s="68" t="s">
        <v>7794</v>
      </c>
      <c r="B2796" s="68" t="s">
        <v>7362</v>
      </c>
      <c r="C2796" s="68" t="s">
        <v>7795</v>
      </c>
      <c r="D2796" s="68" t="s">
        <v>132</v>
      </c>
      <c r="E2796" s="68" t="s">
        <v>7</v>
      </c>
      <c r="F2796" s="68" t="s">
        <v>133</v>
      </c>
      <c r="G2796" s="68" t="s">
        <v>4</v>
      </c>
      <c r="H2796" s="68" t="s">
        <v>4</v>
      </c>
      <c r="I2796" s="68">
        <v>70303</v>
      </c>
      <c r="J2796" s="68" t="s">
        <v>12979</v>
      </c>
      <c r="K2796" s="68" t="s">
        <v>132</v>
      </c>
      <c r="L2796" s="68" t="s">
        <v>14348</v>
      </c>
      <c r="M2796" s="68" t="s">
        <v>5606</v>
      </c>
      <c r="N2796" s="68" t="s">
        <v>11886</v>
      </c>
      <c r="O2796" s="68" t="s">
        <v>14666</v>
      </c>
      <c r="P2796" s="348">
        <v>22001754</v>
      </c>
      <c r="Q2796" s="348" t="s">
        <v>15347</v>
      </c>
      <c r="R2796" s="348" t="s">
        <v>16852</v>
      </c>
      <c r="S2796" s="348">
        <v>88972580</v>
      </c>
      <c r="T2796" s="348" t="s">
        <v>15643</v>
      </c>
      <c r="U2796" s="348">
        <v>27654219</v>
      </c>
      <c r="V2796" s="68"/>
      <c r="W2796" s="68"/>
      <c r="X2796" s="68" t="s">
        <v>9407</v>
      </c>
      <c r="Y2796" s="68"/>
    </row>
    <row r="2797" spans="1:25" x14ac:dyDescent="0.25">
      <c r="A2797" s="68" t="s">
        <v>7797</v>
      </c>
      <c r="B2797" s="68" t="s">
        <v>7796</v>
      </c>
      <c r="C2797" s="68" t="s">
        <v>7798</v>
      </c>
      <c r="D2797" s="68" t="s">
        <v>132</v>
      </c>
      <c r="E2797" s="68" t="s">
        <v>7</v>
      </c>
      <c r="F2797" s="68" t="s">
        <v>133</v>
      </c>
      <c r="G2797" s="68" t="s">
        <v>4</v>
      </c>
      <c r="H2797" s="68" t="s">
        <v>4</v>
      </c>
      <c r="I2797" s="68">
        <v>70303</v>
      </c>
      <c r="J2797" s="68" t="s">
        <v>12979</v>
      </c>
      <c r="K2797" s="68" t="s">
        <v>132</v>
      </c>
      <c r="L2797" s="68" t="s">
        <v>14348</v>
      </c>
      <c r="M2797" s="68" t="s">
        <v>5606</v>
      </c>
      <c r="N2797" s="68" t="s">
        <v>352</v>
      </c>
      <c r="O2797" s="68" t="s">
        <v>14666</v>
      </c>
      <c r="P2797" s="348">
        <v>22001768</v>
      </c>
      <c r="Q2797" s="348" t="s">
        <v>15347</v>
      </c>
      <c r="R2797" s="348" t="s">
        <v>15143</v>
      </c>
      <c r="S2797" s="348">
        <v>86679434</v>
      </c>
      <c r="T2797" s="348" t="s">
        <v>15643</v>
      </c>
      <c r="U2797" s="348">
        <v>27654219</v>
      </c>
      <c r="V2797" s="68"/>
      <c r="W2797" s="68"/>
      <c r="X2797" s="68" t="s">
        <v>8816</v>
      </c>
      <c r="Y2797" s="68"/>
    </row>
    <row r="2798" spans="1:25" x14ac:dyDescent="0.25">
      <c r="A2798" s="68" t="s">
        <v>7800</v>
      </c>
      <c r="B2798" s="68" t="s">
        <v>7799</v>
      </c>
      <c r="C2798" s="68" t="s">
        <v>10413</v>
      </c>
      <c r="D2798" s="68" t="s">
        <v>132</v>
      </c>
      <c r="E2798" s="68" t="s">
        <v>7</v>
      </c>
      <c r="F2798" s="68" t="s">
        <v>133</v>
      </c>
      <c r="G2798" s="68" t="s">
        <v>7</v>
      </c>
      <c r="H2798" s="68" t="s">
        <v>4</v>
      </c>
      <c r="I2798" s="68">
        <v>70603</v>
      </c>
      <c r="J2798" s="68" t="s">
        <v>13917</v>
      </c>
      <c r="K2798" s="68" t="s">
        <v>132</v>
      </c>
      <c r="L2798" s="68" t="s">
        <v>2958</v>
      </c>
      <c r="M2798" s="68" t="s">
        <v>6848</v>
      </c>
      <c r="N2798" s="68" t="s">
        <v>11887</v>
      </c>
      <c r="O2798" s="68" t="s">
        <v>14666</v>
      </c>
      <c r="P2798" s="348">
        <v>27651214</v>
      </c>
      <c r="Q2798" s="348">
        <v>88236574</v>
      </c>
      <c r="R2798" s="348" t="s">
        <v>13323</v>
      </c>
      <c r="S2798" s="348">
        <v>88236574</v>
      </c>
      <c r="T2798" s="348" t="s">
        <v>15643</v>
      </c>
      <c r="U2798" s="348">
        <v>27654219</v>
      </c>
      <c r="V2798" s="68"/>
      <c r="W2798" s="68"/>
      <c r="X2798" s="68" t="s">
        <v>9292</v>
      </c>
      <c r="Y2798" s="68"/>
    </row>
    <row r="2799" spans="1:25" x14ac:dyDescent="0.25">
      <c r="A2799" s="68" t="s">
        <v>7802</v>
      </c>
      <c r="B2799" s="68" t="s">
        <v>7801</v>
      </c>
      <c r="C2799" s="68" t="s">
        <v>7803</v>
      </c>
      <c r="D2799" s="68" t="s">
        <v>11173</v>
      </c>
      <c r="E2799" s="68" t="s">
        <v>3</v>
      </c>
      <c r="F2799" s="68" t="s">
        <v>133</v>
      </c>
      <c r="G2799" s="68" t="s">
        <v>5</v>
      </c>
      <c r="H2799" s="68" t="s">
        <v>5</v>
      </c>
      <c r="I2799" s="68">
        <v>70404</v>
      </c>
      <c r="J2799" s="68" t="s">
        <v>13040</v>
      </c>
      <c r="K2799" s="68" t="s">
        <v>132</v>
      </c>
      <c r="L2799" s="68" t="s">
        <v>14347</v>
      </c>
      <c r="M2799" s="68" t="s">
        <v>14351</v>
      </c>
      <c r="N2799" s="68" t="s">
        <v>7803</v>
      </c>
      <c r="O2799" s="68" t="s">
        <v>14666</v>
      </c>
      <c r="P2799" s="348">
        <v>88882885</v>
      </c>
      <c r="Q2799" s="348" t="s">
        <v>15347</v>
      </c>
      <c r="R2799" s="348" t="s">
        <v>15126</v>
      </c>
      <c r="S2799" s="348">
        <v>88882885</v>
      </c>
      <c r="T2799" s="348" t="s">
        <v>15970</v>
      </c>
      <c r="U2799" s="348">
        <v>83768761</v>
      </c>
      <c r="V2799" s="68"/>
      <c r="W2799" s="68"/>
      <c r="X2799" s="68" t="s">
        <v>5947</v>
      </c>
      <c r="Y2799" s="68"/>
    </row>
    <row r="2800" spans="1:25" x14ac:dyDescent="0.25">
      <c r="A2800" s="68" t="s">
        <v>7805</v>
      </c>
      <c r="B2800" s="68" t="s">
        <v>7804</v>
      </c>
      <c r="C2800" s="68" t="s">
        <v>7806</v>
      </c>
      <c r="D2800" s="68" t="s">
        <v>11173</v>
      </c>
      <c r="E2800" s="68" t="s">
        <v>2</v>
      </c>
      <c r="F2800" s="68" t="s">
        <v>133</v>
      </c>
      <c r="G2800" s="68" t="s">
        <v>5</v>
      </c>
      <c r="H2800" s="68" t="s">
        <v>2</v>
      </c>
      <c r="I2800" s="68">
        <v>70401</v>
      </c>
      <c r="J2800" s="68" t="s">
        <v>12902</v>
      </c>
      <c r="K2800" s="68" t="s">
        <v>132</v>
      </c>
      <c r="L2800" s="68" t="s">
        <v>14347</v>
      </c>
      <c r="M2800" s="68" t="s">
        <v>7341</v>
      </c>
      <c r="N2800" s="68" t="s">
        <v>7806</v>
      </c>
      <c r="O2800" s="68" t="s">
        <v>14666</v>
      </c>
      <c r="P2800" s="348">
        <v>83478598</v>
      </c>
      <c r="Q2800" s="348">
        <v>25610238</v>
      </c>
      <c r="R2800" s="348" t="s">
        <v>15127</v>
      </c>
      <c r="S2800" s="348">
        <v>83478598</v>
      </c>
      <c r="T2800" s="348" t="s">
        <v>15939</v>
      </c>
      <c r="U2800" s="348">
        <v>87286188</v>
      </c>
      <c r="V2800" s="68"/>
      <c r="W2800" s="68"/>
      <c r="X2800" s="68" t="s">
        <v>3942</v>
      </c>
      <c r="Y2800" s="68" t="s">
        <v>3190</v>
      </c>
    </row>
    <row r="2801" spans="1:25" x14ac:dyDescent="0.25">
      <c r="A2801" s="68" t="s">
        <v>7807</v>
      </c>
      <c r="B2801" s="68" t="s">
        <v>4839</v>
      </c>
      <c r="C2801" s="68" t="s">
        <v>7808</v>
      </c>
      <c r="D2801" s="68" t="s">
        <v>11173</v>
      </c>
      <c r="E2801" s="68" t="s">
        <v>3</v>
      </c>
      <c r="F2801" s="68" t="s">
        <v>133</v>
      </c>
      <c r="G2801" s="68" t="s">
        <v>5</v>
      </c>
      <c r="H2801" s="68" t="s">
        <v>5</v>
      </c>
      <c r="I2801" s="68">
        <v>70404</v>
      </c>
      <c r="J2801" s="68" t="s">
        <v>13040</v>
      </c>
      <c r="K2801" s="68" t="s">
        <v>132</v>
      </c>
      <c r="L2801" s="68" t="s">
        <v>14347</v>
      </c>
      <c r="M2801" s="68" t="s">
        <v>14351</v>
      </c>
      <c r="N2801" s="68" t="s">
        <v>7808</v>
      </c>
      <c r="O2801" s="68" t="s">
        <v>14666</v>
      </c>
      <c r="P2801" s="348">
        <v>86559727</v>
      </c>
      <c r="Q2801" s="348" t="s">
        <v>15347</v>
      </c>
      <c r="R2801" s="348" t="s">
        <v>13282</v>
      </c>
      <c r="S2801" s="348">
        <v>86559727</v>
      </c>
      <c r="T2801" s="348" t="s">
        <v>15970</v>
      </c>
      <c r="U2801" s="348">
        <v>83768761</v>
      </c>
      <c r="V2801" s="68" t="s">
        <v>15261</v>
      </c>
      <c r="W2801" s="68"/>
      <c r="X2801" s="68" t="s">
        <v>8404</v>
      </c>
      <c r="Y2801" s="68"/>
    </row>
    <row r="2802" spans="1:25" x14ac:dyDescent="0.25">
      <c r="A2802" s="68" t="s">
        <v>7809</v>
      </c>
      <c r="B2802" s="68" t="s">
        <v>2059</v>
      </c>
      <c r="C2802" s="68" t="s">
        <v>7810</v>
      </c>
      <c r="D2802" s="68" t="s">
        <v>11173</v>
      </c>
      <c r="E2802" s="68" t="s">
        <v>4</v>
      </c>
      <c r="F2802" s="68" t="s">
        <v>133</v>
      </c>
      <c r="G2802" s="68" t="s">
        <v>5</v>
      </c>
      <c r="H2802" s="68" t="s">
        <v>5</v>
      </c>
      <c r="I2802" s="68">
        <v>70404</v>
      </c>
      <c r="J2802" s="68" t="s">
        <v>13040</v>
      </c>
      <c r="K2802" s="68" t="s">
        <v>132</v>
      </c>
      <c r="L2802" s="68" t="s">
        <v>14347</v>
      </c>
      <c r="M2802" s="68" t="s">
        <v>14351</v>
      </c>
      <c r="N2802" s="68" t="s">
        <v>7810</v>
      </c>
      <c r="O2802" s="68" t="s">
        <v>14666</v>
      </c>
      <c r="P2802" s="348">
        <v>83439609</v>
      </c>
      <c r="Q2802" s="348">
        <v>83439609</v>
      </c>
      <c r="R2802" s="348" t="s">
        <v>15971</v>
      </c>
      <c r="S2802" s="348">
        <v>83439609</v>
      </c>
      <c r="T2802" s="348" t="s">
        <v>15934</v>
      </c>
      <c r="U2802" s="348">
        <v>88320938</v>
      </c>
      <c r="V2802" s="68"/>
      <c r="W2802" s="68"/>
      <c r="X2802" s="68" t="s">
        <v>7731</v>
      </c>
      <c r="Y2802" s="68"/>
    </row>
    <row r="2803" spans="1:25" x14ac:dyDescent="0.25">
      <c r="A2803" s="68" t="s">
        <v>7812</v>
      </c>
      <c r="B2803" s="68" t="s">
        <v>7811</v>
      </c>
      <c r="C2803" s="68" t="s">
        <v>7813</v>
      </c>
      <c r="D2803" s="68" t="s">
        <v>11173</v>
      </c>
      <c r="E2803" s="68" t="s">
        <v>2</v>
      </c>
      <c r="F2803" s="68" t="s">
        <v>133</v>
      </c>
      <c r="G2803" s="68" t="s">
        <v>5</v>
      </c>
      <c r="H2803" s="68" t="s">
        <v>2</v>
      </c>
      <c r="I2803" s="68">
        <v>70401</v>
      </c>
      <c r="J2803" s="68" t="s">
        <v>12902</v>
      </c>
      <c r="K2803" s="68" t="s">
        <v>132</v>
      </c>
      <c r="L2803" s="68" t="s">
        <v>14347</v>
      </c>
      <c r="M2803" s="68" t="s">
        <v>7341</v>
      </c>
      <c r="N2803" s="68" t="s">
        <v>7813</v>
      </c>
      <c r="O2803" s="68" t="s">
        <v>14666</v>
      </c>
      <c r="P2803" s="348">
        <v>87889637</v>
      </c>
      <c r="Q2803" s="348" t="s">
        <v>15347</v>
      </c>
      <c r="R2803" s="348" t="s">
        <v>10564</v>
      </c>
      <c r="S2803" s="348">
        <v>87889637</v>
      </c>
      <c r="T2803" s="348" t="s">
        <v>15939</v>
      </c>
      <c r="U2803" s="348">
        <v>87286188</v>
      </c>
      <c r="V2803" s="68"/>
      <c r="W2803" s="68"/>
      <c r="X2803" s="68" t="s">
        <v>1345</v>
      </c>
      <c r="Y2803" s="68"/>
    </row>
    <row r="2804" spans="1:25" x14ac:dyDescent="0.25">
      <c r="A2804" s="68" t="s">
        <v>7815</v>
      </c>
      <c r="B2804" s="68" t="s">
        <v>7814</v>
      </c>
      <c r="C2804" s="68" t="s">
        <v>16853</v>
      </c>
      <c r="D2804" s="68" t="s">
        <v>11173</v>
      </c>
      <c r="E2804" s="68" t="s">
        <v>2</v>
      </c>
      <c r="F2804" s="68" t="s">
        <v>133</v>
      </c>
      <c r="G2804" s="68" t="s">
        <v>5</v>
      </c>
      <c r="H2804" s="68" t="s">
        <v>2</v>
      </c>
      <c r="I2804" s="68">
        <v>70401</v>
      </c>
      <c r="J2804" s="68" t="s">
        <v>12902</v>
      </c>
      <c r="K2804" s="68" t="s">
        <v>132</v>
      </c>
      <c r="L2804" s="68" t="s">
        <v>14347</v>
      </c>
      <c r="M2804" s="68" t="s">
        <v>7341</v>
      </c>
      <c r="N2804" s="68" t="s">
        <v>3035</v>
      </c>
      <c r="O2804" s="68" t="s">
        <v>14666</v>
      </c>
      <c r="P2804" s="348">
        <v>27511908</v>
      </c>
      <c r="Q2804" s="348">
        <v>27511908</v>
      </c>
      <c r="R2804" s="348" t="s">
        <v>15968</v>
      </c>
      <c r="S2804" s="348">
        <v>60908927</v>
      </c>
      <c r="T2804" s="348" t="s">
        <v>15939</v>
      </c>
      <c r="U2804" s="348">
        <v>87286188</v>
      </c>
      <c r="V2804" s="68"/>
      <c r="W2804" s="68"/>
      <c r="X2804" s="68" t="s">
        <v>7311</v>
      </c>
      <c r="Y2804" s="68"/>
    </row>
    <row r="2805" spans="1:25" x14ac:dyDescent="0.25">
      <c r="A2805" s="68" t="s">
        <v>7816</v>
      </c>
      <c r="B2805" s="68" t="s">
        <v>7405</v>
      </c>
      <c r="C2805" s="68" t="s">
        <v>7817</v>
      </c>
      <c r="D2805" s="68" t="s">
        <v>11173</v>
      </c>
      <c r="E2805" s="68" t="s">
        <v>3</v>
      </c>
      <c r="F2805" s="68" t="s">
        <v>133</v>
      </c>
      <c r="G2805" s="68" t="s">
        <v>5</v>
      </c>
      <c r="H2805" s="68" t="s">
        <v>5</v>
      </c>
      <c r="I2805" s="68">
        <v>70404</v>
      </c>
      <c r="J2805" s="68" t="s">
        <v>13040</v>
      </c>
      <c r="K2805" s="68" t="s">
        <v>132</v>
      </c>
      <c r="L2805" s="68" t="s">
        <v>14347</v>
      </c>
      <c r="M2805" s="68" t="s">
        <v>14351</v>
      </c>
      <c r="N2805" s="68" t="s">
        <v>11888</v>
      </c>
      <c r="O2805" s="68" t="s">
        <v>14666</v>
      </c>
      <c r="P2805" s="348">
        <v>27100047</v>
      </c>
      <c r="Q2805" s="348">
        <v>27100047</v>
      </c>
      <c r="R2805" s="348" t="s">
        <v>15114</v>
      </c>
      <c r="S2805" s="348">
        <v>87681578</v>
      </c>
      <c r="T2805" s="348" t="s">
        <v>15970</v>
      </c>
      <c r="U2805" s="348">
        <v>83768761</v>
      </c>
      <c r="V2805" s="68"/>
      <c r="W2805" s="68"/>
      <c r="X2805" s="68" t="s">
        <v>926</v>
      </c>
      <c r="Y2805" s="68"/>
    </row>
    <row r="2806" spans="1:25" x14ac:dyDescent="0.25">
      <c r="A2806" s="68" t="s">
        <v>7818</v>
      </c>
      <c r="B2806" s="68" t="s">
        <v>5637</v>
      </c>
      <c r="C2806" s="68" t="s">
        <v>14366</v>
      </c>
      <c r="D2806" s="68" t="s">
        <v>11173</v>
      </c>
      <c r="E2806" s="68" t="s">
        <v>2</v>
      </c>
      <c r="F2806" s="68" t="s">
        <v>133</v>
      </c>
      <c r="G2806" s="68" t="s">
        <v>5</v>
      </c>
      <c r="H2806" s="68" t="s">
        <v>2</v>
      </c>
      <c r="I2806" s="68">
        <v>70401</v>
      </c>
      <c r="J2806" s="68" t="s">
        <v>12902</v>
      </c>
      <c r="K2806" s="68" t="s">
        <v>132</v>
      </c>
      <c r="L2806" s="68" t="s">
        <v>14347</v>
      </c>
      <c r="M2806" s="68" t="s">
        <v>7341</v>
      </c>
      <c r="N2806" s="68" t="s">
        <v>14366</v>
      </c>
      <c r="O2806" s="68" t="s">
        <v>14666</v>
      </c>
      <c r="P2806" s="348">
        <v>27510334</v>
      </c>
      <c r="Q2806" s="348">
        <v>27511907</v>
      </c>
      <c r="R2806" s="348" t="s">
        <v>8973</v>
      </c>
      <c r="S2806" s="348">
        <v>89922195</v>
      </c>
      <c r="T2806" s="348" t="s">
        <v>15939</v>
      </c>
      <c r="U2806" s="348">
        <v>87286188</v>
      </c>
      <c r="V2806" s="68"/>
      <c r="W2806" s="68"/>
      <c r="X2806" s="68" t="s">
        <v>919</v>
      </c>
      <c r="Y2806" s="68" t="s">
        <v>1064</v>
      </c>
    </row>
    <row r="2807" spans="1:25" x14ac:dyDescent="0.25">
      <c r="A2807" s="68" t="s">
        <v>7819</v>
      </c>
      <c r="B2807" s="68" t="s">
        <v>5827</v>
      </c>
      <c r="C2807" s="68" t="s">
        <v>14346</v>
      </c>
      <c r="D2807" s="68" t="s">
        <v>11173</v>
      </c>
      <c r="E2807" s="68" t="s">
        <v>5</v>
      </c>
      <c r="F2807" s="68" t="s">
        <v>133</v>
      </c>
      <c r="G2807" s="68" t="s">
        <v>5</v>
      </c>
      <c r="H2807" s="68" t="s">
        <v>2</v>
      </c>
      <c r="I2807" s="68">
        <v>70401</v>
      </c>
      <c r="J2807" s="68" t="s">
        <v>12902</v>
      </c>
      <c r="K2807" s="68" t="s">
        <v>132</v>
      </c>
      <c r="L2807" s="68" t="s">
        <v>14347</v>
      </c>
      <c r="M2807" s="68" t="s">
        <v>7341</v>
      </c>
      <c r="N2807" s="68" t="s">
        <v>14346</v>
      </c>
      <c r="O2807" s="68" t="s">
        <v>14666</v>
      </c>
      <c r="P2807" s="348">
        <v>22001525</v>
      </c>
      <c r="Q2807" s="348" t="s">
        <v>15347</v>
      </c>
      <c r="R2807" s="348" t="s">
        <v>13610</v>
      </c>
      <c r="S2807" s="348">
        <v>60006507</v>
      </c>
      <c r="T2807" s="348" t="s">
        <v>15930</v>
      </c>
      <c r="U2807" s="348">
        <v>87119410</v>
      </c>
      <c r="V2807" s="68"/>
      <c r="W2807" s="68"/>
      <c r="X2807" s="68" t="s">
        <v>7359</v>
      </c>
      <c r="Y2807" s="68"/>
    </row>
    <row r="2808" spans="1:25" x14ac:dyDescent="0.25">
      <c r="A2808" s="68" t="s">
        <v>7821</v>
      </c>
      <c r="B2808" s="68" t="s">
        <v>7820</v>
      </c>
      <c r="C2808" s="68" t="s">
        <v>7822</v>
      </c>
      <c r="D2808" s="68" t="s">
        <v>11173</v>
      </c>
      <c r="E2808" s="68" t="s">
        <v>3</v>
      </c>
      <c r="F2808" s="68" t="s">
        <v>133</v>
      </c>
      <c r="G2808" s="68" t="s">
        <v>5</v>
      </c>
      <c r="H2808" s="68" t="s">
        <v>5</v>
      </c>
      <c r="I2808" s="68">
        <v>70404</v>
      </c>
      <c r="J2808" s="68" t="s">
        <v>13040</v>
      </c>
      <c r="K2808" s="68" t="s">
        <v>132</v>
      </c>
      <c r="L2808" s="68" t="s">
        <v>14347</v>
      </c>
      <c r="M2808" s="68" t="s">
        <v>14351</v>
      </c>
      <c r="N2808" s="68" t="s">
        <v>7822</v>
      </c>
      <c r="O2808" s="68" t="s">
        <v>14666</v>
      </c>
      <c r="P2808" s="348">
        <v>83945982</v>
      </c>
      <c r="Q2808" s="348" t="s">
        <v>15347</v>
      </c>
      <c r="R2808" s="348" t="s">
        <v>15129</v>
      </c>
      <c r="S2808" s="348">
        <v>83945982</v>
      </c>
      <c r="T2808" s="348" t="s">
        <v>15970</v>
      </c>
      <c r="U2808" s="348">
        <v>83768761</v>
      </c>
      <c r="V2808" s="68"/>
      <c r="W2808" s="68"/>
      <c r="X2808" s="68" t="s">
        <v>12176</v>
      </c>
      <c r="Y2808" s="68"/>
    </row>
    <row r="2809" spans="1:25" x14ac:dyDescent="0.25">
      <c r="A2809" s="68" t="s">
        <v>7823</v>
      </c>
      <c r="B2809" s="68" t="s">
        <v>5329</v>
      </c>
      <c r="C2809" s="68" t="s">
        <v>12062</v>
      </c>
      <c r="D2809" s="68" t="s">
        <v>11173</v>
      </c>
      <c r="E2809" s="68" t="s">
        <v>2</v>
      </c>
      <c r="F2809" s="68" t="s">
        <v>133</v>
      </c>
      <c r="G2809" s="68" t="s">
        <v>5</v>
      </c>
      <c r="H2809" s="68" t="s">
        <v>2</v>
      </c>
      <c r="I2809" s="68">
        <v>70401</v>
      </c>
      <c r="J2809" s="68" t="s">
        <v>12902</v>
      </c>
      <c r="K2809" s="68" t="s">
        <v>132</v>
      </c>
      <c r="L2809" s="68" t="s">
        <v>14347</v>
      </c>
      <c r="M2809" s="68" t="s">
        <v>7341</v>
      </c>
      <c r="N2809" s="68" t="s">
        <v>12062</v>
      </c>
      <c r="O2809" s="68" t="s">
        <v>14666</v>
      </c>
      <c r="P2809" s="348" t="s">
        <v>15347</v>
      </c>
      <c r="Q2809" s="348" t="s">
        <v>15347</v>
      </c>
      <c r="R2809" s="348" t="s">
        <v>10600</v>
      </c>
      <c r="S2809" s="348">
        <v>88233035</v>
      </c>
      <c r="T2809" s="348" t="s">
        <v>15939</v>
      </c>
      <c r="U2809" s="348">
        <v>87286188</v>
      </c>
      <c r="V2809" s="68"/>
      <c r="W2809" s="68"/>
      <c r="X2809" s="68" t="s">
        <v>7178</v>
      </c>
      <c r="Y2809" s="68"/>
    </row>
    <row r="2810" spans="1:25" x14ac:dyDescent="0.25">
      <c r="A2810" s="68" t="s">
        <v>7824</v>
      </c>
      <c r="B2810" s="68" t="s">
        <v>1031</v>
      </c>
      <c r="C2810" s="68" t="s">
        <v>14365</v>
      </c>
      <c r="D2810" s="68" t="s">
        <v>11173</v>
      </c>
      <c r="E2810" s="68" t="s">
        <v>3</v>
      </c>
      <c r="F2810" s="68" t="s">
        <v>133</v>
      </c>
      <c r="G2810" s="68" t="s">
        <v>5</v>
      </c>
      <c r="H2810" s="68" t="s">
        <v>5</v>
      </c>
      <c r="I2810" s="68">
        <v>70404</v>
      </c>
      <c r="J2810" s="68" t="s">
        <v>13040</v>
      </c>
      <c r="K2810" s="68" t="s">
        <v>132</v>
      </c>
      <c r="L2810" s="68" t="s">
        <v>14347</v>
      </c>
      <c r="M2810" s="68" t="s">
        <v>14351</v>
      </c>
      <c r="N2810" s="68" t="s">
        <v>14365</v>
      </c>
      <c r="O2810" s="68" t="s">
        <v>14666</v>
      </c>
      <c r="P2810" s="348" t="s">
        <v>15347</v>
      </c>
      <c r="Q2810" s="348" t="s">
        <v>15347</v>
      </c>
      <c r="R2810" s="348" t="s">
        <v>15972</v>
      </c>
      <c r="S2810" s="348">
        <v>85271831</v>
      </c>
      <c r="T2810" s="348" t="s">
        <v>15970</v>
      </c>
      <c r="U2810" s="348">
        <v>85748532</v>
      </c>
      <c r="V2810" s="68"/>
      <c r="W2810" s="68"/>
      <c r="X2810" s="68" t="s">
        <v>7369</v>
      </c>
      <c r="Y2810" s="68"/>
    </row>
    <row r="2811" spans="1:25" x14ac:dyDescent="0.25">
      <c r="A2811" s="68" t="s">
        <v>7826</v>
      </c>
      <c r="B2811" s="68" t="s">
        <v>7825</v>
      </c>
      <c r="C2811" s="68" t="s">
        <v>14358</v>
      </c>
      <c r="D2811" s="68" t="s">
        <v>11173</v>
      </c>
      <c r="E2811" s="68" t="s">
        <v>5</v>
      </c>
      <c r="F2811" s="68" t="s">
        <v>133</v>
      </c>
      <c r="G2811" s="68" t="s">
        <v>5</v>
      </c>
      <c r="H2811" s="68" t="s">
        <v>2</v>
      </c>
      <c r="I2811" s="68">
        <v>70401</v>
      </c>
      <c r="J2811" s="68" t="s">
        <v>12902</v>
      </c>
      <c r="K2811" s="68" t="s">
        <v>132</v>
      </c>
      <c r="L2811" s="68" t="s">
        <v>14347</v>
      </c>
      <c r="M2811" s="68" t="s">
        <v>7341</v>
      </c>
      <c r="N2811" s="68" t="s">
        <v>14358</v>
      </c>
      <c r="O2811" s="68" t="s">
        <v>14666</v>
      </c>
      <c r="P2811" s="348">
        <v>87052850</v>
      </c>
      <c r="Q2811" s="348">
        <v>22006366</v>
      </c>
      <c r="R2811" s="348" t="s">
        <v>7827</v>
      </c>
      <c r="S2811" s="348">
        <v>87052850</v>
      </c>
      <c r="T2811" s="348" t="s">
        <v>15930</v>
      </c>
      <c r="U2811" s="348">
        <v>87119410</v>
      </c>
      <c r="V2811" s="68"/>
      <c r="W2811" s="68"/>
      <c r="X2811" s="68" t="s">
        <v>8634</v>
      </c>
      <c r="Y2811" s="68"/>
    </row>
    <row r="2812" spans="1:25" x14ac:dyDescent="0.25">
      <c r="A2812" s="68" t="s">
        <v>7829</v>
      </c>
      <c r="B2812" s="68" t="s">
        <v>7828</v>
      </c>
      <c r="C2812" s="68" t="s">
        <v>7830</v>
      </c>
      <c r="D2812" s="68" t="s">
        <v>11173</v>
      </c>
      <c r="E2812" s="68" t="s">
        <v>4</v>
      </c>
      <c r="F2812" s="68" t="s">
        <v>133</v>
      </c>
      <c r="G2812" s="68" t="s">
        <v>5</v>
      </c>
      <c r="H2812" s="68" t="s">
        <v>5</v>
      </c>
      <c r="I2812" s="68">
        <v>70404</v>
      </c>
      <c r="J2812" s="68" t="s">
        <v>13040</v>
      </c>
      <c r="K2812" s="68" t="s">
        <v>132</v>
      </c>
      <c r="L2812" s="68" t="s">
        <v>14347</v>
      </c>
      <c r="M2812" s="68" t="s">
        <v>14351</v>
      </c>
      <c r="N2812" s="68" t="s">
        <v>7830</v>
      </c>
      <c r="O2812" s="68" t="s">
        <v>14666</v>
      </c>
      <c r="P2812" s="348">
        <v>88796054</v>
      </c>
      <c r="Q2812" s="348" t="s">
        <v>15347</v>
      </c>
      <c r="R2812" s="348" t="s">
        <v>10373</v>
      </c>
      <c r="S2812" s="348">
        <v>88796054</v>
      </c>
      <c r="T2812" s="348" t="s">
        <v>15934</v>
      </c>
      <c r="U2812" s="348">
        <v>88320938</v>
      </c>
      <c r="V2812" s="68"/>
      <c r="W2812" s="68"/>
      <c r="X2812" s="68" t="s">
        <v>7316</v>
      </c>
      <c r="Y2812" s="68"/>
    </row>
    <row r="2813" spans="1:25" x14ac:dyDescent="0.25">
      <c r="A2813" s="68" t="s">
        <v>7832</v>
      </c>
      <c r="B2813" s="68" t="s">
        <v>7831</v>
      </c>
      <c r="C2813" s="68" t="s">
        <v>14361</v>
      </c>
      <c r="D2813" s="68" t="s">
        <v>11173</v>
      </c>
      <c r="E2813" s="68" t="s">
        <v>4</v>
      </c>
      <c r="F2813" s="68" t="s">
        <v>133</v>
      </c>
      <c r="G2813" s="68" t="s">
        <v>5</v>
      </c>
      <c r="H2813" s="68" t="s">
        <v>5</v>
      </c>
      <c r="I2813" s="68">
        <v>70404</v>
      </c>
      <c r="J2813" s="68" t="s">
        <v>13040</v>
      </c>
      <c r="K2813" s="68" t="s">
        <v>132</v>
      </c>
      <c r="L2813" s="68" t="s">
        <v>14347</v>
      </c>
      <c r="M2813" s="68" t="s">
        <v>14351</v>
      </c>
      <c r="N2813" s="68" t="s">
        <v>14361</v>
      </c>
      <c r="O2813" s="68" t="s">
        <v>14666</v>
      </c>
      <c r="P2813" s="348">
        <v>86868501</v>
      </c>
      <c r="Q2813" s="348" t="s">
        <v>15347</v>
      </c>
      <c r="R2813" s="348" t="s">
        <v>14362</v>
      </c>
      <c r="S2813" s="348">
        <v>86868501</v>
      </c>
      <c r="T2813" s="348" t="s">
        <v>15934</v>
      </c>
      <c r="U2813" s="348">
        <v>88320938</v>
      </c>
      <c r="V2813" s="68"/>
      <c r="W2813" s="68"/>
      <c r="X2813" s="68" t="s">
        <v>7314</v>
      </c>
      <c r="Y2813" s="68"/>
    </row>
    <row r="2814" spans="1:25" x14ac:dyDescent="0.25">
      <c r="A2814" s="68" t="s">
        <v>7834</v>
      </c>
      <c r="B2814" s="68" t="s">
        <v>7833</v>
      </c>
      <c r="C2814" s="68" t="s">
        <v>7835</v>
      </c>
      <c r="D2814" s="68" t="s">
        <v>11173</v>
      </c>
      <c r="E2814" s="68" t="s">
        <v>3</v>
      </c>
      <c r="F2814" s="68" t="s">
        <v>133</v>
      </c>
      <c r="G2814" s="68" t="s">
        <v>5</v>
      </c>
      <c r="H2814" s="68" t="s">
        <v>5</v>
      </c>
      <c r="I2814" s="68">
        <v>70404</v>
      </c>
      <c r="J2814" s="68" t="s">
        <v>13040</v>
      </c>
      <c r="K2814" s="68" t="s">
        <v>132</v>
      </c>
      <c r="L2814" s="68" t="s">
        <v>14347</v>
      </c>
      <c r="M2814" s="68" t="s">
        <v>14351</v>
      </c>
      <c r="N2814" s="68" t="s">
        <v>7835</v>
      </c>
      <c r="O2814" s="68" t="s">
        <v>14666</v>
      </c>
      <c r="P2814" s="348" t="s">
        <v>15347</v>
      </c>
      <c r="Q2814" s="348" t="s">
        <v>15347</v>
      </c>
      <c r="R2814" s="348" t="s">
        <v>11889</v>
      </c>
      <c r="S2814" s="348">
        <v>83826124</v>
      </c>
      <c r="T2814" s="348" t="s">
        <v>15970</v>
      </c>
      <c r="U2814" s="348">
        <v>83768761</v>
      </c>
      <c r="V2814" s="68"/>
      <c r="W2814" s="68"/>
      <c r="X2814" s="68" t="s">
        <v>7363</v>
      </c>
      <c r="Y2814" s="68"/>
    </row>
    <row r="2815" spans="1:25" x14ac:dyDescent="0.25">
      <c r="A2815" s="68" t="s">
        <v>7837</v>
      </c>
      <c r="B2815" s="69" t="s">
        <v>7836</v>
      </c>
      <c r="C2815" s="68" t="s">
        <v>7838</v>
      </c>
      <c r="D2815" s="68" t="s">
        <v>11173</v>
      </c>
      <c r="E2815" s="68" t="s">
        <v>2</v>
      </c>
      <c r="F2815" s="68" t="s">
        <v>133</v>
      </c>
      <c r="G2815" s="68" t="s">
        <v>5</v>
      </c>
      <c r="H2815" s="68" t="s">
        <v>2</v>
      </c>
      <c r="I2815" s="68">
        <v>70401</v>
      </c>
      <c r="J2815" s="68" t="s">
        <v>12902</v>
      </c>
      <c r="K2815" s="68" t="s">
        <v>132</v>
      </c>
      <c r="L2815" s="68" t="s">
        <v>14347</v>
      </c>
      <c r="M2815" s="68" t="s">
        <v>7341</v>
      </c>
      <c r="N2815" s="68" t="s">
        <v>7838</v>
      </c>
      <c r="O2815" s="68" t="s">
        <v>14666</v>
      </c>
      <c r="P2815" s="348">
        <v>27511914</v>
      </c>
      <c r="Q2815" s="348">
        <v>27511914</v>
      </c>
      <c r="R2815" s="348" t="s">
        <v>13627</v>
      </c>
      <c r="S2815" s="348">
        <v>83793627</v>
      </c>
      <c r="T2815" s="348" t="s">
        <v>15939</v>
      </c>
      <c r="U2815" s="348">
        <v>87286188</v>
      </c>
      <c r="V2815" s="68"/>
      <c r="W2815" s="68"/>
      <c r="X2815" s="68" t="s">
        <v>7167</v>
      </c>
      <c r="Y2815" s="68"/>
    </row>
    <row r="2816" spans="1:25" x14ac:dyDescent="0.25">
      <c r="A2816" s="68" t="s">
        <v>7840</v>
      </c>
      <c r="B2816" s="68" t="s">
        <v>7839</v>
      </c>
      <c r="C2816" s="68" t="s">
        <v>7841</v>
      </c>
      <c r="D2816" s="68" t="s">
        <v>194</v>
      </c>
      <c r="E2816" s="68" t="s">
        <v>4</v>
      </c>
      <c r="F2816" s="68" t="s">
        <v>195</v>
      </c>
      <c r="G2816" s="68" t="s">
        <v>17</v>
      </c>
      <c r="H2816" s="68" t="s">
        <v>2</v>
      </c>
      <c r="I2816" s="68">
        <v>61301</v>
      </c>
      <c r="J2816" s="68" t="s">
        <v>14585</v>
      </c>
      <c r="K2816" s="68" t="s">
        <v>196</v>
      </c>
      <c r="L2816" s="68" t="s">
        <v>198</v>
      </c>
      <c r="M2816" s="68" t="s">
        <v>198</v>
      </c>
      <c r="N2816" s="68" t="s">
        <v>7841</v>
      </c>
      <c r="O2816" s="68" t="s">
        <v>14666</v>
      </c>
      <c r="P2816" s="348" t="s">
        <v>15347</v>
      </c>
      <c r="Q2816" s="348" t="s">
        <v>15347</v>
      </c>
      <c r="R2816" s="348" t="s">
        <v>15973</v>
      </c>
      <c r="S2816" s="348">
        <v>88156797</v>
      </c>
      <c r="T2816" s="348" t="s">
        <v>15362</v>
      </c>
      <c r="U2816" s="348">
        <v>27355041</v>
      </c>
      <c r="V2816" s="68"/>
      <c r="W2816" s="68"/>
      <c r="X2816" s="68"/>
      <c r="Y2816" s="68"/>
    </row>
    <row r="2817" spans="1:25" x14ac:dyDescent="0.25">
      <c r="A2817" s="68" t="s">
        <v>7843</v>
      </c>
      <c r="B2817" s="68" t="s">
        <v>7842</v>
      </c>
      <c r="C2817" s="68" t="s">
        <v>6631</v>
      </c>
      <c r="D2817" s="68" t="s">
        <v>11173</v>
      </c>
      <c r="E2817" s="68" t="s">
        <v>4</v>
      </c>
      <c r="F2817" s="68" t="s">
        <v>133</v>
      </c>
      <c r="G2817" s="68" t="s">
        <v>5</v>
      </c>
      <c r="H2817" s="68" t="s">
        <v>5</v>
      </c>
      <c r="I2817" s="68">
        <v>70404</v>
      </c>
      <c r="J2817" s="68" t="s">
        <v>13040</v>
      </c>
      <c r="K2817" s="68" t="s">
        <v>132</v>
      </c>
      <c r="L2817" s="68" t="s">
        <v>14347</v>
      </c>
      <c r="M2817" s="68" t="s">
        <v>14351</v>
      </c>
      <c r="N2817" s="68" t="s">
        <v>6631</v>
      </c>
      <c r="O2817" s="68" t="s">
        <v>14666</v>
      </c>
      <c r="P2817" s="348">
        <v>22006989</v>
      </c>
      <c r="Q2817" s="348">
        <v>83088983</v>
      </c>
      <c r="R2817" s="348" t="s">
        <v>11997</v>
      </c>
      <c r="S2817" s="348">
        <v>83088983</v>
      </c>
      <c r="T2817" s="348" t="s">
        <v>15934</v>
      </c>
      <c r="U2817" s="348">
        <v>88320938</v>
      </c>
      <c r="V2817" s="68"/>
      <c r="W2817" s="68"/>
      <c r="X2817" s="68" t="s">
        <v>7372</v>
      </c>
      <c r="Y2817" s="68"/>
    </row>
    <row r="2818" spans="1:25" x14ac:dyDescent="0.25">
      <c r="A2818" s="68" t="s">
        <v>7844</v>
      </c>
      <c r="B2818" s="68" t="s">
        <v>5079</v>
      </c>
      <c r="C2818" s="68" t="s">
        <v>7845</v>
      </c>
      <c r="D2818" s="68" t="s">
        <v>11173</v>
      </c>
      <c r="E2818" s="68" t="s">
        <v>3</v>
      </c>
      <c r="F2818" s="68" t="s">
        <v>133</v>
      </c>
      <c r="G2818" s="68" t="s">
        <v>5</v>
      </c>
      <c r="H2818" s="68" t="s">
        <v>5</v>
      </c>
      <c r="I2818" s="68">
        <v>70404</v>
      </c>
      <c r="J2818" s="68" t="s">
        <v>13040</v>
      </c>
      <c r="K2818" s="68" t="s">
        <v>132</v>
      </c>
      <c r="L2818" s="68" t="s">
        <v>14347</v>
      </c>
      <c r="M2818" s="68" t="s">
        <v>14351</v>
      </c>
      <c r="N2818" s="68" t="s">
        <v>7845</v>
      </c>
      <c r="O2818" s="68" t="s">
        <v>14666</v>
      </c>
      <c r="P2818" s="348">
        <v>85308141</v>
      </c>
      <c r="Q2818" s="348" t="s">
        <v>15347</v>
      </c>
      <c r="R2818" s="348" t="s">
        <v>15118</v>
      </c>
      <c r="S2818" s="348">
        <v>85308141</v>
      </c>
      <c r="T2818" s="348" t="s">
        <v>15970</v>
      </c>
      <c r="U2818" s="348">
        <v>83768761</v>
      </c>
      <c r="V2818" s="68" t="s">
        <v>15261</v>
      </c>
      <c r="W2818" s="68"/>
      <c r="X2818" s="68" t="s">
        <v>6683</v>
      </c>
      <c r="Y2818" s="68"/>
    </row>
    <row r="2819" spans="1:25" x14ac:dyDescent="0.25">
      <c r="A2819" s="68" t="s">
        <v>7846</v>
      </c>
      <c r="B2819" s="68" t="s">
        <v>5149</v>
      </c>
      <c r="C2819" s="68" t="s">
        <v>7847</v>
      </c>
      <c r="D2819" s="68" t="s">
        <v>11173</v>
      </c>
      <c r="E2819" s="68" t="s">
        <v>3</v>
      </c>
      <c r="F2819" s="68" t="s">
        <v>133</v>
      </c>
      <c r="G2819" s="68" t="s">
        <v>5</v>
      </c>
      <c r="H2819" s="68" t="s">
        <v>5</v>
      </c>
      <c r="I2819" s="68">
        <v>70404</v>
      </c>
      <c r="J2819" s="68" t="s">
        <v>13040</v>
      </c>
      <c r="K2819" s="68" t="s">
        <v>132</v>
      </c>
      <c r="L2819" s="68" t="s">
        <v>14347</v>
      </c>
      <c r="M2819" s="68" t="s">
        <v>14351</v>
      </c>
      <c r="N2819" s="68" t="s">
        <v>7847</v>
      </c>
      <c r="O2819" s="68" t="s">
        <v>14666</v>
      </c>
      <c r="P2819" s="348">
        <v>50118430</v>
      </c>
      <c r="Q2819" s="348" t="s">
        <v>15347</v>
      </c>
      <c r="R2819" s="348" t="s">
        <v>12093</v>
      </c>
      <c r="S2819" s="348">
        <v>50118430</v>
      </c>
      <c r="T2819" s="348" t="s">
        <v>15970</v>
      </c>
      <c r="U2819" s="348">
        <v>83768761</v>
      </c>
      <c r="V2819" s="68"/>
      <c r="W2819" s="68"/>
      <c r="X2819" s="68" t="s">
        <v>8667</v>
      </c>
      <c r="Y2819" s="68"/>
    </row>
    <row r="2820" spans="1:25" x14ac:dyDescent="0.25">
      <c r="A2820" s="68" t="s">
        <v>7848</v>
      </c>
      <c r="B2820" s="68" t="s">
        <v>6021</v>
      </c>
      <c r="C2820" s="68" t="s">
        <v>7849</v>
      </c>
      <c r="D2820" s="68" t="s">
        <v>132</v>
      </c>
      <c r="E2820" s="68" t="s">
        <v>10</v>
      </c>
      <c r="F2820" s="68" t="s">
        <v>133</v>
      </c>
      <c r="G2820" s="68" t="s">
        <v>5</v>
      </c>
      <c r="H2820" s="68" t="s">
        <v>3</v>
      </c>
      <c r="I2820" s="68">
        <v>70402</v>
      </c>
      <c r="J2820" s="68" t="s">
        <v>12936</v>
      </c>
      <c r="K2820" s="68" t="s">
        <v>132</v>
      </c>
      <c r="L2820" s="68" t="s">
        <v>14347</v>
      </c>
      <c r="M2820" s="68" t="s">
        <v>7850</v>
      </c>
      <c r="N2820" s="68" t="s">
        <v>7849</v>
      </c>
      <c r="O2820" s="68" t="s">
        <v>14666</v>
      </c>
      <c r="P2820" s="348">
        <v>27541901</v>
      </c>
      <c r="Q2820" s="348">
        <v>27541045</v>
      </c>
      <c r="R2820" s="348" t="s">
        <v>15974</v>
      </c>
      <c r="S2820" s="348">
        <v>84389165</v>
      </c>
      <c r="T2820" s="348" t="s">
        <v>15975</v>
      </c>
      <c r="U2820" s="348">
        <v>27550289</v>
      </c>
      <c r="V2820" s="68"/>
      <c r="W2820" s="68"/>
      <c r="X2820" s="68" t="s">
        <v>4126</v>
      </c>
      <c r="Y2820" s="68"/>
    </row>
    <row r="2821" spans="1:25" x14ac:dyDescent="0.25">
      <c r="A2821" s="68" t="s">
        <v>7852</v>
      </c>
      <c r="B2821" s="68" t="s">
        <v>7851</v>
      </c>
      <c r="C2821" s="68" t="s">
        <v>7853</v>
      </c>
      <c r="D2821" s="68" t="s">
        <v>132</v>
      </c>
      <c r="E2821" s="68" t="s">
        <v>10</v>
      </c>
      <c r="F2821" s="68" t="s">
        <v>133</v>
      </c>
      <c r="G2821" s="68" t="s">
        <v>5</v>
      </c>
      <c r="H2821" s="68" t="s">
        <v>3</v>
      </c>
      <c r="I2821" s="68">
        <v>70402</v>
      </c>
      <c r="J2821" s="68" t="s">
        <v>12936</v>
      </c>
      <c r="K2821" s="68" t="s">
        <v>132</v>
      </c>
      <c r="L2821" s="68" t="s">
        <v>14347</v>
      </c>
      <c r="M2821" s="68" t="s">
        <v>7850</v>
      </c>
      <c r="N2821" s="68" t="s">
        <v>7853</v>
      </c>
      <c r="O2821" s="68" t="s">
        <v>14666</v>
      </c>
      <c r="P2821" s="348">
        <v>27511963</v>
      </c>
      <c r="Q2821" s="348" t="s">
        <v>15347</v>
      </c>
      <c r="R2821" s="348" t="s">
        <v>16854</v>
      </c>
      <c r="S2821" s="348">
        <v>88839440</v>
      </c>
      <c r="T2821" s="348" t="s">
        <v>15975</v>
      </c>
      <c r="U2821" s="348">
        <v>27550289</v>
      </c>
      <c r="V2821" s="68"/>
      <c r="W2821" s="68"/>
      <c r="X2821" s="68" t="s">
        <v>3899</v>
      </c>
      <c r="Y2821" s="68"/>
    </row>
    <row r="2822" spans="1:25" x14ac:dyDescent="0.25">
      <c r="A2822" s="68" t="s">
        <v>7856</v>
      </c>
      <c r="B2822" s="68" t="s">
        <v>7855</v>
      </c>
      <c r="C2822" s="68" t="s">
        <v>7857</v>
      </c>
      <c r="D2822" s="68" t="s">
        <v>132</v>
      </c>
      <c r="E2822" s="68" t="s">
        <v>10</v>
      </c>
      <c r="F2822" s="68" t="s">
        <v>133</v>
      </c>
      <c r="G2822" s="68" t="s">
        <v>5</v>
      </c>
      <c r="H2822" s="68" t="s">
        <v>4</v>
      </c>
      <c r="I2822" s="68">
        <v>70403</v>
      </c>
      <c r="J2822" s="68" t="s">
        <v>12985</v>
      </c>
      <c r="K2822" s="68" t="s">
        <v>132</v>
      </c>
      <c r="L2822" s="68" t="s">
        <v>14347</v>
      </c>
      <c r="M2822" s="68" t="s">
        <v>7858</v>
      </c>
      <c r="N2822" s="68" t="s">
        <v>7857</v>
      </c>
      <c r="O2822" s="68" t="s">
        <v>14666</v>
      </c>
      <c r="P2822" s="348">
        <v>22006654</v>
      </c>
      <c r="Q2822" s="348">
        <v>83685584</v>
      </c>
      <c r="R2822" s="348" t="s">
        <v>10383</v>
      </c>
      <c r="S2822" s="348">
        <v>83685584</v>
      </c>
      <c r="T2822" s="348" t="s">
        <v>15975</v>
      </c>
      <c r="U2822" s="348">
        <v>27550289</v>
      </c>
      <c r="V2822" s="68"/>
      <c r="W2822" s="68"/>
      <c r="X2822" s="68" t="s">
        <v>8821</v>
      </c>
      <c r="Y2822" s="68"/>
    </row>
    <row r="2823" spans="1:25" x14ac:dyDescent="0.25">
      <c r="A2823" s="68" t="s">
        <v>7860</v>
      </c>
      <c r="B2823" s="68" t="s">
        <v>7859</v>
      </c>
      <c r="C2823" s="68" t="s">
        <v>12630</v>
      </c>
      <c r="D2823" s="68" t="s">
        <v>132</v>
      </c>
      <c r="E2823" s="68" t="s">
        <v>10</v>
      </c>
      <c r="F2823" s="68" t="s">
        <v>133</v>
      </c>
      <c r="G2823" s="68" t="s">
        <v>5</v>
      </c>
      <c r="H2823" s="68" t="s">
        <v>4</v>
      </c>
      <c r="I2823" s="68">
        <v>70403</v>
      </c>
      <c r="J2823" s="68" t="s">
        <v>12985</v>
      </c>
      <c r="K2823" s="68" t="s">
        <v>132</v>
      </c>
      <c r="L2823" s="68" t="s">
        <v>14347</v>
      </c>
      <c r="M2823" s="68" t="s">
        <v>7858</v>
      </c>
      <c r="N2823" s="68" t="s">
        <v>10363</v>
      </c>
      <c r="O2823" s="68" t="s">
        <v>14666</v>
      </c>
      <c r="P2823" s="348">
        <v>27551119</v>
      </c>
      <c r="Q2823" s="348">
        <v>22001861</v>
      </c>
      <c r="R2823" s="348" t="s">
        <v>15976</v>
      </c>
      <c r="S2823" s="348">
        <v>87293008</v>
      </c>
      <c r="T2823" s="348" t="s">
        <v>15975</v>
      </c>
      <c r="U2823" s="348">
        <v>27550289</v>
      </c>
      <c r="V2823" s="68"/>
      <c r="W2823" s="68"/>
      <c r="X2823" s="68" t="s">
        <v>3990</v>
      </c>
      <c r="Y2823" s="68"/>
    </row>
    <row r="2824" spans="1:25" x14ac:dyDescent="0.25">
      <c r="A2824" s="68" t="s">
        <v>7862</v>
      </c>
      <c r="B2824" s="68" t="s">
        <v>7861</v>
      </c>
      <c r="C2824" s="68" t="s">
        <v>5240</v>
      </c>
      <c r="D2824" s="68" t="s">
        <v>132</v>
      </c>
      <c r="E2824" s="68" t="s">
        <v>10</v>
      </c>
      <c r="F2824" s="68" t="s">
        <v>133</v>
      </c>
      <c r="G2824" s="68" t="s">
        <v>5</v>
      </c>
      <c r="H2824" s="68" t="s">
        <v>4</v>
      </c>
      <c r="I2824" s="68">
        <v>70403</v>
      </c>
      <c r="J2824" s="68" t="s">
        <v>12985</v>
      </c>
      <c r="K2824" s="68" t="s">
        <v>132</v>
      </c>
      <c r="L2824" s="68" t="s">
        <v>14347</v>
      </c>
      <c r="M2824" s="68" t="s">
        <v>7858</v>
      </c>
      <c r="N2824" s="68" t="s">
        <v>11890</v>
      </c>
      <c r="O2824" s="68" t="s">
        <v>14666</v>
      </c>
      <c r="P2824" s="348">
        <v>27503049</v>
      </c>
      <c r="Q2824" s="348">
        <v>27503049</v>
      </c>
      <c r="R2824" s="348" t="s">
        <v>16855</v>
      </c>
      <c r="S2824" s="348">
        <v>87648964</v>
      </c>
      <c r="T2824" s="348" t="s">
        <v>15975</v>
      </c>
      <c r="U2824" s="348">
        <v>27550289</v>
      </c>
      <c r="V2824" s="68"/>
      <c r="W2824" s="68"/>
      <c r="X2824" s="68" t="s">
        <v>4061</v>
      </c>
      <c r="Y2824" s="68"/>
    </row>
    <row r="2825" spans="1:25" x14ac:dyDescent="0.25">
      <c r="A2825" s="68" t="s">
        <v>7864</v>
      </c>
      <c r="B2825" s="68" t="s">
        <v>7863</v>
      </c>
      <c r="C2825" s="68" t="s">
        <v>7865</v>
      </c>
      <c r="D2825" s="68" t="s">
        <v>132</v>
      </c>
      <c r="E2825" s="68" t="s">
        <v>10</v>
      </c>
      <c r="F2825" s="68" t="s">
        <v>133</v>
      </c>
      <c r="G2825" s="68" t="s">
        <v>5</v>
      </c>
      <c r="H2825" s="68" t="s">
        <v>4</v>
      </c>
      <c r="I2825" s="68">
        <v>70403</v>
      </c>
      <c r="J2825" s="68" t="s">
        <v>12985</v>
      </c>
      <c r="K2825" s="68" t="s">
        <v>132</v>
      </c>
      <c r="L2825" s="68" t="s">
        <v>14347</v>
      </c>
      <c r="M2825" s="68" t="s">
        <v>7858</v>
      </c>
      <c r="N2825" s="68" t="s">
        <v>7865</v>
      </c>
      <c r="O2825" s="68" t="s">
        <v>14666</v>
      </c>
      <c r="P2825" s="348">
        <v>27568023</v>
      </c>
      <c r="Q2825" s="348">
        <v>27568023</v>
      </c>
      <c r="R2825" s="348" t="s">
        <v>15132</v>
      </c>
      <c r="S2825" s="348">
        <v>27568023</v>
      </c>
      <c r="T2825" s="348" t="s">
        <v>15975</v>
      </c>
      <c r="U2825" s="348">
        <v>27550289</v>
      </c>
      <c r="V2825" s="68"/>
      <c r="W2825" s="68"/>
      <c r="X2825" s="68" t="s">
        <v>903</v>
      </c>
      <c r="Y2825" s="68"/>
    </row>
    <row r="2826" spans="1:25" x14ac:dyDescent="0.25">
      <c r="A2826" s="68" t="s">
        <v>7867</v>
      </c>
      <c r="B2826" s="68" t="s">
        <v>7866</v>
      </c>
      <c r="C2826" s="68" t="s">
        <v>6403</v>
      </c>
      <c r="D2826" s="68" t="s">
        <v>132</v>
      </c>
      <c r="E2826" s="68" t="s">
        <v>10</v>
      </c>
      <c r="F2826" s="68" t="s">
        <v>133</v>
      </c>
      <c r="G2826" s="68" t="s">
        <v>5</v>
      </c>
      <c r="H2826" s="68" t="s">
        <v>3</v>
      </c>
      <c r="I2826" s="68">
        <v>70402</v>
      </c>
      <c r="J2826" s="68" t="s">
        <v>12936</v>
      </c>
      <c r="K2826" s="68" t="s">
        <v>132</v>
      </c>
      <c r="L2826" s="68" t="s">
        <v>14347</v>
      </c>
      <c r="M2826" s="68" t="s">
        <v>7850</v>
      </c>
      <c r="N2826" s="68" t="s">
        <v>6403</v>
      </c>
      <c r="O2826" s="68" t="s">
        <v>14666</v>
      </c>
      <c r="P2826" s="348">
        <v>27599053</v>
      </c>
      <c r="Q2826" s="348">
        <v>27599053</v>
      </c>
      <c r="R2826" s="348" t="s">
        <v>13632</v>
      </c>
      <c r="S2826" s="348">
        <v>83224097</v>
      </c>
      <c r="T2826" s="348" t="s">
        <v>15975</v>
      </c>
      <c r="U2826" s="348">
        <v>27550289</v>
      </c>
      <c r="V2826" s="68"/>
      <c r="W2826" s="68"/>
      <c r="X2826" s="68" t="s">
        <v>7171</v>
      </c>
      <c r="Y2826" s="68"/>
    </row>
    <row r="2827" spans="1:25" x14ac:dyDescent="0.25">
      <c r="A2827" s="68" t="s">
        <v>7869</v>
      </c>
      <c r="B2827" s="68" t="s">
        <v>7868</v>
      </c>
      <c r="C2827" s="68" t="s">
        <v>7870</v>
      </c>
      <c r="D2827" s="68" t="s">
        <v>132</v>
      </c>
      <c r="E2827" s="68" t="s">
        <v>10</v>
      </c>
      <c r="F2827" s="68" t="s">
        <v>133</v>
      </c>
      <c r="G2827" s="68" t="s">
        <v>5</v>
      </c>
      <c r="H2827" s="68" t="s">
        <v>2</v>
      </c>
      <c r="I2827" s="68">
        <v>70401</v>
      </c>
      <c r="J2827" s="68" t="s">
        <v>12902</v>
      </c>
      <c r="K2827" s="68" t="s">
        <v>132</v>
      </c>
      <c r="L2827" s="68" t="s">
        <v>14347</v>
      </c>
      <c r="M2827" s="68" t="s">
        <v>7341</v>
      </c>
      <c r="N2827" s="68" t="s">
        <v>7870</v>
      </c>
      <c r="O2827" s="68" t="s">
        <v>14666</v>
      </c>
      <c r="P2827" s="348">
        <v>27510426</v>
      </c>
      <c r="Q2827" s="348" t="s">
        <v>15347</v>
      </c>
      <c r="R2827" s="348" t="s">
        <v>14370</v>
      </c>
      <c r="S2827" s="348">
        <v>89896857</v>
      </c>
      <c r="T2827" s="348" t="s">
        <v>15975</v>
      </c>
      <c r="U2827" s="348">
        <v>27550289</v>
      </c>
      <c r="V2827" s="68"/>
      <c r="W2827" s="68"/>
      <c r="X2827" s="68" t="s">
        <v>3903</v>
      </c>
      <c r="Y2827" s="68"/>
    </row>
    <row r="2828" spans="1:25" x14ac:dyDescent="0.25">
      <c r="A2828" s="68" t="s">
        <v>7872</v>
      </c>
      <c r="B2828" s="68" t="s">
        <v>7871</v>
      </c>
      <c r="C2828" s="68" t="s">
        <v>10398</v>
      </c>
      <c r="D2828" s="68" t="s">
        <v>132</v>
      </c>
      <c r="E2828" s="68" t="s">
        <v>10</v>
      </c>
      <c r="F2828" s="68" t="s">
        <v>133</v>
      </c>
      <c r="G2828" s="68" t="s">
        <v>5</v>
      </c>
      <c r="H2828" s="68" t="s">
        <v>3</v>
      </c>
      <c r="I2828" s="68">
        <v>70402</v>
      </c>
      <c r="J2828" s="68" t="s">
        <v>12936</v>
      </c>
      <c r="K2828" s="68" t="s">
        <v>132</v>
      </c>
      <c r="L2828" s="68" t="s">
        <v>14347</v>
      </c>
      <c r="M2828" s="68" t="s">
        <v>7850</v>
      </c>
      <c r="N2828" s="68" t="s">
        <v>10398</v>
      </c>
      <c r="O2828" s="68" t="s">
        <v>14666</v>
      </c>
      <c r="P2828" s="348">
        <v>84388564</v>
      </c>
      <c r="Q2828" s="348" t="s">
        <v>15347</v>
      </c>
      <c r="R2828" s="348" t="s">
        <v>16856</v>
      </c>
      <c r="S2828" s="348">
        <v>84388564</v>
      </c>
      <c r="T2828" s="348" t="s">
        <v>15975</v>
      </c>
      <c r="U2828" s="348">
        <v>27550289</v>
      </c>
      <c r="V2828" s="68"/>
      <c r="W2828" s="68"/>
      <c r="X2828" s="68" t="s">
        <v>9186</v>
      </c>
      <c r="Y2828" s="68"/>
    </row>
    <row r="2829" spans="1:25" x14ac:dyDescent="0.25">
      <c r="A2829" s="68" t="s">
        <v>7874</v>
      </c>
      <c r="B2829" s="68" t="s">
        <v>7873</v>
      </c>
      <c r="C2829" s="68" t="s">
        <v>7858</v>
      </c>
      <c r="D2829" s="68" t="s">
        <v>132</v>
      </c>
      <c r="E2829" s="68" t="s">
        <v>10</v>
      </c>
      <c r="F2829" s="68" t="s">
        <v>133</v>
      </c>
      <c r="G2829" s="68" t="s">
        <v>5</v>
      </c>
      <c r="H2829" s="68" t="s">
        <v>4</v>
      </c>
      <c r="I2829" s="68">
        <v>70403</v>
      </c>
      <c r="J2829" s="68" t="s">
        <v>12985</v>
      </c>
      <c r="K2829" s="68" t="s">
        <v>132</v>
      </c>
      <c r="L2829" s="68" t="s">
        <v>14347</v>
      </c>
      <c r="M2829" s="68" t="s">
        <v>7858</v>
      </c>
      <c r="N2829" s="68" t="s">
        <v>7858</v>
      </c>
      <c r="O2829" s="68" t="s">
        <v>14666</v>
      </c>
      <c r="P2829" s="348">
        <v>27550234</v>
      </c>
      <c r="Q2829" s="348">
        <v>27550234</v>
      </c>
      <c r="R2829" s="348" t="s">
        <v>15977</v>
      </c>
      <c r="S2829" s="348" t="s">
        <v>15347</v>
      </c>
      <c r="T2829" s="348" t="s">
        <v>15975</v>
      </c>
      <c r="U2829" s="348">
        <v>27550289</v>
      </c>
      <c r="V2829" s="68"/>
      <c r="W2829" s="68"/>
      <c r="X2829" s="68" t="s">
        <v>908</v>
      </c>
      <c r="Y2829" s="68"/>
    </row>
    <row r="2830" spans="1:25" x14ac:dyDescent="0.25">
      <c r="A2830" s="68" t="s">
        <v>7875</v>
      </c>
      <c r="B2830" s="69" t="s">
        <v>5538</v>
      </c>
      <c r="C2830" s="68" t="s">
        <v>7876</v>
      </c>
      <c r="D2830" s="68" t="s">
        <v>132</v>
      </c>
      <c r="E2830" s="68" t="s">
        <v>10</v>
      </c>
      <c r="F2830" s="68" t="s">
        <v>133</v>
      </c>
      <c r="G2830" s="68" t="s">
        <v>5</v>
      </c>
      <c r="H2830" s="68" t="s">
        <v>3</v>
      </c>
      <c r="I2830" s="68">
        <v>70402</v>
      </c>
      <c r="J2830" s="68" t="s">
        <v>12936</v>
      </c>
      <c r="K2830" s="68" t="s">
        <v>132</v>
      </c>
      <c r="L2830" s="68" t="s">
        <v>14347</v>
      </c>
      <c r="M2830" s="68" t="s">
        <v>7850</v>
      </c>
      <c r="N2830" s="68" t="s">
        <v>7876</v>
      </c>
      <c r="O2830" s="68" t="s">
        <v>14666</v>
      </c>
      <c r="P2830" s="348">
        <v>27542293</v>
      </c>
      <c r="Q2830" s="348">
        <v>27541196</v>
      </c>
      <c r="R2830" s="348" t="s">
        <v>15978</v>
      </c>
      <c r="S2830" s="348">
        <v>83153565</v>
      </c>
      <c r="T2830" s="348" t="s">
        <v>15975</v>
      </c>
      <c r="U2830" s="348">
        <v>27550289</v>
      </c>
      <c r="V2830" s="68"/>
      <c r="W2830" s="68"/>
      <c r="X2830" s="68" t="s">
        <v>936</v>
      </c>
      <c r="Y2830" s="68"/>
    </row>
    <row r="2831" spans="1:25" x14ac:dyDescent="0.25">
      <c r="A2831" s="68" t="s">
        <v>7878</v>
      </c>
      <c r="B2831" s="68" t="s">
        <v>7877</v>
      </c>
      <c r="C2831" s="68" t="s">
        <v>7879</v>
      </c>
      <c r="D2831" s="68" t="s">
        <v>132</v>
      </c>
      <c r="E2831" s="68" t="s">
        <v>10</v>
      </c>
      <c r="F2831" s="68" t="s">
        <v>133</v>
      </c>
      <c r="G2831" s="68" t="s">
        <v>5</v>
      </c>
      <c r="H2831" s="68" t="s">
        <v>3</v>
      </c>
      <c r="I2831" s="68">
        <v>70402</v>
      </c>
      <c r="J2831" s="68" t="s">
        <v>12936</v>
      </c>
      <c r="K2831" s="68" t="s">
        <v>132</v>
      </c>
      <c r="L2831" s="68" t="s">
        <v>14347</v>
      </c>
      <c r="M2831" s="68" t="s">
        <v>7850</v>
      </c>
      <c r="N2831" s="68" t="s">
        <v>7850</v>
      </c>
      <c r="O2831" s="68" t="s">
        <v>14666</v>
      </c>
      <c r="P2831" s="348">
        <v>27542038</v>
      </c>
      <c r="Q2831" s="348">
        <v>27542038</v>
      </c>
      <c r="R2831" s="348" t="s">
        <v>10388</v>
      </c>
      <c r="S2831" s="348">
        <v>85203015</v>
      </c>
      <c r="T2831" s="348" t="s">
        <v>15975</v>
      </c>
      <c r="U2831" s="348">
        <v>72550289</v>
      </c>
      <c r="V2831" s="68"/>
      <c r="W2831" s="68"/>
      <c r="X2831" s="68" t="s">
        <v>901</v>
      </c>
      <c r="Y2831" s="68"/>
    </row>
    <row r="2832" spans="1:25" x14ac:dyDescent="0.25">
      <c r="A2832" s="68" t="s">
        <v>7881</v>
      </c>
      <c r="B2832" s="68" t="s">
        <v>7880</v>
      </c>
      <c r="C2832" s="68" t="s">
        <v>69</v>
      </c>
      <c r="D2832" s="68" t="s">
        <v>132</v>
      </c>
      <c r="E2832" s="68" t="s">
        <v>10</v>
      </c>
      <c r="F2832" s="68" t="s">
        <v>133</v>
      </c>
      <c r="G2832" s="68" t="s">
        <v>5</v>
      </c>
      <c r="H2832" s="68" t="s">
        <v>3</v>
      </c>
      <c r="I2832" s="68">
        <v>70402</v>
      </c>
      <c r="J2832" s="68" t="s">
        <v>12936</v>
      </c>
      <c r="K2832" s="68" t="s">
        <v>132</v>
      </c>
      <c r="L2832" s="68" t="s">
        <v>14347</v>
      </c>
      <c r="M2832" s="68" t="s">
        <v>7850</v>
      </c>
      <c r="N2832" s="68" t="s">
        <v>69</v>
      </c>
      <c r="O2832" s="68" t="s">
        <v>14666</v>
      </c>
      <c r="P2832" s="348">
        <v>88226442</v>
      </c>
      <c r="Q2832" s="348" t="s">
        <v>15347</v>
      </c>
      <c r="R2832" s="348" t="s">
        <v>15979</v>
      </c>
      <c r="S2832" s="348">
        <v>85090027</v>
      </c>
      <c r="T2832" s="348" t="s">
        <v>15975</v>
      </c>
      <c r="U2832" s="348">
        <v>86949102</v>
      </c>
      <c r="V2832" s="68"/>
      <c r="W2832" s="68"/>
      <c r="X2832" s="68" t="s">
        <v>9405</v>
      </c>
      <c r="Y2832" s="68"/>
    </row>
    <row r="2833" spans="1:25" x14ac:dyDescent="0.25">
      <c r="A2833" s="68" t="s">
        <v>7883</v>
      </c>
      <c r="B2833" s="68" t="s">
        <v>7882</v>
      </c>
      <c r="C2833" s="68" t="s">
        <v>12369</v>
      </c>
      <c r="D2833" s="68" t="s">
        <v>132</v>
      </c>
      <c r="E2833" s="68" t="s">
        <v>10</v>
      </c>
      <c r="F2833" s="68" t="s">
        <v>133</v>
      </c>
      <c r="G2833" s="68" t="s">
        <v>5</v>
      </c>
      <c r="H2833" s="68" t="s">
        <v>4</v>
      </c>
      <c r="I2833" s="68">
        <v>70403</v>
      </c>
      <c r="J2833" s="68" t="s">
        <v>12985</v>
      </c>
      <c r="K2833" s="68" t="s">
        <v>132</v>
      </c>
      <c r="L2833" s="68" t="s">
        <v>14347</v>
      </c>
      <c r="M2833" s="68" t="s">
        <v>7858</v>
      </c>
      <c r="N2833" s="68" t="s">
        <v>12369</v>
      </c>
      <c r="O2833" s="68" t="s">
        <v>14666</v>
      </c>
      <c r="P2833" s="348">
        <v>21029280</v>
      </c>
      <c r="Q2833" s="348">
        <v>88986564</v>
      </c>
      <c r="R2833" s="348" t="s">
        <v>16857</v>
      </c>
      <c r="S2833" s="348">
        <v>88986564</v>
      </c>
      <c r="T2833" s="348" t="s">
        <v>15975</v>
      </c>
      <c r="U2833" s="348">
        <v>27550289</v>
      </c>
      <c r="V2833" s="68"/>
      <c r="W2833" s="68"/>
      <c r="X2833" s="68" t="s">
        <v>8819</v>
      </c>
      <c r="Y2833" s="68"/>
    </row>
    <row r="2834" spans="1:25" x14ac:dyDescent="0.25">
      <c r="A2834" s="68" t="s">
        <v>7885</v>
      </c>
      <c r="B2834" s="68" t="s">
        <v>7884</v>
      </c>
      <c r="C2834" s="68" t="s">
        <v>7703</v>
      </c>
      <c r="D2834" s="68" t="s">
        <v>132</v>
      </c>
      <c r="E2834" s="68" t="s">
        <v>10</v>
      </c>
      <c r="F2834" s="68" t="s">
        <v>133</v>
      </c>
      <c r="G2834" s="68" t="s">
        <v>5</v>
      </c>
      <c r="H2834" s="68" t="s">
        <v>4</v>
      </c>
      <c r="I2834" s="68">
        <v>70403</v>
      </c>
      <c r="J2834" s="68" t="s">
        <v>12985</v>
      </c>
      <c r="K2834" s="68" t="s">
        <v>132</v>
      </c>
      <c r="L2834" s="68" t="s">
        <v>14347</v>
      </c>
      <c r="M2834" s="68" t="s">
        <v>7858</v>
      </c>
      <c r="N2834" s="68" t="s">
        <v>218</v>
      </c>
      <c r="O2834" s="68" t="s">
        <v>14666</v>
      </c>
      <c r="P2834" s="348">
        <v>22001912</v>
      </c>
      <c r="Q2834" s="348" t="s">
        <v>15347</v>
      </c>
      <c r="R2834" s="348" t="s">
        <v>16858</v>
      </c>
      <c r="S2834" s="348">
        <v>61186954</v>
      </c>
      <c r="T2834" s="348" t="s">
        <v>15975</v>
      </c>
      <c r="U2834" s="348">
        <v>27550289</v>
      </c>
      <c r="V2834" s="68"/>
      <c r="W2834" s="68"/>
      <c r="X2834" s="68" t="s">
        <v>8331</v>
      </c>
      <c r="Y2834" s="68"/>
    </row>
    <row r="2835" spans="1:25" x14ac:dyDescent="0.25">
      <c r="A2835" s="68" t="s">
        <v>7886</v>
      </c>
      <c r="B2835" s="68" t="s">
        <v>614</v>
      </c>
      <c r="C2835" s="68" t="s">
        <v>10374</v>
      </c>
      <c r="D2835" s="68" t="s">
        <v>132</v>
      </c>
      <c r="E2835" s="68" t="s">
        <v>10</v>
      </c>
      <c r="F2835" s="68" t="s">
        <v>133</v>
      </c>
      <c r="G2835" s="68" t="s">
        <v>5</v>
      </c>
      <c r="H2835" s="68" t="s">
        <v>4</v>
      </c>
      <c r="I2835" s="68">
        <v>70403</v>
      </c>
      <c r="J2835" s="68" t="s">
        <v>12985</v>
      </c>
      <c r="K2835" s="68" t="s">
        <v>132</v>
      </c>
      <c r="L2835" s="68" t="s">
        <v>14347</v>
      </c>
      <c r="M2835" s="68" t="s">
        <v>7858</v>
      </c>
      <c r="N2835" s="68" t="s">
        <v>11891</v>
      </c>
      <c r="O2835" s="68" t="s">
        <v>14666</v>
      </c>
      <c r="P2835" s="348">
        <v>22001913</v>
      </c>
      <c r="Q2835" s="348">
        <v>60587124</v>
      </c>
      <c r="R2835" s="348" t="s">
        <v>15130</v>
      </c>
      <c r="S2835" s="348">
        <v>60587124</v>
      </c>
      <c r="T2835" s="348" t="s">
        <v>15975</v>
      </c>
      <c r="U2835" s="348">
        <v>86949102</v>
      </c>
      <c r="V2835" s="68"/>
      <c r="W2835" s="68"/>
      <c r="X2835" s="68" t="s">
        <v>7887</v>
      </c>
      <c r="Y2835" s="68"/>
    </row>
    <row r="2836" spans="1:25" x14ac:dyDescent="0.25">
      <c r="A2836" s="68" t="s">
        <v>7889</v>
      </c>
      <c r="B2836" s="68" t="s">
        <v>7888</v>
      </c>
      <c r="C2836" s="68" t="s">
        <v>4153</v>
      </c>
      <c r="D2836" s="68" t="s">
        <v>132</v>
      </c>
      <c r="E2836" s="68" t="s">
        <v>10</v>
      </c>
      <c r="F2836" s="68" t="s">
        <v>133</v>
      </c>
      <c r="G2836" s="68" t="s">
        <v>5</v>
      </c>
      <c r="H2836" s="68" t="s">
        <v>4</v>
      </c>
      <c r="I2836" s="68">
        <v>70403</v>
      </c>
      <c r="J2836" s="68" t="s">
        <v>12985</v>
      </c>
      <c r="K2836" s="68" t="s">
        <v>132</v>
      </c>
      <c r="L2836" s="68" t="s">
        <v>14347</v>
      </c>
      <c r="M2836" s="68" t="s">
        <v>7858</v>
      </c>
      <c r="N2836" s="68" t="s">
        <v>4153</v>
      </c>
      <c r="O2836" s="68" t="s">
        <v>14666</v>
      </c>
      <c r="P2836" s="348">
        <v>27502159</v>
      </c>
      <c r="Q2836" s="348">
        <v>22001851</v>
      </c>
      <c r="R2836" s="348" t="s">
        <v>14363</v>
      </c>
      <c r="S2836" s="348">
        <v>27502159</v>
      </c>
      <c r="T2836" s="348" t="s">
        <v>15975</v>
      </c>
      <c r="U2836" s="348">
        <v>27550289</v>
      </c>
      <c r="V2836" s="68"/>
      <c r="W2836" s="68"/>
      <c r="X2836" s="68" t="s">
        <v>3901</v>
      </c>
      <c r="Y2836" s="68"/>
    </row>
    <row r="2837" spans="1:25" x14ac:dyDescent="0.25">
      <c r="A2837" s="68" t="s">
        <v>7891</v>
      </c>
      <c r="B2837" s="68" t="s">
        <v>7890</v>
      </c>
      <c r="C2837" s="68" t="s">
        <v>3863</v>
      </c>
      <c r="D2837" s="68" t="s">
        <v>132</v>
      </c>
      <c r="E2837" s="68" t="s">
        <v>10</v>
      </c>
      <c r="F2837" s="68" t="s">
        <v>133</v>
      </c>
      <c r="G2837" s="68" t="s">
        <v>5</v>
      </c>
      <c r="H2837" s="68" t="s">
        <v>3</v>
      </c>
      <c r="I2837" s="68">
        <v>70402</v>
      </c>
      <c r="J2837" s="68" t="s">
        <v>12936</v>
      </c>
      <c r="K2837" s="68" t="s">
        <v>132</v>
      </c>
      <c r="L2837" s="68" t="s">
        <v>14347</v>
      </c>
      <c r="M2837" s="68" t="s">
        <v>7850</v>
      </c>
      <c r="N2837" s="68" t="s">
        <v>3863</v>
      </c>
      <c r="O2837" s="68" t="s">
        <v>14666</v>
      </c>
      <c r="P2837" s="348">
        <v>27510519</v>
      </c>
      <c r="Q2837" s="348">
        <v>27511055</v>
      </c>
      <c r="R2837" s="348" t="s">
        <v>13341</v>
      </c>
      <c r="S2837" s="348">
        <v>89209588</v>
      </c>
      <c r="T2837" s="348" t="s">
        <v>15975</v>
      </c>
      <c r="U2837" s="348">
        <v>27550289</v>
      </c>
      <c r="V2837" s="68"/>
      <c r="W2837" s="68"/>
      <c r="X2837" s="68" t="s">
        <v>3905</v>
      </c>
      <c r="Y2837" s="68"/>
    </row>
    <row r="2838" spans="1:25" x14ac:dyDescent="0.25">
      <c r="A2838" s="68" t="s">
        <v>7893</v>
      </c>
      <c r="B2838" s="68" t="s">
        <v>7892</v>
      </c>
      <c r="C2838" s="68" t="s">
        <v>7894</v>
      </c>
      <c r="D2838" s="68" t="s">
        <v>132</v>
      </c>
      <c r="E2838" s="68" t="s">
        <v>10</v>
      </c>
      <c r="F2838" s="68" t="s">
        <v>133</v>
      </c>
      <c r="G2838" s="68" t="s">
        <v>5</v>
      </c>
      <c r="H2838" s="68" t="s">
        <v>3</v>
      </c>
      <c r="I2838" s="68">
        <v>70402</v>
      </c>
      <c r="J2838" s="68" t="s">
        <v>12936</v>
      </c>
      <c r="K2838" s="68" t="s">
        <v>132</v>
      </c>
      <c r="L2838" s="68" t="s">
        <v>14347</v>
      </c>
      <c r="M2838" s="68" t="s">
        <v>7850</v>
      </c>
      <c r="N2838" s="68" t="s">
        <v>11892</v>
      </c>
      <c r="O2838" s="68" t="s">
        <v>14666</v>
      </c>
      <c r="P2838" s="348">
        <v>27511201</v>
      </c>
      <c r="Q2838" s="348">
        <v>27511201</v>
      </c>
      <c r="R2838" s="348" t="s">
        <v>15981</v>
      </c>
      <c r="S2838" s="348">
        <v>22002951</v>
      </c>
      <c r="T2838" s="348" t="s">
        <v>15975</v>
      </c>
      <c r="U2838" s="348">
        <v>27550289</v>
      </c>
      <c r="V2838" s="68"/>
      <c r="W2838" s="68"/>
      <c r="X2838" s="68" t="s">
        <v>896</v>
      </c>
      <c r="Y2838" s="68"/>
    </row>
    <row r="2839" spans="1:25" x14ac:dyDescent="0.25">
      <c r="A2839" s="68" t="s">
        <v>7896</v>
      </c>
      <c r="B2839" s="68" t="s">
        <v>7895</v>
      </c>
      <c r="C2839" s="68" t="s">
        <v>7897</v>
      </c>
      <c r="D2839" s="68" t="s">
        <v>132</v>
      </c>
      <c r="E2839" s="68" t="s">
        <v>11</v>
      </c>
      <c r="F2839" s="68" t="s">
        <v>133</v>
      </c>
      <c r="G2839" s="68" t="s">
        <v>6</v>
      </c>
      <c r="H2839" s="68" t="s">
        <v>3</v>
      </c>
      <c r="I2839" s="68">
        <v>70502</v>
      </c>
      <c r="J2839" s="68" t="s">
        <v>13873</v>
      </c>
      <c r="K2839" s="68" t="s">
        <v>132</v>
      </c>
      <c r="L2839" s="68" t="s">
        <v>3790</v>
      </c>
      <c r="M2839" s="68" t="s">
        <v>7734</v>
      </c>
      <c r="N2839" s="68" t="s">
        <v>7897</v>
      </c>
      <c r="O2839" s="68" t="s">
        <v>14666</v>
      </c>
      <c r="P2839" s="348">
        <v>27185469</v>
      </c>
      <c r="Q2839" s="348">
        <v>27185469</v>
      </c>
      <c r="R2839" s="348" t="s">
        <v>13611</v>
      </c>
      <c r="S2839" s="348">
        <v>27185469</v>
      </c>
      <c r="T2839" s="348" t="s">
        <v>15982</v>
      </c>
      <c r="U2839" s="348">
        <v>27186207</v>
      </c>
      <c r="V2839" s="68"/>
      <c r="W2839" s="68"/>
      <c r="X2839" s="68" t="s">
        <v>3180</v>
      </c>
      <c r="Y2839" s="68"/>
    </row>
    <row r="2840" spans="1:25" x14ac:dyDescent="0.25">
      <c r="A2840" s="68" t="s">
        <v>7899</v>
      </c>
      <c r="B2840" s="68" t="s">
        <v>7898</v>
      </c>
      <c r="C2840" s="68" t="s">
        <v>7900</v>
      </c>
      <c r="D2840" s="68" t="s">
        <v>132</v>
      </c>
      <c r="E2840" s="68" t="s">
        <v>11</v>
      </c>
      <c r="F2840" s="68" t="s">
        <v>133</v>
      </c>
      <c r="G2840" s="68" t="s">
        <v>6</v>
      </c>
      <c r="H2840" s="68" t="s">
        <v>4</v>
      </c>
      <c r="I2840" s="68">
        <v>70503</v>
      </c>
      <c r="J2840" s="68" t="s">
        <v>12992</v>
      </c>
      <c r="K2840" s="68" t="s">
        <v>132</v>
      </c>
      <c r="L2840" s="68" t="s">
        <v>3790</v>
      </c>
      <c r="M2840" s="68" t="s">
        <v>14349</v>
      </c>
      <c r="N2840" s="68" t="s">
        <v>7900</v>
      </c>
      <c r="O2840" s="68" t="s">
        <v>14666</v>
      </c>
      <c r="P2840" s="348">
        <v>22001879</v>
      </c>
      <c r="Q2840" s="348">
        <v>22001879</v>
      </c>
      <c r="R2840" s="348" t="s">
        <v>12753</v>
      </c>
      <c r="S2840" s="348">
        <v>87548851</v>
      </c>
      <c r="T2840" s="348" t="s">
        <v>15982</v>
      </c>
      <c r="U2840" s="348">
        <v>27186207</v>
      </c>
      <c r="V2840" s="68"/>
      <c r="W2840" s="68"/>
      <c r="X2840" s="68" t="s">
        <v>6756</v>
      </c>
      <c r="Y2840" s="68"/>
    </row>
    <row r="2841" spans="1:25" x14ac:dyDescent="0.25">
      <c r="A2841" s="68" t="s">
        <v>7902</v>
      </c>
      <c r="B2841" s="68" t="s">
        <v>7901</v>
      </c>
      <c r="C2841" s="68" t="s">
        <v>7903</v>
      </c>
      <c r="D2841" s="68" t="s">
        <v>132</v>
      </c>
      <c r="E2841" s="68" t="s">
        <v>11</v>
      </c>
      <c r="F2841" s="68" t="s">
        <v>133</v>
      </c>
      <c r="G2841" s="68" t="s">
        <v>6</v>
      </c>
      <c r="H2841" s="68" t="s">
        <v>2</v>
      </c>
      <c r="I2841" s="68">
        <v>70501</v>
      </c>
      <c r="J2841" s="68" t="s">
        <v>12907</v>
      </c>
      <c r="K2841" s="68" t="s">
        <v>132</v>
      </c>
      <c r="L2841" s="68" t="s">
        <v>3790</v>
      </c>
      <c r="M2841" s="68" t="s">
        <v>3790</v>
      </c>
      <c r="N2841" s="68" t="s">
        <v>7903</v>
      </c>
      <c r="O2841" s="68" t="s">
        <v>14666</v>
      </c>
      <c r="P2841" s="348">
        <v>27184442</v>
      </c>
      <c r="Q2841" s="348">
        <v>27184442</v>
      </c>
      <c r="R2841" s="348" t="s">
        <v>14355</v>
      </c>
      <c r="S2841" s="348">
        <v>27184442</v>
      </c>
      <c r="T2841" s="348" t="s">
        <v>15982</v>
      </c>
      <c r="U2841" s="348">
        <v>27186207</v>
      </c>
      <c r="V2841" s="68"/>
      <c r="W2841" s="68"/>
      <c r="X2841" s="68" t="s">
        <v>3399</v>
      </c>
      <c r="Y2841" s="68"/>
    </row>
    <row r="2842" spans="1:25" x14ac:dyDescent="0.25">
      <c r="A2842" s="68" t="s">
        <v>7904</v>
      </c>
      <c r="B2842" s="68" t="s">
        <v>6298</v>
      </c>
      <c r="C2842" s="68" t="s">
        <v>7905</v>
      </c>
      <c r="D2842" s="68" t="s">
        <v>132</v>
      </c>
      <c r="E2842" s="68" t="s">
        <v>11</v>
      </c>
      <c r="F2842" s="68" t="s">
        <v>133</v>
      </c>
      <c r="G2842" s="68" t="s">
        <v>6</v>
      </c>
      <c r="H2842" s="68" t="s">
        <v>4</v>
      </c>
      <c r="I2842" s="68">
        <v>70503</v>
      </c>
      <c r="J2842" s="68" t="s">
        <v>12992</v>
      </c>
      <c r="K2842" s="68" t="s">
        <v>132</v>
      </c>
      <c r="L2842" s="68" t="s">
        <v>3790</v>
      </c>
      <c r="M2842" s="68" t="s">
        <v>14349</v>
      </c>
      <c r="N2842" s="68" t="s">
        <v>7905</v>
      </c>
      <c r="O2842" s="68" t="s">
        <v>14666</v>
      </c>
      <c r="P2842" s="348">
        <v>27978478</v>
      </c>
      <c r="Q2842" s="348">
        <v>27978478</v>
      </c>
      <c r="R2842" s="348" t="s">
        <v>14356</v>
      </c>
      <c r="S2842" s="348">
        <v>27978478</v>
      </c>
      <c r="T2842" s="348" t="s">
        <v>15982</v>
      </c>
      <c r="U2842" s="348">
        <v>83295874</v>
      </c>
      <c r="V2842" s="68"/>
      <c r="W2842" s="68"/>
      <c r="X2842" s="68" t="s">
        <v>118</v>
      </c>
      <c r="Y2842" s="68"/>
    </row>
    <row r="2843" spans="1:25" x14ac:dyDescent="0.25">
      <c r="A2843" s="68" t="s">
        <v>7907</v>
      </c>
      <c r="B2843" s="68" t="s">
        <v>7906</v>
      </c>
      <c r="C2843" s="68" t="s">
        <v>7908</v>
      </c>
      <c r="D2843" s="68" t="s">
        <v>132</v>
      </c>
      <c r="E2843" s="68" t="s">
        <v>11</v>
      </c>
      <c r="F2843" s="68" t="s">
        <v>133</v>
      </c>
      <c r="G2843" s="68" t="s">
        <v>6</v>
      </c>
      <c r="H2843" s="68" t="s">
        <v>2</v>
      </c>
      <c r="I2843" s="68">
        <v>70501</v>
      </c>
      <c r="J2843" s="68" t="s">
        <v>12907</v>
      </c>
      <c r="K2843" s="68" t="s">
        <v>132</v>
      </c>
      <c r="L2843" s="68" t="s">
        <v>3790</v>
      </c>
      <c r="M2843" s="68" t="s">
        <v>3790</v>
      </c>
      <c r="N2843" s="68" t="s">
        <v>7908</v>
      </c>
      <c r="O2843" s="68" t="s">
        <v>14666</v>
      </c>
      <c r="P2843" s="348">
        <v>25610833</v>
      </c>
      <c r="Q2843" s="348" t="s">
        <v>15347</v>
      </c>
      <c r="R2843" s="348" t="s">
        <v>10371</v>
      </c>
      <c r="S2843" s="348">
        <v>87575614</v>
      </c>
      <c r="T2843" s="348" t="s">
        <v>15982</v>
      </c>
      <c r="U2843" s="348">
        <v>27186207</v>
      </c>
      <c r="V2843" s="68"/>
      <c r="W2843" s="68"/>
      <c r="X2843" s="68" t="s">
        <v>3418</v>
      </c>
      <c r="Y2843" s="68"/>
    </row>
    <row r="2844" spans="1:25" x14ac:dyDescent="0.25">
      <c r="A2844" s="68" t="s">
        <v>7909</v>
      </c>
      <c r="B2844" s="68" t="s">
        <v>7159</v>
      </c>
      <c r="C2844" s="68" t="s">
        <v>15983</v>
      </c>
      <c r="D2844" s="68" t="s">
        <v>132</v>
      </c>
      <c r="E2844" s="68" t="s">
        <v>8</v>
      </c>
      <c r="F2844" s="68" t="s">
        <v>133</v>
      </c>
      <c r="G2844" s="68" t="s">
        <v>6</v>
      </c>
      <c r="H2844" s="68" t="s">
        <v>4</v>
      </c>
      <c r="I2844" s="68">
        <v>70503</v>
      </c>
      <c r="J2844" s="68" t="s">
        <v>12992</v>
      </c>
      <c r="K2844" s="68" t="s">
        <v>132</v>
      </c>
      <c r="L2844" s="68" t="s">
        <v>3790</v>
      </c>
      <c r="M2844" s="68" t="s">
        <v>14349</v>
      </c>
      <c r="N2844" s="68" t="s">
        <v>11894</v>
      </c>
      <c r="O2844" s="68" t="s">
        <v>14666</v>
      </c>
      <c r="P2844" s="348">
        <v>27978134</v>
      </c>
      <c r="Q2844" s="348">
        <v>27978265</v>
      </c>
      <c r="R2844" s="348" t="s">
        <v>14372</v>
      </c>
      <c r="S2844" s="348">
        <v>87767237</v>
      </c>
      <c r="T2844" s="348" t="s">
        <v>15355</v>
      </c>
      <c r="U2844" s="348" t="s">
        <v>16341</v>
      </c>
      <c r="V2844" s="68"/>
      <c r="W2844" s="68"/>
      <c r="X2844" s="68" t="s">
        <v>3402</v>
      </c>
      <c r="Y2844" s="68"/>
    </row>
    <row r="2845" spans="1:25" x14ac:dyDescent="0.25">
      <c r="A2845" s="68" t="s">
        <v>7911</v>
      </c>
      <c r="B2845" s="68" t="s">
        <v>7910</v>
      </c>
      <c r="C2845" s="68" t="s">
        <v>7912</v>
      </c>
      <c r="D2845" s="68" t="s">
        <v>132</v>
      </c>
      <c r="E2845" s="68" t="s">
        <v>11</v>
      </c>
      <c r="F2845" s="68" t="s">
        <v>133</v>
      </c>
      <c r="G2845" s="68" t="s">
        <v>6</v>
      </c>
      <c r="H2845" s="68" t="s">
        <v>2</v>
      </c>
      <c r="I2845" s="68">
        <v>70501</v>
      </c>
      <c r="J2845" s="68" t="s">
        <v>12907</v>
      </c>
      <c r="K2845" s="68" t="s">
        <v>132</v>
      </c>
      <c r="L2845" s="68" t="s">
        <v>3790</v>
      </c>
      <c r="M2845" s="68" t="s">
        <v>3790</v>
      </c>
      <c r="N2845" s="68" t="s">
        <v>7912</v>
      </c>
      <c r="O2845" s="68" t="s">
        <v>14666</v>
      </c>
      <c r="P2845" s="348">
        <v>27185547</v>
      </c>
      <c r="Q2845" s="348">
        <v>27185547</v>
      </c>
      <c r="R2845" s="348" t="s">
        <v>10416</v>
      </c>
      <c r="S2845" s="348">
        <v>27185547</v>
      </c>
      <c r="T2845" s="348" t="s">
        <v>15982</v>
      </c>
      <c r="U2845" s="348">
        <v>27186207</v>
      </c>
      <c r="V2845" s="68"/>
      <c r="W2845" s="68"/>
      <c r="X2845" s="68" t="s">
        <v>5723</v>
      </c>
      <c r="Y2845" s="68"/>
    </row>
    <row r="2846" spans="1:25" x14ac:dyDescent="0.25">
      <c r="A2846" s="68" t="s">
        <v>7914</v>
      </c>
      <c r="B2846" s="68" t="s">
        <v>7913</v>
      </c>
      <c r="C2846" s="68" t="s">
        <v>10379</v>
      </c>
      <c r="D2846" s="68" t="s">
        <v>132</v>
      </c>
      <c r="E2846" s="68" t="s">
        <v>11</v>
      </c>
      <c r="F2846" s="68" t="s">
        <v>133</v>
      </c>
      <c r="G2846" s="68" t="s">
        <v>6</v>
      </c>
      <c r="H2846" s="68" t="s">
        <v>3</v>
      </c>
      <c r="I2846" s="68">
        <v>70502</v>
      </c>
      <c r="J2846" s="68" t="s">
        <v>13873</v>
      </c>
      <c r="K2846" s="68" t="s">
        <v>132</v>
      </c>
      <c r="L2846" s="68" t="s">
        <v>3790</v>
      </c>
      <c r="M2846" s="68" t="s">
        <v>7734</v>
      </c>
      <c r="N2846" s="68" t="s">
        <v>11895</v>
      </c>
      <c r="O2846" s="68" t="s">
        <v>14666</v>
      </c>
      <c r="P2846" s="348">
        <v>27186022</v>
      </c>
      <c r="Q2846" s="348" t="s">
        <v>15347</v>
      </c>
      <c r="R2846" s="348" t="s">
        <v>15984</v>
      </c>
      <c r="S2846" s="348">
        <v>27186022</v>
      </c>
      <c r="T2846" s="348" t="s">
        <v>15982</v>
      </c>
      <c r="U2846" s="348">
        <v>27186207</v>
      </c>
      <c r="V2846" s="68"/>
      <c r="W2846" s="68"/>
      <c r="X2846" s="68" t="s">
        <v>4370</v>
      </c>
      <c r="Y2846" s="68"/>
    </row>
    <row r="2847" spans="1:25" x14ac:dyDescent="0.25">
      <c r="A2847" s="68" t="s">
        <v>7915</v>
      </c>
      <c r="B2847" s="68" t="s">
        <v>7307</v>
      </c>
      <c r="C2847" s="68" t="s">
        <v>3826</v>
      </c>
      <c r="D2847" s="68" t="s">
        <v>132</v>
      </c>
      <c r="E2847" s="68" t="s">
        <v>8</v>
      </c>
      <c r="F2847" s="68" t="s">
        <v>133</v>
      </c>
      <c r="G2847" s="68" t="s">
        <v>6</v>
      </c>
      <c r="H2847" s="68" t="s">
        <v>4</v>
      </c>
      <c r="I2847" s="68">
        <v>70503</v>
      </c>
      <c r="J2847" s="68" t="s">
        <v>12992</v>
      </c>
      <c r="K2847" s="68" t="s">
        <v>132</v>
      </c>
      <c r="L2847" s="68" t="s">
        <v>3790</v>
      </c>
      <c r="M2847" s="68" t="s">
        <v>14349</v>
      </c>
      <c r="N2847" s="68" t="s">
        <v>3826</v>
      </c>
      <c r="O2847" s="68" t="s">
        <v>14666</v>
      </c>
      <c r="P2847" s="348">
        <v>87575724</v>
      </c>
      <c r="Q2847" s="348" t="s">
        <v>15347</v>
      </c>
      <c r="R2847" s="348" t="s">
        <v>12510</v>
      </c>
      <c r="S2847" s="348">
        <v>88041327</v>
      </c>
      <c r="T2847" s="348" t="s">
        <v>15355</v>
      </c>
      <c r="U2847" s="348" t="s">
        <v>16341</v>
      </c>
      <c r="V2847" s="68"/>
      <c r="W2847" s="68"/>
      <c r="X2847" s="68" t="s">
        <v>10449</v>
      </c>
      <c r="Y2847" s="68"/>
    </row>
    <row r="2848" spans="1:25" x14ac:dyDescent="0.25">
      <c r="A2848" s="68" t="s">
        <v>7917</v>
      </c>
      <c r="B2848" s="68" t="s">
        <v>7916</v>
      </c>
      <c r="C2848" s="68" t="s">
        <v>7918</v>
      </c>
      <c r="D2848" s="68" t="s">
        <v>132</v>
      </c>
      <c r="E2848" s="68" t="s">
        <v>11</v>
      </c>
      <c r="F2848" s="68" t="s">
        <v>133</v>
      </c>
      <c r="G2848" s="68" t="s">
        <v>6</v>
      </c>
      <c r="H2848" s="68" t="s">
        <v>4</v>
      </c>
      <c r="I2848" s="68">
        <v>70503</v>
      </c>
      <c r="J2848" s="68" t="s">
        <v>12992</v>
      </c>
      <c r="K2848" s="68" t="s">
        <v>132</v>
      </c>
      <c r="L2848" s="68" t="s">
        <v>3790</v>
      </c>
      <c r="M2848" s="68" t="s">
        <v>14349</v>
      </c>
      <c r="N2848" s="68" t="s">
        <v>11896</v>
      </c>
      <c r="O2848" s="68" t="s">
        <v>14666</v>
      </c>
      <c r="P2848" s="348">
        <v>27978231</v>
      </c>
      <c r="Q2848" s="348">
        <v>27978231</v>
      </c>
      <c r="R2848" s="348" t="s">
        <v>7919</v>
      </c>
      <c r="S2848" s="348">
        <v>22612393</v>
      </c>
      <c r="T2848" s="348" t="s">
        <v>15982</v>
      </c>
      <c r="U2848" s="348">
        <v>83295874</v>
      </c>
      <c r="V2848" s="68"/>
      <c r="W2848" s="68"/>
      <c r="X2848" s="68" t="s">
        <v>3450</v>
      </c>
      <c r="Y2848" s="68"/>
    </row>
    <row r="2849" spans="1:25" x14ac:dyDescent="0.25">
      <c r="A2849" s="68" t="s">
        <v>7921</v>
      </c>
      <c r="B2849" s="68" t="s">
        <v>7920</v>
      </c>
      <c r="C2849" s="68" t="s">
        <v>7922</v>
      </c>
      <c r="D2849" s="68" t="s">
        <v>132</v>
      </c>
      <c r="E2849" s="68" t="s">
        <v>11</v>
      </c>
      <c r="F2849" s="68" t="s">
        <v>133</v>
      </c>
      <c r="G2849" s="68" t="s">
        <v>6</v>
      </c>
      <c r="H2849" s="68" t="s">
        <v>3</v>
      </c>
      <c r="I2849" s="68">
        <v>70502</v>
      </c>
      <c r="J2849" s="68" t="s">
        <v>13873</v>
      </c>
      <c r="K2849" s="68" t="s">
        <v>132</v>
      </c>
      <c r="L2849" s="68" t="s">
        <v>3790</v>
      </c>
      <c r="M2849" s="68" t="s">
        <v>7734</v>
      </c>
      <c r="N2849" s="68" t="s">
        <v>7922</v>
      </c>
      <c r="O2849" s="68" t="s">
        <v>14666</v>
      </c>
      <c r="P2849" s="348" t="s">
        <v>15347</v>
      </c>
      <c r="Q2849" s="348" t="s">
        <v>15347</v>
      </c>
      <c r="R2849" s="348" t="s">
        <v>14364</v>
      </c>
      <c r="S2849" s="348">
        <v>87575724</v>
      </c>
      <c r="T2849" s="348" t="s">
        <v>15982</v>
      </c>
      <c r="U2849" s="348">
        <v>83295874</v>
      </c>
      <c r="V2849" s="68" t="s">
        <v>15261</v>
      </c>
      <c r="W2849" s="68"/>
      <c r="X2849" s="68" t="s">
        <v>5137</v>
      </c>
      <c r="Y2849" s="68"/>
    </row>
    <row r="2850" spans="1:25" x14ac:dyDescent="0.25">
      <c r="A2850" s="68" t="s">
        <v>7924</v>
      </c>
      <c r="B2850" s="68" t="s">
        <v>7923</v>
      </c>
      <c r="C2850" s="68" t="s">
        <v>7925</v>
      </c>
      <c r="D2850" s="68" t="s">
        <v>132</v>
      </c>
      <c r="E2850" s="68" t="s">
        <v>11</v>
      </c>
      <c r="F2850" s="68" t="s">
        <v>133</v>
      </c>
      <c r="G2850" s="68" t="s">
        <v>6</v>
      </c>
      <c r="H2850" s="68" t="s">
        <v>4</v>
      </c>
      <c r="I2850" s="68">
        <v>70503</v>
      </c>
      <c r="J2850" s="68" t="s">
        <v>12992</v>
      </c>
      <c r="K2850" s="68" t="s">
        <v>132</v>
      </c>
      <c r="L2850" s="68" t="s">
        <v>3790</v>
      </c>
      <c r="M2850" s="68" t="s">
        <v>14349</v>
      </c>
      <c r="N2850" s="68" t="s">
        <v>6017</v>
      </c>
      <c r="O2850" s="68" t="s">
        <v>14666</v>
      </c>
      <c r="P2850" s="348">
        <v>85272855</v>
      </c>
      <c r="Q2850" s="348" t="s">
        <v>15347</v>
      </c>
      <c r="R2850" s="348" t="s">
        <v>12757</v>
      </c>
      <c r="S2850" s="348">
        <v>85272855</v>
      </c>
      <c r="T2850" s="348" t="s">
        <v>15982</v>
      </c>
      <c r="U2850" s="348">
        <v>27186207</v>
      </c>
      <c r="V2850" s="68"/>
      <c r="W2850" s="68"/>
      <c r="X2850" s="68" t="s">
        <v>9297</v>
      </c>
      <c r="Y2850" s="68"/>
    </row>
    <row r="2851" spans="1:25" x14ac:dyDescent="0.25">
      <c r="A2851" s="68" t="s">
        <v>7927</v>
      </c>
      <c r="B2851" s="68" t="s">
        <v>7926</v>
      </c>
      <c r="C2851" s="68" t="s">
        <v>7928</v>
      </c>
      <c r="D2851" s="68" t="s">
        <v>132</v>
      </c>
      <c r="E2851" s="68" t="s">
        <v>11</v>
      </c>
      <c r="F2851" s="68" t="s">
        <v>133</v>
      </c>
      <c r="G2851" s="68" t="s">
        <v>6</v>
      </c>
      <c r="H2851" s="68" t="s">
        <v>4</v>
      </c>
      <c r="I2851" s="68">
        <v>70503</v>
      </c>
      <c r="J2851" s="68" t="s">
        <v>12992</v>
      </c>
      <c r="K2851" s="68" t="s">
        <v>132</v>
      </c>
      <c r="L2851" s="68" t="s">
        <v>3790</v>
      </c>
      <c r="M2851" s="68" t="s">
        <v>14349</v>
      </c>
      <c r="N2851" s="68" t="s">
        <v>7928</v>
      </c>
      <c r="O2851" s="68" t="s">
        <v>14666</v>
      </c>
      <c r="P2851" s="348">
        <v>27181800</v>
      </c>
      <c r="Q2851" s="348">
        <v>27181800</v>
      </c>
      <c r="R2851" s="348" t="s">
        <v>10403</v>
      </c>
      <c r="S2851" s="348">
        <v>27181335</v>
      </c>
      <c r="T2851" s="348" t="s">
        <v>15982</v>
      </c>
      <c r="U2851" s="348">
        <v>27186207</v>
      </c>
      <c r="V2851" s="68"/>
      <c r="W2851" s="68"/>
      <c r="X2851" s="68" t="s">
        <v>3052</v>
      </c>
      <c r="Y2851" s="68"/>
    </row>
    <row r="2852" spans="1:25" x14ac:dyDescent="0.25">
      <c r="A2852" s="68" t="s">
        <v>7930</v>
      </c>
      <c r="B2852" s="68" t="s">
        <v>7929</v>
      </c>
      <c r="C2852" s="68" t="s">
        <v>233</v>
      </c>
      <c r="D2852" s="68" t="s">
        <v>132</v>
      </c>
      <c r="E2852" s="68" t="s">
        <v>11</v>
      </c>
      <c r="F2852" s="68" t="s">
        <v>133</v>
      </c>
      <c r="G2852" s="68" t="s">
        <v>6</v>
      </c>
      <c r="H2852" s="68" t="s">
        <v>3</v>
      </c>
      <c r="I2852" s="68">
        <v>70502</v>
      </c>
      <c r="J2852" s="68" t="s">
        <v>13873</v>
      </c>
      <c r="K2852" s="68" t="s">
        <v>132</v>
      </c>
      <c r="L2852" s="68" t="s">
        <v>3790</v>
      </c>
      <c r="M2852" s="68" t="s">
        <v>7734</v>
      </c>
      <c r="N2852" s="68" t="s">
        <v>11897</v>
      </c>
      <c r="O2852" s="68" t="s">
        <v>14666</v>
      </c>
      <c r="P2852" s="348">
        <v>22001883</v>
      </c>
      <c r="Q2852" s="348" t="s">
        <v>15347</v>
      </c>
      <c r="R2852" s="348" t="s">
        <v>15135</v>
      </c>
      <c r="S2852" s="348">
        <v>22001883</v>
      </c>
      <c r="T2852" s="348" t="s">
        <v>15982</v>
      </c>
      <c r="U2852" s="348">
        <v>27186207</v>
      </c>
      <c r="V2852" s="68" t="s">
        <v>15261</v>
      </c>
      <c r="W2852" s="68"/>
      <c r="X2852" s="68" t="s">
        <v>2447</v>
      </c>
      <c r="Y2852" s="68"/>
    </row>
    <row r="2853" spans="1:25" x14ac:dyDescent="0.25">
      <c r="A2853" s="68" t="s">
        <v>7932</v>
      </c>
      <c r="B2853" s="68" t="s">
        <v>7931</v>
      </c>
      <c r="C2853" s="68" t="s">
        <v>7933</v>
      </c>
      <c r="D2853" s="68" t="s">
        <v>132</v>
      </c>
      <c r="E2853" s="68" t="s">
        <v>8</v>
      </c>
      <c r="F2853" s="68" t="s">
        <v>133</v>
      </c>
      <c r="G2853" s="68" t="s">
        <v>6</v>
      </c>
      <c r="H2853" s="68" t="s">
        <v>4</v>
      </c>
      <c r="I2853" s="68">
        <v>70503</v>
      </c>
      <c r="J2853" s="68" t="s">
        <v>12992</v>
      </c>
      <c r="K2853" s="68" t="s">
        <v>132</v>
      </c>
      <c r="L2853" s="68" t="s">
        <v>3790</v>
      </c>
      <c r="M2853" s="68" t="s">
        <v>14349</v>
      </c>
      <c r="N2853" s="68" t="s">
        <v>7933</v>
      </c>
      <c r="O2853" s="68" t="s">
        <v>14666</v>
      </c>
      <c r="P2853" s="348">
        <v>22001651</v>
      </c>
      <c r="Q2853" s="348" t="s">
        <v>15347</v>
      </c>
      <c r="R2853" s="348" t="s">
        <v>15986</v>
      </c>
      <c r="S2853" s="348">
        <v>84789004</v>
      </c>
      <c r="T2853" s="348" t="s">
        <v>15355</v>
      </c>
      <c r="U2853" s="348" t="s">
        <v>16341</v>
      </c>
      <c r="V2853" s="68"/>
      <c r="W2853" s="68"/>
      <c r="X2853" s="68" t="s">
        <v>4379</v>
      </c>
      <c r="Y2853" s="68"/>
    </row>
    <row r="2854" spans="1:25" x14ac:dyDescent="0.25">
      <c r="A2854" s="68" t="s">
        <v>7934</v>
      </c>
      <c r="B2854" s="68" t="s">
        <v>5099</v>
      </c>
      <c r="C2854" s="68" t="s">
        <v>3330</v>
      </c>
      <c r="D2854" s="68" t="s">
        <v>132</v>
      </c>
      <c r="E2854" s="68" t="s">
        <v>11</v>
      </c>
      <c r="F2854" s="68" t="s">
        <v>133</v>
      </c>
      <c r="G2854" s="68" t="s">
        <v>6</v>
      </c>
      <c r="H2854" s="68" t="s">
        <v>4</v>
      </c>
      <c r="I2854" s="68">
        <v>70503</v>
      </c>
      <c r="J2854" s="68" t="s">
        <v>12992</v>
      </c>
      <c r="K2854" s="68" t="s">
        <v>132</v>
      </c>
      <c r="L2854" s="68" t="s">
        <v>3790</v>
      </c>
      <c r="M2854" s="68" t="s">
        <v>14349</v>
      </c>
      <c r="N2854" s="68" t="s">
        <v>3330</v>
      </c>
      <c r="O2854" s="68" t="s">
        <v>14666</v>
      </c>
      <c r="P2854" s="348">
        <v>27978492</v>
      </c>
      <c r="Q2854" s="348">
        <v>27978492</v>
      </c>
      <c r="R2854" s="348" t="s">
        <v>10410</v>
      </c>
      <c r="S2854" s="348">
        <v>27978492</v>
      </c>
      <c r="T2854" s="348" t="s">
        <v>15982</v>
      </c>
      <c r="U2854" s="348">
        <v>27186207</v>
      </c>
      <c r="V2854" s="68" t="s">
        <v>15261</v>
      </c>
      <c r="W2854" s="68"/>
      <c r="X2854" s="68" t="s">
        <v>4382</v>
      </c>
      <c r="Y2854" s="68"/>
    </row>
    <row r="2855" spans="1:25" x14ac:dyDescent="0.25">
      <c r="A2855" s="68" t="s">
        <v>7936</v>
      </c>
      <c r="B2855" s="68" t="s">
        <v>7935</v>
      </c>
      <c r="C2855" s="68" t="s">
        <v>181</v>
      </c>
      <c r="D2855" s="68" t="s">
        <v>132</v>
      </c>
      <c r="E2855" s="68" t="s">
        <v>11</v>
      </c>
      <c r="F2855" s="68" t="s">
        <v>133</v>
      </c>
      <c r="G2855" s="68" t="s">
        <v>6</v>
      </c>
      <c r="H2855" s="68" t="s">
        <v>3</v>
      </c>
      <c r="I2855" s="68">
        <v>70502</v>
      </c>
      <c r="J2855" s="68" t="s">
        <v>13873</v>
      </c>
      <c r="K2855" s="68" t="s">
        <v>132</v>
      </c>
      <c r="L2855" s="68" t="s">
        <v>3790</v>
      </c>
      <c r="M2855" s="68" t="s">
        <v>7734</v>
      </c>
      <c r="N2855" s="68" t="s">
        <v>181</v>
      </c>
      <c r="O2855" s="68" t="s">
        <v>14666</v>
      </c>
      <c r="P2855" s="348">
        <v>22002900</v>
      </c>
      <c r="Q2855" s="348">
        <v>86440313</v>
      </c>
      <c r="R2855" s="348" t="s">
        <v>13629</v>
      </c>
      <c r="S2855" s="348">
        <v>86440313</v>
      </c>
      <c r="T2855" s="348" t="s">
        <v>15982</v>
      </c>
      <c r="U2855" s="348">
        <v>83295874</v>
      </c>
      <c r="V2855" s="68"/>
      <c r="W2855" s="68"/>
      <c r="X2855" s="68" t="s">
        <v>3048</v>
      </c>
      <c r="Y2855" s="68"/>
    </row>
    <row r="2856" spans="1:25" x14ac:dyDescent="0.25">
      <c r="A2856" s="68" t="s">
        <v>7938</v>
      </c>
      <c r="B2856" s="68" t="s">
        <v>7937</v>
      </c>
      <c r="C2856" s="68" t="s">
        <v>5672</v>
      </c>
      <c r="D2856" s="68" t="s">
        <v>132</v>
      </c>
      <c r="E2856" s="68" t="s">
        <v>8</v>
      </c>
      <c r="F2856" s="68" t="s">
        <v>133</v>
      </c>
      <c r="G2856" s="68" t="s">
        <v>6</v>
      </c>
      <c r="H2856" s="68" t="s">
        <v>4</v>
      </c>
      <c r="I2856" s="68">
        <v>70503</v>
      </c>
      <c r="J2856" s="68" t="s">
        <v>12992</v>
      </c>
      <c r="K2856" s="68" t="s">
        <v>132</v>
      </c>
      <c r="L2856" s="68" t="s">
        <v>3790</v>
      </c>
      <c r="M2856" s="68" t="s">
        <v>14349</v>
      </c>
      <c r="N2856" s="68" t="s">
        <v>5672</v>
      </c>
      <c r="O2856" s="68" t="s">
        <v>14666</v>
      </c>
      <c r="P2856" s="348">
        <v>22001683</v>
      </c>
      <c r="Q2856" s="348" t="s">
        <v>15347</v>
      </c>
      <c r="R2856" s="348" t="s">
        <v>15144</v>
      </c>
      <c r="S2856" s="348">
        <v>83131913</v>
      </c>
      <c r="T2856" s="348" t="s">
        <v>15355</v>
      </c>
      <c r="U2856" s="348" t="s">
        <v>16825</v>
      </c>
      <c r="V2856" s="68"/>
      <c r="W2856" s="68"/>
      <c r="X2856" s="68" t="s">
        <v>7939</v>
      </c>
      <c r="Y2856" s="68"/>
    </row>
    <row r="2857" spans="1:25" x14ac:dyDescent="0.25">
      <c r="A2857" s="68" t="s">
        <v>7941</v>
      </c>
      <c r="B2857" s="68" t="s">
        <v>7940</v>
      </c>
      <c r="C2857" s="68" t="s">
        <v>7942</v>
      </c>
      <c r="D2857" s="68" t="s">
        <v>132</v>
      </c>
      <c r="E2857" s="68" t="s">
        <v>11</v>
      </c>
      <c r="F2857" s="68" t="s">
        <v>133</v>
      </c>
      <c r="G2857" s="68" t="s">
        <v>6</v>
      </c>
      <c r="H2857" s="68" t="s">
        <v>3</v>
      </c>
      <c r="I2857" s="68">
        <v>70502</v>
      </c>
      <c r="J2857" s="68" t="s">
        <v>13873</v>
      </c>
      <c r="K2857" s="68" t="s">
        <v>132</v>
      </c>
      <c r="L2857" s="68" t="s">
        <v>3790</v>
      </c>
      <c r="M2857" s="68" t="s">
        <v>7734</v>
      </c>
      <c r="N2857" s="68" t="s">
        <v>11898</v>
      </c>
      <c r="O2857" s="68" t="s">
        <v>14666</v>
      </c>
      <c r="P2857" s="348">
        <v>21001347</v>
      </c>
      <c r="Q2857" s="348" t="s">
        <v>15347</v>
      </c>
      <c r="R2857" s="348" t="s">
        <v>13291</v>
      </c>
      <c r="S2857" s="348">
        <v>86215174</v>
      </c>
      <c r="T2857" s="348" t="s">
        <v>15982</v>
      </c>
      <c r="U2857" s="348">
        <v>27186207</v>
      </c>
      <c r="V2857" s="68"/>
      <c r="W2857" s="68"/>
      <c r="X2857" s="68" t="s">
        <v>10737</v>
      </c>
      <c r="Y2857" s="68"/>
    </row>
    <row r="2858" spans="1:25" x14ac:dyDescent="0.25">
      <c r="A2858" s="68" t="s">
        <v>7944</v>
      </c>
      <c r="B2858" s="68" t="s">
        <v>7943</v>
      </c>
      <c r="C2858" s="68" t="s">
        <v>7945</v>
      </c>
      <c r="D2858" s="68" t="s">
        <v>132</v>
      </c>
      <c r="E2858" s="68" t="s">
        <v>8</v>
      </c>
      <c r="F2858" s="68" t="s">
        <v>133</v>
      </c>
      <c r="G2858" s="68" t="s">
        <v>6</v>
      </c>
      <c r="H2858" s="68" t="s">
        <v>4</v>
      </c>
      <c r="I2858" s="68">
        <v>70503</v>
      </c>
      <c r="J2858" s="68" t="s">
        <v>12992</v>
      </c>
      <c r="K2858" s="68" t="s">
        <v>132</v>
      </c>
      <c r="L2858" s="68" t="s">
        <v>3790</v>
      </c>
      <c r="M2858" s="68" t="s">
        <v>14349</v>
      </c>
      <c r="N2858" s="68" t="s">
        <v>7945</v>
      </c>
      <c r="O2858" s="68" t="s">
        <v>14666</v>
      </c>
      <c r="P2858" s="348">
        <v>22001910</v>
      </c>
      <c r="Q2858" s="348">
        <v>22001910</v>
      </c>
      <c r="R2858" s="348" t="s">
        <v>16859</v>
      </c>
      <c r="S2858" s="348">
        <v>84317001</v>
      </c>
      <c r="T2858" s="348" t="s">
        <v>15355</v>
      </c>
      <c r="U2858" s="348" t="s">
        <v>16826</v>
      </c>
      <c r="V2858" s="68"/>
      <c r="W2858" s="68"/>
      <c r="X2858" s="68" t="s">
        <v>4907</v>
      </c>
      <c r="Y2858" s="68"/>
    </row>
    <row r="2859" spans="1:25" x14ac:dyDescent="0.25">
      <c r="A2859" s="68" t="s">
        <v>7946</v>
      </c>
      <c r="B2859" s="68" t="s">
        <v>5160</v>
      </c>
      <c r="C2859" s="68" t="s">
        <v>929</v>
      </c>
      <c r="D2859" s="68" t="s">
        <v>132</v>
      </c>
      <c r="E2859" s="68" t="s">
        <v>11</v>
      </c>
      <c r="F2859" s="68" t="s">
        <v>133</v>
      </c>
      <c r="G2859" s="68" t="s">
        <v>6</v>
      </c>
      <c r="H2859" s="68" t="s">
        <v>2</v>
      </c>
      <c r="I2859" s="68">
        <v>70501</v>
      </c>
      <c r="J2859" s="68" t="s">
        <v>12907</v>
      </c>
      <c r="K2859" s="68" t="s">
        <v>132</v>
      </c>
      <c r="L2859" s="68" t="s">
        <v>3790</v>
      </c>
      <c r="M2859" s="68" t="s">
        <v>3790</v>
      </c>
      <c r="N2859" s="68" t="s">
        <v>929</v>
      </c>
      <c r="O2859" s="68" t="s">
        <v>14666</v>
      </c>
      <c r="P2859" s="348">
        <v>22006822</v>
      </c>
      <c r="Q2859" s="348" t="s">
        <v>15347</v>
      </c>
      <c r="R2859" s="348" t="s">
        <v>11899</v>
      </c>
      <c r="S2859" s="348">
        <v>85022900</v>
      </c>
      <c r="T2859" s="348" t="s">
        <v>15982</v>
      </c>
      <c r="U2859" s="348">
        <v>27186207</v>
      </c>
      <c r="V2859" s="68"/>
      <c r="W2859" s="68"/>
      <c r="X2859" s="68" t="s">
        <v>7173</v>
      </c>
      <c r="Y2859" s="68"/>
    </row>
    <row r="2860" spans="1:25" x14ac:dyDescent="0.25">
      <c r="A2860" s="68" t="s">
        <v>7948</v>
      </c>
      <c r="B2860" s="69" t="s">
        <v>7947</v>
      </c>
      <c r="C2860" s="68" t="s">
        <v>3790</v>
      </c>
      <c r="D2860" s="68" t="s">
        <v>132</v>
      </c>
      <c r="E2860" s="68" t="s">
        <v>11</v>
      </c>
      <c r="F2860" s="68" t="s">
        <v>133</v>
      </c>
      <c r="G2860" s="68" t="s">
        <v>6</v>
      </c>
      <c r="H2860" s="68" t="s">
        <v>2</v>
      </c>
      <c r="I2860" s="68">
        <v>70501</v>
      </c>
      <c r="J2860" s="68" t="s">
        <v>12907</v>
      </c>
      <c r="K2860" s="68" t="s">
        <v>132</v>
      </c>
      <c r="L2860" s="68" t="s">
        <v>3790</v>
      </c>
      <c r="M2860" s="68" t="s">
        <v>3790</v>
      </c>
      <c r="N2860" s="68" t="s">
        <v>3790</v>
      </c>
      <c r="O2860" s="68" t="s">
        <v>14666</v>
      </c>
      <c r="P2860" s="348">
        <v>27181318</v>
      </c>
      <c r="Q2860" s="348">
        <v>27181318</v>
      </c>
      <c r="R2860" s="348" t="s">
        <v>15985</v>
      </c>
      <c r="S2860" s="348">
        <v>85806919</v>
      </c>
      <c r="T2860" s="348" t="s">
        <v>15982</v>
      </c>
      <c r="U2860" s="348">
        <v>27186207</v>
      </c>
      <c r="V2860" s="68"/>
      <c r="W2860" s="68"/>
      <c r="X2860" s="68" t="s">
        <v>948</v>
      </c>
      <c r="Y2860" s="68" t="s">
        <v>1624</v>
      </c>
    </row>
    <row r="2861" spans="1:25" x14ac:dyDescent="0.25">
      <c r="A2861" s="68" t="s">
        <v>7949</v>
      </c>
      <c r="B2861" s="68" t="s">
        <v>5719</v>
      </c>
      <c r="C2861" s="68" t="s">
        <v>10375</v>
      </c>
      <c r="D2861" s="68" t="s">
        <v>132</v>
      </c>
      <c r="E2861" s="68" t="s">
        <v>11</v>
      </c>
      <c r="F2861" s="68" t="s">
        <v>133</v>
      </c>
      <c r="G2861" s="68" t="s">
        <v>6</v>
      </c>
      <c r="H2861" s="68" t="s">
        <v>3</v>
      </c>
      <c r="I2861" s="68">
        <v>70502</v>
      </c>
      <c r="J2861" s="68" t="s">
        <v>13873</v>
      </c>
      <c r="K2861" s="68" t="s">
        <v>132</v>
      </c>
      <c r="L2861" s="68" t="s">
        <v>3790</v>
      </c>
      <c r="M2861" s="68" t="s">
        <v>7734</v>
      </c>
      <c r="N2861" s="68" t="s">
        <v>7734</v>
      </c>
      <c r="O2861" s="68" t="s">
        <v>14666</v>
      </c>
      <c r="P2861" s="348">
        <v>27186851</v>
      </c>
      <c r="Q2861" s="348">
        <v>27184597</v>
      </c>
      <c r="R2861" s="348" t="s">
        <v>13292</v>
      </c>
      <c r="S2861" s="348">
        <v>27186851</v>
      </c>
      <c r="T2861" s="348" t="s">
        <v>15982</v>
      </c>
      <c r="U2861" s="348" t="s">
        <v>15347</v>
      </c>
      <c r="V2861" s="68" t="s">
        <v>15261</v>
      </c>
      <c r="W2861" s="68"/>
      <c r="X2861" s="68" t="s">
        <v>940</v>
      </c>
      <c r="Y2861" s="68" t="s">
        <v>779</v>
      </c>
    </row>
    <row r="2862" spans="1:25" x14ac:dyDescent="0.25">
      <c r="A2862" s="68" t="s">
        <v>7951</v>
      </c>
      <c r="B2862" s="68" t="s">
        <v>7950</v>
      </c>
      <c r="C2862" s="68" t="s">
        <v>7952</v>
      </c>
      <c r="D2862" s="68" t="s">
        <v>132</v>
      </c>
      <c r="E2862" s="68" t="s">
        <v>11</v>
      </c>
      <c r="F2862" s="68" t="s">
        <v>133</v>
      </c>
      <c r="G2862" s="68" t="s">
        <v>6</v>
      </c>
      <c r="H2862" s="68" t="s">
        <v>3</v>
      </c>
      <c r="I2862" s="68">
        <v>70502</v>
      </c>
      <c r="J2862" s="68" t="s">
        <v>13873</v>
      </c>
      <c r="K2862" s="68" t="s">
        <v>132</v>
      </c>
      <c r="L2862" s="68" t="s">
        <v>3790</v>
      </c>
      <c r="M2862" s="68" t="s">
        <v>7734</v>
      </c>
      <c r="N2862" s="68" t="s">
        <v>11900</v>
      </c>
      <c r="O2862" s="68" t="s">
        <v>14666</v>
      </c>
      <c r="P2862" s="348" t="s">
        <v>15347</v>
      </c>
      <c r="Q2862" s="348" t="s">
        <v>15347</v>
      </c>
      <c r="R2862" s="348" t="s">
        <v>14368</v>
      </c>
      <c r="S2862" s="348">
        <v>85644785</v>
      </c>
      <c r="T2862" s="348" t="s">
        <v>15982</v>
      </c>
      <c r="U2862" s="348">
        <v>27186207</v>
      </c>
      <c r="V2862" s="68"/>
      <c r="W2862" s="68"/>
      <c r="X2862" s="68" t="s">
        <v>4376</v>
      </c>
      <c r="Y2862" s="68"/>
    </row>
    <row r="2863" spans="1:25" x14ac:dyDescent="0.25">
      <c r="A2863" s="68" t="s">
        <v>7954</v>
      </c>
      <c r="B2863" s="68" t="s">
        <v>7953</v>
      </c>
      <c r="C2863" s="68" t="s">
        <v>7955</v>
      </c>
      <c r="D2863" s="68" t="s">
        <v>132</v>
      </c>
      <c r="E2863" s="68" t="s">
        <v>11</v>
      </c>
      <c r="F2863" s="68" t="s">
        <v>133</v>
      </c>
      <c r="G2863" s="68" t="s">
        <v>6</v>
      </c>
      <c r="H2863" s="68" t="s">
        <v>3</v>
      </c>
      <c r="I2863" s="68">
        <v>70502</v>
      </c>
      <c r="J2863" s="68" t="s">
        <v>13873</v>
      </c>
      <c r="K2863" s="68" t="s">
        <v>132</v>
      </c>
      <c r="L2863" s="68" t="s">
        <v>3790</v>
      </c>
      <c r="M2863" s="68" t="s">
        <v>7734</v>
      </c>
      <c r="N2863" s="68" t="s">
        <v>7955</v>
      </c>
      <c r="O2863" s="68" t="s">
        <v>14666</v>
      </c>
      <c r="P2863" s="348">
        <v>27184715</v>
      </c>
      <c r="Q2863" s="348">
        <v>83449782</v>
      </c>
      <c r="R2863" s="348" t="s">
        <v>1213</v>
      </c>
      <c r="S2863" s="348">
        <v>83449782</v>
      </c>
      <c r="T2863" s="348" t="s">
        <v>15982</v>
      </c>
      <c r="U2863" s="348">
        <v>27186207</v>
      </c>
      <c r="V2863" s="68"/>
      <c r="W2863" s="68"/>
      <c r="X2863" s="68" t="s">
        <v>585</v>
      </c>
      <c r="Y2863" s="68"/>
    </row>
    <row r="2864" spans="1:25" x14ac:dyDescent="0.25">
      <c r="A2864" s="68" t="s">
        <v>7956</v>
      </c>
      <c r="B2864" s="68" t="s">
        <v>5369</v>
      </c>
      <c r="C2864" s="68" t="s">
        <v>69</v>
      </c>
      <c r="D2864" s="68" t="s">
        <v>132</v>
      </c>
      <c r="E2864" s="68" t="s">
        <v>11</v>
      </c>
      <c r="F2864" s="68" t="s">
        <v>133</v>
      </c>
      <c r="G2864" s="68" t="s">
        <v>6</v>
      </c>
      <c r="H2864" s="68" t="s">
        <v>2</v>
      </c>
      <c r="I2864" s="68">
        <v>70501</v>
      </c>
      <c r="J2864" s="68" t="s">
        <v>12907</v>
      </c>
      <c r="K2864" s="68" t="s">
        <v>132</v>
      </c>
      <c r="L2864" s="68" t="s">
        <v>3790</v>
      </c>
      <c r="M2864" s="68" t="s">
        <v>3790</v>
      </c>
      <c r="N2864" s="68" t="s">
        <v>69</v>
      </c>
      <c r="O2864" s="68" t="s">
        <v>14666</v>
      </c>
      <c r="P2864" s="348">
        <v>22002939</v>
      </c>
      <c r="Q2864" s="348" t="s">
        <v>15347</v>
      </c>
      <c r="R2864" s="348" t="s">
        <v>10565</v>
      </c>
      <c r="S2864" s="348" t="s">
        <v>15347</v>
      </c>
      <c r="T2864" s="348" t="s">
        <v>15982</v>
      </c>
      <c r="U2864" s="348">
        <v>27186207</v>
      </c>
      <c r="V2864" s="68"/>
      <c r="W2864" s="68"/>
      <c r="X2864" s="68" t="s">
        <v>5716</v>
      </c>
      <c r="Y2864" s="68"/>
    </row>
    <row r="2865" spans="1:25" x14ac:dyDescent="0.25">
      <c r="A2865" s="68" t="s">
        <v>7958</v>
      </c>
      <c r="B2865" s="68" t="s">
        <v>7957</v>
      </c>
      <c r="C2865" s="68" t="s">
        <v>7789</v>
      </c>
      <c r="D2865" s="68" t="s">
        <v>132</v>
      </c>
      <c r="E2865" s="68" t="s">
        <v>11</v>
      </c>
      <c r="F2865" s="68" t="s">
        <v>133</v>
      </c>
      <c r="G2865" s="68" t="s">
        <v>6</v>
      </c>
      <c r="H2865" s="68" t="s">
        <v>2</v>
      </c>
      <c r="I2865" s="68">
        <v>70501</v>
      </c>
      <c r="J2865" s="68" t="s">
        <v>12907</v>
      </c>
      <c r="K2865" s="68" t="s">
        <v>132</v>
      </c>
      <c r="L2865" s="68" t="s">
        <v>3790</v>
      </c>
      <c r="M2865" s="68" t="s">
        <v>3790</v>
      </c>
      <c r="N2865" s="68" t="s">
        <v>7789</v>
      </c>
      <c r="O2865" s="68" t="s">
        <v>14666</v>
      </c>
      <c r="P2865" s="348">
        <v>88229618</v>
      </c>
      <c r="Q2865" s="348">
        <v>22001903</v>
      </c>
      <c r="R2865" s="348" t="s">
        <v>11872</v>
      </c>
      <c r="S2865" s="348">
        <v>88229618</v>
      </c>
      <c r="T2865" s="348" t="s">
        <v>15982</v>
      </c>
      <c r="U2865" s="348">
        <v>83295874</v>
      </c>
      <c r="V2865" s="68"/>
      <c r="W2865" s="68"/>
      <c r="X2865" s="68" t="s">
        <v>5139</v>
      </c>
      <c r="Y2865" s="68"/>
    </row>
    <row r="2866" spans="1:25" x14ac:dyDescent="0.25">
      <c r="A2866" s="68" t="s">
        <v>7959</v>
      </c>
      <c r="B2866" s="68" t="s">
        <v>6736</v>
      </c>
      <c r="C2866" s="68" t="s">
        <v>3549</v>
      </c>
      <c r="D2866" s="68" t="s">
        <v>4119</v>
      </c>
      <c r="E2866" s="68" t="s">
        <v>2</v>
      </c>
      <c r="F2866" s="68" t="s">
        <v>133</v>
      </c>
      <c r="G2866" s="68" t="s">
        <v>3</v>
      </c>
      <c r="H2866" s="68" t="s">
        <v>2</v>
      </c>
      <c r="I2866" s="68">
        <v>70201</v>
      </c>
      <c r="J2866" s="68" t="s">
        <v>13761</v>
      </c>
      <c r="K2866" s="68" t="s">
        <v>132</v>
      </c>
      <c r="L2866" s="68" t="s">
        <v>14376</v>
      </c>
      <c r="M2866" s="68" t="s">
        <v>4119</v>
      </c>
      <c r="N2866" s="68" t="s">
        <v>3549</v>
      </c>
      <c r="O2866" s="68" t="s">
        <v>14666</v>
      </c>
      <c r="P2866" s="348">
        <v>27111047</v>
      </c>
      <c r="Q2866" s="348">
        <v>27111047</v>
      </c>
      <c r="R2866" s="348" t="s">
        <v>10566</v>
      </c>
      <c r="S2866" s="348">
        <v>27111047</v>
      </c>
      <c r="T2866" s="348" t="s">
        <v>13647</v>
      </c>
      <c r="U2866" s="348">
        <v>27111497</v>
      </c>
      <c r="V2866" s="68"/>
      <c r="W2866" s="68"/>
      <c r="X2866" s="68" t="s">
        <v>3268</v>
      </c>
      <c r="Y2866" s="68"/>
    </row>
    <row r="2867" spans="1:25" x14ac:dyDescent="0.25">
      <c r="A2867" s="68" t="s">
        <v>7961</v>
      </c>
      <c r="B2867" s="68" t="s">
        <v>7960</v>
      </c>
      <c r="C2867" s="68" t="s">
        <v>7962</v>
      </c>
      <c r="D2867" s="68" t="s">
        <v>4119</v>
      </c>
      <c r="E2867" s="68" t="s">
        <v>6</v>
      </c>
      <c r="F2867" s="68" t="s">
        <v>133</v>
      </c>
      <c r="G2867" s="68" t="s">
        <v>3</v>
      </c>
      <c r="H2867" s="68" t="s">
        <v>3</v>
      </c>
      <c r="I2867" s="68">
        <v>70202</v>
      </c>
      <c r="J2867" s="68" t="s">
        <v>13845</v>
      </c>
      <c r="K2867" s="68" t="s">
        <v>132</v>
      </c>
      <c r="L2867" s="68" t="s">
        <v>14376</v>
      </c>
      <c r="M2867" s="68" t="s">
        <v>14181</v>
      </c>
      <c r="N2867" s="68" t="s">
        <v>7962</v>
      </c>
      <c r="O2867" s="68" t="s">
        <v>14666</v>
      </c>
      <c r="P2867" s="348">
        <v>27636069</v>
      </c>
      <c r="Q2867" s="348">
        <v>27639903</v>
      </c>
      <c r="R2867" s="348" t="s">
        <v>9953</v>
      </c>
      <c r="S2867" s="348">
        <v>27636069</v>
      </c>
      <c r="T2867" s="348" t="s">
        <v>15385</v>
      </c>
      <c r="U2867" s="348">
        <v>27633911</v>
      </c>
      <c r="V2867" s="68"/>
      <c r="W2867" s="68"/>
      <c r="X2867" s="68" t="s">
        <v>4221</v>
      </c>
      <c r="Y2867" s="68"/>
    </row>
    <row r="2868" spans="1:25" x14ac:dyDescent="0.25">
      <c r="A2868" s="68" t="s">
        <v>7964</v>
      </c>
      <c r="B2868" s="68" t="s">
        <v>7963</v>
      </c>
      <c r="C2868" s="68" t="s">
        <v>1743</v>
      </c>
      <c r="D2868" s="68" t="s">
        <v>4119</v>
      </c>
      <c r="E2868" s="68" t="s">
        <v>2</v>
      </c>
      <c r="F2868" s="68" t="s">
        <v>133</v>
      </c>
      <c r="G2868" s="68" t="s">
        <v>3</v>
      </c>
      <c r="H2868" s="68" t="s">
        <v>2</v>
      </c>
      <c r="I2868" s="68">
        <v>70201</v>
      </c>
      <c r="J2868" s="68" t="s">
        <v>13761</v>
      </c>
      <c r="K2868" s="68" t="s">
        <v>132</v>
      </c>
      <c r="L2868" s="68" t="s">
        <v>14376</v>
      </c>
      <c r="M2868" s="68" t="s">
        <v>4119</v>
      </c>
      <c r="N2868" s="68" t="s">
        <v>1079</v>
      </c>
      <c r="O2868" s="68" t="s">
        <v>14666</v>
      </c>
      <c r="P2868" s="348">
        <v>27112508</v>
      </c>
      <c r="Q2868" s="348" t="s">
        <v>15347</v>
      </c>
      <c r="R2868" s="348" t="s">
        <v>15987</v>
      </c>
      <c r="S2868" s="348">
        <v>88799306</v>
      </c>
      <c r="T2868" s="348" t="s">
        <v>13647</v>
      </c>
      <c r="U2868" s="348">
        <v>27111497</v>
      </c>
      <c r="V2868" s="68"/>
      <c r="W2868" s="68"/>
      <c r="X2868" s="68" t="s">
        <v>6365</v>
      </c>
      <c r="Y2868" s="68"/>
    </row>
    <row r="2869" spans="1:25" x14ac:dyDescent="0.25">
      <c r="A2869" s="68" t="s">
        <v>7966</v>
      </c>
      <c r="B2869" s="68" t="s">
        <v>7965</v>
      </c>
      <c r="C2869" s="68" t="s">
        <v>3445</v>
      </c>
      <c r="D2869" s="68" t="s">
        <v>4119</v>
      </c>
      <c r="E2869" s="68" t="s">
        <v>2</v>
      </c>
      <c r="F2869" s="68" t="s">
        <v>133</v>
      </c>
      <c r="G2869" s="68" t="s">
        <v>3</v>
      </c>
      <c r="H2869" s="68" t="s">
        <v>3</v>
      </c>
      <c r="I2869" s="68">
        <v>70202</v>
      </c>
      <c r="J2869" s="68" t="s">
        <v>13845</v>
      </c>
      <c r="K2869" s="68" t="s">
        <v>132</v>
      </c>
      <c r="L2869" s="68" t="s">
        <v>14376</v>
      </c>
      <c r="M2869" s="68" t="s">
        <v>14181</v>
      </c>
      <c r="N2869" s="68" t="s">
        <v>3445</v>
      </c>
      <c r="O2869" s="68" t="s">
        <v>14666</v>
      </c>
      <c r="P2869" s="348">
        <v>27104410</v>
      </c>
      <c r="Q2869" s="348">
        <v>27104410</v>
      </c>
      <c r="R2869" s="348" t="s">
        <v>8053</v>
      </c>
      <c r="S2869" s="348">
        <v>87354794</v>
      </c>
      <c r="T2869" s="348" t="s">
        <v>13647</v>
      </c>
      <c r="U2869" s="348">
        <v>27111497</v>
      </c>
      <c r="V2869" s="68"/>
      <c r="W2869" s="68"/>
      <c r="X2869" s="68" t="s">
        <v>3261</v>
      </c>
      <c r="Y2869" s="68"/>
    </row>
    <row r="2870" spans="1:25" x14ac:dyDescent="0.25">
      <c r="A2870" s="68" t="s">
        <v>7968</v>
      </c>
      <c r="B2870" s="68" t="s">
        <v>7967</v>
      </c>
      <c r="C2870" s="68" t="s">
        <v>323</v>
      </c>
      <c r="D2870" s="68" t="s">
        <v>4119</v>
      </c>
      <c r="E2870" s="68" t="s">
        <v>2</v>
      </c>
      <c r="F2870" s="68" t="s">
        <v>133</v>
      </c>
      <c r="G2870" s="68" t="s">
        <v>3</v>
      </c>
      <c r="H2870" s="68" t="s">
        <v>2</v>
      </c>
      <c r="I2870" s="68">
        <v>70201</v>
      </c>
      <c r="J2870" s="68" t="s">
        <v>13761</v>
      </c>
      <c r="K2870" s="68" t="s">
        <v>132</v>
      </c>
      <c r="L2870" s="68" t="s">
        <v>14376</v>
      </c>
      <c r="M2870" s="68" t="s">
        <v>4119</v>
      </c>
      <c r="N2870" s="68" t="s">
        <v>323</v>
      </c>
      <c r="O2870" s="68" t="s">
        <v>14666</v>
      </c>
      <c r="P2870" s="348">
        <v>27110196</v>
      </c>
      <c r="Q2870" s="348" t="s">
        <v>15347</v>
      </c>
      <c r="R2870" s="348" t="s">
        <v>13300</v>
      </c>
      <c r="S2870" s="348">
        <v>27110196</v>
      </c>
      <c r="T2870" s="348" t="s">
        <v>13647</v>
      </c>
      <c r="U2870" s="348">
        <v>27111497</v>
      </c>
      <c r="V2870" s="68"/>
      <c r="W2870" s="68"/>
      <c r="X2870" s="68" t="s">
        <v>5321</v>
      </c>
      <c r="Y2870" s="68"/>
    </row>
    <row r="2871" spans="1:25" x14ac:dyDescent="0.25">
      <c r="A2871" s="68" t="s">
        <v>7969</v>
      </c>
      <c r="B2871" s="68" t="s">
        <v>6635</v>
      </c>
      <c r="C2871" s="68" t="s">
        <v>1357</v>
      </c>
      <c r="D2871" s="68" t="s">
        <v>4119</v>
      </c>
      <c r="E2871" s="68" t="s">
        <v>3</v>
      </c>
      <c r="F2871" s="68" t="s">
        <v>133</v>
      </c>
      <c r="G2871" s="68" t="s">
        <v>3</v>
      </c>
      <c r="H2871" s="68" t="s">
        <v>4</v>
      </c>
      <c r="I2871" s="68">
        <v>70203</v>
      </c>
      <c r="J2871" s="68" t="s">
        <v>15339</v>
      </c>
      <c r="K2871" s="68" t="s">
        <v>132</v>
      </c>
      <c r="L2871" s="68" t="s">
        <v>14376</v>
      </c>
      <c r="M2871" s="68" t="s">
        <v>14380</v>
      </c>
      <c r="N2871" s="68" t="s">
        <v>1357</v>
      </c>
      <c r="O2871" s="68" t="s">
        <v>14666</v>
      </c>
      <c r="P2871" s="348">
        <v>27630053</v>
      </c>
      <c r="Q2871" s="348">
        <v>27630003</v>
      </c>
      <c r="R2871" s="348" t="s">
        <v>10567</v>
      </c>
      <c r="S2871" s="348">
        <v>27630003</v>
      </c>
      <c r="T2871" s="348" t="s">
        <v>16792</v>
      </c>
      <c r="U2871" s="348">
        <v>27632900</v>
      </c>
      <c r="V2871" s="68"/>
      <c r="W2871" s="68"/>
      <c r="X2871" s="68" t="s">
        <v>4229</v>
      </c>
      <c r="Y2871" s="68"/>
    </row>
    <row r="2872" spans="1:25" x14ac:dyDescent="0.25">
      <c r="A2872" s="68" t="s">
        <v>7970</v>
      </c>
      <c r="B2872" s="68" t="s">
        <v>3036</v>
      </c>
      <c r="C2872" s="68" t="s">
        <v>218</v>
      </c>
      <c r="D2872" s="68" t="s">
        <v>4119</v>
      </c>
      <c r="E2872" s="68" t="s">
        <v>2</v>
      </c>
      <c r="F2872" s="68" t="s">
        <v>133</v>
      </c>
      <c r="G2872" s="68" t="s">
        <v>3</v>
      </c>
      <c r="H2872" s="68" t="s">
        <v>8</v>
      </c>
      <c r="I2872" s="68">
        <v>70207</v>
      </c>
      <c r="J2872" s="68" t="s">
        <v>13968</v>
      </c>
      <c r="K2872" s="68" t="s">
        <v>132</v>
      </c>
      <c r="L2872" s="68" t="s">
        <v>14376</v>
      </c>
      <c r="M2872" s="68" t="s">
        <v>1881</v>
      </c>
      <c r="N2872" s="68" t="s">
        <v>218</v>
      </c>
      <c r="O2872" s="68" t="s">
        <v>14666</v>
      </c>
      <c r="P2872" s="348">
        <v>27103980</v>
      </c>
      <c r="Q2872" s="348">
        <v>27103980</v>
      </c>
      <c r="R2872" s="348" t="s">
        <v>11737</v>
      </c>
      <c r="S2872" s="348">
        <v>27103980</v>
      </c>
      <c r="T2872" s="348" t="s">
        <v>13647</v>
      </c>
      <c r="U2872" s="348">
        <v>27111497</v>
      </c>
      <c r="V2872" s="68" t="s">
        <v>15261</v>
      </c>
      <c r="W2872" s="68"/>
      <c r="X2872" s="68" t="s">
        <v>3278</v>
      </c>
      <c r="Y2872" s="68"/>
    </row>
    <row r="2873" spans="1:25" x14ac:dyDescent="0.25">
      <c r="A2873" s="68" t="s">
        <v>7971</v>
      </c>
      <c r="B2873" s="68" t="s">
        <v>3073</v>
      </c>
      <c r="C2873" s="68" t="s">
        <v>3175</v>
      </c>
      <c r="D2873" s="68" t="s">
        <v>4119</v>
      </c>
      <c r="E2873" s="68" t="s">
        <v>2</v>
      </c>
      <c r="F2873" s="68" t="s">
        <v>133</v>
      </c>
      <c r="G2873" s="68" t="s">
        <v>3</v>
      </c>
      <c r="H2873" s="68" t="s">
        <v>8</v>
      </c>
      <c r="I2873" s="68">
        <v>70207</v>
      </c>
      <c r="J2873" s="68" t="s">
        <v>13968</v>
      </c>
      <c r="K2873" s="68" t="s">
        <v>132</v>
      </c>
      <c r="L2873" s="68" t="s">
        <v>14376</v>
      </c>
      <c r="M2873" s="68" t="s">
        <v>1881</v>
      </c>
      <c r="N2873" s="68" t="s">
        <v>3175</v>
      </c>
      <c r="O2873" s="68" t="s">
        <v>14666</v>
      </c>
      <c r="P2873" s="348">
        <v>27100857</v>
      </c>
      <c r="Q2873" s="348">
        <v>27100857</v>
      </c>
      <c r="R2873" s="348" t="s">
        <v>15988</v>
      </c>
      <c r="S2873" s="348">
        <v>27112990</v>
      </c>
      <c r="T2873" s="348" t="s">
        <v>13647</v>
      </c>
      <c r="U2873" s="348">
        <v>27111495</v>
      </c>
      <c r="V2873" s="68"/>
      <c r="W2873" s="68"/>
      <c r="X2873" s="68" t="s">
        <v>3257</v>
      </c>
      <c r="Y2873" s="68"/>
    </row>
    <row r="2874" spans="1:25" x14ac:dyDescent="0.25">
      <c r="A2874" s="68" t="s">
        <v>7973</v>
      </c>
      <c r="B2874" s="68" t="s">
        <v>7972</v>
      </c>
      <c r="C2874" s="68" t="s">
        <v>7974</v>
      </c>
      <c r="D2874" s="68" t="s">
        <v>4119</v>
      </c>
      <c r="E2874" s="68" t="s">
        <v>3</v>
      </c>
      <c r="F2874" s="68" t="s">
        <v>133</v>
      </c>
      <c r="G2874" s="68" t="s">
        <v>3</v>
      </c>
      <c r="H2874" s="68" t="s">
        <v>2</v>
      </c>
      <c r="I2874" s="68">
        <v>70201</v>
      </c>
      <c r="J2874" s="68" t="s">
        <v>13761</v>
      </c>
      <c r="K2874" s="68" t="s">
        <v>132</v>
      </c>
      <c r="L2874" s="68" t="s">
        <v>14376</v>
      </c>
      <c r="M2874" s="68" t="s">
        <v>4119</v>
      </c>
      <c r="N2874" s="68" t="s">
        <v>7974</v>
      </c>
      <c r="O2874" s="68" t="s">
        <v>14666</v>
      </c>
      <c r="P2874" s="348">
        <v>40345179</v>
      </c>
      <c r="Q2874" s="348">
        <v>85575209</v>
      </c>
      <c r="R2874" s="348" t="s">
        <v>7975</v>
      </c>
      <c r="S2874" s="348">
        <v>40345179</v>
      </c>
      <c r="T2874" s="348" t="s">
        <v>16792</v>
      </c>
      <c r="U2874" s="348">
        <v>27632900</v>
      </c>
      <c r="V2874" s="68"/>
      <c r="W2874" s="68"/>
      <c r="X2874" s="68" t="s">
        <v>962</v>
      </c>
      <c r="Y2874" s="68"/>
    </row>
    <row r="2875" spans="1:25" x14ac:dyDescent="0.25">
      <c r="A2875" s="68" t="s">
        <v>7976</v>
      </c>
      <c r="B2875" s="68" t="s">
        <v>5715</v>
      </c>
      <c r="C2875" s="68" t="s">
        <v>14181</v>
      </c>
      <c r="D2875" s="68" t="s">
        <v>4119</v>
      </c>
      <c r="E2875" s="68" t="s">
        <v>2</v>
      </c>
      <c r="F2875" s="68" t="s">
        <v>133</v>
      </c>
      <c r="G2875" s="68" t="s">
        <v>3</v>
      </c>
      <c r="H2875" s="68" t="s">
        <v>3</v>
      </c>
      <c r="I2875" s="68">
        <v>70202</v>
      </c>
      <c r="J2875" s="68" t="s">
        <v>13845</v>
      </c>
      <c r="K2875" s="68" t="s">
        <v>132</v>
      </c>
      <c r="L2875" s="68" t="s">
        <v>14376</v>
      </c>
      <c r="M2875" s="68" t="s">
        <v>14181</v>
      </c>
      <c r="N2875" s="68" t="s">
        <v>14181</v>
      </c>
      <c r="O2875" s="68" t="s">
        <v>14666</v>
      </c>
      <c r="P2875" s="348">
        <v>27636653</v>
      </c>
      <c r="Q2875" s="348">
        <v>27636653</v>
      </c>
      <c r="R2875" s="348" t="s">
        <v>7990</v>
      </c>
      <c r="S2875" s="348">
        <v>27636653</v>
      </c>
      <c r="T2875" s="348" t="s">
        <v>13647</v>
      </c>
      <c r="U2875" s="348">
        <v>27111497</v>
      </c>
      <c r="V2875" s="68" t="s">
        <v>15261</v>
      </c>
      <c r="W2875" s="68"/>
      <c r="X2875" s="68" t="s">
        <v>978</v>
      </c>
      <c r="Y2875" s="68"/>
    </row>
    <row r="2876" spans="1:25" x14ac:dyDescent="0.25">
      <c r="A2876" s="68" t="s">
        <v>7978</v>
      </c>
      <c r="B2876" s="68" t="s">
        <v>7977</v>
      </c>
      <c r="C2876" s="68" t="s">
        <v>7979</v>
      </c>
      <c r="D2876" s="68" t="s">
        <v>4119</v>
      </c>
      <c r="E2876" s="68" t="s">
        <v>2</v>
      </c>
      <c r="F2876" s="68" t="s">
        <v>133</v>
      </c>
      <c r="G2876" s="68" t="s">
        <v>3</v>
      </c>
      <c r="H2876" s="68" t="s">
        <v>2</v>
      </c>
      <c r="I2876" s="68">
        <v>70201</v>
      </c>
      <c r="J2876" s="68" t="s">
        <v>13761</v>
      </c>
      <c r="K2876" s="68" t="s">
        <v>132</v>
      </c>
      <c r="L2876" s="68" t="s">
        <v>14376</v>
      </c>
      <c r="M2876" s="68" t="s">
        <v>4119</v>
      </c>
      <c r="N2876" s="68" t="s">
        <v>11901</v>
      </c>
      <c r="O2876" s="68" t="s">
        <v>14666</v>
      </c>
      <c r="P2876" s="348">
        <v>27102065</v>
      </c>
      <c r="Q2876" s="348">
        <v>27102065</v>
      </c>
      <c r="R2876" s="348" t="s">
        <v>15162</v>
      </c>
      <c r="S2876" s="348">
        <v>84859212</v>
      </c>
      <c r="T2876" s="348" t="s">
        <v>13647</v>
      </c>
      <c r="U2876" s="348">
        <v>27111497</v>
      </c>
      <c r="V2876" s="68"/>
      <c r="W2876" s="68"/>
      <c r="X2876" s="68" t="s">
        <v>973</v>
      </c>
      <c r="Y2876" s="68"/>
    </row>
    <row r="2877" spans="1:25" x14ac:dyDescent="0.25">
      <c r="A2877" s="68" t="s">
        <v>7981</v>
      </c>
      <c r="B2877" s="68" t="s">
        <v>7980</v>
      </c>
      <c r="C2877" s="68" t="s">
        <v>8197</v>
      </c>
      <c r="D2877" s="68" t="s">
        <v>4119</v>
      </c>
      <c r="E2877" s="68" t="s">
        <v>2</v>
      </c>
      <c r="F2877" s="68" t="s">
        <v>133</v>
      </c>
      <c r="G2877" s="68" t="s">
        <v>3</v>
      </c>
      <c r="H2877" s="68" t="s">
        <v>2</v>
      </c>
      <c r="I2877" s="68">
        <v>70201</v>
      </c>
      <c r="J2877" s="68" t="s">
        <v>13761</v>
      </c>
      <c r="K2877" s="68" t="s">
        <v>132</v>
      </c>
      <c r="L2877" s="68" t="s">
        <v>14376</v>
      </c>
      <c r="M2877" s="68" t="s">
        <v>4119</v>
      </c>
      <c r="N2877" s="68" t="s">
        <v>8197</v>
      </c>
      <c r="O2877" s="68" t="s">
        <v>14666</v>
      </c>
      <c r="P2877" s="348">
        <v>27100934</v>
      </c>
      <c r="Q2877" s="348">
        <v>27100934</v>
      </c>
      <c r="R2877" s="348" t="s">
        <v>13288</v>
      </c>
      <c r="S2877" s="348">
        <v>27100934</v>
      </c>
      <c r="T2877" s="348" t="s">
        <v>13647</v>
      </c>
      <c r="U2877" s="348">
        <v>27111497</v>
      </c>
      <c r="V2877" s="68"/>
      <c r="W2877" s="68"/>
      <c r="X2877" s="68" t="s">
        <v>1035</v>
      </c>
      <c r="Y2877" s="68"/>
    </row>
    <row r="2878" spans="1:25" x14ac:dyDescent="0.25">
      <c r="A2878" s="68" t="s">
        <v>7983</v>
      </c>
      <c r="B2878" s="68" t="s">
        <v>7982</v>
      </c>
      <c r="C2878" s="68" t="s">
        <v>14399</v>
      </c>
      <c r="D2878" s="68" t="s">
        <v>4119</v>
      </c>
      <c r="E2878" s="68" t="s">
        <v>2</v>
      </c>
      <c r="F2878" s="68" t="s">
        <v>133</v>
      </c>
      <c r="G2878" s="68" t="s">
        <v>3</v>
      </c>
      <c r="H2878" s="68" t="s">
        <v>2</v>
      </c>
      <c r="I2878" s="68">
        <v>70201</v>
      </c>
      <c r="J2878" s="68" t="s">
        <v>13761</v>
      </c>
      <c r="K2878" s="68" t="s">
        <v>132</v>
      </c>
      <c r="L2878" s="68" t="s">
        <v>14376</v>
      </c>
      <c r="M2878" s="68" t="s">
        <v>4119</v>
      </c>
      <c r="N2878" s="68" t="s">
        <v>4119</v>
      </c>
      <c r="O2878" s="68" t="s">
        <v>14666</v>
      </c>
      <c r="P2878" s="348">
        <v>27104183</v>
      </c>
      <c r="Q2878" s="348">
        <v>27105591</v>
      </c>
      <c r="R2878" s="348" t="s">
        <v>16860</v>
      </c>
      <c r="S2878" s="348">
        <v>27104015</v>
      </c>
      <c r="T2878" s="348" t="s">
        <v>13647</v>
      </c>
      <c r="U2878" s="348">
        <v>27111497</v>
      </c>
      <c r="V2878" s="68" t="s">
        <v>15261</v>
      </c>
      <c r="W2878" s="68"/>
      <c r="X2878" s="68"/>
      <c r="Y2878" s="68" t="s">
        <v>783</v>
      </c>
    </row>
    <row r="2879" spans="1:25" x14ac:dyDescent="0.25">
      <c r="A2879" s="68" t="s">
        <v>7985</v>
      </c>
      <c r="B2879" s="68" t="s">
        <v>7984</v>
      </c>
      <c r="C2879" s="68" t="s">
        <v>7986</v>
      </c>
      <c r="D2879" s="68" t="s">
        <v>11173</v>
      </c>
      <c r="E2879" s="68" t="s">
        <v>6</v>
      </c>
      <c r="F2879" s="68" t="s">
        <v>133</v>
      </c>
      <c r="G2879" s="68" t="s">
        <v>2</v>
      </c>
      <c r="H2879" s="68" t="s">
        <v>3</v>
      </c>
      <c r="I2879" s="68">
        <v>70102</v>
      </c>
      <c r="J2879" s="68" t="s">
        <v>13837</v>
      </c>
      <c r="K2879" s="68" t="s">
        <v>132</v>
      </c>
      <c r="L2879" s="68" t="s">
        <v>132</v>
      </c>
      <c r="M2879" s="68" t="s">
        <v>14182</v>
      </c>
      <c r="N2879" s="68" t="s">
        <v>7986</v>
      </c>
      <c r="O2879" s="68" t="s">
        <v>14666</v>
      </c>
      <c r="P2879" s="348">
        <v>85191975</v>
      </c>
      <c r="Q2879" s="348">
        <v>85174204</v>
      </c>
      <c r="R2879" s="348" t="s">
        <v>10384</v>
      </c>
      <c r="S2879" s="348">
        <v>85191975</v>
      </c>
      <c r="T2879" s="348" t="s">
        <v>10227</v>
      </c>
      <c r="U2879" s="348">
        <v>83478507</v>
      </c>
      <c r="V2879" s="68"/>
      <c r="W2879" s="68"/>
      <c r="X2879" s="68" t="s">
        <v>6750</v>
      </c>
      <c r="Y2879" s="68"/>
    </row>
    <row r="2880" spans="1:25" x14ac:dyDescent="0.25">
      <c r="A2880" s="68" t="s">
        <v>7987</v>
      </c>
      <c r="B2880" s="68" t="s">
        <v>3799</v>
      </c>
      <c r="C2880" s="68" t="s">
        <v>911</v>
      </c>
      <c r="D2880" s="68" t="s">
        <v>4119</v>
      </c>
      <c r="E2880" s="68" t="s">
        <v>6</v>
      </c>
      <c r="F2880" s="68" t="s">
        <v>133</v>
      </c>
      <c r="G2880" s="68" t="s">
        <v>3</v>
      </c>
      <c r="H2880" s="68" t="s">
        <v>3</v>
      </c>
      <c r="I2880" s="68">
        <v>70202</v>
      </c>
      <c r="J2880" s="68" t="s">
        <v>13845</v>
      </c>
      <c r="K2880" s="68" t="s">
        <v>132</v>
      </c>
      <c r="L2880" s="68" t="s">
        <v>14376</v>
      </c>
      <c r="M2880" s="68" t="s">
        <v>14181</v>
      </c>
      <c r="N2880" s="68" t="s">
        <v>911</v>
      </c>
      <c r="O2880" s="68" t="s">
        <v>14666</v>
      </c>
      <c r="P2880" s="348">
        <v>27638015</v>
      </c>
      <c r="Q2880" s="348">
        <v>27638015</v>
      </c>
      <c r="R2880" s="348" t="s">
        <v>11902</v>
      </c>
      <c r="S2880" s="348">
        <v>60190802</v>
      </c>
      <c r="T2880" s="348" t="s">
        <v>15385</v>
      </c>
      <c r="U2880" s="348">
        <v>27633911</v>
      </c>
      <c r="V2880" s="68"/>
      <c r="W2880" s="68"/>
      <c r="X2880" s="68" t="s">
        <v>7051</v>
      </c>
      <c r="Y2880" s="68"/>
    </row>
    <row r="2881" spans="1:25" x14ac:dyDescent="0.25">
      <c r="A2881" s="68" t="s">
        <v>7988</v>
      </c>
      <c r="B2881" s="68" t="s">
        <v>3857</v>
      </c>
      <c r="C2881" s="68" t="s">
        <v>7989</v>
      </c>
      <c r="D2881" s="68" t="s">
        <v>4119</v>
      </c>
      <c r="E2881" s="68" t="s">
        <v>2</v>
      </c>
      <c r="F2881" s="68" t="s">
        <v>133</v>
      </c>
      <c r="G2881" s="68" t="s">
        <v>3</v>
      </c>
      <c r="H2881" s="68" t="s">
        <v>3</v>
      </c>
      <c r="I2881" s="68">
        <v>70202</v>
      </c>
      <c r="J2881" s="68" t="s">
        <v>13845</v>
      </c>
      <c r="K2881" s="68" t="s">
        <v>132</v>
      </c>
      <c r="L2881" s="68" t="s">
        <v>14376</v>
      </c>
      <c r="M2881" s="68" t="s">
        <v>14181</v>
      </c>
      <c r="N2881" s="68" t="s">
        <v>7989</v>
      </c>
      <c r="O2881" s="68" t="s">
        <v>14666</v>
      </c>
      <c r="P2881" s="348">
        <v>27638033</v>
      </c>
      <c r="Q2881" s="348">
        <v>27638033</v>
      </c>
      <c r="R2881" s="348" t="s">
        <v>15165</v>
      </c>
      <c r="S2881" s="348">
        <v>27638033</v>
      </c>
      <c r="T2881" s="348" t="s">
        <v>13647</v>
      </c>
      <c r="U2881" s="348">
        <v>27111497</v>
      </c>
      <c r="V2881" s="68"/>
      <c r="W2881" s="68"/>
      <c r="X2881" s="68" t="s">
        <v>3265</v>
      </c>
      <c r="Y2881" s="68"/>
    </row>
    <row r="2882" spans="1:25" x14ac:dyDescent="0.25">
      <c r="A2882" s="68" t="s">
        <v>7991</v>
      </c>
      <c r="B2882" s="68" t="s">
        <v>4035</v>
      </c>
      <c r="C2882" s="68" t="s">
        <v>14386</v>
      </c>
      <c r="D2882" s="68" t="s">
        <v>4119</v>
      </c>
      <c r="E2882" s="68" t="s">
        <v>3</v>
      </c>
      <c r="F2882" s="68" t="s">
        <v>133</v>
      </c>
      <c r="G2882" s="68" t="s">
        <v>3</v>
      </c>
      <c r="H2882" s="68" t="s">
        <v>4</v>
      </c>
      <c r="I2882" s="68">
        <v>70203</v>
      </c>
      <c r="J2882" s="68" t="s">
        <v>15339</v>
      </c>
      <c r="K2882" s="68" t="s">
        <v>132</v>
      </c>
      <c r="L2882" s="68" t="s">
        <v>14376</v>
      </c>
      <c r="M2882" s="68" t="s">
        <v>14380</v>
      </c>
      <c r="N2882" s="68" t="s">
        <v>14386</v>
      </c>
      <c r="O2882" s="68" t="s">
        <v>14666</v>
      </c>
      <c r="P2882" s="348" t="s">
        <v>15347</v>
      </c>
      <c r="Q2882" s="348" t="s">
        <v>15347</v>
      </c>
      <c r="R2882" s="348" t="s">
        <v>12517</v>
      </c>
      <c r="S2882" s="348" t="s">
        <v>15347</v>
      </c>
      <c r="T2882" s="348" t="s">
        <v>16792</v>
      </c>
      <c r="U2882" s="348">
        <v>27632900</v>
      </c>
      <c r="V2882" s="68"/>
      <c r="W2882" s="68"/>
      <c r="X2882" s="68" t="s">
        <v>5465</v>
      </c>
      <c r="Y2882" s="68"/>
    </row>
    <row r="2883" spans="1:25" x14ac:dyDescent="0.25">
      <c r="A2883" s="68" t="s">
        <v>7992</v>
      </c>
      <c r="B2883" s="68" t="s">
        <v>3807</v>
      </c>
      <c r="C2883" s="68" t="s">
        <v>7993</v>
      </c>
      <c r="D2883" s="68" t="s">
        <v>4119</v>
      </c>
      <c r="E2883" s="68" t="s">
        <v>3</v>
      </c>
      <c r="F2883" s="68" t="s">
        <v>133</v>
      </c>
      <c r="G2883" s="68" t="s">
        <v>3</v>
      </c>
      <c r="H2883" s="68" t="s">
        <v>4</v>
      </c>
      <c r="I2883" s="68">
        <v>70203</v>
      </c>
      <c r="J2883" s="68" t="s">
        <v>15339</v>
      </c>
      <c r="K2883" s="68" t="s">
        <v>132</v>
      </c>
      <c r="L2883" s="68" t="s">
        <v>14376</v>
      </c>
      <c r="M2883" s="68" t="s">
        <v>14380</v>
      </c>
      <c r="N2883" s="68" t="s">
        <v>7993</v>
      </c>
      <c r="O2883" s="68" t="s">
        <v>14666</v>
      </c>
      <c r="P2883" s="348">
        <v>27632192</v>
      </c>
      <c r="Q2883" s="348">
        <v>27632192</v>
      </c>
      <c r="R2883" s="348" t="s">
        <v>13634</v>
      </c>
      <c r="S2883" s="348">
        <v>27633833</v>
      </c>
      <c r="T2883" s="348" t="s">
        <v>16792</v>
      </c>
      <c r="U2883" s="348">
        <v>27632900</v>
      </c>
      <c r="V2883" s="68"/>
      <c r="W2883" s="68"/>
      <c r="X2883" s="68" t="s">
        <v>6376</v>
      </c>
      <c r="Y2883" s="68"/>
    </row>
    <row r="2884" spans="1:25" x14ac:dyDescent="0.25">
      <c r="A2884" s="68" t="s">
        <v>7994</v>
      </c>
      <c r="B2884" s="68" t="s">
        <v>6809</v>
      </c>
      <c r="C2884" s="68" t="s">
        <v>545</v>
      </c>
      <c r="D2884" s="68" t="s">
        <v>4119</v>
      </c>
      <c r="E2884" s="68" t="s">
        <v>10</v>
      </c>
      <c r="F2884" s="68" t="s">
        <v>133</v>
      </c>
      <c r="G2884" s="68" t="s">
        <v>3</v>
      </c>
      <c r="H2884" s="68" t="s">
        <v>4</v>
      </c>
      <c r="I2884" s="68">
        <v>70203</v>
      </c>
      <c r="J2884" s="68" t="s">
        <v>15339</v>
      </c>
      <c r="K2884" s="68" t="s">
        <v>132</v>
      </c>
      <c r="L2884" s="68" t="s">
        <v>14376</v>
      </c>
      <c r="M2884" s="68" t="s">
        <v>14380</v>
      </c>
      <c r="N2884" s="68" t="s">
        <v>545</v>
      </c>
      <c r="O2884" s="68" t="s">
        <v>14666</v>
      </c>
      <c r="P2884" s="348">
        <v>44090953</v>
      </c>
      <c r="Q2884" s="348">
        <v>88436168</v>
      </c>
      <c r="R2884" s="348" t="s">
        <v>12763</v>
      </c>
      <c r="S2884" s="348">
        <v>88436168</v>
      </c>
      <c r="T2884" s="348" t="s">
        <v>15989</v>
      </c>
      <c r="U2884" s="348">
        <v>83947325</v>
      </c>
      <c r="V2884" s="68" t="s">
        <v>15261</v>
      </c>
      <c r="W2884" s="68"/>
      <c r="X2884" s="68" t="s">
        <v>727</v>
      </c>
      <c r="Y2884" s="68"/>
    </row>
    <row r="2885" spans="1:25" x14ac:dyDescent="0.25">
      <c r="A2885" s="68" t="s">
        <v>7996</v>
      </c>
      <c r="B2885" s="68" t="s">
        <v>7995</v>
      </c>
      <c r="C2885" s="68" t="s">
        <v>14376</v>
      </c>
      <c r="D2885" s="68" t="s">
        <v>4119</v>
      </c>
      <c r="E2885" s="68" t="s">
        <v>10</v>
      </c>
      <c r="F2885" s="68" t="s">
        <v>133</v>
      </c>
      <c r="G2885" s="68" t="s">
        <v>3</v>
      </c>
      <c r="H2885" s="68" t="s">
        <v>4</v>
      </c>
      <c r="I2885" s="68">
        <v>70203</v>
      </c>
      <c r="J2885" s="68" t="s">
        <v>15339</v>
      </c>
      <c r="K2885" s="68" t="s">
        <v>132</v>
      </c>
      <c r="L2885" s="68" t="s">
        <v>14376</v>
      </c>
      <c r="M2885" s="68" t="s">
        <v>14380</v>
      </c>
      <c r="N2885" s="68" t="s">
        <v>14393</v>
      </c>
      <c r="O2885" s="68" t="s">
        <v>14666</v>
      </c>
      <c r="P2885" s="348">
        <v>44090954</v>
      </c>
      <c r="Q2885" s="348" t="s">
        <v>15347</v>
      </c>
      <c r="R2885" s="348" t="s">
        <v>15154</v>
      </c>
      <c r="S2885" s="348">
        <v>70796396</v>
      </c>
      <c r="T2885" s="348" t="s">
        <v>15989</v>
      </c>
      <c r="U2885" s="348">
        <v>83947325</v>
      </c>
      <c r="V2885" s="68"/>
      <c r="W2885" s="68"/>
      <c r="X2885" s="68" t="s">
        <v>10869</v>
      </c>
      <c r="Y2885" s="68"/>
    </row>
    <row r="2886" spans="1:25" x14ac:dyDescent="0.25">
      <c r="A2886" s="68" t="s">
        <v>7998</v>
      </c>
      <c r="B2886" s="68" t="s">
        <v>7997</v>
      </c>
      <c r="C2886" s="68" t="s">
        <v>12631</v>
      </c>
      <c r="D2886" s="68" t="s">
        <v>4119</v>
      </c>
      <c r="E2886" s="68" t="s">
        <v>10</v>
      </c>
      <c r="F2886" s="68" t="s">
        <v>133</v>
      </c>
      <c r="G2886" s="68" t="s">
        <v>3</v>
      </c>
      <c r="H2886" s="68" t="s">
        <v>4</v>
      </c>
      <c r="I2886" s="68">
        <v>70203</v>
      </c>
      <c r="J2886" s="68" t="s">
        <v>15339</v>
      </c>
      <c r="K2886" s="68" t="s">
        <v>132</v>
      </c>
      <c r="L2886" s="68" t="s">
        <v>14376</v>
      </c>
      <c r="M2886" s="68" t="s">
        <v>14380</v>
      </c>
      <c r="N2886" s="68" t="s">
        <v>15990</v>
      </c>
      <c r="O2886" s="68" t="s">
        <v>14666</v>
      </c>
      <c r="P2886" s="348">
        <v>44090955</v>
      </c>
      <c r="Q2886" s="348" t="s">
        <v>15347</v>
      </c>
      <c r="R2886" s="348" t="s">
        <v>15991</v>
      </c>
      <c r="S2886" s="348">
        <v>84279393</v>
      </c>
      <c r="T2886" s="348" t="s">
        <v>15989</v>
      </c>
      <c r="U2886" s="348">
        <v>27109039</v>
      </c>
      <c r="V2886" s="68" t="s">
        <v>15261</v>
      </c>
      <c r="W2886" s="68"/>
      <c r="X2886" s="68" t="s">
        <v>12817</v>
      </c>
      <c r="Y2886" s="68"/>
    </row>
    <row r="2887" spans="1:25" x14ac:dyDescent="0.25">
      <c r="A2887" s="68" t="s">
        <v>8000</v>
      </c>
      <c r="B2887" s="68" t="s">
        <v>7999</v>
      </c>
      <c r="C2887" s="68" t="s">
        <v>3963</v>
      </c>
      <c r="D2887" s="68" t="s">
        <v>4119</v>
      </c>
      <c r="E2887" s="68" t="s">
        <v>10</v>
      </c>
      <c r="F2887" s="68" t="s">
        <v>133</v>
      </c>
      <c r="G2887" s="68" t="s">
        <v>3</v>
      </c>
      <c r="H2887" s="68" t="s">
        <v>2</v>
      </c>
      <c r="I2887" s="68">
        <v>70201</v>
      </c>
      <c r="J2887" s="68" t="s">
        <v>13761</v>
      </c>
      <c r="K2887" s="68" t="s">
        <v>132</v>
      </c>
      <c r="L2887" s="68" t="s">
        <v>14376</v>
      </c>
      <c r="M2887" s="68" t="s">
        <v>4119</v>
      </c>
      <c r="N2887" s="68" t="s">
        <v>3963</v>
      </c>
      <c r="O2887" s="68" t="s">
        <v>14666</v>
      </c>
      <c r="P2887" s="348">
        <v>44090956</v>
      </c>
      <c r="Q2887" s="348" t="s">
        <v>15347</v>
      </c>
      <c r="R2887" s="348" t="s">
        <v>16861</v>
      </c>
      <c r="S2887" s="348">
        <v>86021031</v>
      </c>
      <c r="T2887" s="348" t="s">
        <v>15989</v>
      </c>
      <c r="U2887" s="348">
        <v>83947325</v>
      </c>
      <c r="V2887" s="68" t="s">
        <v>15261</v>
      </c>
      <c r="W2887" s="68"/>
      <c r="X2887" s="68" t="s">
        <v>3781</v>
      </c>
      <c r="Y2887" s="68"/>
    </row>
    <row r="2888" spans="1:25" x14ac:dyDescent="0.25">
      <c r="A2888" s="68" t="s">
        <v>8002</v>
      </c>
      <c r="B2888" s="68" t="s">
        <v>8001</v>
      </c>
      <c r="C2888" s="68" t="s">
        <v>5152</v>
      </c>
      <c r="D2888" s="68" t="s">
        <v>4119</v>
      </c>
      <c r="E2888" s="68" t="s">
        <v>10</v>
      </c>
      <c r="F2888" s="68" t="s">
        <v>133</v>
      </c>
      <c r="G2888" s="68" t="s">
        <v>3</v>
      </c>
      <c r="H2888" s="68" t="s">
        <v>4</v>
      </c>
      <c r="I2888" s="68">
        <v>70203</v>
      </c>
      <c r="J2888" s="68" t="s">
        <v>15339</v>
      </c>
      <c r="K2888" s="68" t="s">
        <v>132</v>
      </c>
      <c r="L2888" s="68" t="s">
        <v>14376</v>
      </c>
      <c r="M2888" s="68" t="s">
        <v>14380</v>
      </c>
      <c r="N2888" s="68" t="s">
        <v>5152</v>
      </c>
      <c r="O2888" s="68" t="s">
        <v>14666</v>
      </c>
      <c r="P2888" s="348" t="s">
        <v>15347</v>
      </c>
      <c r="Q2888" s="348" t="s">
        <v>15347</v>
      </c>
      <c r="R2888" s="348" t="s">
        <v>13285</v>
      </c>
      <c r="S2888" s="348">
        <v>89468939</v>
      </c>
      <c r="T2888" s="348" t="s">
        <v>15989</v>
      </c>
      <c r="U2888" s="348">
        <v>83947325</v>
      </c>
      <c r="V2888" s="68"/>
      <c r="W2888" s="68"/>
      <c r="X2888" s="68" t="s">
        <v>5809</v>
      </c>
      <c r="Y2888" s="68"/>
    </row>
    <row r="2889" spans="1:25" x14ac:dyDescent="0.25">
      <c r="A2889" s="68" t="s">
        <v>8004</v>
      </c>
      <c r="B2889" s="68" t="s">
        <v>8003</v>
      </c>
      <c r="C2889" s="68" t="s">
        <v>8005</v>
      </c>
      <c r="D2889" s="68" t="s">
        <v>4119</v>
      </c>
      <c r="E2889" s="68" t="s">
        <v>3</v>
      </c>
      <c r="F2889" s="68" t="s">
        <v>133</v>
      </c>
      <c r="G2889" s="68" t="s">
        <v>3</v>
      </c>
      <c r="H2889" s="68" t="s">
        <v>4</v>
      </c>
      <c r="I2889" s="68">
        <v>70203</v>
      </c>
      <c r="J2889" s="68" t="s">
        <v>15339</v>
      </c>
      <c r="K2889" s="68" t="s">
        <v>132</v>
      </c>
      <c r="L2889" s="68" t="s">
        <v>14376</v>
      </c>
      <c r="M2889" s="68" t="s">
        <v>14380</v>
      </c>
      <c r="N2889" s="68" t="s">
        <v>8005</v>
      </c>
      <c r="O2889" s="68" t="s">
        <v>14666</v>
      </c>
      <c r="P2889" s="348" t="s">
        <v>15347</v>
      </c>
      <c r="Q2889" s="348" t="s">
        <v>15347</v>
      </c>
      <c r="R2889" s="348" t="s">
        <v>16862</v>
      </c>
      <c r="S2889" s="348">
        <v>83494719</v>
      </c>
      <c r="T2889" s="348" t="s">
        <v>16792</v>
      </c>
      <c r="U2889" s="348">
        <v>27632900</v>
      </c>
      <c r="V2889" s="68"/>
      <c r="W2889" s="68"/>
      <c r="X2889" s="68" t="s">
        <v>7054</v>
      </c>
      <c r="Y2889" s="68"/>
    </row>
    <row r="2890" spans="1:25" x14ac:dyDescent="0.25">
      <c r="A2890" s="68" t="s">
        <v>8006</v>
      </c>
      <c r="B2890" s="68" t="s">
        <v>7200</v>
      </c>
      <c r="C2890" s="68" t="s">
        <v>3582</v>
      </c>
      <c r="D2890" s="68" t="s">
        <v>4119</v>
      </c>
      <c r="E2890" s="68" t="s">
        <v>3</v>
      </c>
      <c r="F2890" s="68" t="s">
        <v>133</v>
      </c>
      <c r="G2890" s="68" t="s">
        <v>3</v>
      </c>
      <c r="H2890" s="68" t="s">
        <v>4</v>
      </c>
      <c r="I2890" s="68">
        <v>70203</v>
      </c>
      <c r="J2890" s="68" t="s">
        <v>15339</v>
      </c>
      <c r="K2890" s="68" t="s">
        <v>132</v>
      </c>
      <c r="L2890" s="68" t="s">
        <v>14376</v>
      </c>
      <c r="M2890" s="68" t="s">
        <v>14380</v>
      </c>
      <c r="N2890" s="68" t="s">
        <v>3582</v>
      </c>
      <c r="O2890" s="68" t="s">
        <v>14666</v>
      </c>
      <c r="P2890" s="348">
        <v>85683546</v>
      </c>
      <c r="Q2890" s="348" t="s">
        <v>15347</v>
      </c>
      <c r="R2890" s="348" t="s">
        <v>16863</v>
      </c>
      <c r="S2890" s="348">
        <v>85683546</v>
      </c>
      <c r="T2890" s="348" t="s">
        <v>16792</v>
      </c>
      <c r="U2890" s="348">
        <v>27632900</v>
      </c>
      <c r="V2890" s="68"/>
      <c r="W2890" s="68"/>
      <c r="X2890" s="68" t="s">
        <v>3237</v>
      </c>
      <c r="Y2890" s="68"/>
    </row>
    <row r="2891" spans="1:25" x14ac:dyDescent="0.25">
      <c r="A2891" s="68" t="s">
        <v>8008</v>
      </c>
      <c r="B2891" s="68" t="s">
        <v>8007</v>
      </c>
      <c r="C2891" s="68" t="s">
        <v>8009</v>
      </c>
      <c r="D2891" s="68" t="s">
        <v>4119</v>
      </c>
      <c r="E2891" s="68" t="s">
        <v>10</v>
      </c>
      <c r="F2891" s="68" t="s">
        <v>133</v>
      </c>
      <c r="G2891" s="68" t="s">
        <v>3</v>
      </c>
      <c r="H2891" s="68" t="s">
        <v>4</v>
      </c>
      <c r="I2891" s="68">
        <v>70203</v>
      </c>
      <c r="J2891" s="68" t="s">
        <v>15339</v>
      </c>
      <c r="K2891" s="68" t="s">
        <v>132</v>
      </c>
      <c r="L2891" s="68" t="s">
        <v>14376</v>
      </c>
      <c r="M2891" s="68" t="s">
        <v>14380</v>
      </c>
      <c r="N2891" s="68" t="s">
        <v>8009</v>
      </c>
      <c r="O2891" s="68" t="s">
        <v>14666</v>
      </c>
      <c r="P2891" s="348">
        <v>85174884</v>
      </c>
      <c r="Q2891" s="348" t="s">
        <v>15347</v>
      </c>
      <c r="R2891" s="348" t="s">
        <v>14667</v>
      </c>
      <c r="S2891" s="348">
        <v>87296085</v>
      </c>
      <c r="T2891" s="348" t="s">
        <v>15989</v>
      </c>
      <c r="U2891" s="348">
        <v>83947325</v>
      </c>
      <c r="V2891" s="68"/>
      <c r="W2891" s="68"/>
      <c r="X2891" s="68" t="s">
        <v>687</v>
      </c>
      <c r="Y2891" s="68"/>
    </row>
    <row r="2892" spans="1:25" x14ac:dyDescent="0.25">
      <c r="A2892" s="68" t="s">
        <v>8010</v>
      </c>
      <c r="B2892" s="68" t="s">
        <v>6972</v>
      </c>
      <c r="C2892" s="68" t="s">
        <v>1646</v>
      </c>
      <c r="D2892" s="68" t="s">
        <v>4119</v>
      </c>
      <c r="E2892" s="68" t="s">
        <v>3</v>
      </c>
      <c r="F2892" s="68" t="s">
        <v>133</v>
      </c>
      <c r="G2892" s="68" t="s">
        <v>3</v>
      </c>
      <c r="H2892" s="68" t="s">
        <v>4</v>
      </c>
      <c r="I2892" s="68">
        <v>70203</v>
      </c>
      <c r="J2892" s="68" t="s">
        <v>15339</v>
      </c>
      <c r="K2892" s="68" t="s">
        <v>132</v>
      </c>
      <c r="L2892" s="68" t="s">
        <v>14376</v>
      </c>
      <c r="M2892" s="68" t="s">
        <v>14380</v>
      </c>
      <c r="N2892" s="68" t="s">
        <v>14415</v>
      </c>
      <c r="O2892" s="68" t="s">
        <v>14666</v>
      </c>
      <c r="P2892" s="348">
        <v>44092792</v>
      </c>
      <c r="Q2892" s="348" t="s">
        <v>15347</v>
      </c>
      <c r="R2892" s="348" t="s">
        <v>16864</v>
      </c>
      <c r="S2892" s="348">
        <v>83032699</v>
      </c>
      <c r="T2892" s="348" t="s">
        <v>16792</v>
      </c>
      <c r="U2892" s="348">
        <v>27632900</v>
      </c>
      <c r="V2892" s="68"/>
      <c r="W2892" s="68"/>
      <c r="X2892" s="68" t="s">
        <v>3124</v>
      </c>
      <c r="Y2892" s="68"/>
    </row>
    <row r="2893" spans="1:25" x14ac:dyDescent="0.25">
      <c r="A2893" s="68" t="s">
        <v>8011</v>
      </c>
      <c r="B2893" s="68" t="s">
        <v>3734</v>
      </c>
      <c r="C2893" s="68" t="s">
        <v>1542</v>
      </c>
      <c r="D2893" s="68" t="s">
        <v>4119</v>
      </c>
      <c r="E2893" s="68" t="s">
        <v>3</v>
      </c>
      <c r="F2893" s="68" t="s">
        <v>133</v>
      </c>
      <c r="G2893" s="68" t="s">
        <v>3</v>
      </c>
      <c r="H2893" s="68" t="s">
        <v>4</v>
      </c>
      <c r="I2893" s="68">
        <v>70203</v>
      </c>
      <c r="J2893" s="68" t="s">
        <v>15339</v>
      </c>
      <c r="K2893" s="68" t="s">
        <v>132</v>
      </c>
      <c r="L2893" s="68" t="s">
        <v>14376</v>
      </c>
      <c r="M2893" s="68" t="s">
        <v>14380</v>
      </c>
      <c r="N2893" s="68" t="s">
        <v>1542</v>
      </c>
      <c r="O2893" s="68" t="s">
        <v>14666</v>
      </c>
      <c r="P2893" s="348">
        <v>44092779</v>
      </c>
      <c r="Q2893" s="348" t="s">
        <v>15347</v>
      </c>
      <c r="R2893" s="348" t="s">
        <v>12540</v>
      </c>
      <c r="S2893" s="348">
        <v>84690191</v>
      </c>
      <c r="T2893" s="348" t="s">
        <v>16792</v>
      </c>
      <c r="U2893" s="348">
        <v>27632900</v>
      </c>
      <c r="V2893" s="68" t="s">
        <v>15261</v>
      </c>
      <c r="W2893" s="68"/>
      <c r="X2893" s="68" t="s">
        <v>5812</v>
      </c>
      <c r="Y2893" s="68"/>
    </row>
    <row r="2894" spans="1:25" x14ac:dyDescent="0.25">
      <c r="A2894" s="68" t="s">
        <v>8012</v>
      </c>
      <c r="B2894" s="68" t="s">
        <v>3898</v>
      </c>
      <c r="C2894" s="68" t="s">
        <v>14413</v>
      </c>
      <c r="D2894" s="68" t="s">
        <v>4119</v>
      </c>
      <c r="E2894" s="68" t="s">
        <v>10</v>
      </c>
      <c r="F2894" s="68" t="s">
        <v>133</v>
      </c>
      <c r="G2894" s="68" t="s">
        <v>3</v>
      </c>
      <c r="H2894" s="68" t="s">
        <v>4</v>
      </c>
      <c r="I2894" s="68">
        <v>70203</v>
      </c>
      <c r="J2894" s="68" t="s">
        <v>15339</v>
      </c>
      <c r="K2894" s="68" t="s">
        <v>132</v>
      </c>
      <c r="L2894" s="68" t="s">
        <v>14376</v>
      </c>
      <c r="M2894" s="68" t="s">
        <v>14380</v>
      </c>
      <c r="N2894" s="68" t="s">
        <v>14414</v>
      </c>
      <c r="O2894" s="68" t="s">
        <v>14666</v>
      </c>
      <c r="P2894" s="348">
        <v>27625440</v>
      </c>
      <c r="Q2894" s="348" t="s">
        <v>15347</v>
      </c>
      <c r="R2894" s="348" t="s">
        <v>15169</v>
      </c>
      <c r="S2894" s="348">
        <v>86385202</v>
      </c>
      <c r="T2894" s="348" t="s">
        <v>15989</v>
      </c>
      <c r="U2894" s="348">
        <v>83947325</v>
      </c>
      <c r="V2894" s="68"/>
      <c r="W2894" s="68"/>
      <c r="X2894" s="68" t="s">
        <v>2616</v>
      </c>
      <c r="Y2894" s="68"/>
    </row>
    <row r="2895" spans="1:25" x14ac:dyDescent="0.25">
      <c r="A2895" s="68" t="s">
        <v>8014</v>
      </c>
      <c r="B2895" s="68" t="s">
        <v>8013</v>
      </c>
      <c r="C2895" s="68" t="s">
        <v>8015</v>
      </c>
      <c r="D2895" s="68" t="s">
        <v>4119</v>
      </c>
      <c r="E2895" s="68" t="s">
        <v>3</v>
      </c>
      <c r="F2895" s="68" t="s">
        <v>133</v>
      </c>
      <c r="G2895" s="68" t="s">
        <v>3</v>
      </c>
      <c r="H2895" s="68" t="s">
        <v>4</v>
      </c>
      <c r="I2895" s="68">
        <v>70203</v>
      </c>
      <c r="J2895" s="68" t="s">
        <v>15339</v>
      </c>
      <c r="K2895" s="68" t="s">
        <v>132</v>
      </c>
      <c r="L2895" s="68" t="s">
        <v>14376</v>
      </c>
      <c r="M2895" s="68" t="s">
        <v>14380</v>
      </c>
      <c r="N2895" s="68" t="s">
        <v>11903</v>
      </c>
      <c r="O2895" s="68" t="s">
        <v>14666</v>
      </c>
      <c r="P2895" s="348">
        <v>44092784</v>
      </c>
      <c r="Q2895" s="348" t="s">
        <v>15347</v>
      </c>
      <c r="R2895" s="348" t="s">
        <v>15992</v>
      </c>
      <c r="S2895" s="348" t="s">
        <v>15347</v>
      </c>
      <c r="T2895" s="348" t="s">
        <v>16792</v>
      </c>
      <c r="U2895" s="348">
        <v>26732900</v>
      </c>
      <c r="V2895" s="68"/>
      <c r="W2895" s="68"/>
      <c r="X2895" s="68" t="s">
        <v>12177</v>
      </c>
      <c r="Y2895" s="68"/>
    </row>
    <row r="2896" spans="1:25" x14ac:dyDescent="0.25">
      <c r="A2896" s="68" t="s">
        <v>8017</v>
      </c>
      <c r="B2896" s="68" t="s">
        <v>8016</v>
      </c>
      <c r="C2896" s="68" t="s">
        <v>1848</v>
      </c>
      <c r="D2896" s="68" t="s">
        <v>4119</v>
      </c>
      <c r="E2896" s="68" t="s">
        <v>10</v>
      </c>
      <c r="F2896" s="68" t="s">
        <v>133</v>
      </c>
      <c r="G2896" s="68" t="s">
        <v>3</v>
      </c>
      <c r="H2896" s="68" t="s">
        <v>4</v>
      </c>
      <c r="I2896" s="68">
        <v>70203</v>
      </c>
      <c r="J2896" s="68" t="s">
        <v>15339</v>
      </c>
      <c r="K2896" s="68" t="s">
        <v>132</v>
      </c>
      <c r="L2896" s="68" t="s">
        <v>14376</v>
      </c>
      <c r="M2896" s="68" t="s">
        <v>14380</v>
      </c>
      <c r="N2896" s="68" t="s">
        <v>1848</v>
      </c>
      <c r="O2896" s="68" t="s">
        <v>14666</v>
      </c>
      <c r="P2896" s="348">
        <v>85642785</v>
      </c>
      <c r="Q2896" s="348" t="s">
        <v>15347</v>
      </c>
      <c r="R2896" s="348" t="s">
        <v>10571</v>
      </c>
      <c r="S2896" s="348">
        <v>85642785</v>
      </c>
      <c r="T2896" s="348" t="s">
        <v>15989</v>
      </c>
      <c r="U2896" s="348">
        <v>83947325</v>
      </c>
      <c r="V2896" s="68" t="s">
        <v>15261</v>
      </c>
      <c r="W2896" s="68"/>
      <c r="X2896" s="68" t="s">
        <v>4716</v>
      </c>
      <c r="Y2896" s="68"/>
    </row>
    <row r="2897" spans="1:25" x14ac:dyDescent="0.25">
      <c r="A2897" s="68" t="s">
        <v>8018</v>
      </c>
      <c r="B2897" s="68" t="s">
        <v>7887</v>
      </c>
      <c r="C2897" s="68" t="s">
        <v>8019</v>
      </c>
      <c r="D2897" s="68" t="s">
        <v>4119</v>
      </c>
      <c r="E2897" s="68" t="s">
        <v>10</v>
      </c>
      <c r="F2897" s="68" t="s">
        <v>133</v>
      </c>
      <c r="G2897" s="68" t="s">
        <v>3</v>
      </c>
      <c r="H2897" s="68" t="s">
        <v>4</v>
      </c>
      <c r="I2897" s="68">
        <v>70203</v>
      </c>
      <c r="J2897" s="68" t="s">
        <v>15339</v>
      </c>
      <c r="K2897" s="68" t="s">
        <v>132</v>
      </c>
      <c r="L2897" s="68" t="s">
        <v>14376</v>
      </c>
      <c r="M2897" s="68" t="s">
        <v>14380</v>
      </c>
      <c r="N2897" s="68" t="s">
        <v>8019</v>
      </c>
      <c r="O2897" s="68" t="s">
        <v>14666</v>
      </c>
      <c r="P2897" s="348" t="s">
        <v>15347</v>
      </c>
      <c r="Q2897" s="348" t="s">
        <v>15347</v>
      </c>
      <c r="R2897" s="348" t="s">
        <v>15168</v>
      </c>
      <c r="S2897" s="348">
        <v>83220078</v>
      </c>
      <c r="T2897" s="348" t="s">
        <v>15989</v>
      </c>
      <c r="U2897" s="348">
        <v>83947325</v>
      </c>
      <c r="V2897" s="68"/>
      <c r="W2897" s="68"/>
      <c r="X2897" s="68" t="s">
        <v>3772</v>
      </c>
      <c r="Y2897" s="68"/>
    </row>
    <row r="2898" spans="1:25" x14ac:dyDescent="0.25">
      <c r="A2898" s="68" t="s">
        <v>8021</v>
      </c>
      <c r="B2898" s="68" t="s">
        <v>8020</v>
      </c>
      <c r="C2898" s="68" t="s">
        <v>14417</v>
      </c>
      <c r="D2898" s="68" t="s">
        <v>4119</v>
      </c>
      <c r="E2898" s="68" t="s">
        <v>10</v>
      </c>
      <c r="F2898" s="68" t="s">
        <v>133</v>
      </c>
      <c r="G2898" s="68" t="s">
        <v>3</v>
      </c>
      <c r="H2898" s="68" t="s">
        <v>4</v>
      </c>
      <c r="I2898" s="68">
        <v>70203</v>
      </c>
      <c r="J2898" s="68" t="s">
        <v>15339</v>
      </c>
      <c r="K2898" s="68" t="s">
        <v>132</v>
      </c>
      <c r="L2898" s="68" t="s">
        <v>14376</v>
      </c>
      <c r="M2898" s="68" t="s">
        <v>14380</v>
      </c>
      <c r="N2898" s="68" t="s">
        <v>14417</v>
      </c>
      <c r="O2898" s="68" t="s">
        <v>14666</v>
      </c>
      <c r="P2898" s="348">
        <v>85052763</v>
      </c>
      <c r="Q2898" s="348" t="s">
        <v>15347</v>
      </c>
      <c r="R2898" s="348" t="s">
        <v>15993</v>
      </c>
      <c r="S2898" s="348">
        <v>85052763</v>
      </c>
      <c r="T2898" s="348" t="s">
        <v>15989</v>
      </c>
      <c r="U2898" s="348">
        <v>83947325</v>
      </c>
      <c r="V2898" s="68"/>
      <c r="W2898" s="68"/>
      <c r="X2898" s="68" t="s">
        <v>3389</v>
      </c>
      <c r="Y2898" s="68"/>
    </row>
    <row r="2899" spans="1:25" x14ac:dyDescent="0.25">
      <c r="A2899" s="68" t="s">
        <v>8023</v>
      </c>
      <c r="B2899" s="71" t="s">
        <v>8022</v>
      </c>
      <c r="C2899" s="68" t="s">
        <v>725</v>
      </c>
      <c r="D2899" s="68" t="s">
        <v>4119</v>
      </c>
      <c r="E2899" s="68" t="s">
        <v>3</v>
      </c>
      <c r="F2899" s="68" t="s">
        <v>133</v>
      </c>
      <c r="G2899" s="68" t="s">
        <v>3</v>
      </c>
      <c r="H2899" s="68" t="s">
        <v>4</v>
      </c>
      <c r="I2899" s="68">
        <v>70203</v>
      </c>
      <c r="J2899" s="68" t="s">
        <v>15339</v>
      </c>
      <c r="K2899" s="68" t="s">
        <v>132</v>
      </c>
      <c r="L2899" s="68" t="s">
        <v>14376</v>
      </c>
      <c r="M2899" s="68" t="s">
        <v>14380</v>
      </c>
      <c r="N2899" s="68" t="s">
        <v>725</v>
      </c>
      <c r="O2899" s="68" t="s">
        <v>14666</v>
      </c>
      <c r="P2899" s="74">
        <v>44092778</v>
      </c>
      <c r="Q2899" s="74">
        <v>27671108</v>
      </c>
      <c r="R2899" s="74" t="s">
        <v>16006</v>
      </c>
      <c r="S2899" s="74">
        <v>72711084</v>
      </c>
      <c r="T2899" s="74" t="s">
        <v>16792</v>
      </c>
      <c r="U2899" s="74">
        <v>26732900</v>
      </c>
      <c r="V2899" s="68"/>
      <c r="W2899" s="68"/>
      <c r="X2899" s="68" t="s">
        <v>2622</v>
      </c>
      <c r="Y2899" s="68"/>
    </row>
    <row r="2900" spans="1:25" x14ac:dyDescent="0.25">
      <c r="A2900" s="68" t="s">
        <v>8025</v>
      </c>
      <c r="B2900" s="68" t="s">
        <v>8024</v>
      </c>
      <c r="C2900" s="68" t="s">
        <v>8026</v>
      </c>
      <c r="D2900" s="68" t="s">
        <v>4119</v>
      </c>
      <c r="E2900" s="68" t="s">
        <v>3</v>
      </c>
      <c r="F2900" s="68" t="s">
        <v>133</v>
      </c>
      <c r="G2900" s="68" t="s">
        <v>3</v>
      </c>
      <c r="H2900" s="68" t="s">
        <v>4</v>
      </c>
      <c r="I2900" s="68">
        <v>70203</v>
      </c>
      <c r="J2900" s="68" t="s">
        <v>15339</v>
      </c>
      <c r="K2900" s="68" t="s">
        <v>132</v>
      </c>
      <c r="L2900" s="68" t="s">
        <v>14376</v>
      </c>
      <c r="M2900" s="68" t="s">
        <v>14380</v>
      </c>
      <c r="N2900" s="68" t="s">
        <v>8026</v>
      </c>
      <c r="O2900" s="68" t="s">
        <v>14666</v>
      </c>
      <c r="P2900" s="348">
        <v>27633116</v>
      </c>
      <c r="Q2900" s="348">
        <v>27631327</v>
      </c>
      <c r="R2900" s="348" t="s">
        <v>16865</v>
      </c>
      <c r="S2900" s="348">
        <v>27633116</v>
      </c>
      <c r="T2900" s="348" t="s">
        <v>16792</v>
      </c>
      <c r="U2900" s="348">
        <v>27632900</v>
      </c>
      <c r="V2900" s="68"/>
      <c r="W2900" s="68"/>
      <c r="X2900" s="68" t="s">
        <v>2611</v>
      </c>
      <c r="Y2900" s="68"/>
    </row>
    <row r="2901" spans="1:25" x14ac:dyDescent="0.25">
      <c r="A2901" s="68" t="s">
        <v>8027</v>
      </c>
      <c r="B2901" s="68" t="s">
        <v>4871</v>
      </c>
      <c r="C2901" s="68" t="s">
        <v>14379</v>
      </c>
      <c r="D2901" s="68" t="s">
        <v>4119</v>
      </c>
      <c r="E2901" s="68" t="s">
        <v>10</v>
      </c>
      <c r="F2901" s="68" t="s">
        <v>133</v>
      </c>
      <c r="G2901" s="68" t="s">
        <v>3</v>
      </c>
      <c r="H2901" s="68" t="s">
        <v>4</v>
      </c>
      <c r="I2901" s="68">
        <v>70203</v>
      </c>
      <c r="J2901" s="68" t="s">
        <v>15339</v>
      </c>
      <c r="K2901" s="68" t="s">
        <v>132</v>
      </c>
      <c r="L2901" s="68" t="s">
        <v>14376</v>
      </c>
      <c r="M2901" s="68" t="s">
        <v>14380</v>
      </c>
      <c r="N2901" s="68" t="s">
        <v>299</v>
      </c>
      <c r="O2901" s="68" t="s">
        <v>14666</v>
      </c>
      <c r="P2901" s="348">
        <v>44090952</v>
      </c>
      <c r="Q2901" s="348">
        <v>60647070</v>
      </c>
      <c r="R2901" s="348" t="s">
        <v>15994</v>
      </c>
      <c r="S2901" s="348">
        <v>60647070</v>
      </c>
      <c r="T2901" s="348" t="s">
        <v>15989</v>
      </c>
      <c r="U2901" s="348">
        <v>83947325</v>
      </c>
      <c r="V2901" s="68"/>
      <c r="W2901" s="68"/>
      <c r="X2901" s="68"/>
      <c r="Y2901" s="68"/>
    </row>
    <row r="2902" spans="1:25" x14ac:dyDescent="0.25">
      <c r="A2902" s="68" t="s">
        <v>8029</v>
      </c>
      <c r="B2902" s="68" t="s">
        <v>8028</v>
      </c>
      <c r="C2902" s="68" t="s">
        <v>8030</v>
      </c>
      <c r="D2902" s="68" t="s">
        <v>4119</v>
      </c>
      <c r="E2902" s="68" t="s">
        <v>3</v>
      </c>
      <c r="F2902" s="68" t="s">
        <v>133</v>
      </c>
      <c r="G2902" s="68" t="s">
        <v>3</v>
      </c>
      <c r="H2902" s="68" t="s">
        <v>4</v>
      </c>
      <c r="I2902" s="68">
        <v>70203</v>
      </c>
      <c r="J2902" s="68" t="s">
        <v>15339</v>
      </c>
      <c r="K2902" s="68" t="s">
        <v>132</v>
      </c>
      <c r="L2902" s="68" t="s">
        <v>14376</v>
      </c>
      <c r="M2902" s="68" t="s">
        <v>14380</v>
      </c>
      <c r="N2902" s="68" t="s">
        <v>8030</v>
      </c>
      <c r="O2902" s="68" t="s">
        <v>14666</v>
      </c>
      <c r="P2902" s="348">
        <v>27632090</v>
      </c>
      <c r="Q2902" s="348" t="s">
        <v>15347</v>
      </c>
      <c r="R2902" s="348" t="s">
        <v>13631</v>
      </c>
      <c r="S2902" s="348">
        <v>27632090</v>
      </c>
      <c r="T2902" s="348" t="s">
        <v>16792</v>
      </c>
      <c r="U2902" s="348">
        <v>27632900</v>
      </c>
      <c r="V2902" s="68" t="s">
        <v>15261</v>
      </c>
      <c r="W2902" s="68"/>
      <c r="X2902" s="68" t="s">
        <v>2166</v>
      </c>
      <c r="Y2902" s="68"/>
    </row>
    <row r="2903" spans="1:25" x14ac:dyDescent="0.25">
      <c r="A2903" s="68" t="s">
        <v>8031</v>
      </c>
      <c r="B2903" s="68" t="s">
        <v>5895</v>
      </c>
      <c r="C2903" s="68" t="s">
        <v>8032</v>
      </c>
      <c r="D2903" s="68" t="s">
        <v>4119</v>
      </c>
      <c r="E2903" s="68" t="s">
        <v>10</v>
      </c>
      <c r="F2903" s="68" t="s">
        <v>133</v>
      </c>
      <c r="G2903" s="68" t="s">
        <v>3</v>
      </c>
      <c r="H2903" s="68" t="s">
        <v>4</v>
      </c>
      <c r="I2903" s="68">
        <v>70203</v>
      </c>
      <c r="J2903" s="68" t="s">
        <v>15339</v>
      </c>
      <c r="K2903" s="68" t="s">
        <v>132</v>
      </c>
      <c r="L2903" s="68" t="s">
        <v>14376</v>
      </c>
      <c r="M2903" s="68" t="s">
        <v>14380</v>
      </c>
      <c r="N2903" s="68" t="s">
        <v>11904</v>
      </c>
      <c r="O2903" s="68" t="s">
        <v>14666</v>
      </c>
      <c r="P2903" s="348">
        <v>83536711</v>
      </c>
      <c r="Q2903" s="348">
        <v>44090951</v>
      </c>
      <c r="R2903" s="348" t="s">
        <v>12762</v>
      </c>
      <c r="S2903" s="348">
        <v>87338656</v>
      </c>
      <c r="T2903" s="348" t="s">
        <v>15989</v>
      </c>
      <c r="U2903" s="348" t="s">
        <v>16866</v>
      </c>
      <c r="V2903" s="68" t="s">
        <v>15261</v>
      </c>
      <c r="W2903" s="68"/>
      <c r="X2903" s="68" t="s">
        <v>7743</v>
      </c>
      <c r="Y2903" s="68"/>
    </row>
    <row r="2904" spans="1:25" x14ac:dyDescent="0.25">
      <c r="A2904" s="68" t="s">
        <v>8034</v>
      </c>
      <c r="B2904" s="68" t="s">
        <v>8033</v>
      </c>
      <c r="C2904" s="68" t="s">
        <v>8460</v>
      </c>
      <c r="D2904" s="68" t="s">
        <v>281</v>
      </c>
      <c r="E2904" s="68" t="s">
        <v>6</v>
      </c>
      <c r="F2904" s="68" t="s">
        <v>282</v>
      </c>
      <c r="G2904" s="68" t="s">
        <v>12</v>
      </c>
      <c r="H2904" s="68" t="s">
        <v>2</v>
      </c>
      <c r="I2904" s="68">
        <v>41001</v>
      </c>
      <c r="J2904" s="68" t="s">
        <v>13818</v>
      </c>
      <c r="K2904" s="68" t="s">
        <v>283</v>
      </c>
      <c r="L2904" s="68" t="s">
        <v>281</v>
      </c>
      <c r="M2904" s="68" t="s">
        <v>4153</v>
      </c>
      <c r="N2904" s="68" t="s">
        <v>11905</v>
      </c>
      <c r="O2904" s="68" t="s">
        <v>14666</v>
      </c>
      <c r="P2904" s="348">
        <v>44136674</v>
      </c>
      <c r="Q2904" s="348" t="s">
        <v>15347</v>
      </c>
      <c r="R2904" s="348" t="s">
        <v>9933</v>
      </c>
      <c r="S2904" s="348">
        <v>61366808</v>
      </c>
      <c r="T2904" s="348" t="s">
        <v>10205</v>
      </c>
      <c r="U2904" s="348">
        <v>27665823</v>
      </c>
      <c r="V2904" s="68"/>
      <c r="W2904" s="68"/>
      <c r="X2904" s="68" t="s">
        <v>6373</v>
      </c>
      <c r="Y2904" s="68"/>
    </row>
    <row r="2905" spans="1:25" x14ac:dyDescent="0.25">
      <c r="A2905" s="68" t="s">
        <v>8036</v>
      </c>
      <c r="B2905" s="68" t="s">
        <v>8035</v>
      </c>
      <c r="C2905" s="68" t="s">
        <v>8037</v>
      </c>
      <c r="D2905" s="68" t="s">
        <v>4119</v>
      </c>
      <c r="E2905" s="68" t="s">
        <v>3</v>
      </c>
      <c r="F2905" s="68" t="s">
        <v>133</v>
      </c>
      <c r="G2905" s="68" t="s">
        <v>3</v>
      </c>
      <c r="H2905" s="68" t="s">
        <v>4</v>
      </c>
      <c r="I2905" s="68">
        <v>70203</v>
      </c>
      <c r="J2905" s="68" t="s">
        <v>15339</v>
      </c>
      <c r="K2905" s="68" t="s">
        <v>132</v>
      </c>
      <c r="L2905" s="68" t="s">
        <v>14376</v>
      </c>
      <c r="M2905" s="68" t="s">
        <v>14380</v>
      </c>
      <c r="N2905" s="68" t="s">
        <v>11906</v>
      </c>
      <c r="O2905" s="68" t="s">
        <v>14666</v>
      </c>
      <c r="P2905" s="348">
        <v>27671467</v>
      </c>
      <c r="Q2905" s="348">
        <v>27671468</v>
      </c>
      <c r="R2905" s="348" t="s">
        <v>13287</v>
      </c>
      <c r="S2905" s="348">
        <v>27671468</v>
      </c>
      <c r="T2905" s="348" t="s">
        <v>16792</v>
      </c>
      <c r="U2905" s="348">
        <v>27632900</v>
      </c>
      <c r="V2905" s="68"/>
      <c r="W2905" s="68"/>
      <c r="X2905" s="68" t="s">
        <v>3260</v>
      </c>
      <c r="Y2905" s="68"/>
    </row>
    <row r="2906" spans="1:25" x14ac:dyDescent="0.25">
      <c r="A2906" s="68" t="s">
        <v>8039</v>
      </c>
      <c r="B2906" s="68" t="s">
        <v>8038</v>
      </c>
      <c r="C2906" s="68" t="s">
        <v>8040</v>
      </c>
      <c r="D2906" s="68" t="s">
        <v>4119</v>
      </c>
      <c r="E2906" s="68" t="s">
        <v>7</v>
      </c>
      <c r="F2906" s="68" t="s">
        <v>133</v>
      </c>
      <c r="G2906" s="68" t="s">
        <v>3</v>
      </c>
      <c r="H2906" s="68" t="s">
        <v>4</v>
      </c>
      <c r="I2906" s="68">
        <v>70203</v>
      </c>
      <c r="J2906" s="68" t="s">
        <v>15339</v>
      </c>
      <c r="K2906" s="68" t="s">
        <v>132</v>
      </c>
      <c r="L2906" s="68" t="s">
        <v>14376</v>
      </c>
      <c r="M2906" s="68" t="s">
        <v>14380</v>
      </c>
      <c r="N2906" s="68" t="s">
        <v>478</v>
      </c>
      <c r="O2906" s="68" t="s">
        <v>14666</v>
      </c>
      <c r="P2906" s="348">
        <v>44020280</v>
      </c>
      <c r="Q2906" s="348">
        <v>40020280</v>
      </c>
      <c r="R2906" s="348" t="s">
        <v>15996</v>
      </c>
      <c r="S2906" s="348">
        <v>60556277</v>
      </c>
      <c r="T2906" s="348" t="s">
        <v>15651</v>
      </c>
      <c r="U2906" s="348">
        <v>88756410</v>
      </c>
      <c r="V2906" s="68"/>
      <c r="W2906" s="68"/>
      <c r="X2906" s="68"/>
      <c r="Y2906" s="68"/>
    </row>
    <row r="2907" spans="1:25" x14ac:dyDescent="0.25">
      <c r="A2907" s="68" t="s">
        <v>8042</v>
      </c>
      <c r="B2907" s="68" t="s">
        <v>8041</v>
      </c>
      <c r="C2907" s="68" t="s">
        <v>5939</v>
      </c>
      <c r="D2907" s="68" t="s">
        <v>4119</v>
      </c>
      <c r="E2907" s="68" t="s">
        <v>10</v>
      </c>
      <c r="F2907" s="68" t="s">
        <v>133</v>
      </c>
      <c r="G2907" s="68" t="s">
        <v>3</v>
      </c>
      <c r="H2907" s="68" t="s">
        <v>4</v>
      </c>
      <c r="I2907" s="68">
        <v>70203</v>
      </c>
      <c r="J2907" s="68" t="s">
        <v>15339</v>
      </c>
      <c r="K2907" s="68" t="s">
        <v>132</v>
      </c>
      <c r="L2907" s="68" t="s">
        <v>14376</v>
      </c>
      <c r="M2907" s="68" t="s">
        <v>14380</v>
      </c>
      <c r="N2907" s="68" t="s">
        <v>5939</v>
      </c>
      <c r="O2907" s="68" t="s">
        <v>14666</v>
      </c>
      <c r="P2907" s="348">
        <v>44090960</v>
      </c>
      <c r="Q2907" s="348">
        <v>64743195</v>
      </c>
      <c r="R2907" s="348" t="s">
        <v>12089</v>
      </c>
      <c r="S2907" s="348">
        <v>88910363</v>
      </c>
      <c r="T2907" s="348" t="s">
        <v>15989</v>
      </c>
      <c r="U2907" s="348">
        <v>27109039</v>
      </c>
      <c r="V2907" s="68"/>
      <c r="W2907" s="68"/>
      <c r="X2907" s="68" t="s">
        <v>9534</v>
      </c>
      <c r="Y2907" s="68"/>
    </row>
    <row r="2908" spans="1:25" x14ac:dyDescent="0.25">
      <c r="A2908" s="68" t="s">
        <v>8044</v>
      </c>
      <c r="B2908" s="68" t="s">
        <v>8043</v>
      </c>
      <c r="C2908" s="68" t="s">
        <v>5513</v>
      </c>
      <c r="D2908" s="68" t="s">
        <v>4119</v>
      </c>
      <c r="E2908" s="68" t="s">
        <v>10</v>
      </c>
      <c r="F2908" s="68" t="s">
        <v>282</v>
      </c>
      <c r="G2908" s="68" t="s">
        <v>12</v>
      </c>
      <c r="H2908" s="68" t="s">
        <v>4</v>
      </c>
      <c r="I2908" s="68">
        <v>41003</v>
      </c>
      <c r="J2908" s="68" t="s">
        <v>15326</v>
      </c>
      <c r="K2908" s="68" t="s">
        <v>283</v>
      </c>
      <c r="L2908" s="68" t="s">
        <v>281</v>
      </c>
      <c r="M2908" s="68" t="s">
        <v>5136</v>
      </c>
      <c r="N2908" s="68" t="s">
        <v>5513</v>
      </c>
      <c r="O2908" s="68" t="s">
        <v>14666</v>
      </c>
      <c r="P2908" s="348">
        <v>22064527</v>
      </c>
      <c r="Q2908" s="348">
        <v>44057984</v>
      </c>
      <c r="R2908" s="348" t="s">
        <v>10568</v>
      </c>
      <c r="S2908" s="348">
        <v>84123539</v>
      </c>
      <c r="T2908" s="348" t="s">
        <v>15989</v>
      </c>
      <c r="U2908" s="348">
        <v>83947325</v>
      </c>
      <c r="V2908" s="68"/>
      <c r="W2908" s="68"/>
      <c r="X2908" s="68" t="s">
        <v>6024</v>
      </c>
      <c r="Y2908" s="68"/>
    </row>
    <row r="2909" spans="1:25" x14ac:dyDescent="0.25">
      <c r="A2909" s="68" t="s">
        <v>8046</v>
      </c>
      <c r="B2909" s="68" t="s">
        <v>8045</v>
      </c>
      <c r="C2909" s="68" t="s">
        <v>8047</v>
      </c>
      <c r="D2909" s="68" t="s">
        <v>4119</v>
      </c>
      <c r="E2909" s="68" t="s">
        <v>4</v>
      </c>
      <c r="F2909" s="68" t="s">
        <v>133</v>
      </c>
      <c r="G2909" s="68" t="s">
        <v>3</v>
      </c>
      <c r="H2909" s="68" t="s">
        <v>6</v>
      </c>
      <c r="I2909" s="68">
        <v>70205</v>
      </c>
      <c r="J2909" s="68" t="s">
        <v>13953</v>
      </c>
      <c r="K2909" s="68" t="s">
        <v>132</v>
      </c>
      <c r="L2909" s="68" t="s">
        <v>14376</v>
      </c>
      <c r="M2909" s="68" t="s">
        <v>4120</v>
      </c>
      <c r="N2909" s="68" t="s">
        <v>11907</v>
      </c>
      <c r="O2909" s="68" t="s">
        <v>14666</v>
      </c>
      <c r="P2909" s="348">
        <v>27674863</v>
      </c>
      <c r="Q2909" s="348" t="s">
        <v>15347</v>
      </c>
      <c r="R2909" s="348" t="s">
        <v>15152</v>
      </c>
      <c r="S2909" s="348">
        <v>27674863</v>
      </c>
      <c r="T2909" s="348" t="s">
        <v>15646</v>
      </c>
      <c r="U2909" s="348">
        <v>21007274</v>
      </c>
      <c r="V2909" s="68"/>
      <c r="W2909" s="68"/>
      <c r="X2909" s="68" t="s">
        <v>2634</v>
      </c>
      <c r="Y2909" s="68"/>
    </row>
    <row r="2910" spans="1:25" x14ac:dyDescent="0.25">
      <c r="A2910" s="68" t="s">
        <v>8048</v>
      </c>
      <c r="B2910" s="68" t="s">
        <v>1291</v>
      </c>
      <c r="C2910" s="68" t="s">
        <v>5062</v>
      </c>
      <c r="D2910" s="68" t="s">
        <v>4119</v>
      </c>
      <c r="E2910" s="68" t="s">
        <v>4</v>
      </c>
      <c r="F2910" s="68" t="s">
        <v>133</v>
      </c>
      <c r="G2910" s="68" t="s">
        <v>3</v>
      </c>
      <c r="H2910" s="68" t="s">
        <v>4</v>
      </c>
      <c r="I2910" s="68">
        <v>70203</v>
      </c>
      <c r="J2910" s="68" t="s">
        <v>15339</v>
      </c>
      <c r="K2910" s="68" t="s">
        <v>132</v>
      </c>
      <c r="L2910" s="68" t="s">
        <v>14376</v>
      </c>
      <c r="M2910" s="68" t="s">
        <v>14380</v>
      </c>
      <c r="N2910" s="68" t="s">
        <v>5062</v>
      </c>
      <c r="O2910" s="68" t="s">
        <v>14666</v>
      </c>
      <c r="P2910" s="348">
        <v>27676044</v>
      </c>
      <c r="Q2910" s="348">
        <v>44092744</v>
      </c>
      <c r="R2910" s="348" t="s">
        <v>10062</v>
      </c>
      <c r="S2910" s="348">
        <v>27676044</v>
      </c>
      <c r="T2910" s="348" t="s">
        <v>15646</v>
      </c>
      <c r="U2910" s="348">
        <v>21007274</v>
      </c>
      <c r="V2910" s="68"/>
      <c r="W2910" s="68"/>
      <c r="X2910" s="68" t="s">
        <v>839</v>
      </c>
      <c r="Y2910" s="68"/>
    </row>
    <row r="2911" spans="1:25" x14ac:dyDescent="0.25">
      <c r="A2911" s="68" t="s">
        <v>8049</v>
      </c>
      <c r="B2911" s="68" t="s">
        <v>1159</v>
      </c>
      <c r="C2911" s="68" t="s">
        <v>8050</v>
      </c>
      <c r="D2911" s="68" t="s">
        <v>4119</v>
      </c>
      <c r="E2911" s="68" t="s">
        <v>4</v>
      </c>
      <c r="F2911" s="68" t="s">
        <v>133</v>
      </c>
      <c r="G2911" s="68" t="s">
        <v>3</v>
      </c>
      <c r="H2911" s="68" t="s">
        <v>6</v>
      </c>
      <c r="I2911" s="68">
        <v>70205</v>
      </c>
      <c r="J2911" s="68" t="s">
        <v>13953</v>
      </c>
      <c r="K2911" s="68" t="s">
        <v>132</v>
      </c>
      <c r="L2911" s="68" t="s">
        <v>14376</v>
      </c>
      <c r="M2911" s="68" t="s">
        <v>4120</v>
      </c>
      <c r="N2911" s="68" t="s">
        <v>8050</v>
      </c>
      <c r="O2911" s="68" t="s">
        <v>14666</v>
      </c>
      <c r="P2911" s="348">
        <v>60575065</v>
      </c>
      <c r="Q2911" s="348" t="s">
        <v>15347</v>
      </c>
      <c r="R2911" s="348" t="s">
        <v>15997</v>
      </c>
      <c r="S2911" s="348">
        <v>60575065</v>
      </c>
      <c r="T2911" s="348" t="s">
        <v>15646</v>
      </c>
      <c r="U2911" s="348">
        <v>21007274</v>
      </c>
      <c r="V2911" s="68"/>
      <c r="W2911" s="68"/>
      <c r="X2911" s="68" t="s">
        <v>5829</v>
      </c>
      <c r="Y2911" s="68"/>
    </row>
    <row r="2912" spans="1:25" x14ac:dyDescent="0.25">
      <c r="A2912" s="68" t="s">
        <v>8052</v>
      </c>
      <c r="B2912" s="68" t="s">
        <v>8051</v>
      </c>
      <c r="C2912" s="68" t="s">
        <v>4029</v>
      </c>
      <c r="D2912" s="68" t="s">
        <v>4119</v>
      </c>
      <c r="E2912" s="68" t="s">
        <v>4</v>
      </c>
      <c r="F2912" s="68" t="s">
        <v>133</v>
      </c>
      <c r="G2912" s="68" t="s">
        <v>3</v>
      </c>
      <c r="H2912" s="68" t="s">
        <v>6</v>
      </c>
      <c r="I2912" s="68">
        <v>70205</v>
      </c>
      <c r="J2912" s="68" t="s">
        <v>13953</v>
      </c>
      <c r="K2912" s="68" t="s">
        <v>132</v>
      </c>
      <c r="L2912" s="68" t="s">
        <v>14376</v>
      </c>
      <c r="M2912" s="68" t="s">
        <v>4120</v>
      </c>
      <c r="N2912" s="68" t="s">
        <v>929</v>
      </c>
      <c r="O2912" s="68" t="s">
        <v>14666</v>
      </c>
      <c r="P2912" s="348">
        <v>27670050</v>
      </c>
      <c r="Q2912" s="348">
        <v>44092755</v>
      </c>
      <c r="R2912" s="348" t="s">
        <v>15153</v>
      </c>
      <c r="S2912" s="348">
        <v>83077619</v>
      </c>
      <c r="T2912" s="348" t="s">
        <v>15646</v>
      </c>
      <c r="U2912" s="348">
        <v>21007274</v>
      </c>
      <c r="V2912" s="68"/>
      <c r="W2912" s="68"/>
      <c r="X2912" s="68" t="s">
        <v>1503</v>
      </c>
      <c r="Y2912" s="68"/>
    </row>
    <row r="2913" spans="1:25" x14ac:dyDescent="0.25">
      <c r="A2913" s="68" t="s">
        <v>8055</v>
      </c>
      <c r="B2913" s="68" t="s">
        <v>8054</v>
      </c>
      <c r="C2913" s="68" t="s">
        <v>1674</v>
      </c>
      <c r="D2913" s="68" t="s">
        <v>4119</v>
      </c>
      <c r="E2913" s="68" t="s">
        <v>7</v>
      </c>
      <c r="F2913" s="68" t="s">
        <v>133</v>
      </c>
      <c r="G2913" s="68" t="s">
        <v>3</v>
      </c>
      <c r="H2913" s="68" t="s">
        <v>6</v>
      </c>
      <c r="I2913" s="68">
        <v>70205</v>
      </c>
      <c r="J2913" s="68" t="s">
        <v>13953</v>
      </c>
      <c r="K2913" s="68" t="s">
        <v>132</v>
      </c>
      <c r="L2913" s="68" t="s">
        <v>14376</v>
      </c>
      <c r="M2913" s="68" t="s">
        <v>4120</v>
      </c>
      <c r="N2913" s="68" t="s">
        <v>1674</v>
      </c>
      <c r="O2913" s="68" t="s">
        <v>14666</v>
      </c>
      <c r="P2913" s="348">
        <v>44092711</v>
      </c>
      <c r="Q2913" s="348" t="s">
        <v>15347</v>
      </c>
      <c r="R2913" s="348" t="s">
        <v>13289</v>
      </c>
      <c r="S2913" s="348">
        <v>85171833</v>
      </c>
      <c r="T2913" s="348" t="s">
        <v>15651</v>
      </c>
      <c r="U2913" s="348">
        <v>88756410</v>
      </c>
      <c r="V2913" s="68" t="s">
        <v>15261</v>
      </c>
      <c r="W2913" s="68"/>
      <c r="X2913" s="68" t="s">
        <v>6223</v>
      </c>
      <c r="Y2913" s="68"/>
    </row>
    <row r="2914" spans="1:25" x14ac:dyDescent="0.25">
      <c r="A2914" s="68" t="s">
        <v>8056</v>
      </c>
      <c r="B2914" s="68" t="s">
        <v>4329</v>
      </c>
      <c r="C2914" s="68" t="s">
        <v>4653</v>
      </c>
      <c r="D2914" s="68" t="s">
        <v>4119</v>
      </c>
      <c r="E2914" s="68" t="s">
        <v>3</v>
      </c>
      <c r="F2914" s="68" t="s">
        <v>133</v>
      </c>
      <c r="G2914" s="68" t="s">
        <v>3</v>
      </c>
      <c r="H2914" s="68" t="s">
        <v>4</v>
      </c>
      <c r="I2914" s="68">
        <v>70203</v>
      </c>
      <c r="J2914" s="68" t="s">
        <v>15339</v>
      </c>
      <c r="K2914" s="68" t="s">
        <v>132</v>
      </c>
      <c r="L2914" s="68" t="s">
        <v>14376</v>
      </c>
      <c r="M2914" s="68" t="s">
        <v>14380</v>
      </c>
      <c r="N2914" s="68" t="s">
        <v>14394</v>
      </c>
      <c r="O2914" s="68" t="s">
        <v>14666</v>
      </c>
      <c r="P2914" s="348">
        <v>44092786</v>
      </c>
      <c r="Q2914" s="348" t="s">
        <v>15347</v>
      </c>
      <c r="R2914" s="348" t="s">
        <v>14395</v>
      </c>
      <c r="S2914" s="348">
        <v>87862458</v>
      </c>
      <c r="T2914" s="348" t="s">
        <v>16792</v>
      </c>
      <c r="U2914" s="348">
        <v>27632900</v>
      </c>
      <c r="V2914" s="68" t="s">
        <v>15261</v>
      </c>
      <c r="W2914" s="68"/>
      <c r="X2914" s="68" t="s">
        <v>12178</v>
      </c>
      <c r="Y2914" s="68"/>
    </row>
    <row r="2915" spans="1:25" x14ac:dyDescent="0.25">
      <c r="A2915" s="68" t="s">
        <v>8058</v>
      </c>
      <c r="B2915" s="68" t="s">
        <v>8057</v>
      </c>
      <c r="C2915" s="68" t="s">
        <v>14402</v>
      </c>
      <c r="D2915" s="68" t="s">
        <v>4119</v>
      </c>
      <c r="E2915" s="68" t="s">
        <v>7</v>
      </c>
      <c r="F2915" s="68" t="s">
        <v>133</v>
      </c>
      <c r="G2915" s="68" t="s">
        <v>3</v>
      </c>
      <c r="H2915" s="68" t="s">
        <v>4</v>
      </c>
      <c r="I2915" s="68">
        <v>70203</v>
      </c>
      <c r="J2915" s="68" t="s">
        <v>15339</v>
      </c>
      <c r="K2915" s="68" t="s">
        <v>132</v>
      </c>
      <c r="L2915" s="68" t="s">
        <v>14376</v>
      </c>
      <c r="M2915" s="68" t="s">
        <v>14380</v>
      </c>
      <c r="N2915" s="68" t="s">
        <v>14402</v>
      </c>
      <c r="O2915" s="68" t="s">
        <v>14666</v>
      </c>
      <c r="P2915" s="348">
        <v>27670187</v>
      </c>
      <c r="Q2915" s="348">
        <v>44092715</v>
      </c>
      <c r="R2915" s="348" t="s">
        <v>15157</v>
      </c>
      <c r="S2915" s="348">
        <v>86474605</v>
      </c>
      <c r="T2915" s="348" t="s">
        <v>15651</v>
      </c>
      <c r="U2915" s="348">
        <v>88755410</v>
      </c>
      <c r="V2915" s="68" t="s">
        <v>15261</v>
      </c>
      <c r="W2915" s="68"/>
      <c r="X2915" s="68" t="s">
        <v>5833</v>
      </c>
      <c r="Y2915" s="68"/>
    </row>
    <row r="2916" spans="1:25" x14ac:dyDescent="0.25">
      <c r="A2916" s="68" t="s">
        <v>8060</v>
      </c>
      <c r="B2916" s="68" t="s">
        <v>8059</v>
      </c>
      <c r="C2916" s="68" t="s">
        <v>8061</v>
      </c>
      <c r="D2916" s="68" t="s">
        <v>4119</v>
      </c>
      <c r="E2916" s="68" t="s">
        <v>4</v>
      </c>
      <c r="F2916" s="68" t="s">
        <v>133</v>
      </c>
      <c r="G2916" s="68" t="s">
        <v>3</v>
      </c>
      <c r="H2916" s="68" t="s">
        <v>6</v>
      </c>
      <c r="I2916" s="68">
        <v>70205</v>
      </c>
      <c r="J2916" s="68" t="s">
        <v>13953</v>
      </c>
      <c r="K2916" s="68" t="s">
        <v>132</v>
      </c>
      <c r="L2916" s="68" t="s">
        <v>14376</v>
      </c>
      <c r="M2916" s="68" t="s">
        <v>4120</v>
      </c>
      <c r="N2916" s="68" t="s">
        <v>8061</v>
      </c>
      <c r="O2916" s="68" t="s">
        <v>14666</v>
      </c>
      <c r="P2916" s="348">
        <v>27673097</v>
      </c>
      <c r="Q2916" s="348">
        <v>27673097</v>
      </c>
      <c r="R2916" s="348" t="s">
        <v>14391</v>
      </c>
      <c r="S2916" s="348">
        <v>27673097</v>
      </c>
      <c r="T2916" s="348" t="s">
        <v>15646</v>
      </c>
      <c r="U2916" s="348">
        <v>21007274</v>
      </c>
      <c r="V2916" s="68"/>
      <c r="W2916" s="68"/>
      <c r="X2916" s="68" t="s">
        <v>2639</v>
      </c>
      <c r="Y2916" s="68"/>
    </row>
    <row r="2917" spans="1:25" x14ac:dyDescent="0.25">
      <c r="A2917" s="68" t="s">
        <v>8062</v>
      </c>
      <c r="B2917" s="68" t="s">
        <v>5192</v>
      </c>
      <c r="C2917" s="68" t="s">
        <v>2799</v>
      </c>
      <c r="D2917" s="68" t="s">
        <v>4119</v>
      </c>
      <c r="E2917" s="68" t="s">
        <v>7</v>
      </c>
      <c r="F2917" s="68" t="s">
        <v>133</v>
      </c>
      <c r="G2917" s="68" t="s">
        <v>3</v>
      </c>
      <c r="H2917" s="68" t="s">
        <v>6</v>
      </c>
      <c r="I2917" s="68">
        <v>70205</v>
      </c>
      <c r="J2917" s="68" t="s">
        <v>13953</v>
      </c>
      <c r="K2917" s="68" t="s">
        <v>132</v>
      </c>
      <c r="L2917" s="68" t="s">
        <v>14376</v>
      </c>
      <c r="M2917" s="68" t="s">
        <v>4120</v>
      </c>
      <c r="N2917" s="68" t="s">
        <v>2799</v>
      </c>
      <c r="O2917" s="68" t="s">
        <v>14666</v>
      </c>
      <c r="P2917" s="348" t="s">
        <v>15347</v>
      </c>
      <c r="Q2917" s="348" t="s">
        <v>15347</v>
      </c>
      <c r="R2917" s="348" t="s">
        <v>13640</v>
      </c>
      <c r="S2917" s="348">
        <v>85193953</v>
      </c>
      <c r="T2917" s="348" t="s">
        <v>15651</v>
      </c>
      <c r="U2917" s="348">
        <v>88756410</v>
      </c>
      <c r="V2917" s="68" t="s">
        <v>15261</v>
      </c>
      <c r="W2917" s="68"/>
      <c r="X2917" s="68" t="s">
        <v>1038</v>
      </c>
      <c r="Y2917" s="68"/>
    </row>
    <row r="2918" spans="1:25" x14ac:dyDescent="0.25">
      <c r="A2918" s="68" t="s">
        <v>8063</v>
      </c>
      <c r="B2918" s="68" t="s">
        <v>6378</v>
      </c>
      <c r="C2918" s="68" t="s">
        <v>2329</v>
      </c>
      <c r="D2918" s="68" t="s">
        <v>4119</v>
      </c>
      <c r="E2918" s="68" t="s">
        <v>4</v>
      </c>
      <c r="F2918" s="68" t="s">
        <v>133</v>
      </c>
      <c r="G2918" s="68" t="s">
        <v>3</v>
      </c>
      <c r="H2918" s="68" t="s">
        <v>6</v>
      </c>
      <c r="I2918" s="68">
        <v>70205</v>
      </c>
      <c r="J2918" s="68" t="s">
        <v>13953</v>
      </c>
      <c r="K2918" s="68" t="s">
        <v>132</v>
      </c>
      <c r="L2918" s="68" t="s">
        <v>14376</v>
      </c>
      <c r="M2918" s="68" t="s">
        <v>4120</v>
      </c>
      <c r="N2918" s="68" t="s">
        <v>2329</v>
      </c>
      <c r="O2918" s="68" t="s">
        <v>14666</v>
      </c>
      <c r="P2918" s="348">
        <v>27677776</v>
      </c>
      <c r="Q2918" s="348" t="s">
        <v>15347</v>
      </c>
      <c r="R2918" s="348" t="s">
        <v>11551</v>
      </c>
      <c r="S2918" s="348">
        <v>83459035</v>
      </c>
      <c r="T2918" s="348" t="s">
        <v>15646</v>
      </c>
      <c r="U2918" s="348">
        <v>21007274</v>
      </c>
      <c r="V2918" s="68"/>
      <c r="W2918" s="68"/>
      <c r="X2918" s="68" t="s">
        <v>2642</v>
      </c>
      <c r="Y2918" s="68"/>
    </row>
    <row r="2919" spans="1:25" x14ac:dyDescent="0.25">
      <c r="A2919" s="68" t="s">
        <v>8065</v>
      </c>
      <c r="B2919" s="68" t="s">
        <v>8064</v>
      </c>
      <c r="C2919" s="68" t="s">
        <v>416</v>
      </c>
      <c r="D2919" s="68" t="s">
        <v>4119</v>
      </c>
      <c r="E2919" s="68" t="s">
        <v>4</v>
      </c>
      <c r="F2919" s="68" t="s">
        <v>133</v>
      </c>
      <c r="G2919" s="68" t="s">
        <v>3</v>
      </c>
      <c r="H2919" s="68" t="s">
        <v>6</v>
      </c>
      <c r="I2919" s="68">
        <v>70205</v>
      </c>
      <c r="J2919" s="68" t="s">
        <v>13953</v>
      </c>
      <c r="K2919" s="68" t="s">
        <v>132</v>
      </c>
      <c r="L2919" s="68" t="s">
        <v>14376</v>
      </c>
      <c r="M2919" s="68" t="s">
        <v>4120</v>
      </c>
      <c r="N2919" s="68" t="s">
        <v>416</v>
      </c>
      <c r="O2919" s="68" t="s">
        <v>14666</v>
      </c>
      <c r="P2919" s="348">
        <v>27678579</v>
      </c>
      <c r="Q2919" s="348">
        <v>27678579</v>
      </c>
      <c r="R2919" s="348" t="s">
        <v>14410</v>
      </c>
      <c r="S2919" s="348">
        <v>89669109</v>
      </c>
      <c r="T2919" s="348" t="s">
        <v>15646</v>
      </c>
      <c r="U2919" s="348">
        <v>21007274</v>
      </c>
      <c r="V2919" s="68"/>
      <c r="W2919" s="68"/>
      <c r="X2919" s="68" t="s">
        <v>5478</v>
      </c>
      <c r="Y2919" s="68"/>
    </row>
    <row r="2920" spans="1:25" x14ac:dyDescent="0.25">
      <c r="A2920" s="68" t="s">
        <v>8067</v>
      </c>
      <c r="B2920" s="68" t="s">
        <v>8066</v>
      </c>
      <c r="C2920" s="68" t="s">
        <v>8068</v>
      </c>
      <c r="D2920" s="68" t="s">
        <v>4119</v>
      </c>
      <c r="E2920" s="68" t="s">
        <v>4</v>
      </c>
      <c r="F2920" s="68" t="s">
        <v>133</v>
      </c>
      <c r="G2920" s="68" t="s">
        <v>3</v>
      </c>
      <c r="H2920" s="68" t="s">
        <v>6</v>
      </c>
      <c r="I2920" s="68">
        <v>70205</v>
      </c>
      <c r="J2920" s="68" t="s">
        <v>13953</v>
      </c>
      <c r="K2920" s="68" t="s">
        <v>132</v>
      </c>
      <c r="L2920" s="68" t="s">
        <v>14376</v>
      </c>
      <c r="M2920" s="68" t="s">
        <v>4120</v>
      </c>
      <c r="N2920" s="68" t="s">
        <v>8068</v>
      </c>
      <c r="O2920" s="68" t="s">
        <v>14666</v>
      </c>
      <c r="P2920" s="348">
        <v>27675333</v>
      </c>
      <c r="Q2920" s="348" t="s">
        <v>15347</v>
      </c>
      <c r="R2920" s="348" t="s">
        <v>16867</v>
      </c>
      <c r="S2920" s="348">
        <v>87014376</v>
      </c>
      <c r="T2920" s="348" t="s">
        <v>15646</v>
      </c>
      <c r="U2920" s="348">
        <v>89865713</v>
      </c>
      <c r="V2920" s="68"/>
      <c r="W2920" s="68"/>
      <c r="X2920" s="68" t="s">
        <v>4293</v>
      </c>
      <c r="Y2920" s="68"/>
    </row>
    <row r="2921" spans="1:25" x14ac:dyDescent="0.25">
      <c r="A2921" s="68" t="s">
        <v>8069</v>
      </c>
      <c r="B2921" s="68" t="s">
        <v>2233</v>
      </c>
      <c r="C2921" s="68" t="s">
        <v>8070</v>
      </c>
      <c r="D2921" s="68" t="s">
        <v>4119</v>
      </c>
      <c r="E2921" s="68" t="s">
        <v>4</v>
      </c>
      <c r="F2921" s="68" t="s">
        <v>133</v>
      </c>
      <c r="G2921" s="68" t="s">
        <v>3</v>
      </c>
      <c r="H2921" s="68" t="s">
        <v>6</v>
      </c>
      <c r="I2921" s="68">
        <v>70205</v>
      </c>
      <c r="J2921" s="68" t="s">
        <v>13953</v>
      </c>
      <c r="K2921" s="68" t="s">
        <v>132</v>
      </c>
      <c r="L2921" s="68" t="s">
        <v>14376</v>
      </c>
      <c r="M2921" s="68" t="s">
        <v>4120</v>
      </c>
      <c r="N2921" s="68" t="s">
        <v>8070</v>
      </c>
      <c r="O2921" s="68" t="s">
        <v>14666</v>
      </c>
      <c r="P2921" s="348">
        <v>44092739</v>
      </c>
      <c r="Q2921" s="348">
        <v>44092739</v>
      </c>
      <c r="R2921" s="348" t="s">
        <v>14416</v>
      </c>
      <c r="S2921" s="348">
        <v>88464815</v>
      </c>
      <c r="T2921" s="348" t="s">
        <v>15646</v>
      </c>
      <c r="U2921" s="348">
        <v>89865713</v>
      </c>
      <c r="V2921" s="68"/>
      <c r="W2921" s="68"/>
      <c r="X2921" s="68" t="s">
        <v>5470</v>
      </c>
      <c r="Y2921" s="68"/>
    </row>
    <row r="2922" spans="1:25" x14ac:dyDescent="0.25">
      <c r="A2922" s="68" t="s">
        <v>8072</v>
      </c>
      <c r="B2922" s="68" t="s">
        <v>8071</v>
      </c>
      <c r="C2922" s="68" t="s">
        <v>101</v>
      </c>
      <c r="D2922" s="68" t="s">
        <v>4119</v>
      </c>
      <c r="E2922" s="68" t="s">
        <v>4</v>
      </c>
      <c r="F2922" s="68" t="s">
        <v>133</v>
      </c>
      <c r="G2922" s="68" t="s">
        <v>3</v>
      </c>
      <c r="H2922" s="68" t="s">
        <v>6</v>
      </c>
      <c r="I2922" s="68">
        <v>70205</v>
      </c>
      <c r="J2922" s="68" t="s">
        <v>13953</v>
      </c>
      <c r="K2922" s="68" t="s">
        <v>132</v>
      </c>
      <c r="L2922" s="68" t="s">
        <v>14376</v>
      </c>
      <c r="M2922" s="68" t="s">
        <v>4120</v>
      </c>
      <c r="N2922" s="68" t="s">
        <v>101</v>
      </c>
      <c r="O2922" s="68" t="s">
        <v>14666</v>
      </c>
      <c r="P2922" s="348">
        <v>84810761</v>
      </c>
      <c r="Q2922" s="348" t="s">
        <v>15347</v>
      </c>
      <c r="R2922" s="348" t="s">
        <v>10231</v>
      </c>
      <c r="S2922" s="348">
        <v>84810761</v>
      </c>
      <c r="T2922" s="348" t="s">
        <v>15646</v>
      </c>
      <c r="U2922" s="348">
        <v>21007274</v>
      </c>
      <c r="V2922" s="68"/>
      <c r="W2922" s="68"/>
      <c r="X2922" s="68" t="s">
        <v>396</v>
      </c>
      <c r="Y2922" s="68"/>
    </row>
    <row r="2923" spans="1:25" x14ac:dyDescent="0.25">
      <c r="A2923" s="68" t="s">
        <v>8074</v>
      </c>
      <c r="B2923" s="68" t="s">
        <v>8073</v>
      </c>
      <c r="C2923" s="68" t="s">
        <v>14383</v>
      </c>
      <c r="D2923" s="68" t="s">
        <v>4119</v>
      </c>
      <c r="E2923" s="68" t="s">
        <v>4</v>
      </c>
      <c r="F2923" s="68" t="s">
        <v>133</v>
      </c>
      <c r="G2923" s="68" t="s">
        <v>3</v>
      </c>
      <c r="H2923" s="68" t="s">
        <v>6</v>
      </c>
      <c r="I2923" s="68">
        <v>70205</v>
      </c>
      <c r="J2923" s="68" t="s">
        <v>13953</v>
      </c>
      <c r="K2923" s="68" t="s">
        <v>132</v>
      </c>
      <c r="L2923" s="68" t="s">
        <v>14376</v>
      </c>
      <c r="M2923" s="68" t="s">
        <v>4120</v>
      </c>
      <c r="N2923" s="68" t="s">
        <v>14383</v>
      </c>
      <c r="O2923" s="68" t="s">
        <v>14666</v>
      </c>
      <c r="P2923" s="348">
        <v>27677501</v>
      </c>
      <c r="Q2923" s="348">
        <v>27677501</v>
      </c>
      <c r="R2923" s="348" t="s">
        <v>13639</v>
      </c>
      <c r="S2923" s="348">
        <v>27677501</v>
      </c>
      <c r="T2923" s="348" t="s">
        <v>15646</v>
      </c>
      <c r="U2923" s="348">
        <v>21007274</v>
      </c>
      <c r="V2923" s="68"/>
      <c r="W2923" s="68"/>
      <c r="X2923" s="68" t="s">
        <v>2630</v>
      </c>
      <c r="Y2923" s="68" t="s">
        <v>3948</v>
      </c>
    </row>
    <row r="2924" spans="1:25" x14ac:dyDescent="0.25">
      <c r="A2924" s="68" t="s">
        <v>8075</v>
      </c>
      <c r="B2924" s="68" t="s">
        <v>3760</v>
      </c>
      <c r="C2924" s="68" t="s">
        <v>8076</v>
      </c>
      <c r="D2924" s="68" t="s">
        <v>4119</v>
      </c>
      <c r="E2924" s="68" t="s">
        <v>4</v>
      </c>
      <c r="F2924" s="68" t="s">
        <v>133</v>
      </c>
      <c r="G2924" s="68" t="s">
        <v>3</v>
      </c>
      <c r="H2924" s="68" t="s">
        <v>6</v>
      </c>
      <c r="I2924" s="68">
        <v>70205</v>
      </c>
      <c r="J2924" s="68" t="s">
        <v>13953</v>
      </c>
      <c r="K2924" s="68" t="s">
        <v>132</v>
      </c>
      <c r="L2924" s="68" t="s">
        <v>14376</v>
      </c>
      <c r="M2924" s="68" t="s">
        <v>4120</v>
      </c>
      <c r="N2924" s="68" t="s">
        <v>13636</v>
      </c>
      <c r="O2924" s="68" t="s">
        <v>14666</v>
      </c>
      <c r="P2924" s="348">
        <v>27677416</v>
      </c>
      <c r="Q2924" s="348">
        <v>27677416</v>
      </c>
      <c r="R2924" s="348" t="s">
        <v>16868</v>
      </c>
      <c r="S2924" s="348">
        <v>86270824</v>
      </c>
      <c r="T2924" s="348" t="s">
        <v>15646</v>
      </c>
      <c r="U2924" s="348">
        <v>21007274</v>
      </c>
      <c r="V2924" s="68"/>
      <c r="W2924" s="68"/>
      <c r="X2924" s="68" t="s">
        <v>2637</v>
      </c>
      <c r="Y2924" s="68"/>
    </row>
    <row r="2925" spans="1:25" x14ac:dyDescent="0.25">
      <c r="A2925" s="68" t="s">
        <v>8078</v>
      </c>
      <c r="B2925" s="68" t="s">
        <v>8077</v>
      </c>
      <c r="C2925" s="68" t="s">
        <v>1957</v>
      </c>
      <c r="D2925" s="68" t="s">
        <v>4119</v>
      </c>
      <c r="E2925" s="68" t="s">
        <v>7</v>
      </c>
      <c r="F2925" s="68" t="s">
        <v>133</v>
      </c>
      <c r="G2925" s="68" t="s">
        <v>3</v>
      </c>
      <c r="H2925" s="68" t="s">
        <v>4</v>
      </c>
      <c r="I2925" s="68">
        <v>70203</v>
      </c>
      <c r="J2925" s="68" t="s">
        <v>15339</v>
      </c>
      <c r="K2925" s="68" t="s">
        <v>132</v>
      </c>
      <c r="L2925" s="68" t="s">
        <v>14376</v>
      </c>
      <c r="M2925" s="68" t="s">
        <v>14380</v>
      </c>
      <c r="N2925" s="68" t="s">
        <v>1957</v>
      </c>
      <c r="O2925" s="68" t="s">
        <v>14666</v>
      </c>
      <c r="P2925" s="348">
        <v>44092713</v>
      </c>
      <c r="Q2925" s="348" t="s">
        <v>15347</v>
      </c>
      <c r="R2925" s="348" t="s">
        <v>12516</v>
      </c>
      <c r="S2925" s="348">
        <v>71097661</v>
      </c>
      <c r="T2925" s="348" t="s">
        <v>15651</v>
      </c>
      <c r="U2925" s="348">
        <v>88756410</v>
      </c>
      <c r="V2925" s="68"/>
      <c r="W2925" s="68"/>
      <c r="X2925" s="68" t="s">
        <v>7920</v>
      </c>
      <c r="Y2925" s="68"/>
    </row>
    <row r="2926" spans="1:25" x14ac:dyDescent="0.25">
      <c r="A2926" s="68" t="s">
        <v>8079</v>
      </c>
      <c r="B2926" s="68" t="s">
        <v>7229</v>
      </c>
      <c r="C2926" s="68" t="s">
        <v>5640</v>
      </c>
      <c r="D2926" s="68" t="s">
        <v>4119</v>
      </c>
      <c r="E2926" s="68" t="s">
        <v>4</v>
      </c>
      <c r="F2926" s="68" t="s">
        <v>133</v>
      </c>
      <c r="G2926" s="68" t="s">
        <v>3</v>
      </c>
      <c r="H2926" s="68" t="s">
        <v>6</v>
      </c>
      <c r="I2926" s="68">
        <v>70205</v>
      </c>
      <c r="J2926" s="68" t="s">
        <v>13953</v>
      </c>
      <c r="K2926" s="68" t="s">
        <v>132</v>
      </c>
      <c r="L2926" s="68" t="s">
        <v>14376</v>
      </c>
      <c r="M2926" s="68" t="s">
        <v>4120</v>
      </c>
      <c r="N2926" s="68" t="s">
        <v>5640</v>
      </c>
      <c r="O2926" s="68" t="s">
        <v>14666</v>
      </c>
      <c r="P2926" s="348">
        <v>44092752</v>
      </c>
      <c r="Q2926" s="348" t="s">
        <v>15347</v>
      </c>
      <c r="R2926" s="348" t="s">
        <v>14389</v>
      </c>
      <c r="S2926" s="348">
        <v>88747176</v>
      </c>
      <c r="T2926" s="348" t="s">
        <v>15646</v>
      </c>
      <c r="U2926" s="348">
        <v>89865713</v>
      </c>
      <c r="V2926" s="68"/>
      <c r="W2926" s="68"/>
      <c r="X2926" s="68" t="s">
        <v>8080</v>
      </c>
      <c r="Y2926" s="68"/>
    </row>
    <row r="2927" spans="1:25" x14ac:dyDescent="0.25">
      <c r="A2927" s="68" t="s">
        <v>8081</v>
      </c>
      <c r="B2927" s="68" t="s">
        <v>5988</v>
      </c>
      <c r="C2927" s="68" t="s">
        <v>6152</v>
      </c>
      <c r="D2927" s="68" t="s">
        <v>4119</v>
      </c>
      <c r="E2927" s="68" t="s">
        <v>4</v>
      </c>
      <c r="F2927" s="68" t="s">
        <v>133</v>
      </c>
      <c r="G2927" s="68" t="s">
        <v>3</v>
      </c>
      <c r="H2927" s="68" t="s">
        <v>6</v>
      </c>
      <c r="I2927" s="68">
        <v>70205</v>
      </c>
      <c r="J2927" s="68" t="s">
        <v>13953</v>
      </c>
      <c r="K2927" s="68" t="s">
        <v>132</v>
      </c>
      <c r="L2927" s="68" t="s">
        <v>14376</v>
      </c>
      <c r="M2927" s="68" t="s">
        <v>4120</v>
      </c>
      <c r="N2927" s="68" t="s">
        <v>14390</v>
      </c>
      <c r="O2927" s="68" t="s">
        <v>14666</v>
      </c>
      <c r="P2927" s="348">
        <v>27675427</v>
      </c>
      <c r="Q2927" s="348">
        <v>27675427</v>
      </c>
      <c r="R2927" s="348" t="s">
        <v>13635</v>
      </c>
      <c r="S2927" s="348">
        <v>27675427</v>
      </c>
      <c r="T2927" s="348" t="s">
        <v>15646</v>
      </c>
      <c r="U2927" s="348">
        <v>21007274</v>
      </c>
      <c r="V2927" s="68"/>
      <c r="W2927" s="68"/>
      <c r="X2927" s="68" t="s">
        <v>5753</v>
      </c>
      <c r="Y2927" s="68"/>
    </row>
    <row r="2928" spans="1:25" x14ac:dyDescent="0.25">
      <c r="A2928" s="68" t="s">
        <v>8083</v>
      </c>
      <c r="B2928" s="68" t="s">
        <v>8082</v>
      </c>
      <c r="C2928" s="68" t="s">
        <v>8084</v>
      </c>
      <c r="D2928" s="68" t="s">
        <v>4119</v>
      </c>
      <c r="E2928" s="68" t="s">
        <v>7</v>
      </c>
      <c r="F2928" s="68" t="s">
        <v>133</v>
      </c>
      <c r="G2928" s="68" t="s">
        <v>3</v>
      </c>
      <c r="H2928" s="68" t="s">
        <v>6</v>
      </c>
      <c r="I2928" s="68">
        <v>70205</v>
      </c>
      <c r="J2928" s="68" t="s">
        <v>13953</v>
      </c>
      <c r="K2928" s="68" t="s">
        <v>132</v>
      </c>
      <c r="L2928" s="68" t="s">
        <v>14376</v>
      </c>
      <c r="M2928" s="68" t="s">
        <v>4120</v>
      </c>
      <c r="N2928" s="68" t="s">
        <v>14403</v>
      </c>
      <c r="O2928" s="68" t="s">
        <v>14666</v>
      </c>
      <c r="P2928" s="348">
        <v>44092716</v>
      </c>
      <c r="Q2928" s="348" t="s">
        <v>15347</v>
      </c>
      <c r="R2928" s="348" t="s">
        <v>15158</v>
      </c>
      <c r="S2928" s="348">
        <v>60229944</v>
      </c>
      <c r="T2928" s="348" t="s">
        <v>15651</v>
      </c>
      <c r="U2928" s="348">
        <v>88756410</v>
      </c>
      <c r="V2928" s="68" t="s">
        <v>15261</v>
      </c>
      <c r="W2928" s="68"/>
      <c r="X2928" s="68" t="s">
        <v>5835</v>
      </c>
      <c r="Y2928" s="68"/>
    </row>
    <row r="2929" spans="1:25" x14ac:dyDescent="0.25">
      <c r="A2929" s="68" t="s">
        <v>8086</v>
      </c>
      <c r="B2929" s="68" t="s">
        <v>8085</v>
      </c>
      <c r="C2929" s="68" t="s">
        <v>8087</v>
      </c>
      <c r="D2929" s="68" t="s">
        <v>4119</v>
      </c>
      <c r="E2929" s="68" t="s">
        <v>7</v>
      </c>
      <c r="F2929" s="68" t="s">
        <v>133</v>
      </c>
      <c r="G2929" s="68" t="s">
        <v>3</v>
      </c>
      <c r="H2929" s="68" t="s">
        <v>7</v>
      </c>
      <c r="I2929" s="68">
        <v>70206</v>
      </c>
      <c r="J2929" s="68" t="s">
        <v>13964</v>
      </c>
      <c r="K2929" s="68" t="s">
        <v>132</v>
      </c>
      <c r="L2929" s="68" t="s">
        <v>14376</v>
      </c>
      <c r="M2929" s="68" t="s">
        <v>2365</v>
      </c>
      <c r="N2929" s="68" t="s">
        <v>976</v>
      </c>
      <c r="O2929" s="68" t="s">
        <v>14666</v>
      </c>
      <c r="P2929" s="348">
        <v>44122936</v>
      </c>
      <c r="Q2929" s="348" t="s">
        <v>15347</v>
      </c>
      <c r="R2929" s="348" t="s">
        <v>15161</v>
      </c>
      <c r="S2929" s="348">
        <v>87767167</v>
      </c>
      <c r="T2929" s="348" t="s">
        <v>15651</v>
      </c>
      <c r="U2929" s="348">
        <v>88756410</v>
      </c>
      <c r="V2929" s="68" t="s">
        <v>15261</v>
      </c>
      <c r="W2929" s="68"/>
      <c r="X2929" s="68" t="s">
        <v>12179</v>
      </c>
      <c r="Y2929" s="68"/>
    </row>
    <row r="2930" spans="1:25" x14ac:dyDescent="0.25">
      <c r="A2930" s="68" t="s">
        <v>8089</v>
      </c>
      <c r="B2930" s="68" t="s">
        <v>8088</v>
      </c>
      <c r="C2930" s="68" t="s">
        <v>8090</v>
      </c>
      <c r="D2930" s="68" t="s">
        <v>4119</v>
      </c>
      <c r="E2930" s="68" t="s">
        <v>4</v>
      </c>
      <c r="F2930" s="68" t="s">
        <v>133</v>
      </c>
      <c r="G2930" s="68" t="s">
        <v>3</v>
      </c>
      <c r="H2930" s="68" t="s">
        <v>6</v>
      </c>
      <c r="I2930" s="68">
        <v>70205</v>
      </c>
      <c r="J2930" s="68" t="s">
        <v>13953</v>
      </c>
      <c r="K2930" s="68" t="s">
        <v>132</v>
      </c>
      <c r="L2930" s="68" t="s">
        <v>14376</v>
      </c>
      <c r="M2930" s="68" t="s">
        <v>4120</v>
      </c>
      <c r="N2930" s="68" t="s">
        <v>8090</v>
      </c>
      <c r="O2930" s="68" t="s">
        <v>14666</v>
      </c>
      <c r="P2930" s="348">
        <v>44092760</v>
      </c>
      <c r="Q2930" s="348" t="s">
        <v>15347</v>
      </c>
      <c r="R2930" s="348" t="s">
        <v>16000</v>
      </c>
      <c r="S2930" s="348">
        <v>86697322</v>
      </c>
      <c r="T2930" s="348" t="s">
        <v>15646</v>
      </c>
      <c r="U2930" s="348">
        <v>21007274</v>
      </c>
      <c r="V2930" s="68"/>
      <c r="W2930" s="68"/>
      <c r="X2930" s="68" t="s">
        <v>6379</v>
      </c>
      <c r="Y2930" s="68"/>
    </row>
    <row r="2931" spans="1:25" x14ac:dyDescent="0.25">
      <c r="A2931" s="68" t="s">
        <v>8092</v>
      </c>
      <c r="B2931" s="68" t="s">
        <v>8091</v>
      </c>
      <c r="C2931" s="68" t="s">
        <v>352</v>
      </c>
      <c r="D2931" s="68" t="s">
        <v>4119</v>
      </c>
      <c r="E2931" s="68" t="s">
        <v>7</v>
      </c>
      <c r="F2931" s="68" t="s">
        <v>133</v>
      </c>
      <c r="G2931" s="68" t="s">
        <v>3</v>
      </c>
      <c r="H2931" s="68" t="s">
        <v>4</v>
      </c>
      <c r="I2931" s="68">
        <v>70203</v>
      </c>
      <c r="J2931" s="68" t="s">
        <v>15339</v>
      </c>
      <c r="K2931" s="68" t="s">
        <v>132</v>
      </c>
      <c r="L2931" s="68" t="s">
        <v>14376</v>
      </c>
      <c r="M2931" s="68" t="s">
        <v>14380</v>
      </c>
      <c r="N2931" s="68" t="s">
        <v>352</v>
      </c>
      <c r="O2931" s="68" t="s">
        <v>14666</v>
      </c>
      <c r="P2931" s="348">
        <v>44092720</v>
      </c>
      <c r="Q2931" s="348" t="s">
        <v>15347</v>
      </c>
      <c r="R2931" s="348" t="s">
        <v>13646</v>
      </c>
      <c r="S2931" s="348">
        <v>87754792</v>
      </c>
      <c r="T2931" s="348" t="s">
        <v>15651</v>
      </c>
      <c r="U2931" s="348">
        <v>88756410</v>
      </c>
      <c r="V2931" s="68"/>
      <c r="W2931" s="68"/>
      <c r="X2931" s="68" t="s">
        <v>9134</v>
      </c>
      <c r="Y2931" s="68"/>
    </row>
    <row r="2932" spans="1:25" x14ac:dyDescent="0.25">
      <c r="A2932" s="68" t="s">
        <v>8093</v>
      </c>
      <c r="B2932" s="68" t="s">
        <v>7535</v>
      </c>
      <c r="C2932" s="68" t="s">
        <v>912</v>
      </c>
      <c r="D2932" s="68" t="s">
        <v>4119</v>
      </c>
      <c r="E2932" s="68" t="s">
        <v>7</v>
      </c>
      <c r="F2932" s="68" t="s">
        <v>133</v>
      </c>
      <c r="G2932" s="68" t="s">
        <v>3</v>
      </c>
      <c r="H2932" s="68" t="s">
        <v>6</v>
      </c>
      <c r="I2932" s="68">
        <v>70205</v>
      </c>
      <c r="J2932" s="68" t="s">
        <v>13953</v>
      </c>
      <c r="K2932" s="68" t="s">
        <v>132</v>
      </c>
      <c r="L2932" s="68" t="s">
        <v>14376</v>
      </c>
      <c r="M2932" s="68" t="s">
        <v>4120</v>
      </c>
      <c r="N2932" s="68" t="s">
        <v>11908</v>
      </c>
      <c r="O2932" s="68" t="s">
        <v>14666</v>
      </c>
      <c r="P2932" s="348">
        <v>44091762</v>
      </c>
      <c r="Q2932" s="348" t="s">
        <v>15347</v>
      </c>
      <c r="R2932" s="348" t="s">
        <v>15167</v>
      </c>
      <c r="S2932" s="348">
        <v>63611759</v>
      </c>
      <c r="T2932" s="348" t="s">
        <v>15651</v>
      </c>
      <c r="U2932" s="348">
        <v>88756410</v>
      </c>
      <c r="V2932" s="68"/>
      <c r="W2932" s="68"/>
      <c r="X2932" s="68" t="s">
        <v>12818</v>
      </c>
      <c r="Y2932" s="68"/>
    </row>
    <row r="2933" spans="1:25" x14ac:dyDescent="0.25">
      <c r="A2933" s="68" t="s">
        <v>8094</v>
      </c>
      <c r="B2933" s="68" t="s">
        <v>3847</v>
      </c>
      <c r="C2933" s="68" t="s">
        <v>14381</v>
      </c>
      <c r="D2933" s="68" t="s">
        <v>4119</v>
      </c>
      <c r="E2933" s="68" t="s">
        <v>8</v>
      </c>
      <c r="F2933" s="68" t="s">
        <v>133</v>
      </c>
      <c r="G2933" s="68" t="s">
        <v>7</v>
      </c>
      <c r="H2933" s="68" t="s">
        <v>5</v>
      </c>
      <c r="I2933" s="68">
        <v>70604</v>
      </c>
      <c r="J2933" s="68" t="s">
        <v>13941</v>
      </c>
      <c r="K2933" s="68" t="s">
        <v>132</v>
      </c>
      <c r="L2933" s="68" t="s">
        <v>2958</v>
      </c>
      <c r="M2933" s="68" t="s">
        <v>14382</v>
      </c>
      <c r="N2933" s="68" t="s">
        <v>11909</v>
      </c>
      <c r="O2933" s="68" t="s">
        <v>14666</v>
      </c>
      <c r="P2933" s="348">
        <v>22001410</v>
      </c>
      <c r="Q2933" s="348" t="s">
        <v>15347</v>
      </c>
      <c r="R2933" s="348" t="s">
        <v>10569</v>
      </c>
      <c r="S2933" s="348">
        <v>84857459</v>
      </c>
      <c r="T2933" s="348" t="s">
        <v>16841</v>
      </c>
      <c r="U2933" s="348">
        <v>89357825</v>
      </c>
      <c r="V2933" s="68"/>
      <c r="W2933" s="68"/>
      <c r="X2933" s="68" t="s">
        <v>3705</v>
      </c>
      <c r="Y2933" s="68"/>
    </row>
    <row r="2934" spans="1:25" x14ac:dyDescent="0.25">
      <c r="A2934" s="68" t="s">
        <v>8095</v>
      </c>
      <c r="B2934" s="68" t="s">
        <v>4321</v>
      </c>
      <c r="C2934" s="68" t="s">
        <v>8096</v>
      </c>
      <c r="D2934" s="68" t="s">
        <v>4119</v>
      </c>
      <c r="E2934" s="68" t="s">
        <v>5</v>
      </c>
      <c r="F2934" s="68" t="s">
        <v>133</v>
      </c>
      <c r="G2934" s="68" t="s">
        <v>7</v>
      </c>
      <c r="H2934" s="68" t="s">
        <v>2</v>
      </c>
      <c r="I2934" s="68">
        <v>70601</v>
      </c>
      <c r="J2934" s="68" t="s">
        <v>13794</v>
      </c>
      <c r="K2934" s="68" t="s">
        <v>132</v>
      </c>
      <c r="L2934" s="68" t="s">
        <v>2958</v>
      </c>
      <c r="M2934" s="68" t="s">
        <v>2958</v>
      </c>
      <c r="N2934" s="68" t="s">
        <v>8096</v>
      </c>
      <c r="O2934" s="68" t="s">
        <v>14666</v>
      </c>
      <c r="P2934" s="348">
        <v>27167046</v>
      </c>
      <c r="Q2934" s="348" t="s">
        <v>15347</v>
      </c>
      <c r="R2934" s="348" t="s">
        <v>15147</v>
      </c>
      <c r="S2934" s="348">
        <v>87236885</v>
      </c>
      <c r="T2934" s="348" t="s">
        <v>15883</v>
      </c>
      <c r="U2934" s="348">
        <v>27165048</v>
      </c>
      <c r="V2934" s="68"/>
      <c r="W2934" s="68"/>
      <c r="X2934" s="68" t="s">
        <v>4273</v>
      </c>
      <c r="Y2934" s="68"/>
    </row>
    <row r="2935" spans="1:25" x14ac:dyDescent="0.25">
      <c r="A2935" s="68" t="s">
        <v>8098</v>
      </c>
      <c r="B2935" s="68" t="s">
        <v>8097</v>
      </c>
      <c r="C2935" s="68" t="s">
        <v>8099</v>
      </c>
      <c r="D2935" s="68" t="s">
        <v>4119</v>
      </c>
      <c r="E2935" s="68" t="s">
        <v>5</v>
      </c>
      <c r="F2935" s="68" t="s">
        <v>133</v>
      </c>
      <c r="G2935" s="68" t="s">
        <v>7</v>
      </c>
      <c r="H2935" s="68" t="s">
        <v>4</v>
      </c>
      <c r="I2935" s="68">
        <v>70603</v>
      </c>
      <c r="J2935" s="68" t="s">
        <v>13917</v>
      </c>
      <c r="K2935" s="68" t="s">
        <v>132</v>
      </c>
      <c r="L2935" s="68" t="s">
        <v>2958</v>
      </c>
      <c r="M2935" s="68" t="s">
        <v>6848</v>
      </c>
      <c r="N2935" s="68" t="s">
        <v>11423</v>
      </c>
      <c r="O2935" s="68" t="s">
        <v>14666</v>
      </c>
      <c r="P2935" s="348">
        <v>27600143</v>
      </c>
      <c r="Q2935" s="348">
        <v>22001418</v>
      </c>
      <c r="R2935" s="348" t="s">
        <v>16001</v>
      </c>
      <c r="S2935" s="348">
        <v>61729501</v>
      </c>
      <c r="T2935" s="348" t="s">
        <v>15883</v>
      </c>
      <c r="U2935" s="348">
        <v>27165048</v>
      </c>
      <c r="V2935" s="68"/>
      <c r="W2935" s="68"/>
      <c r="X2935" s="68" t="s">
        <v>2801</v>
      </c>
      <c r="Y2935" s="68"/>
    </row>
    <row r="2936" spans="1:25" x14ac:dyDescent="0.25">
      <c r="A2936" s="68" t="s">
        <v>8101</v>
      </c>
      <c r="B2936" s="68" t="s">
        <v>8100</v>
      </c>
      <c r="C2936" s="68" t="s">
        <v>5939</v>
      </c>
      <c r="D2936" s="68" t="s">
        <v>4119</v>
      </c>
      <c r="E2936" s="68" t="s">
        <v>8</v>
      </c>
      <c r="F2936" s="68" t="s">
        <v>133</v>
      </c>
      <c r="G2936" s="68" t="s">
        <v>7</v>
      </c>
      <c r="H2936" s="68" t="s">
        <v>5</v>
      </c>
      <c r="I2936" s="68">
        <v>70604</v>
      </c>
      <c r="J2936" s="68" t="s">
        <v>13941</v>
      </c>
      <c r="K2936" s="68" t="s">
        <v>132</v>
      </c>
      <c r="L2936" s="68" t="s">
        <v>2958</v>
      </c>
      <c r="M2936" s="68" t="s">
        <v>14382</v>
      </c>
      <c r="N2936" s="68" t="s">
        <v>5939</v>
      </c>
      <c r="O2936" s="68" t="s">
        <v>14666</v>
      </c>
      <c r="P2936" s="348">
        <v>22001404</v>
      </c>
      <c r="Q2936" s="348">
        <v>84443813</v>
      </c>
      <c r="R2936" s="348" t="s">
        <v>16002</v>
      </c>
      <c r="S2936" s="348">
        <v>84443813</v>
      </c>
      <c r="T2936" s="348" t="s">
        <v>16841</v>
      </c>
      <c r="U2936" s="348">
        <v>89357825</v>
      </c>
      <c r="V2936" s="68"/>
      <c r="W2936" s="68"/>
      <c r="X2936" s="68" t="s">
        <v>5229</v>
      </c>
      <c r="Y2936" s="68"/>
    </row>
    <row r="2937" spans="1:25" x14ac:dyDescent="0.25">
      <c r="A2937" s="68" t="s">
        <v>8102</v>
      </c>
      <c r="B2937" s="68" t="s">
        <v>3057</v>
      </c>
      <c r="C2937" s="68" t="s">
        <v>6323</v>
      </c>
      <c r="D2937" s="68" t="s">
        <v>4119</v>
      </c>
      <c r="E2937" s="68" t="s">
        <v>8</v>
      </c>
      <c r="F2937" s="68" t="s">
        <v>133</v>
      </c>
      <c r="G2937" s="68" t="s">
        <v>7</v>
      </c>
      <c r="H2937" s="68" t="s">
        <v>2</v>
      </c>
      <c r="I2937" s="68">
        <v>70601</v>
      </c>
      <c r="J2937" s="68" t="s">
        <v>13794</v>
      </c>
      <c r="K2937" s="68" t="s">
        <v>132</v>
      </c>
      <c r="L2937" s="68" t="s">
        <v>2958</v>
      </c>
      <c r="M2937" s="68" t="s">
        <v>2958</v>
      </c>
      <c r="N2937" s="68" t="s">
        <v>6323</v>
      </c>
      <c r="O2937" s="68" t="s">
        <v>14666</v>
      </c>
      <c r="P2937" s="348">
        <v>21011846</v>
      </c>
      <c r="Q2937" s="348" t="s">
        <v>15347</v>
      </c>
      <c r="R2937" s="348" t="s">
        <v>12761</v>
      </c>
      <c r="S2937" s="348">
        <v>85893217</v>
      </c>
      <c r="T2937" s="348" t="s">
        <v>16841</v>
      </c>
      <c r="U2937" s="348">
        <v>88084552</v>
      </c>
      <c r="V2937" s="68"/>
      <c r="W2937" s="68"/>
      <c r="X2937" s="68" t="s">
        <v>5798</v>
      </c>
      <c r="Y2937" s="68"/>
    </row>
    <row r="2938" spans="1:25" x14ac:dyDescent="0.25">
      <c r="A2938" s="68" t="s">
        <v>8104</v>
      </c>
      <c r="B2938" s="68" t="s">
        <v>8103</v>
      </c>
      <c r="C2938" s="68" t="s">
        <v>8105</v>
      </c>
      <c r="D2938" s="68" t="s">
        <v>4119</v>
      </c>
      <c r="E2938" s="68" t="s">
        <v>5</v>
      </c>
      <c r="F2938" s="68" t="s">
        <v>133</v>
      </c>
      <c r="G2938" s="68" t="s">
        <v>7</v>
      </c>
      <c r="H2938" s="68" t="s">
        <v>3</v>
      </c>
      <c r="I2938" s="68">
        <v>70602</v>
      </c>
      <c r="J2938" s="68" t="s">
        <v>13880</v>
      </c>
      <c r="K2938" s="68" t="s">
        <v>132</v>
      </c>
      <c r="L2938" s="68" t="s">
        <v>2958</v>
      </c>
      <c r="M2938" s="68" t="s">
        <v>1051</v>
      </c>
      <c r="N2938" s="68" t="s">
        <v>8105</v>
      </c>
      <c r="O2938" s="68" t="s">
        <v>14666</v>
      </c>
      <c r="P2938" s="348">
        <v>27601496</v>
      </c>
      <c r="Q2938" s="348">
        <v>27601496</v>
      </c>
      <c r="R2938" s="348" t="s">
        <v>13509</v>
      </c>
      <c r="S2938" s="348">
        <v>84491544</v>
      </c>
      <c r="T2938" s="348" t="s">
        <v>15883</v>
      </c>
      <c r="U2938" s="348">
        <v>27165048</v>
      </c>
      <c r="V2938" s="68"/>
      <c r="W2938" s="68"/>
      <c r="X2938" s="68" t="s">
        <v>1175</v>
      </c>
      <c r="Y2938" s="68"/>
    </row>
    <row r="2939" spans="1:25" x14ac:dyDescent="0.25">
      <c r="A2939" s="68" t="s">
        <v>8107</v>
      </c>
      <c r="B2939" s="68" t="s">
        <v>8106</v>
      </c>
      <c r="C2939" s="68" t="s">
        <v>14404</v>
      </c>
      <c r="D2939" s="68" t="s">
        <v>4119</v>
      </c>
      <c r="E2939" s="68" t="s">
        <v>8</v>
      </c>
      <c r="F2939" s="68" t="s">
        <v>133</v>
      </c>
      <c r="G2939" s="68" t="s">
        <v>7</v>
      </c>
      <c r="H2939" s="68" t="s">
        <v>5</v>
      </c>
      <c r="I2939" s="68">
        <v>70604</v>
      </c>
      <c r="J2939" s="68" t="s">
        <v>13941</v>
      </c>
      <c r="K2939" s="68" t="s">
        <v>132</v>
      </c>
      <c r="L2939" s="68" t="s">
        <v>2958</v>
      </c>
      <c r="M2939" s="68" t="s">
        <v>14382</v>
      </c>
      <c r="N2939" s="68" t="s">
        <v>1542</v>
      </c>
      <c r="O2939" s="68" t="s">
        <v>14666</v>
      </c>
      <c r="P2939" s="348">
        <v>88738628</v>
      </c>
      <c r="Q2939" s="348" t="s">
        <v>15347</v>
      </c>
      <c r="R2939" s="348" t="s">
        <v>16869</v>
      </c>
      <c r="S2939" s="348">
        <v>88738628</v>
      </c>
      <c r="T2939" s="348" t="s">
        <v>16841</v>
      </c>
      <c r="U2939" s="348">
        <v>89357825</v>
      </c>
      <c r="V2939" s="68"/>
      <c r="W2939" s="68"/>
      <c r="X2939" s="68" t="s">
        <v>3509</v>
      </c>
      <c r="Y2939" s="68"/>
    </row>
    <row r="2940" spans="1:25" x14ac:dyDescent="0.25">
      <c r="A2940" s="68" t="s">
        <v>8108</v>
      </c>
      <c r="B2940" s="68" t="s">
        <v>6011</v>
      </c>
      <c r="C2940" s="68" t="s">
        <v>14405</v>
      </c>
      <c r="D2940" s="68" t="s">
        <v>4119</v>
      </c>
      <c r="E2940" s="68" t="s">
        <v>5</v>
      </c>
      <c r="F2940" s="68" t="s">
        <v>133</v>
      </c>
      <c r="G2940" s="68" t="s">
        <v>7</v>
      </c>
      <c r="H2940" s="68" t="s">
        <v>2</v>
      </c>
      <c r="I2940" s="68">
        <v>70601</v>
      </c>
      <c r="J2940" s="68" t="s">
        <v>13794</v>
      </c>
      <c r="K2940" s="68" t="s">
        <v>132</v>
      </c>
      <c r="L2940" s="68" t="s">
        <v>2958</v>
      </c>
      <c r="M2940" s="68" t="s">
        <v>2958</v>
      </c>
      <c r="N2940" s="68" t="s">
        <v>11910</v>
      </c>
      <c r="O2940" s="68" t="s">
        <v>14666</v>
      </c>
      <c r="P2940" s="348">
        <v>27165428</v>
      </c>
      <c r="Q2940" s="348">
        <v>27165428</v>
      </c>
      <c r="R2940" s="348" t="s">
        <v>13644</v>
      </c>
      <c r="S2940" s="348">
        <v>83520105</v>
      </c>
      <c r="T2940" s="348" t="s">
        <v>15883</v>
      </c>
      <c r="U2940" s="348">
        <v>27165048</v>
      </c>
      <c r="V2940" s="68"/>
      <c r="W2940" s="68"/>
      <c r="X2940" s="68" t="s">
        <v>867</v>
      </c>
      <c r="Y2940" s="68"/>
    </row>
    <row r="2941" spans="1:25" x14ac:dyDescent="0.25">
      <c r="A2941" s="68" t="s">
        <v>8110</v>
      </c>
      <c r="B2941" s="68" t="s">
        <v>8109</v>
      </c>
      <c r="C2941" s="68" t="s">
        <v>593</v>
      </c>
      <c r="D2941" s="68" t="s">
        <v>4119</v>
      </c>
      <c r="E2941" s="68" t="s">
        <v>8</v>
      </c>
      <c r="F2941" s="68" t="s">
        <v>133</v>
      </c>
      <c r="G2941" s="68" t="s">
        <v>7</v>
      </c>
      <c r="H2941" s="68" t="s">
        <v>5</v>
      </c>
      <c r="I2941" s="68">
        <v>70604</v>
      </c>
      <c r="J2941" s="68" t="s">
        <v>13941</v>
      </c>
      <c r="K2941" s="68" t="s">
        <v>132</v>
      </c>
      <c r="L2941" s="68" t="s">
        <v>2958</v>
      </c>
      <c r="M2941" s="68" t="s">
        <v>14382</v>
      </c>
      <c r="N2941" s="68" t="s">
        <v>593</v>
      </c>
      <c r="O2941" s="68" t="s">
        <v>14666</v>
      </c>
      <c r="P2941" s="348">
        <v>86882390</v>
      </c>
      <c r="Q2941" s="348" t="s">
        <v>15347</v>
      </c>
      <c r="R2941" s="348" t="s">
        <v>16870</v>
      </c>
      <c r="S2941" s="348">
        <v>88378983</v>
      </c>
      <c r="T2941" s="348" t="s">
        <v>16841</v>
      </c>
      <c r="U2941" s="348">
        <v>89357825</v>
      </c>
      <c r="V2941" s="68"/>
      <c r="W2941" s="68"/>
      <c r="X2941" s="68" t="s">
        <v>5227</v>
      </c>
      <c r="Y2941" s="68"/>
    </row>
    <row r="2942" spans="1:25" x14ac:dyDescent="0.25">
      <c r="A2942" s="68" t="s">
        <v>8111</v>
      </c>
      <c r="B2942" s="68" t="s">
        <v>8080</v>
      </c>
      <c r="C2942" s="68" t="s">
        <v>8112</v>
      </c>
      <c r="D2942" s="68" t="s">
        <v>4119</v>
      </c>
      <c r="E2942" s="68" t="s">
        <v>5</v>
      </c>
      <c r="F2942" s="68" t="s">
        <v>133</v>
      </c>
      <c r="G2942" s="68" t="s">
        <v>7</v>
      </c>
      <c r="H2942" s="68" t="s">
        <v>2</v>
      </c>
      <c r="I2942" s="68">
        <v>70601</v>
      </c>
      <c r="J2942" s="68" t="s">
        <v>13794</v>
      </c>
      <c r="K2942" s="68" t="s">
        <v>132</v>
      </c>
      <c r="L2942" s="68" t="s">
        <v>2958</v>
      </c>
      <c r="M2942" s="68" t="s">
        <v>2958</v>
      </c>
      <c r="N2942" s="68" t="s">
        <v>8112</v>
      </c>
      <c r="O2942" s="68" t="s">
        <v>14666</v>
      </c>
      <c r="P2942" s="348">
        <v>61652220</v>
      </c>
      <c r="Q2942" s="348" t="s">
        <v>15347</v>
      </c>
      <c r="R2942" s="348" t="s">
        <v>12513</v>
      </c>
      <c r="S2942" s="348">
        <v>61652220</v>
      </c>
      <c r="T2942" s="348" t="s">
        <v>15883</v>
      </c>
      <c r="U2942" s="348">
        <v>27165048</v>
      </c>
      <c r="V2942" s="68"/>
      <c r="W2942" s="68"/>
      <c r="X2942" s="68" t="s">
        <v>914</v>
      </c>
      <c r="Y2942" s="68"/>
    </row>
    <row r="2943" spans="1:25" x14ac:dyDescent="0.25">
      <c r="A2943" s="68" t="s">
        <v>8113</v>
      </c>
      <c r="B2943" s="68" t="s">
        <v>6350</v>
      </c>
      <c r="C2943" s="68" t="s">
        <v>6848</v>
      </c>
      <c r="D2943" s="68" t="s">
        <v>4119</v>
      </c>
      <c r="E2943" s="68" t="s">
        <v>5</v>
      </c>
      <c r="F2943" s="68" t="s">
        <v>133</v>
      </c>
      <c r="G2943" s="68" t="s">
        <v>7</v>
      </c>
      <c r="H2943" s="68" t="s">
        <v>4</v>
      </c>
      <c r="I2943" s="68">
        <v>70603</v>
      </c>
      <c r="J2943" s="68" t="s">
        <v>13917</v>
      </c>
      <c r="K2943" s="68" t="s">
        <v>132</v>
      </c>
      <c r="L2943" s="68" t="s">
        <v>2958</v>
      </c>
      <c r="M2943" s="68" t="s">
        <v>6848</v>
      </c>
      <c r="N2943" s="68" t="s">
        <v>6848</v>
      </c>
      <c r="O2943" s="68" t="s">
        <v>14666</v>
      </c>
      <c r="P2943" s="348">
        <v>27600831</v>
      </c>
      <c r="Q2943" s="348">
        <v>27600831</v>
      </c>
      <c r="R2943" s="348" t="s">
        <v>15998</v>
      </c>
      <c r="S2943" s="348">
        <v>27600831</v>
      </c>
      <c r="T2943" s="348" t="s">
        <v>15883</v>
      </c>
      <c r="U2943" s="348">
        <v>27165048</v>
      </c>
      <c r="V2943" s="68"/>
      <c r="W2943" s="68"/>
      <c r="X2943" s="68" t="s">
        <v>2647</v>
      </c>
      <c r="Y2943" s="68" t="s">
        <v>947</v>
      </c>
    </row>
    <row r="2944" spans="1:25" x14ac:dyDescent="0.25">
      <c r="A2944" s="68" t="s">
        <v>8114</v>
      </c>
      <c r="B2944" s="68" t="s">
        <v>6494</v>
      </c>
      <c r="C2944" s="68" t="s">
        <v>8115</v>
      </c>
      <c r="D2944" s="68" t="s">
        <v>4119</v>
      </c>
      <c r="E2944" s="68" t="s">
        <v>8</v>
      </c>
      <c r="F2944" s="68" t="s">
        <v>133</v>
      </c>
      <c r="G2944" s="68" t="s">
        <v>7</v>
      </c>
      <c r="H2944" s="68" t="s">
        <v>6</v>
      </c>
      <c r="I2944" s="68">
        <v>70605</v>
      </c>
      <c r="J2944" s="68" t="s">
        <v>13958</v>
      </c>
      <c r="K2944" s="68" t="s">
        <v>132</v>
      </c>
      <c r="L2944" s="68" t="s">
        <v>2958</v>
      </c>
      <c r="M2944" s="68" t="s">
        <v>14377</v>
      </c>
      <c r="N2944" s="68" t="s">
        <v>11911</v>
      </c>
      <c r="O2944" s="68" t="s">
        <v>14666</v>
      </c>
      <c r="P2944" s="348">
        <v>27623909</v>
      </c>
      <c r="Q2944" s="348">
        <v>27623915</v>
      </c>
      <c r="R2944" s="348" t="s">
        <v>10590</v>
      </c>
      <c r="S2944" s="348">
        <v>27623915</v>
      </c>
      <c r="T2944" s="348" t="s">
        <v>16841</v>
      </c>
      <c r="U2944" s="348">
        <v>89357825</v>
      </c>
      <c r="V2944" s="68"/>
      <c r="W2944" s="68"/>
      <c r="X2944" s="68" t="s">
        <v>2260</v>
      </c>
      <c r="Y2944" s="68"/>
    </row>
    <row r="2945" spans="1:25" x14ac:dyDescent="0.25">
      <c r="A2945" s="68" t="s">
        <v>8116</v>
      </c>
      <c r="B2945" s="68" t="s">
        <v>828</v>
      </c>
      <c r="C2945" s="68" t="s">
        <v>8117</v>
      </c>
      <c r="D2945" s="68" t="s">
        <v>4119</v>
      </c>
      <c r="E2945" s="68" t="s">
        <v>8</v>
      </c>
      <c r="F2945" s="68" t="s">
        <v>133</v>
      </c>
      <c r="G2945" s="68" t="s">
        <v>7</v>
      </c>
      <c r="H2945" s="68" t="s">
        <v>5</v>
      </c>
      <c r="I2945" s="68">
        <v>70604</v>
      </c>
      <c r="J2945" s="68" t="s">
        <v>13941</v>
      </c>
      <c r="K2945" s="68" t="s">
        <v>132</v>
      </c>
      <c r="L2945" s="68" t="s">
        <v>2958</v>
      </c>
      <c r="M2945" s="68" t="s">
        <v>14382</v>
      </c>
      <c r="N2945" s="68" t="s">
        <v>14382</v>
      </c>
      <c r="O2945" s="68" t="s">
        <v>14666</v>
      </c>
      <c r="P2945" s="348">
        <v>86333390</v>
      </c>
      <c r="Q2945" s="348" t="s">
        <v>15347</v>
      </c>
      <c r="R2945" s="348" t="s">
        <v>13279</v>
      </c>
      <c r="S2945" s="348">
        <v>72905997</v>
      </c>
      <c r="T2945" s="348" t="s">
        <v>16841</v>
      </c>
      <c r="U2945" s="348">
        <v>89357825</v>
      </c>
      <c r="V2945" s="68"/>
      <c r="W2945" s="68"/>
      <c r="X2945" s="68" t="s">
        <v>2649</v>
      </c>
      <c r="Y2945" s="68"/>
    </row>
    <row r="2946" spans="1:25" x14ac:dyDescent="0.25">
      <c r="A2946" s="68" t="s">
        <v>8119</v>
      </c>
      <c r="B2946" s="68" t="s">
        <v>8118</v>
      </c>
      <c r="C2946" s="68" t="s">
        <v>3826</v>
      </c>
      <c r="D2946" s="68" t="s">
        <v>4119</v>
      </c>
      <c r="E2946" s="68" t="s">
        <v>8</v>
      </c>
      <c r="F2946" s="68" t="s">
        <v>133</v>
      </c>
      <c r="G2946" s="68" t="s">
        <v>7</v>
      </c>
      <c r="H2946" s="68" t="s">
        <v>5</v>
      </c>
      <c r="I2946" s="68">
        <v>70604</v>
      </c>
      <c r="J2946" s="68" t="s">
        <v>13941</v>
      </c>
      <c r="K2946" s="68" t="s">
        <v>132</v>
      </c>
      <c r="L2946" s="68" t="s">
        <v>2958</v>
      </c>
      <c r="M2946" s="68" t="s">
        <v>14382</v>
      </c>
      <c r="N2946" s="68" t="s">
        <v>3826</v>
      </c>
      <c r="O2946" s="68" t="s">
        <v>14666</v>
      </c>
      <c r="P2946" s="348" t="s">
        <v>15347</v>
      </c>
      <c r="Q2946" s="348" t="s">
        <v>15347</v>
      </c>
      <c r="R2946" s="348" t="s">
        <v>10575</v>
      </c>
      <c r="S2946" s="348">
        <v>83200586</v>
      </c>
      <c r="T2946" s="348" t="s">
        <v>16841</v>
      </c>
      <c r="U2946" s="348">
        <v>89357825</v>
      </c>
      <c r="V2946" s="68"/>
      <c r="W2946" s="68"/>
      <c r="X2946" s="68" t="s">
        <v>10041</v>
      </c>
      <c r="Y2946" s="68"/>
    </row>
    <row r="2947" spans="1:25" x14ac:dyDescent="0.25">
      <c r="A2947" s="68" t="s">
        <v>8121</v>
      </c>
      <c r="B2947" s="68" t="s">
        <v>8120</v>
      </c>
      <c r="C2947" s="68" t="s">
        <v>101</v>
      </c>
      <c r="D2947" s="68" t="s">
        <v>4119</v>
      </c>
      <c r="E2947" s="68" t="s">
        <v>8</v>
      </c>
      <c r="F2947" s="68" t="s">
        <v>133</v>
      </c>
      <c r="G2947" s="68" t="s">
        <v>7</v>
      </c>
      <c r="H2947" s="68" t="s">
        <v>5</v>
      </c>
      <c r="I2947" s="68">
        <v>70604</v>
      </c>
      <c r="J2947" s="68" t="s">
        <v>13941</v>
      </c>
      <c r="K2947" s="68" t="s">
        <v>132</v>
      </c>
      <c r="L2947" s="68" t="s">
        <v>2958</v>
      </c>
      <c r="M2947" s="68" t="s">
        <v>14382</v>
      </c>
      <c r="N2947" s="68" t="s">
        <v>101</v>
      </c>
      <c r="O2947" s="68" t="s">
        <v>14666</v>
      </c>
      <c r="P2947" s="348">
        <v>62922114</v>
      </c>
      <c r="Q2947" s="348" t="s">
        <v>15347</v>
      </c>
      <c r="R2947" s="348" t="s">
        <v>13336</v>
      </c>
      <c r="S2947" s="348">
        <v>88781331</v>
      </c>
      <c r="T2947" s="348" t="s">
        <v>16841</v>
      </c>
      <c r="U2947" s="348">
        <v>89357825</v>
      </c>
      <c r="V2947" s="68"/>
      <c r="W2947" s="68"/>
      <c r="X2947" s="68" t="s">
        <v>3197</v>
      </c>
      <c r="Y2947" s="68"/>
    </row>
    <row r="2948" spans="1:25" x14ac:dyDescent="0.25">
      <c r="A2948" s="68" t="s">
        <v>8123</v>
      </c>
      <c r="B2948" s="68" t="s">
        <v>8122</v>
      </c>
      <c r="C2948" s="68" t="s">
        <v>844</v>
      </c>
      <c r="D2948" s="68" t="s">
        <v>4119</v>
      </c>
      <c r="E2948" s="68" t="s">
        <v>5</v>
      </c>
      <c r="F2948" s="68" t="s">
        <v>133</v>
      </c>
      <c r="G2948" s="68" t="s">
        <v>7</v>
      </c>
      <c r="H2948" s="68" t="s">
        <v>2</v>
      </c>
      <c r="I2948" s="68">
        <v>70601</v>
      </c>
      <c r="J2948" s="68" t="s">
        <v>13794</v>
      </c>
      <c r="K2948" s="68" t="s">
        <v>132</v>
      </c>
      <c r="L2948" s="68" t="s">
        <v>2958</v>
      </c>
      <c r="M2948" s="68" t="s">
        <v>2958</v>
      </c>
      <c r="N2948" s="68" t="s">
        <v>2958</v>
      </c>
      <c r="O2948" s="68" t="s">
        <v>14666</v>
      </c>
      <c r="P2948" s="348">
        <v>27165689</v>
      </c>
      <c r="Q2948" s="348">
        <v>27165689</v>
      </c>
      <c r="R2948" s="348" t="s">
        <v>16004</v>
      </c>
      <c r="S2948" s="348">
        <v>27165689</v>
      </c>
      <c r="T2948" s="348" t="s">
        <v>15883</v>
      </c>
      <c r="U2948" s="348">
        <v>27165048</v>
      </c>
      <c r="V2948" s="68"/>
      <c r="W2948" s="68"/>
      <c r="X2948" s="68" t="s">
        <v>2644</v>
      </c>
      <c r="Y2948" s="68" t="s">
        <v>10678</v>
      </c>
    </row>
    <row r="2949" spans="1:25" x14ac:dyDescent="0.25">
      <c r="A2949" s="68" t="s">
        <v>8124</v>
      </c>
      <c r="B2949" s="68" t="s">
        <v>4658</v>
      </c>
      <c r="C2949" s="68" t="s">
        <v>911</v>
      </c>
      <c r="D2949" s="68" t="s">
        <v>4119</v>
      </c>
      <c r="E2949" s="68" t="s">
        <v>8</v>
      </c>
      <c r="F2949" s="68" t="s">
        <v>133</v>
      </c>
      <c r="G2949" s="68" t="s">
        <v>7</v>
      </c>
      <c r="H2949" s="68" t="s">
        <v>2</v>
      </c>
      <c r="I2949" s="68">
        <v>70601</v>
      </c>
      <c r="J2949" s="68" t="s">
        <v>13794</v>
      </c>
      <c r="K2949" s="68" t="s">
        <v>132</v>
      </c>
      <c r="L2949" s="68" t="s">
        <v>2958</v>
      </c>
      <c r="M2949" s="68" t="s">
        <v>2958</v>
      </c>
      <c r="N2949" s="68" t="s">
        <v>911</v>
      </c>
      <c r="O2949" s="68" t="s">
        <v>14666</v>
      </c>
      <c r="P2949" s="348">
        <v>27167841</v>
      </c>
      <c r="Q2949" s="348" t="s">
        <v>15347</v>
      </c>
      <c r="R2949" s="348" t="s">
        <v>16005</v>
      </c>
      <c r="S2949" s="348">
        <v>84353540</v>
      </c>
      <c r="T2949" s="348" t="s">
        <v>16841</v>
      </c>
      <c r="U2949" s="348">
        <v>89357825</v>
      </c>
      <c r="V2949" s="68"/>
      <c r="W2949" s="68"/>
      <c r="X2949" s="68" t="s">
        <v>2652</v>
      </c>
      <c r="Y2949" s="68"/>
    </row>
    <row r="2950" spans="1:25" x14ac:dyDescent="0.25">
      <c r="A2950" s="68" t="s">
        <v>8126</v>
      </c>
      <c r="B2950" s="68" t="s">
        <v>8125</v>
      </c>
      <c r="C2950" s="68" t="s">
        <v>8127</v>
      </c>
      <c r="D2950" s="68" t="s">
        <v>4119</v>
      </c>
      <c r="E2950" s="68" t="s">
        <v>8</v>
      </c>
      <c r="F2950" s="68" t="s">
        <v>133</v>
      </c>
      <c r="G2950" s="68" t="s">
        <v>7</v>
      </c>
      <c r="H2950" s="68" t="s">
        <v>6</v>
      </c>
      <c r="I2950" s="68">
        <v>70605</v>
      </c>
      <c r="J2950" s="68" t="s">
        <v>13958</v>
      </c>
      <c r="K2950" s="68" t="s">
        <v>132</v>
      </c>
      <c r="L2950" s="68" t="s">
        <v>2958</v>
      </c>
      <c r="M2950" s="68" t="s">
        <v>14377</v>
      </c>
      <c r="N2950" s="68" t="s">
        <v>8127</v>
      </c>
      <c r="O2950" s="68" t="s">
        <v>14666</v>
      </c>
      <c r="P2950" s="348">
        <v>22001402</v>
      </c>
      <c r="Q2950" s="348">
        <v>84341413</v>
      </c>
      <c r="R2950" s="348" t="s">
        <v>16871</v>
      </c>
      <c r="S2950" s="348">
        <v>85230789</v>
      </c>
      <c r="T2950" s="348" t="s">
        <v>16841</v>
      </c>
      <c r="U2950" s="348">
        <v>89357825</v>
      </c>
      <c r="V2950" s="68"/>
      <c r="W2950" s="68"/>
      <c r="X2950" s="68" t="s">
        <v>1167</v>
      </c>
      <c r="Y2950" s="68"/>
    </row>
    <row r="2951" spans="1:25" x14ac:dyDescent="0.25">
      <c r="A2951" s="68" t="s">
        <v>8128</v>
      </c>
      <c r="B2951" s="68" t="s">
        <v>6239</v>
      </c>
      <c r="C2951" s="68" t="s">
        <v>14378</v>
      </c>
      <c r="D2951" s="68" t="s">
        <v>4119</v>
      </c>
      <c r="E2951" s="68" t="s">
        <v>5</v>
      </c>
      <c r="F2951" s="68" t="s">
        <v>133</v>
      </c>
      <c r="G2951" s="68" t="s">
        <v>7</v>
      </c>
      <c r="H2951" s="68" t="s">
        <v>2</v>
      </c>
      <c r="I2951" s="68">
        <v>70601</v>
      </c>
      <c r="J2951" s="68" t="s">
        <v>13794</v>
      </c>
      <c r="K2951" s="68" t="s">
        <v>132</v>
      </c>
      <c r="L2951" s="68" t="s">
        <v>2958</v>
      </c>
      <c r="M2951" s="68" t="s">
        <v>2958</v>
      </c>
      <c r="N2951" s="68" t="s">
        <v>11912</v>
      </c>
      <c r="O2951" s="68" t="s">
        <v>14666</v>
      </c>
      <c r="P2951" s="348">
        <v>87970983</v>
      </c>
      <c r="Q2951" s="348" t="s">
        <v>15347</v>
      </c>
      <c r="R2951" s="348" t="s">
        <v>16872</v>
      </c>
      <c r="S2951" s="348">
        <v>87970983</v>
      </c>
      <c r="T2951" s="348" t="s">
        <v>15883</v>
      </c>
      <c r="U2951" s="348">
        <v>27165048</v>
      </c>
      <c r="V2951" s="68"/>
      <c r="W2951" s="68"/>
      <c r="X2951" s="68" t="s">
        <v>9760</v>
      </c>
      <c r="Y2951" s="68"/>
    </row>
    <row r="2952" spans="1:25" x14ac:dyDescent="0.25">
      <c r="A2952" s="68" t="s">
        <v>8129</v>
      </c>
      <c r="B2952" s="68" t="s">
        <v>4232</v>
      </c>
      <c r="C2952" s="68" t="s">
        <v>1357</v>
      </c>
      <c r="D2952" s="68" t="s">
        <v>132</v>
      </c>
      <c r="E2952" s="68" t="s">
        <v>7</v>
      </c>
      <c r="F2952" s="68" t="s">
        <v>133</v>
      </c>
      <c r="G2952" s="68" t="s">
        <v>7</v>
      </c>
      <c r="H2952" s="68" t="s">
        <v>4</v>
      </c>
      <c r="I2952" s="68">
        <v>70603</v>
      </c>
      <c r="J2952" s="68" t="s">
        <v>13917</v>
      </c>
      <c r="K2952" s="68" t="s">
        <v>132</v>
      </c>
      <c r="L2952" s="68" t="s">
        <v>2958</v>
      </c>
      <c r="M2952" s="68" t="s">
        <v>6848</v>
      </c>
      <c r="N2952" s="68" t="s">
        <v>1357</v>
      </c>
      <c r="O2952" s="68" t="s">
        <v>14666</v>
      </c>
      <c r="P2952" s="348">
        <v>22002901</v>
      </c>
      <c r="Q2952" s="348" t="s">
        <v>15347</v>
      </c>
      <c r="R2952" s="348" t="s">
        <v>13293</v>
      </c>
      <c r="S2952" s="348">
        <v>84813657</v>
      </c>
      <c r="T2952" s="348" t="s">
        <v>15643</v>
      </c>
      <c r="U2952" s="348">
        <v>27654219</v>
      </c>
      <c r="V2952" s="68"/>
      <c r="W2952" s="68"/>
      <c r="X2952" s="68" t="s">
        <v>9287</v>
      </c>
      <c r="Y2952" s="68"/>
    </row>
    <row r="2953" spans="1:25" x14ac:dyDescent="0.25">
      <c r="A2953" s="68" t="s">
        <v>8131</v>
      </c>
      <c r="B2953" s="68" t="s">
        <v>8130</v>
      </c>
      <c r="C2953" s="68" t="s">
        <v>8132</v>
      </c>
      <c r="D2953" s="68" t="s">
        <v>4119</v>
      </c>
      <c r="E2953" s="68" t="s">
        <v>8</v>
      </c>
      <c r="F2953" s="68" t="s">
        <v>133</v>
      </c>
      <c r="G2953" s="68" t="s">
        <v>7</v>
      </c>
      <c r="H2953" s="68" t="s">
        <v>5</v>
      </c>
      <c r="I2953" s="68">
        <v>70604</v>
      </c>
      <c r="J2953" s="68" t="s">
        <v>13941</v>
      </c>
      <c r="K2953" s="68" t="s">
        <v>132</v>
      </c>
      <c r="L2953" s="68" t="s">
        <v>2958</v>
      </c>
      <c r="M2953" s="68" t="s">
        <v>14382</v>
      </c>
      <c r="N2953" s="68" t="s">
        <v>8132</v>
      </c>
      <c r="O2953" s="68" t="s">
        <v>14666</v>
      </c>
      <c r="P2953" s="348">
        <v>27621513</v>
      </c>
      <c r="Q2953" s="348">
        <v>22001409</v>
      </c>
      <c r="R2953" s="348" t="s">
        <v>16007</v>
      </c>
      <c r="S2953" s="348">
        <v>86433419</v>
      </c>
      <c r="T2953" s="348" t="s">
        <v>16841</v>
      </c>
      <c r="U2953" s="348">
        <v>89357825</v>
      </c>
      <c r="V2953" s="68"/>
      <c r="W2953" s="68"/>
      <c r="X2953" s="68" t="s">
        <v>10848</v>
      </c>
      <c r="Y2953" s="68"/>
    </row>
    <row r="2954" spans="1:25" x14ac:dyDescent="0.25">
      <c r="A2954" s="68" t="s">
        <v>8133</v>
      </c>
      <c r="B2954" s="68" t="s">
        <v>7123</v>
      </c>
      <c r="C2954" s="68" t="s">
        <v>1680</v>
      </c>
      <c r="D2954" s="68" t="s">
        <v>132</v>
      </c>
      <c r="E2954" s="68" t="s">
        <v>7</v>
      </c>
      <c r="F2954" s="68" t="s">
        <v>133</v>
      </c>
      <c r="G2954" s="68" t="s">
        <v>7</v>
      </c>
      <c r="H2954" s="68" t="s">
        <v>4</v>
      </c>
      <c r="I2954" s="68">
        <v>70603</v>
      </c>
      <c r="J2954" s="68" t="s">
        <v>13917</v>
      </c>
      <c r="K2954" s="68" t="s">
        <v>132</v>
      </c>
      <c r="L2954" s="68" t="s">
        <v>2958</v>
      </c>
      <c r="M2954" s="68" t="s">
        <v>6848</v>
      </c>
      <c r="N2954" s="68" t="s">
        <v>1680</v>
      </c>
      <c r="O2954" s="68" t="s">
        <v>14666</v>
      </c>
      <c r="P2954" s="348">
        <v>22006917</v>
      </c>
      <c r="Q2954" s="348" t="s">
        <v>15347</v>
      </c>
      <c r="R2954" s="348" t="s">
        <v>16873</v>
      </c>
      <c r="S2954" s="348">
        <v>89065500</v>
      </c>
      <c r="T2954" s="348" t="s">
        <v>15643</v>
      </c>
      <c r="U2954" s="348">
        <v>27654219</v>
      </c>
      <c r="V2954" s="68"/>
      <c r="W2954" s="68"/>
      <c r="X2954" s="68"/>
      <c r="Y2954" s="68"/>
    </row>
    <row r="2955" spans="1:25" x14ac:dyDescent="0.25">
      <c r="A2955" s="68" t="s">
        <v>8134</v>
      </c>
      <c r="B2955" s="68" t="s">
        <v>7338</v>
      </c>
      <c r="C2955" s="68" t="s">
        <v>8135</v>
      </c>
      <c r="D2955" s="68" t="s">
        <v>11173</v>
      </c>
      <c r="E2955" s="68" t="s">
        <v>6</v>
      </c>
      <c r="F2955" s="68" t="s">
        <v>133</v>
      </c>
      <c r="G2955" s="68" t="s">
        <v>2</v>
      </c>
      <c r="H2955" s="68" t="s">
        <v>3</v>
      </c>
      <c r="I2955" s="68">
        <v>70102</v>
      </c>
      <c r="J2955" s="68" t="s">
        <v>13837</v>
      </c>
      <c r="K2955" s="68" t="s">
        <v>132</v>
      </c>
      <c r="L2955" s="68" t="s">
        <v>132</v>
      </c>
      <c r="M2955" s="68" t="s">
        <v>14182</v>
      </c>
      <c r="N2955" s="68" t="s">
        <v>11913</v>
      </c>
      <c r="O2955" s="68" t="s">
        <v>14666</v>
      </c>
      <c r="P2955" s="348">
        <v>22002883</v>
      </c>
      <c r="Q2955" s="348" t="s">
        <v>15347</v>
      </c>
      <c r="R2955" s="348" t="s">
        <v>15138</v>
      </c>
      <c r="S2955" s="348">
        <v>84372423</v>
      </c>
      <c r="T2955" s="348" t="s">
        <v>10227</v>
      </c>
      <c r="U2955" s="348">
        <v>83478507</v>
      </c>
      <c r="V2955" s="68"/>
      <c r="W2955" s="68"/>
      <c r="X2955" s="68" t="s">
        <v>6641</v>
      </c>
      <c r="Y2955" s="68"/>
    </row>
    <row r="2956" spans="1:25" x14ac:dyDescent="0.25">
      <c r="A2956" s="68" t="s">
        <v>8137</v>
      </c>
      <c r="B2956" s="68" t="s">
        <v>8136</v>
      </c>
      <c r="C2956" s="68" t="s">
        <v>8138</v>
      </c>
      <c r="D2956" s="68" t="s">
        <v>4119</v>
      </c>
      <c r="E2956" s="68" t="s">
        <v>5</v>
      </c>
      <c r="F2956" s="68" t="s">
        <v>133</v>
      </c>
      <c r="G2956" s="68" t="s">
        <v>7</v>
      </c>
      <c r="H2956" s="68" t="s">
        <v>2</v>
      </c>
      <c r="I2956" s="68">
        <v>70601</v>
      </c>
      <c r="J2956" s="68" t="s">
        <v>13794</v>
      </c>
      <c r="K2956" s="68" t="s">
        <v>132</v>
      </c>
      <c r="L2956" s="68" t="s">
        <v>2958</v>
      </c>
      <c r="M2956" s="68" t="s">
        <v>2958</v>
      </c>
      <c r="N2956" s="68" t="s">
        <v>11914</v>
      </c>
      <c r="O2956" s="68" t="s">
        <v>14666</v>
      </c>
      <c r="P2956" s="348">
        <v>27168219</v>
      </c>
      <c r="Q2956" s="348">
        <v>27168219</v>
      </c>
      <c r="R2956" s="348" t="s">
        <v>12764</v>
      </c>
      <c r="S2956" s="348">
        <v>27168219</v>
      </c>
      <c r="T2956" s="348" t="s">
        <v>15883</v>
      </c>
      <c r="U2956" s="348">
        <v>27165048</v>
      </c>
      <c r="V2956" s="68"/>
      <c r="W2956" s="68"/>
      <c r="X2956" s="68" t="s">
        <v>3273</v>
      </c>
      <c r="Y2956" s="68"/>
    </row>
    <row r="2957" spans="1:25" x14ac:dyDescent="0.25">
      <c r="A2957" s="68" t="s">
        <v>8139</v>
      </c>
      <c r="B2957" s="68" t="s">
        <v>303</v>
      </c>
      <c r="C2957" s="68" t="s">
        <v>3669</v>
      </c>
      <c r="D2957" s="68" t="s">
        <v>4119</v>
      </c>
      <c r="E2957" s="68" t="s">
        <v>5</v>
      </c>
      <c r="F2957" s="68" t="s">
        <v>133</v>
      </c>
      <c r="G2957" s="68" t="s">
        <v>7</v>
      </c>
      <c r="H2957" s="68" t="s">
        <v>2</v>
      </c>
      <c r="I2957" s="68">
        <v>70601</v>
      </c>
      <c r="J2957" s="68" t="s">
        <v>13794</v>
      </c>
      <c r="K2957" s="68" t="s">
        <v>132</v>
      </c>
      <c r="L2957" s="68" t="s">
        <v>2958</v>
      </c>
      <c r="M2957" s="68" t="s">
        <v>2958</v>
      </c>
      <c r="N2957" s="68" t="s">
        <v>3669</v>
      </c>
      <c r="O2957" s="68" t="s">
        <v>14666</v>
      </c>
      <c r="P2957" s="348">
        <v>27165590</v>
      </c>
      <c r="Q2957" s="348" t="s">
        <v>15347</v>
      </c>
      <c r="R2957" s="348" t="s">
        <v>15155</v>
      </c>
      <c r="S2957" s="348">
        <v>87809290</v>
      </c>
      <c r="T2957" s="348" t="s">
        <v>15883</v>
      </c>
      <c r="U2957" s="348">
        <v>27165048</v>
      </c>
      <c r="V2957" s="68"/>
      <c r="W2957" s="68"/>
      <c r="X2957" s="68" t="s">
        <v>159</v>
      </c>
      <c r="Y2957" s="68"/>
    </row>
    <row r="2958" spans="1:25" x14ac:dyDescent="0.25">
      <c r="A2958" s="68" t="s">
        <v>8140</v>
      </c>
      <c r="B2958" s="68" t="s">
        <v>3821</v>
      </c>
      <c r="C2958" s="68" t="s">
        <v>4139</v>
      </c>
      <c r="D2958" s="68" t="s">
        <v>4119</v>
      </c>
      <c r="E2958" s="68" t="s">
        <v>5</v>
      </c>
      <c r="F2958" s="68" t="s">
        <v>133</v>
      </c>
      <c r="G2958" s="68" t="s">
        <v>7</v>
      </c>
      <c r="H2958" s="68" t="s">
        <v>2</v>
      </c>
      <c r="I2958" s="68">
        <v>70601</v>
      </c>
      <c r="J2958" s="68" t="s">
        <v>13794</v>
      </c>
      <c r="K2958" s="68" t="s">
        <v>132</v>
      </c>
      <c r="L2958" s="68" t="s">
        <v>2958</v>
      </c>
      <c r="M2958" s="68" t="s">
        <v>2958</v>
      </c>
      <c r="N2958" s="68" t="s">
        <v>4139</v>
      </c>
      <c r="O2958" s="68" t="s">
        <v>14666</v>
      </c>
      <c r="P2958" s="348">
        <v>27639908</v>
      </c>
      <c r="Q2958" s="348">
        <v>89707057</v>
      </c>
      <c r="R2958" s="348" t="s">
        <v>13309</v>
      </c>
      <c r="S2958" s="348">
        <v>89707057</v>
      </c>
      <c r="T2958" s="348" t="s">
        <v>15883</v>
      </c>
      <c r="U2958" s="348">
        <v>27165048</v>
      </c>
      <c r="V2958" s="68"/>
      <c r="W2958" s="68"/>
      <c r="X2958" s="68" t="s">
        <v>10786</v>
      </c>
      <c r="Y2958" s="68"/>
    </row>
    <row r="2959" spans="1:25" x14ac:dyDescent="0.25">
      <c r="A2959" s="68" t="s">
        <v>8142</v>
      </c>
      <c r="B2959" s="68" t="s">
        <v>8141</v>
      </c>
      <c r="C2959" s="68" t="s">
        <v>8143</v>
      </c>
      <c r="D2959" s="68" t="s">
        <v>4119</v>
      </c>
      <c r="E2959" s="68" t="s">
        <v>5</v>
      </c>
      <c r="F2959" s="68" t="s">
        <v>133</v>
      </c>
      <c r="G2959" s="68" t="s">
        <v>7</v>
      </c>
      <c r="H2959" s="68" t="s">
        <v>2</v>
      </c>
      <c r="I2959" s="68">
        <v>70601</v>
      </c>
      <c r="J2959" s="68" t="s">
        <v>13794</v>
      </c>
      <c r="K2959" s="68" t="s">
        <v>132</v>
      </c>
      <c r="L2959" s="68" t="s">
        <v>2958</v>
      </c>
      <c r="M2959" s="68" t="s">
        <v>2958</v>
      </c>
      <c r="N2959" s="68" t="s">
        <v>8143</v>
      </c>
      <c r="O2959" s="68" t="s">
        <v>14666</v>
      </c>
      <c r="P2959" s="348">
        <v>27169006</v>
      </c>
      <c r="Q2959" s="348">
        <v>27169006</v>
      </c>
      <c r="R2959" s="348" t="s">
        <v>16008</v>
      </c>
      <c r="S2959" s="348" t="s">
        <v>15347</v>
      </c>
      <c r="T2959" s="348" t="s">
        <v>15883</v>
      </c>
      <c r="U2959" s="348">
        <v>27165048</v>
      </c>
      <c r="V2959" s="68"/>
      <c r="W2959" s="68"/>
      <c r="X2959" s="68" t="s">
        <v>4247</v>
      </c>
      <c r="Y2959" s="68"/>
    </row>
    <row r="2960" spans="1:25" x14ac:dyDescent="0.25">
      <c r="A2960" s="68" t="s">
        <v>8145</v>
      </c>
      <c r="B2960" s="68" t="s">
        <v>8144</v>
      </c>
      <c r="C2960" s="68" t="s">
        <v>3649</v>
      </c>
      <c r="D2960" s="68" t="s">
        <v>4119</v>
      </c>
      <c r="E2960" s="68" t="s">
        <v>5</v>
      </c>
      <c r="F2960" s="68" t="s">
        <v>133</v>
      </c>
      <c r="G2960" s="68" t="s">
        <v>7</v>
      </c>
      <c r="H2960" s="68" t="s">
        <v>2</v>
      </c>
      <c r="I2960" s="68">
        <v>70601</v>
      </c>
      <c r="J2960" s="68" t="s">
        <v>13794</v>
      </c>
      <c r="K2960" s="68" t="s">
        <v>132</v>
      </c>
      <c r="L2960" s="68" t="s">
        <v>2958</v>
      </c>
      <c r="M2960" s="68" t="s">
        <v>2958</v>
      </c>
      <c r="N2960" s="68" t="s">
        <v>3649</v>
      </c>
      <c r="O2960" s="68" t="s">
        <v>14666</v>
      </c>
      <c r="P2960" s="348">
        <v>27167223</v>
      </c>
      <c r="Q2960" s="348">
        <v>27167223</v>
      </c>
      <c r="R2960" s="348" t="s">
        <v>15166</v>
      </c>
      <c r="S2960" s="348">
        <v>64771618</v>
      </c>
      <c r="T2960" s="348" t="s">
        <v>15883</v>
      </c>
      <c r="U2960" s="348">
        <v>27165048</v>
      </c>
      <c r="V2960" s="68"/>
      <c r="W2960" s="68"/>
      <c r="X2960" s="68" t="s">
        <v>12180</v>
      </c>
      <c r="Y2960" s="68"/>
    </row>
    <row r="2961" spans="1:25" x14ac:dyDescent="0.25">
      <c r="A2961" s="68" t="s">
        <v>8146</v>
      </c>
      <c r="B2961" s="68" t="s">
        <v>3372</v>
      </c>
      <c r="C2961" s="68" t="s">
        <v>14377</v>
      </c>
      <c r="D2961" s="68" t="s">
        <v>4119</v>
      </c>
      <c r="E2961" s="68" t="s">
        <v>6</v>
      </c>
      <c r="F2961" s="68" t="s">
        <v>133</v>
      </c>
      <c r="G2961" s="68" t="s">
        <v>7</v>
      </c>
      <c r="H2961" s="68" t="s">
        <v>6</v>
      </c>
      <c r="I2961" s="68">
        <v>70605</v>
      </c>
      <c r="J2961" s="68" t="s">
        <v>13958</v>
      </c>
      <c r="K2961" s="68" t="s">
        <v>132</v>
      </c>
      <c r="L2961" s="68" t="s">
        <v>2958</v>
      </c>
      <c r="M2961" s="68" t="s">
        <v>14377</v>
      </c>
      <c r="N2961" s="68" t="s">
        <v>11915</v>
      </c>
      <c r="O2961" s="68" t="s">
        <v>14666</v>
      </c>
      <c r="P2961" s="348">
        <v>27628176</v>
      </c>
      <c r="Q2961" s="348">
        <v>27628176</v>
      </c>
      <c r="R2961" s="348" t="s">
        <v>15146</v>
      </c>
      <c r="S2961" s="348">
        <v>88603254</v>
      </c>
      <c r="T2961" s="348" t="s">
        <v>15385</v>
      </c>
      <c r="U2961" s="348">
        <v>84699645</v>
      </c>
      <c r="V2961" s="68"/>
      <c r="W2961" s="68"/>
      <c r="X2961" s="68" t="s">
        <v>3520</v>
      </c>
      <c r="Y2961" s="68"/>
    </row>
    <row r="2962" spans="1:25" x14ac:dyDescent="0.25">
      <c r="A2962" s="68" t="s">
        <v>8148</v>
      </c>
      <c r="B2962" s="68" t="s">
        <v>8147</v>
      </c>
      <c r="C2962" s="68" t="s">
        <v>3921</v>
      </c>
      <c r="D2962" s="68" t="s">
        <v>4119</v>
      </c>
      <c r="E2962" s="68" t="s">
        <v>6</v>
      </c>
      <c r="F2962" s="68" t="s">
        <v>133</v>
      </c>
      <c r="G2962" s="68" t="s">
        <v>3</v>
      </c>
      <c r="H2962" s="68" t="s">
        <v>5</v>
      </c>
      <c r="I2962" s="68">
        <v>70204</v>
      </c>
      <c r="J2962" s="68" t="s">
        <v>13929</v>
      </c>
      <c r="K2962" s="68" t="s">
        <v>132</v>
      </c>
      <c r="L2962" s="68" t="s">
        <v>14376</v>
      </c>
      <c r="M2962" s="68" t="s">
        <v>4451</v>
      </c>
      <c r="N2962" s="68" t="s">
        <v>3921</v>
      </c>
      <c r="O2962" s="68" t="s">
        <v>14666</v>
      </c>
      <c r="P2962" s="348">
        <v>27673049</v>
      </c>
      <c r="Q2962" s="348" t="s">
        <v>15347</v>
      </c>
      <c r="R2962" s="348" t="s">
        <v>16874</v>
      </c>
      <c r="S2962" s="348">
        <v>89754652</v>
      </c>
      <c r="T2962" s="348" t="s">
        <v>15385</v>
      </c>
      <c r="U2962" s="348">
        <v>84699645</v>
      </c>
      <c r="V2962" s="68"/>
      <c r="W2962" s="68"/>
      <c r="X2962" s="68" t="s">
        <v>6841</v>
      </c>
      <c r="Y2962" s="68"/>
    </row>
    <row r="2963" spans="1:25" x14ac:dyDescent="0.25">
      <c r="A2963" s="68" t="s">
        <v>8150</v>
      </c>
      <c r="B2963" s="68" t="s">
        <v>8149</v>
      </c>
      <c r="C2963" s="68" t="s">
        <v>612</v>
      </c>
      <c r="D2963" s="68" t="s">
        <v>4119</v>
      </c>
      <c r="E2963" s="68" t="s">
        <v>6</v>
      </c>
      <c r="F2963" s="68" t="s">
        <v>133</v>
      </c>
      <c r="G2963" s="68" t="s">
        <v>3</v>
      </c>
      <c r="H2963" s="68" t="s">
        <v>5</v>
      </c>
      <c r="I2963" s="68">
        <v>70204</v>
      </c>
      <c r="J2963" s="68" t="s">
        <v>13929</v>
      </c>
      <c r="K2963" s="68" t="s">
        <v>132</v>
      </c>
      <c r="L2963" s="68" t="s">
        <v>14376</v>
      </c>
      <c r="M2963" s="68" t="s">
        <v>4451</v>
      </c>
      <c r="N2963" s="68" t="s">
        <v>612</v>
      </c>
      <c r="O2963" s="68" t="s">
        <v>14666</v>
      </c>
      <c r="P2963" s="348">
        <v>85104128</v>
      </c>
      <c r="Q2963" s="348" t="s">
        <v>15347</v>
      </c>
      <c r="R2963" s="348" t="s">
        <v>12785</v>
      </c>
      <c r="S2963" s="348">
        <v>85104128</v>
      </c>
      <c r="T2963" s="348" t="s">
        <v>15385</v>
      </c>
      <c r="U2963" s="348">
        <v>84699645</v>
      </c>
      <c r="V2963" s="68"/>
      <c r="W2963" s="68"/>
      <c r="X2963" s="68" t="s">
        <v>3498</v>
      </c>
      <c r="Y2963" s="68"/>
    </row>
    <row r="2964" spans="1:25" x14ac:dyDescent="0.25">
      <c r="A2964" s="68" t="s">
        <v>8152</v>
      </c>
      <c r="B2964" s="68" t="s">
        <v>8151</v>
      </c>
      <c r="C2964" s="68" t="s">
        <v>3405</v>
      </c>
      <c r="D2964" s="68" t="s">
        <v>4119</v>
      </c>
      <c r="E2964" s="68" t="s">
        <v>6</v>
      </c>
      <c r="F2964" s="68" t="s">
        <v>133</v>
      </c>
      <c r="G2964" s="68" t="s">
        <v>3</v>
      </c>
      <c r="H2964" s="68" t="s">
        <v>5</v>
      </c>
      <c r="I2964" s="68">
        <v>70204</v>
      </c>
      <c r="J2964" s="68" t="s">
        <v>13929</v>
      </c>
      <c r="K2964" s="68" t="s">
        <v>132</v>
      </c>
      <c r="L2964" s="68" t="s">
        <v>14376</v>
      </c>
      <c r="M2964" s="68" t="s">
        <v>4451</v>
      </c>
      <c r="N2964" s="68" t="s">
        <v>3405</v>
      </c>
      <c r="O2964" s="68" t="s">
        <v>14666</v>
      </c>
      <c r="P2964" s="348">
        <v>27630024</v>
      </c>
      <c r="Q2964" s="348">
        <v>27633911</v>
      </c>
      <c r="R2964" s="348" t="s">
        <v>13294</v>
      </c>
      <c r="S2964" s="348">
        <v>86367446</v>
      </c>
      <c r="T2964" s="348" t="s">
        <v>15385</v>
      </c>
      <c r="U2964" s="348">
        <v>24591100</v>
      </c>
      <c r="V2964" s="68"/>
      <c r="W2964" s="68"/>
      <c r="X2964" s="68" t="s">
        <v>3709</v>
      </c>
      <c r="Y2964" s="68"/>
    </row>
    <row r="2965" spans="1:25" x14ac:dyDescent="0.25">
      <c r="A2965" s="68" t="s">
        <v>8154</v>
      </c>
      <c r="B2965" s="68" t="s">
        <v>8153</v>
      </c>
      <c r="C2965" s="68" t="s">
        <v>8155</v>
      </c>
      <c r="D2965" s="68" t="s">
        <v>4119</v>
      </c>
      <c r="E2965" s="68" t="s">
        <v>6</v>
      </c>
      <c r="F2965" s="68" t="s">
        <v>133</v>
      </c>
      <c r="G2965" s="68" t="s">
        <v>7</v>
      </c>
      <c r="H2965" s="68" t="s">
        <v>6</v>
      </c>
      <c r="I2965" s="68">
        <v>70605</v>
      </c>
      <c r="J2965" s="68" t="s">
        <v>13958</v>
      </c>
      <c r="K2965" s="68" t="s">
        <v>132</v>
      </c>
      <c r="L2965" s="68" t="s">
        <v>2958</v>
      </c>
      <c r="M2965" s="68" t="s">
        <v>14377</v>
      </c>
      <c r="N2965" s="68" t="s">
        <v>8155</v>
      </c>
      <c r="O2965" s="68" t="s">
        <v>14666</v>
      </c>
      <c r="P2965" s="348">
        <v>27628004</v>
      </c>
      <c r="Q2965" s="348" t="s">
        <v>15347</v>
      </c>
      <c r="R2965" s="348" t="s">
        <v>13325</v>
      </c>
      <c r="S2965" s="348">
        <v>27628004</v>
      </c>
      <c r="T2965" s="348" t="s">
        <v>15385</v>
      </c>
      <c r="U2965" s="348">
        <v>84699645</v>
      </c>
      <c r="V2965" s="68"/>
      <c r="W2965" s="68"/>
      <c r="X2965" s="68" t="s">
        <v>1163</v>
      </c>
      <c r="Y2965" s="68"/>
    </row>
    <row r="2966" spans="1:25" x14ac:dyDescent="0.25">
      <c r="A2966" s="68" t="s">
        <v>8157</v>
      </c>
      <c r="B2966" s="68" t="s">
        <v>8156</v>
      </c>
      <c r="C2966" s="68" t="s">
        <v>285</v>
      </c>
      <c r="D2966" s="68" t="s">
        <v>4119</v>
      </c>
      <c r="E2966" s="68" t="s">
        <v>6</v>
      </c>
      <c r="F2966" s="68" t="s">
        <v>133</v>
      </c>
      <c r="G2966" s="68" t="s">
        <v>7</v>
      </c>
      <c r="H2966" s="68" t="s">
        <v>6</v>
      </c>
      <c r="I2966" s="68">
        <v>70605</v>
      </c>
      <c r="J2966" s="68" t="s">
        <v>13958</v>
      </c>
      <c r="K2966" s="68" t="s">
        <v>132</v>
      </c>
      <c r="L2966" s="68" t="s">
        <v>2958</v>
      </c>
      <c r="M2966" s="68" t="s">
        <v>14377</v>
      </c>
      <c r="N2966" s="68" t="s">
        <v>285</v>
      </c>
      <c r="O2966" s="68" t="s">
        <v>14666</v>
      </c>
      <c r="P2966" s="348" t="s">
        <v>15347</v>
      </c>
      <c r="Q2966" s="348" t="s">
        <v>15347</v>
      </c>
      <c r="R2966" s="348" t="s">
        <v>16010</v>
      </c>
      <c r="S2966" s="348">
        <v>89778825</v>
      </c>
      <c r="T2966" s="348" t="s">
        <v>15385</v>
      </c>
      <c r="U2966" s="348" t="s">
        <v>15347</v>
      </c>
      <c r="V2966" s="68"/>
      <c r="W2966" s="68"/>
      <c r="X2966" s="68" t="s">
        <v>3200</v>
      </c>
      <c r="Y2966" s="68"/>
    </row>
    <row r="2967" spans="1:25" x14ac:dyDescent="0.25">
      <c r="A2967" s="68" t="s">
        <v>8159</v>
      </c>
      <c r="B2967" s="68" t="s">
        <v>8158</v>
      </c>
      <c r="C2967" s="68" t="s">
        <v>331</v>
      </c>
      <c r="D2967" s="68" t="s">
        <v>4119</v>
      </c>
      <c r="E2967" s="68" t="s">
        <v>6</v>
      </c>
      <c r="F2967" s="68" t="s">
        <v>133</v>
      </c>
      <c r="G2967" s="68" t="s">
        <v>3</v>
      </c>
      <c r="H2967" s="68" t="s">
        <v>5</v>
      </c>
      <c r="I2967" s="68">
        <v>70204</v>
      </c>
      <c r="J2967" s="68" t="s">
        <v>13929</v>
      </c>
      <c r="K2967" s="68" t="s">
        <v>132</v>
      </c>
      <c r="L2967" s="68" t="s">
        <v>14376</v>
      </c>
      <c r="M2967" s="68" t="s">
        <v>4451</v>
      </c>
      <c r="N2967" s="68" t="s">
        <v>331</v>
      </c>
      <c r="O2967" s="68" t="s">
        <v>14666</v>
      </c>
      <c r="P2967" s="348">
        <v>27363302</v>
      </c>
      <c r="Q2967" s="348">
        <v>27363302</v>
      </c>
      <c r="R2967" s="348" t="s">
        <v>15164</v>
      </c>
      <c r="S2967" s="348">
        <v>85831401</v>
      </c>
      <c r="T2967" s="348" t="s">
        <v>15385</v>
      </c>
      <c r="U2967" s="348">
        <v>21633911</v>
      </c>
      <c r="V2967" s="68"/>
      <c r="W2967" s="68"/>
      <c r="X2967" s="68" t="s">
        <v>2659</v>
      </c>
      <c r="Y2967" s="68"/>
    </row>
    <row r="2968" spans="1:25" x14ac:dyDescent="0.25">
      <c r="A2968" s="68" t="s">
        <v>8161</v>
      </c>
      <c r="B2968" s="68" t="s">
        <v>8160</v>
      </c>
      <c r="C2968" s="68" t="s">
        <v>4451</v>
      </c>
      <c r="D2968" s="68" t="s">
        <v>4119</v>
      </c>
      <c r="E2968" s="68" t="s">
        <v>6</v>
      </c>
      <c r="F2968" s="68" t="s">
        <v>133</v>
      </c>
      <c r="G2968" s="68" t="s">
        <v>3</v>
      </c>
      <c r="H2968" s="68" t="s">
        <v>5</v>
      </c>
      <c r="I2968" s="68">
        <v>70204</v>
      </c>
      <c r="J2968" s="68" t="s">
        <v>13929</v>
      </c>
      <c r="K2968" s="68" t="s">
        <v>132</v>
      </c>
      <c r="L2968" s="68" t="s">
        <v>14376</v>
      </c>
      <c r="M2968" s="68" t="s">
        <v>4451</v>
      </c>
      <c r="N2968" s="68" t="s">
        <v>4451</v>
      </c>
      <c r="O2968" s="68" t="s">
        <v>14666</v>
      </c>
      <c r="P2968" s="348">
        <v>27633096</v>
      </c>
      <c r="Q2968" s="348">
        <v>27633096</v>
      </c>
      <c r="R2968" s="348" t="s">
        <v>15163</v>
      </c>
      <c r="S2968" s="348">
        <v>85334318</v>
      </c>
      <c r="T2968" s="348" t="s">
        <v>15385</v>
      </c>
      <c r="U2968" s="348">
        <v>84699645</v>
      </c>
      <c r="V2968" s="68"/>
      <c r="W2968" s="68"/>
      <c r="X2968" s="68" t="s">
        <v>2655</v>
      </c>
      <c r="Y2968" s="68" t="s">
        <v>1341</v>
      </c>
    </row>
    <row r="2969" spans="1:25" x14ac:dyDescent="0.25">
      <c r="A2969" s="68" t="s">
        <v>8163</v>
      </c>
      <c r="B2969" s="68" t="s">
        <v>8162</v>
      </c>
      <c r="C2969" s="68" t="s">
        <v>349</v>
      </c>
      <c r="D2969" s="68" t="s">
        <v>4119</v>
      </c>
      <c r="E2969" s="68" t="s">
        <v>8</v>
      </c>
      <c r="F2969" s="68" t="s">
        <v>133</v>
      </c>
      <c r="G2969" s="68" t="s">
        <v>3</v>
      </c>
      <c r="H2969" s="68" t="s">
        <v>7</v>
      </c>
      <c r="I2969" s="68">
        <v>70206</v>
      </c>
      <c r="J2969" s="68" t="s">
        <v>13964</v>
      </c>
      <c r="K2969" s="68" t="s">
        <v>132</v>
      </c>
      <c r="L2969" s="68" t="s">
        <v>14376</v>
      </c>
      <c r="M2969" s="68" t="s">
        <v>2365</v>
      </c>
      <c r="N2969" s="68" t="s">
        <v>349</v>
      </c>
      <c r="O2969" s="68" t="s">
        <v>14666</v>
      </c>
      <c r="P2969" s="348">
        <v>44092710</v>
      </c>
      <c r="Q2969" s="348" t="s">
        <v>15347</v>
      </c>
      <c r="R2969" s="348" t="s">
        <v>16875</v>
      </c>
      <c r="S2969" s="348">
        <v>63031864</v>
      </c>
      <c r="T2969" s="348" t="s">
        <v>16876</v>
      </c>
      <c r="U2969" s="348">
        <v>88084552</v>
      </c>
      <c r="V2969" s="68"/>
      <c r="W2969" s="68"/>
      <c r="X2969" s="68"/>
      <c r="Y2969" s="68"/>
    </row>
    <row r="2970" spans="1:25" x14ac:dyDescent="0.25">
      <c r="A2970" s="68" t="s">
        <v>8165</v>
      </c>
      <c r="B2970" s="68" t="s">
        <v>8164</v>
      </c>
      <c r="C2970" s="68" t="s">
        <v>8166</v>
      </c>
      <c r="D2970" s="68" t="s">
        <v>315</v>
      </c>
      <c r="E2970" s="68" t="s">
        <v>3</v>
      </c>
      <c r="F2970" s="68" t="s">
        <v>316</v>
      </c>
      <c r="G2970" s="68" t="s">
        <v>4</v>
      </c>
      <c r="H2970" s="68" t="s">
        <v>4</v>
      </c>
      <c r="I2970" s="68">
        <v>50303</v>
      </c>
      <c r="J2970" s="68" t="s">
        <v>12976</v>
      </c>
      <c r="K2970" s="68" t="s">
        <v>317</v>
      </c>
      <c r="L2970" s="68" t="s">
        <v>315</v>
      </c>
      <c r="M2970" s="68" t="s">
        <v>14267</v>
      </c>
      <c r="N2970" s="68" t="s">
        <v>8166</v>
      </c>
      <c r="O2970" s="68" t="s">
        <v>14666</v>
      </c>
      <c r="P2970" s="348">
        <v>83523067</v>
      </c>
      <c r="Q2970" s="348">
        <v>71527288</v>
      </c>
      <c r="R2970" s="348" t="s">
        <v>14978</v>
      </c>
      <c r="S2970" s="348">
        <v>71527288</v>
      </c>
      <c r="T2970" s="348" t="s">
        <v>15792</v>
      </c>
      <c r="U2970" s="348">
        <v>83769266</v>
      </c>
      <c r="V2970" s="68"/>
      <c r="W2970" s="68"/>
      <c r="X2970" s="68" t="s">
        <v>9383</v>
      </c>
      <c r="Y2970" s="68"/>
    </row>
    <row r="2971" spans="1:25" x14ac:dyDescent="0.25">
      <c r="A2971" s="68" t="s">
        <v>8168</v>
      </c>
      <c r="B2971" s="68" t="s">
        <v>8167</v>
      </c>
      <c r="C2971" s="68" t="s">
        <v>10398</v>
      </c>
      <c r="D2971" s="68" t="s">
        <v>4119</v>
      </c>
      <c r="E2971" s="68" t="s">
        <v>6</v>
      </c>
      <c r="F2971" s="68" t="s">
        <v>133</v>
      </c>
      <c r="G2971" s="68" t="s">
        <v>3</v>
      </c>
      <c r="H2971" s="68" t="s">
        <v>5</v>
      </c>
      <c r="I2971" s="68">
        <v>70204</v>
      </c>
      <c r="J2971" s="68" t="s">
        <v>13929</v>
      </c>
      <c r="K2971" s="68" t="s">
        <v>132</v>
      </c>
      <c r="L2971" s="68" t="s">
        <v>14376</v>
      </c>
      <c r="M2971" s="68" t="s">
        <v>4451</v>
      </c>
      <c r="N2971" s="68" t="s">
        <v>10398</v>
      </c>
      <c r="O2971" s="68" t="s">
        <v>14666</v>
      </c>
      <c r="P2971" s="348">
        <v>44092954</v>
      </c>
      <c r="Q2971" s="348" t="s">
        <v>15347</v>
      </c>
      <c r="R2971" s="348" t="s">
        <v>15156</v>
      </c>
      <c r="S2971" s="348">
        <v>83124410</v>
      </c>
      <c r="T2971" s="348" t="s">
        <v>15385</v>
      </c>
      <c r="U2971" s="348">
        <v>84699645</v>
      </c>
      <c r="V2971" s="68"/>
      <c r="W2971" s="68"/>
      <c r="X2971" s="68" t="s">
        <v>3131</v>
      </c>
      <c r="Y2971" s="68"/>
    </row>
    <row r="2972" spans="1:25" x14ac:dyDescent="0.25">
      <c r="A2972" s="68" t="s">
        <v>8169</v>
      </c>
      <c r="B2972" s="68" t="s">
        <v>996</v>
      </c>
      <c r="C2972" s="68" t="s">
        <v>7600</v>
      </c>
      <c r="D2972" s="68" t="s">
        <v>132</v>
      </c>
      <c r="E2972" s="68" t="s">
        <v>3</v>
      </c>
      <c r="F2972" s="68" t="s">
        <v>133</v>
      </c>
      <c r="G2972" s="68" t="s">
        <v>2</v>
      </c>
      <c r="H2972" s="68" t="s">
        <v>3</v>
      </c>
      <c r="I2972" s="68">
        <v>70102</v>
      </c>
      <c r="J2972" s="68" t="s">
        <v>13837</v>
      </c>
      <c r="K2972" s="68" t="s">
        <v>132</v>
      </c>
      <c r="L2972" s="68" t="s">
        <v>132</v>
      </c>
      <c r="M2972" s="68" t="s">
        <v>14182</v>
      </c>
      <c r="N2972" s="68" t="s">
        <v>7600</v>
      </c>
      <c r="O2972" s="68" t="s">
        <v>14666</v>
      </c>
      <c r="P2972" s="348">
        <v>27566249</v>
      </c>
      <c r="Q2972" s="348">
        <v>27566249</v>
      </c>
      <c r="R2972" s="348" t="s">
        <v>13682</v>
      </c>
      <c r="S2972" s="348" t="s">
        <v>15347</v>
      </c>
      <c r="T2972" s="348" t="s">
        <v>15624</v>
      </c>
      <c r="U2972" s="348">
        <v>27582530</v>
      </c>
      <c r="V2972" s="68"/>
      <c r="W2972" s="68"/>
      <c r="X2972" s="68" t="s">
        <v>2989</v>
      </c>
      <c r="Y2972" s="68"/>
    </row>
    <row r="2973" spans="1:25" x14ac:dyDescent="0.25">
      <c r="A2973" s="68" t="s">
        <v>8171</v>
      </c>
      <c r="B2973" s="68" t="s">
        <v>8170</v>
      </c>
      <c r="C2973" s="68" t="s">
        <v>101</v>
      </c>
      <c r="D2973" s="68" t="s">
        <v>5463</v>
      </c>
      <c r="E2973" s="68" t="s">
        <v>2</v>
      </c>
      <c r="F2973" s="68" t="s">
        <v>316</v>
      </c>
      <c r="G2973" s="68" t="s">
        <v>3</v>
      </c>
      <c r="H2973" s="68" t="s">
        <v>2</v>
      </c>
      <c r="I2973" s="68">
        <v>50201</v>
      </c>
      <c r="J2973" s="68" t="s">
        <v>12893</v>
      </c>
      <c r="K2973" s="68" t="s">
        <v>317</v>
      </c>
      <c r="L2973" s="68" t="s">
        <v>5463</v>
      </c>
      <c r="M2973" s="68" t="s">
        <v>5463</v>
      </c>
      <c r="N2973" s="68" t="s">
        <v>101</v>
      </c>
      <c r="O2973" s="68" t="s">
        <v>14666</v>
      </c>
      <c r="P2973" s="348">
        <v>26854469</v>
      </c>
      <c r="Q2973" s="348">
        <v>26853011</v>
      </c>
      <c r="R2973" s="348" t="s">
        <v>10039</v>
      </c>
      <c r="S2973" s="348">
        <v>26854469</v>
      </c>
      <c r="T2973" s="348" t="s">
        <v>15754</v>
      </c>
      <c r="U2973" s="348">
        <v>26857009</v>
      </c>
      <c r="V2973" s="68"/>
      <c r="W2973" s="68"/>
      <c r="X2973" s="68" t="s">
        <v>3657</v>
      </c>
      <c r="Y2973" s="68"/>
    </row>
    <row r="2974" spans="1:25" x14ac:dyDescent="0.25">
      <c r="A2974" s="68" t="s">
        <v>8173</v>
      </c>
      <c r="B2974" s="68" t="s">
        <v>8172</v>
      </c>
      <c r="C2974" s="68" t="s">
        <v>577</v>
      </c>
      <c r="D2974" s="68" t="s">
        <v>4119</v>
      </c>
      <c r="E2974" s="68" t="s">
        <v>6</v>
      </c>
      <c r="F2974" s="68" t="s">
        <v>133</v>
      </c>
      <c r="G2974" s="68" t="s">
        <v>3</v>
      </c>
      <c r="H2974" s="68" t="s">
        <v>5</v>
      </c>
      <c r="I2974" s="68">
        <v>70204</v>
      </c>
      <c r="J2974" s="68" t="s">
        <v>13929</v>
      </c>
      <c r="K2974" s="68" t="s">
        <v>132</v>
      </c>
      <c r="L2974" s="68" t="s">
        <v>14376</v>
      </c>
      <c r="M2974" s="68" t="s">
        <v>4451</v>
      </c>
      <c r="N2974" s="68" t="s">
        <v>14392</v>
      </c>
      <c r="O2974" s="68" t="s">
        <v>14666</v>
      </c>
      <c r="P2974" s="348">
        <v>22004500</v>
      </c>
      <c r="Q2974" s="348">
        <v>27633911</v>
      </c>
      <c r="R2974" s="348" t="s">
        <v>13638</v>
      </c>
      <c r="S2974" s="348">
        <v>83619099</v>
      </c>
      <c r="T2974" s="348" t="s">
        <v>15385</v>
      </c>
      <c r="U2974" s="348">
        <v>84699645</v>
      </c>
      <c r="V2974" s="68"/>
      <c r="W2974" s="68"/>
      <c r="X2974" s="68" t="s">
        <v>12181</v>
      </c>
      <c r="Y2974" s="68"/>
    </row>
    <row r="2975" spans="1:25" x14ac:dyDescent="0.25">
      <c r="A2975" s="68" t="s">
        <v>8175</v>
      </c>
      <c r="B2975" s="68" t="s">
        <v>8174</v>
      </c>
      <c r="C2975" s="68" t="s">
        <v>1848</v>
      </c>
      <c r="D2975" s="68" t="s">
        <v>4119</v>
      </c>
      <c r="E2975" s="68" t="s">
        <v>8</v>
      </c>
      <c r="F2975" s="68" t="s">
        <v>133</v>
      </c>
      <c r="G2975" s="68" t="s">
        <v>3</v>
      </c>
      <c r="H2975" s="68" t="s">
        <v>7</v>
      </c>
      <c r="I2975" s="68">
        <v>70206</v>
      </c>
      <c r="J2975" s="68" t="s">
        <v>13964</v>
      </c>
      <c r="K2975" s="68" t="s">
        <v>132</v>
      </c>
      <c r="L2975" s="68" t="s">
        <v>14376</v>
      </c>
      <c r="M2975" s="68" t="s">
        <v>2365</v>
      </c>
      <c r="N2975" s="68" t="s">
        <v>1848</v>
      </c>
      <c r="O2975" s="68" t="s">
        <v>14666</v>
      </c>
      <c r="P2975" s="348">
        <v>72613684</v>
      </c>
      <c r="Q2975" s="348" t="s">
        <v>15347</v>
      </c>
      <c r="R2975" s="348" t="s">
        <v>16009</v>
      </c>
      <c r="S2975" s="348">
        <v>72613684</v>
      </c>
      <c r="T2975" s="348" t="s">
        <v>16841</v>
      </c>
      <c r="U2975" s="348">
        <v>89357825</v>
      </c>
      <c r="V2975" s="68"/>
      <c r="W2975" s="68"/>
      <c r="X2975" s="68" t="s">
        <v>9857</v>
      </c>
      <c r="Y2975" s="68"/>
    </row>
    <row r="2976" spans="1:25" x14ac:dyDescent="0.25">
      <c r="A2976" s="68" t="s">
        <v>8177</v>
      </c>
      <c r="B2976" s="68" t="s">
        <v>8176</v>
      </c>
      <c r="C2976" s="68" t="s">
        <v>232</v>
      </c>
      <c r="D2976" s="68" t="s">
        <v>4119</v>
      </c>
      <c r="E2976" s="68" t="s">
        <v>6</v>
      </c>
      <c r="F2976" s="68" t="s">
        <v>133</v>
      </c>
      <c r="G2976" s="68" t="s">
        <v>7</v>
      </c>
      <c r="H2976" s="68" t="s">
        <v>6</v>
      </c>
      <c r="I2976" s="68">
        <v>70605</v>
      </c>
      <c r="J2976" s="68" t="s">
        <v>13958</v>
      </c>
      <c r="K2976" s="68" t="s">
        <v>132</v>
      </c>
      <c r="L2976" s="68" t="s">
        <v>2958</v>
      </c>
      <c r="M2976" s="68" t="s">
        <v>14377</v>
      </c>
      <c r="N2976" s="68" t="s">
        <v>577</v>
      </c>
      <c r="O2976" s="68" t="s">
        <v>14666</v>
      </c>
      <c r="P2976" s="348">
        <v>22001392</v>
      </c>
      <c r="Q2976" s="348" t="s">
        <v>15347</v>
      </c>
      <c r="R2976" s="348" t="s">
        <v>13633</v>
      </c>
      <c r="S2976" s="348">
        <v>84866778</v>
      </c>
      <c r="T2976" s="348" t="s">
        <v>15385</v>
      </c>
      <c r="U2976" s="348">
        <v>27633911</v>
      </c>
      <c r="V2976" s="68"/>
      <c r="W2976" s="68"/>
      <c r="X2976" s="68" t="s">
        <v>1155</v>
      </c>
      <c r="Y2976" s="68"/>
    </row>
    <row r="2977" spans="1:25" x14ac:dyDescent="0.25">
      <c r="A2977" s="68" t="s">
        <v>8179</v>
      </c>
      <c r="B2977" s="68" t="s">
        <v>8178</v>
      </c>
      <c r="C2977" s="68" t="s">
        <v>5672</v>
      </c>
      <c r="D2977" s="68" t="s">
        <v>4119</v>
      </c>
      <c r="E2977" s="68" t="s">
        <v>4</v>
      </c>
      <c r="F2977" s="68" t="s">
        <v>133</v>
      </c>
      <c r="G2977" s="68" t="s">
        <v>3</v>
      </c>
      <c r="H2977" s="68" t="s">
        <v>5</v>
      </c>
      <c r="I2977" s="68">
        <v>70204</v>
      </c>
      <c r="J2977" s="68" t="s">
        <v>13929</v>
      </c>
      <c r="K2977" s="68" t="s">
        <v>132</v>
      </c>
      <c r="L2977" s="68" t="s">
        <v>14376</v>
      </c>
      <c r="M2977" s="68" t="s">
        <v>4451</v>
      </c>
      <c r="N2977" s="68" t="s">
        <v>5672</v>
      </c>
      <c r="O2977" s="68" t="s">
        <v>14666</v>
      </c>
      <c r="P2977" s="348">
        <v>21007274</v>
      </c>
      <c r="Q2977" s="348" t="s">
        <v>15347</v>
      </c>
      <c r="R2977" s="348" t="s">
        <v>16877</v>
      </c>
      <c r="S2977" s="348">
        <v>72066957</v>
      </c>
      <c r="T2977" s="348" t="s">
        <v>15646</v>
      </c>
      <c r="U2977" s="348">
        <v>21007274</v>
      </c>
      <c r="V2977" s="68"/>
      <c r="W2977" s="68"/>
      <c r="X2977" s="68" t="s">
        <v>4719</v>
      </c>
      <c r="Y2977" s="68"/>
    </row>
    <row r="2978" spans="1:25" x14ac:dyDescent="0.25">
      <c r="A2978" s="68" t="s">
        <v>8180</v>
      </c>
      <c r="B2978" s="69" t="s">
        <v>5764</v>
      </c>
      <c r="C2978" s="68" t="s">
        <v>995</v>
      </c>
      <c r="D2978" s="68" t="s">
        <v>4119</v>
      </c>
      <c r="E2978" s="68" t="s">
        <v>6</v>
      </c>
      <c r="F2978" s="68" t="s">
        <v>133</v>
      </c>
      <c r="G2978" s="68" t="s">
        <v>3</v>
      </c>
      <c r="H2978" s="68" t="s">
        <v>5</v>
      </c>
      <c r="I2978" s="68">
        <v>70204</v>
      </c>
      <c r="J2978" s="68" t="s">
        <v>13929</v>
      </c>
      <c r="K2978" s="68" t="s">
        <v>132</v>
      </c>
      <c r="L2978" s="68" t="s">
        <v>14376</v>
      </c>
      <c r="M2978" s="68" t="s">
        <v>4451</v>
      </c>
      <c r="N2978" s="68" t="s">
        <v>11917</v>
      </c>
      <c r="O2978" s="68" t="s">
        <v>14666</v>
      </c>
      <c r="P2978" s="348">
        <v>44092629</v>
      </c>
      <c r="Q2978" s="348" t="s">
        <v>15347</v>
      </c>
      <c r="R2978" s="348" t="s">
        <v>16003</v>
      </c>
      <c r="S2978" s="348">
        <v>83789566</v>
      </c>
      <c r="T2978" s="348" t="s">
        <v>15385</v>
      </c>
      <c r="U2978" s="348">
        <v>84699645</v>
      </c>
      <c r="V2978" s="68"/>
      <c r="W2978" s="68"/>
      <c r="X2978" s="68" t="s">
        <v>5233</v>
      </c>
      <c r="Y2978" s="68"/>
    </row>
    <row r="2979" spans="1:25" x14ac:dyDescent="0.25">
      <c r="A2979" s="68" t="s">
        <v>8181</v>
      </c>
      <c r="B2979" s="68" t="s">
        <v>1518</v>
      </c>
      <c r="C2979" s="68" t="s">
        <v>14409</v>
      </c>
      <c r="D2979" s="68" t="s">
        <v>4119</v>
      </c>
      <c r="E2979" s="68" t="s">
        <v>6</v>
      </c>
      <c r="F2979" s="68" t="s">
        <v>133</v>
      </c>
      <c r="G2979" s="68" t="s">
        <v>7</v>
      </c>
      <c r="H2979" s="68" t="s">
        <v>6</v>
      </c>
      <c r="I2979" s="68">
        <v>70605</v>
      </c>
      <c r="J2979" s="68" t="s">
        <v>13958</v>
      </c>
      <c r="K2979" s="68" t="s">
        <v>132</v>
      </c>
      <c r="L2979" s="68" t="s">
        <v>2958</v>
      </c>
      <c r="M2979" s="68" t="s">
        <v>14377</v>
      </c>
      <c r="N2979" s="68" t="s">
        <v>14409</v>
      </c>
      <c r="O2979" s="68" t="s">
        <v>14666</v>
      </c>
      <c r="P2979" s="348">
        <v>27633911</v>
      </c>
      <c r="Q2979" s="348">
        <v>27633911</v>
      </c>
      <c r="R2979" s="348" t="s">
        <v>16868</v>
      </c>
      <c r="S2979" s="348">
        <v>86270824</v>
      </c>
      <c r="T2979" s="348" t="s">
        <v>15385</v>
      </c>
      <c r="U2979" s="348">
        <v>84699645</v>
      </c>
      <c r="V2979" s="68"/>
      <c r="W2979" s="68"/>
      <c r="X2979" s="68" t="s">
        <v>3094</v>
      </c>
      <c r="Y2979" s="68"/>
    </row>
    <row r="2980" spans="1:25" x14ac:dyDescent="0.25">
      <c r="A2980" s="68" t="s">
        <v>8183</v>
      </c>
      <c r="B2980" s="68" t="s">
        <v>8182</v>
      </c>
      <c r="C2980" s="68" t="s">
        <v>14411</v>
      </c>
      <c r="D2980" s="68" t="s">
        <v>4119</v>
      </c>
      <c r="E2980" s="68" t="s">
        <v>6</v>
      </c>
      <c r="F2980" s="68" t="s">
        <v>133</v>
      </c>
      <c r="G2980" s="68" t="s">
        <v>3</v>
      </c>
      <c r="H2980" s="68" t="s">
        <v>5</v>
      </c>
      <c r="I2980" s="68">
        <v>70204</v>
      </c>
      <c r="J2980" s="68" t="s">
        <v>13929</v>
      </c>
      <c r="K2980" s="68" t="s">
        <v>132</v>
      </c>
      <c r="L2980" s="68" t="s">
        <v>14376</v>
      </c>
      <c r="M2980" s="68" t="s">
        <v>4451</v>
      </c>
      <c r="N2980" s="68" t="s">
        <v>4291</v>
      </c>
      <c r="O2980" s="68" t="s">
        <v>14666</v>
      </c>
      <c r="P2980" s="348">
        <v>22004504</v>
      </c>
      <c r="Q2980" s="348" t="s">
        <v>15347</v>
      </c>
      <c r="R2980" s="348" t="s">
        <v>12519</v>
      </c>
      <c r="S2980" s="348">
        <v>87263607</v>
      </c>
      <c r="T2980" s="348" t="s">
        <v>15385</v>
      </c>
      <c r="U2980" s="348">
        <v>27633911</v>
      </c>
      <c r="V2980" s="68"/>
      <c r="W2980" s="68"/>
      <c r="X2980" s="68" t="s">
        <v>8130</v>
      </c>
      <c r="Y2980" s="68"/>
    </row>
    <row r="2981" spans="1:25" x14ac:dyDescent="0.25">
      <c r="A2981" s="68" t="s">
        <v>8184</v>
      </c>
      <c r="B2981" s="68" t="s">
        <v>7518</v>
      </c>
      <c r="C2981" s="68" t="s">
        <v>8185</v>
      </c>
      <c r="D2981" s="68" t="s">
        <v>4119</v>
      </c>
      <c r="E2981" s="68" t="s">
        <v>8</v>
      </c>
      <c r="F2981" s="68" t="s">
        <v>133</v>
      </c>
      <c r="G2981" s="68" t="s">
        <v>3</v>
      </c>
      <c r="H2981" s="68" t="s">
        <v>7</v>
      </c>
      <c r="I2981" s="68">
        <v>70206</v>
      </c>
      <c r="J2981" s="68" t="s">
        <v>13964</v>
      </c>
      <c r="K2981" s="68" t="s">
        <v>132</v>
      </c>
      <c r="L2981" s="68" t="s">
        <v>14376</v>
      </c>
      <c r="M2981" s="68" t="s">
        <v>2365</v>
      </c>
      <c r="N2981" s="68" t="s">
        <v>8185</v>
      </c>
      <c r="O2981" s="68" t="s">
        <v>14666</v>
      </c>
      <c r="P2981" s="348">
        <v>40020003</v>
      </c>
      <c r="Q2981" s="348" t="s">
        <v>15347</v>
      </c>
      <c r="R2981" s="348" t="s">
        <v>16011</v>
      </c>
      <c r="S2981" s="348">
        <v>83365030</v>
      </c>
      <c r="T2981" s="348" t="s">
        <v>16841</v>
      </c>
      <c r="U2981" s="348">
        <v>89357825</v>
      </c>
      <c r="V2981" s="68"/>
      <c r="W2981" s="68"/>
      <c r="X2981" s="68" t="s">
        <v>12835</v>
      </c>
      <c r="Y2981" s="68"/>
    </row>
    <row r="2982" spans="1:25" x14ac:dyDescent="0.25">
      <c r="A2982" s="68" t="s">
        <v>8186</v>
      </c>
      <c r="B2982" s="68" t="s">
        <v>7939</v>
      </c>
      <c r="C2982" s="68" t="s">
        <v>6896</v>
      </c>
      <c r="D2982" s="68" t="s">
        <v>281</v>
      </c>
      <c r="E2982" s="68" t="s">
        <v>3</v>
      </c>
      <c r="F2982" s="68" t="s">
        <v>282</v>
      </c>
      <c r="G2982" s="68" t="s">
        <v>12</v>
      </c>
      <c r="H2982" s="68" t="s">
        <v>4</v>
      </c>
      <c r="I2982" s="68">
        <v>41003</v>
      </c>
      <c r="J2982" s="68" t="s">
        <v>15326</v>
      </c>
      <c r="K2982" s="68" t="s">
        <v>283</v>
      </c>
      <c r="L2982" s="68" t="s">
        <v>281</v>
      </c>
      <c r="M2982" s="68" t="s">
        <v>5136</v>
      </c>
      <c r="N2982" s="68" t="s">
        <v>6896</v>
      </c>
      <c r="O2982" s="68" t="s">
        <v>14666</v>
      </c>
      <c r="P2982" s="348">
        <v>44047033</v>
      </c>
      <c r="Q2982" s="348">
        <v>85620966</v>
      </c>
      <c r="R2982" s="348" t="s">
        <v>16012</v>
      </c>
      <c r="S2982" s="348">
        <v>85620966</v>
      </c>
      <c r="T2982" s="348" t="s">
        <v>15727</v>
      </c>
      <c r="U2982" s="348">
        <v>27644108</v>
      </c>
      <c r="V2982" s="68"/>
      <c r="W2982" s="68"/>
      <c r="X2982" s="68" t="s">
        <v>3575</v>
      </c>
      <c r="Y2982" s="68"/>
    </row>
    <row r="2983" spans="1:25" x14ac:dyDescent="0.25">
      <c r="A2983" s="68" t="s">
        <v>8187</v>
      </c>
      <c r="B2983" s="68" t="s">
        <v>6614</v>
      </c>
      <c r="C2983" s="68" t="s">
        <v>644</v>
      </c>
      <c r="D2983" s="68" t="s">
        <v>11156</v>
      </c>
      <c r="E2983" s="68" t="s">
        <v>4</v>
      </c>
      <c r="F2983" s="68" t="s">
        <v>46</v>
      </c>
      <c r="G2983" s="68" t="s">
        <v>2</v>
      </c>
      <c r="H2983" s="68" t="s">
        <v>6</v>
      </c>
      <c r="I2983" s="68">
        <v>10105</v>
      </c>
      <c r="J2983" s="68" t="s">
        <v>13748</v>
      </c>
      <c r="K2983" s="68" t="s">
        <v>47</v>
      </c>
      <c r="L2983" s="68" t="s">
        <v>47</v>
      </c>
      <c r="M2983" s="68" t="s">
        <v>143</v>
      </c>
      <c r="N2983" s="68" t="s">
        <v>11278</v>
      </c>
      <c r="O2983" s="68" t="s">
        <v>10246</v>
      </c>
      <c r="P2983" s="348">
        <v>22252590</v>
      </c>
      <c r="Q2983" s="348" t="s">
        <v>15347</v>
      </c>
      <c r="R2983" s="348" t="s">
        <v>8188</v>
      </c>
      <c r="S2983" s="348">
        <v>22252590</v>
      </c>
      <c r="T2983" s="348" t="s">
        <v>14009</v>
      </c>
      <c r="U2983" s="348">
        <v>22271729</v>
      </c>
      <c r="V2983" s="68"/>
      <c r="W2983" s="68"/>
      <c r="X2983" s="68" t="s">
        <v>200</v>
      </c>
      <c r="Y2983" s="68"/>
    </row>
    <row r="2984" spans="1:25" x14ac:dyDescent="0.25">
      <c r="A2984" s="68" t="s">
        <v>8189</v>
      </c>
      <c r="B2984" s="68" t="s">
        <v>2411</v>
      </c>
      <c r="C2984" s="68" t="s">
        <v>16013</v>
      </c>
      <c r="D2984" s="68" t="s">
        <v>11157</v>
      </c>
      <c r="E2984" s="68" t="s">
        <v>6</v>
      </c>
      <c r="F2984" s="68" t="s">
        <v>46</v>
      </c>
      <c r="G2984" s="68" t="s">
        <v>17</v>
      </c>
      <c r="H2984" s="68" t="s">
        <v>6</v>
      </c>
      <c r="I2984" s="68">
        <v>11305</v>
      </c>
      <c r="J2984" s="68" t="s">
        <v>13848</v>
      </c>
      <c r="K2984" s="68" t="s">
        <v>47</v>
      </c>
      <c r="L2984" s="68" t="s">
        <v>13983</v>
      </c>
      <c r="M2984" s="68" t="s">
        <v>206</v>
      </c>
      <c r="N2984" s="68" t="s">
        <v>8190</v>
      </c>
      <c r="O2984" s="68" t="s">
        <v>14666</v>
      </c>
      <c r="P2984" s="348">
        <v>22975986</v>
      </c>
      <c r="Q2984" s="348">
        <v>22975986</v>
      </c>
      <c r="R2984" s="348" t="s">
        <v>16878</v>
      </c>
      <c r="S2984" s="348">
        <v>22975986</v>
      </c>
      <c r="T2984" s="348" t="s">
        <v>15363</v>
      </c>
      <c r="U2984" s="348">
        <v>22310578</v>
      </c>
      <c r="V2984" s="68"/>
      <c r="W2984" s="68"/>
      <c r="X2984" s="68" t="s">
        <v>319</v>
      </c>
      <c r="Y2984" s="68"/>
    </row>
    <row r="2985" spans="1:25" x14ac:dyDescent="0.25">
      <c r="A2985" s="68" t="s">
        <v>8191</v>
      </c>
      <c r="B2985" s="68" t="s">
        <v>2441</v>
      </c>
      <c r="C2985" s="68" t="s">
        <v>1848</v>
      </c>
      <c r="D2985" s="68" t="s">
        <v>5463</v>
      </c>
      <c r="E2985" s="68" t="s">
        <v>6</v>
      </c>
      <c r="F2985" s="68" t="s">
        <v>316</v>
      </c>
      <c r="G2985" s="68" t="s">
        <v>15</v>
      </c>
      <c r="H2985" s="68" t="s">
        <v>2</v>
      </c>
      <c r="I2985" s="68">
        <v>51101</v>
      </c>
      <c r="J2985" s="68" t="s">
        <v>12925</v>
      </c>
      <c r="K2985" s="68" t="s">
        <v>317</v>
      </c>
      <c r="L2985" s="68" t="s">
        <v>5640</v>
      </c>
      <c r="M2985" s="68" t="s">
        <v>5640</v>
      </c>
      <c r="N2985" s="68" t="s">
        <v>1848</v>
      </c>
      <c r="O2985" s="68" t="s">
        <v>14666</v>
      </c>
      <c r="P2985" s="348" t="s">
        <v>15347</v>
      </c>
      <c r="Q2985" s="348" t="s">
        <v>15347</v>
      </c>
      <c r="R2985" s="348" t="s">
        <v>5688</v>
      </c>
      <c r="S2985" s="348">
        <v>84287814</v>
      </c>
      <c r="T2985" s="348" t="s">
        <v>16672</v>
      </c>
      <c r="U2985" s="348">
        <v>63790353</v>
      </c>
      <c r="V2985" s="68"/>
      <c r="W2985" s="68"/>
      <c r="X2985" s="68"/>
      <c r="Y2985" s="68"/>
    </row>
    <row r="2986" spans="1:25" x14ac:dyDescent="0.25">
      <c r="A2986" s="68" t="s">
        <v>8193</v>
      </c>
      <c r="B2986" s="68" t="s">
        <v>6196</v>
      </c>
      <c r="C2986" s="68" t="s">
        <v>8194</v>
      </c>
      <c r="D2986" s="68" t="s">
        <v>299</v>
      </c>
      <c r="E2986" s="68" t="s">
        <v>3</v>
      </c>
      <c r="F2986" s="68" t="s">
        <v>49</v>
      </c>
      <c r="G2986" s="68" t="s">
        <v>12</v>
      </c>
      <c r="H2986" s="68" t="s">
        <v>3</v>
      </c>
      <c r="I2986" s="68">
        <v>21002</v>
      </c>
      <c r="J2986" s="68" t="s">
        <v>12955</v>
      </c>
      <c r="K2986" s="68" t="s">
        <v>126</v>
      </c>
      <c r="L2986" s="68" t="s">
        <v>299</v>
      </c>
      <c r="M2986" s="68" t="s">
        <v>338</v>
      </c>
      <c r="N2986" s="68" t="s">
        <v>8194</v>
      </c>
      <c r="O2986" s="68" t="s">
        <v>14666</v>
      </c>
      <c r="P2986" s="348">
        <v>24755417</v>
      </c>
      <c r="Q2986" s="348" t="s">
        <v>15347</v>
      </c>
      <c r="R2986" s="348" t="s">
        <v>16014</v>
      </c>
      <c r="S2986" s="348">
        <v>85647021</v>
      </c>
      <c r="T2986" s="348" t="s">
        <v>15798</v>
      </c>
      <c r="U2986" s="348">
        <v>24755008</v>
      </c>
      <c r="V2986" s="68"/>
      <c r="W2986" s="68"/>
      <c r="X2986" s="68" t="s">
        <v>2678</v>
      </c>
      <c r="Y2986" s="68"/>
    </row>
    <row r="2987" spans="1:25" x14ac:dyDescent="0.25">
      <c r="A2987" s="68" t="s">
        <v>8196</v>
      </c>
      <c r="B2987" s="68" t="s">
        <v>8195</v>
      </c>
      <c r="C2987" s="68" t="s">
        <v>8197</v>
      </c>
      <c r="D2987" s="68" t="s">
        <v>299</v>
      </c>
      <c r="E2987" s="68" t="s">
        <v>4</v>
      </c>
      <c r="F2987" s="68" t="s">
        <v>49</v>
      </c>
      <c r="G2987" s="68" t="s">
        <v>12</v>
      </c>
      <c r="H2987" s="68" t="s">
        <v>2</v>
      </c>
      <c r="I2987" s="68">
        <v>21001</v>
      </c>
      <c r="J2987" s="68" t="s">
        <v>12921</v>
      </c>
      <c r="K2987" s="68" t="s">
        <v>126</v>
      </c>
      <c r="L2987" s="68" t="s">
        <v>299</v>
      </c>
      <c r="M2987" s="68" t="s">
        <v>3466</v>
      </c>
      <c r="N2987" s="68" t="s">
        <v>101</v>
      </c>
      <c r="O2987" s="68" t="s">
        <v>14666</v>
      </c>
      <c r="P2987" s="348">
        <v>24601300</v>
      </c>
      <c r="Q2987" s="348">
        <v>24601300</v>
      </c>
      <c r="R2987" s="348" t="s">
        <v>12444</v>
      </c>
      <c r="S2987" s="348">
        <v>24601300</v>
      </c>
      <c r="T2987" s="348" t="s">
        <v>15593</v>
      </c>
      <c r="U2987" s="348">
        <v>24601238</v>
      </c>
      <c r="V2987" s="68"/>
      <c r="W2987" s="68"/>
      <c r="X2987" s="68" t="s">
        <v>1071</v>
      </c>
      <c r="Y2987" s="68"/>
    </row>
    <row r="2988" spans="1:25" x14ac:dyDescent="0.25">
      <c r="A2988" s="68" t="s">
        <v>8198</v>
      </c>
      <c r="B2988" s="68" t="s">
        <v>6719</v>
      </c>
      <c r="C2988" s="68" t="s">
        <v>8199</v>
      </c>
      <c r="D2988" s="68" t="s">
        <v>299</v>
      </c>
      <c r="E2988" s="68" t="s">
        <v>5</v>
      </c>
      <c r="F2988" s="68" t="s">
        <v>49</v>
      </c>
      <c r="G2988" s="68" t="s">
        <v>12</v>
      </c>
      <c r="H2988" s="68" t="s">
        <v>5</v>
      </c>
      <c r="I2988" s="68">
        <v>21004</v>
      </c>
      <c r="J2988" s="68" t="s">
        <v>16265</v>
      </c>
      <c r="K2988" s="68" t="s">
        <v>126</v>
      </c>
      <c r="L2988" s="68" t="s">
        <v>299</v>
      </c>
      <c r="M2988" s="68" t="s">
        <v>3512</v>
      </c>
      <c r="N2988" s="68" t="s">
        <v>2779</v>
      </c>
      <c r="O2988" s="68" t="s">
        <v>14666</v>
      </c>
      <c r="P2988" s="348">
        <v>24744555</v>
      </c>
      <c r="Q2988" s="348">
        <v>24744555</v>
      </c>
      <c r="R2988" s="348" t="s">
        <v>14846</v>
      </c>
      <c r="S2988" s="348">
        <v>84722297</v>
      </c>
      <c r="T2988" s="348" t="s">
        <v>15586</v>
      </c>
      <c r="U2988" s="348">
        <v>24744058</v>
      </c>
      <c r="V2988" s="68" t="s">
        <v>15261</v>
      </c>
      <c r="W2988" s="68"/>
      <c r="X2988" s="68" t="s">
        <v>5080</v>
      </c>
      <c r="Y2988" s="68"/>
    </row>
    <row r="2989" spans="1:25" x14ac:dyDescent="0.25">
      <c r="A2989" s="68" t="s">
        <v>8200</v>
      </c>
      <c r="B2989" s="68" t="s">
        <v>1603</v>
      </c>
      <c r="C2989" s="68" t="s">
        <v>8201</v>
      </c>
      <c r="D2989" s="68" t="s">
        <v>299</v>
      </c>
      <c r="E2989" s="68" t="s">
        <v>10</v>
      </c>
      <c r="F2989" s="68" t="s">
        <v>49</v>
      </c>
      <c r="G2989" s="68" t="s">
        <v>12</v>
      </c>
      <c r="H2989" s="68" t="s">
        <v>17</v>
      </c>
      <c r="I2989" s="68">
        <v>21013</v>
      </c>
      <c r="J2989" s="68" t="s">
        <v>13018</v>
      </c>
      <c r="K2989" s="68" t="s">
        <v>126</v>
      </c>
      <c r="L2989" s="68" t="s">
        <v>299</v>
      </c>
      <c r="M2989" s="68" t="s">
        <v>351</v>
      </c>
      <c r="N2989" s="68" t="s">
        <v>8201</v>
      </c>
      <c r="O2989" s="68" t="s">
        <v>14666</v>
      </c>
      <c r="P2989" s="348">
        <v>44030259</v>
      </c>
      <c r="Q2989" s="348">
        <v>24777642</v>
      </c>
      <c r="R2989" s="348" t="s">
        <v>12688</v>
      </c>
      <c r="S2989" s="348">
        <v>89389627</v>
      </c>
      <c r="T2989" s="348" t="s">
        <v>15517</v>
      </c>
      <c r="U2989" s="348">
        <v>24777082</v>
      </c>
      <c r="V2989" s="68"/>
      <c r="W2989" s="68"/>
      <c r="X2989" s="68" t="s">
        <v>5141</v>
      </c>
      <c r="Y2989" s="68"/>
    </row>
    <row r="2990" spans="1:25" x14ac:dyDescent="0.25">
      <c r="A2990" s="68" t="s">
        <v>8202</v>
      </c>
      <c r="B2990" s="68" t="s">
        <v>7608</v>
      </c>
      <c r="C2990" s="68" t="s">
        <v>2356</v>
      </c>
      <c r="D2990" s="68" t="s">
        <v>299</v>
      </c>
      <c r="E2990" s="68" t="s">
        <v>16</v>
      </c>
      <c r="F2990" s="68" t="s">
        <v>49</v>
      </c>
      <c r="G2990" s="68" t="s">
        <v>12</v>
      </c>
      <c r="H2990" s="68" t="s">
        <v>17</v>
      </c>
      <c r="I2990" s="68">
        <v>21013</v>
      </c>
      <c r="J2990" s="68" t="s">
        <v>13018</v>
      </c>
      <c r="K2990" s="68" t="s">
        <v>126</v>
      </c>
      <c r="L2990" s="68" t="s">
        <v>299</v>
      </c>
      <c r="M2990" s="68" t="s">
        <v>351</v>
      </c>
      <c r="N2990" s="68" t="s">
        <v>2356</v>
      </c>
      <c r="O2990" s="68" t="s">
        <v>14666</v>
      </c>
      <c r="P2990" s="348">
        <v>71172978</v>
      </c>
      <c r="Q2990" s="348" t="s">
        <v>15347</v>
      </c>
      <c r="R2990" s="348" t="s">
        <v>16015</v>
      </c>
      <c r="S2990" s="348">
        <v>63825188</v>
      </c>
      <c r="T2990" s="348" t="s">
        <v>15612</v>
      </c>
      <c r="U2990" s="348">
        <v>24673035</v>
      </c>
      <c r="V2990" s="68"/>
      <c r="W2990" s="68"/>
      <c r="X2990" s="68" t="s">
        <v>9469</v>
      </c>
      <c r="Y2990" s="68"/>
    </row>
    <row r="2991" spans="1:25" x14ac:dyDescent="0.25">
      <c r="A2991" s="68" t="s">
        <v>8204</v>
      </c>
      <c r="B2991" s="68" t="s">
        <v>8203</v>
      </c>
      <c r="C2991" s="68" t="s">
        <v>14428</v>
      </c>
      <c r="D2991" s="68" t="s">
        <v>11160</v>
      </c>
      <c r="E2991" s="68" t="s">
        <v>7</v>
      </c>
      <c r="F2991" s="68" t="s">
        <v>49</v>
      </c>
      <c r="G2991" s="68" t="s">
        <v>277</v>
      </c>
      <c r="H2991" s="68" t="s">
        <v>5</v>
      </c>
      <c r="I2991" s="68">
        <v>21504</v>
      </c>
      <c r="J2991" s="68" t="s">
        <v>13047</v>
      </c>
      <c r="K2991" s="68" t="s">
        <v>126</v>
      </c>
      <c r="L2991" s="68" t="s">
        <v>278</v>
      </c>
      <c r="M2991" s="68" t="s">
        <v>14127</v>
      </c>
      <c r="N2991" s="68" t="s">
        <v>11918</v>
      </c>
      <c r="O2991" s="68" t="s">
        <v>14666</v>
      </c>
      <c r="P2991" s="348">
        <v>41051083</v>
      </c>
      <c r="Q2991" s="348" t="s">
        <v>15347</v>
      </c>
      <c r="R2991" s="348" t="s">
        <v>15179</v>
      </c>
      <c r="S2991" s="348">
        <v>83352368</v>
      </c>
      <c r="T2991" s="348" t="s">
        <v>16345</v>
      </c>
      <c r="U2991" s="348">
        <v>24021628</v>
      </c>
      <c r="V2991" s="68"/>
      <c r="W2991" s="68"/>
      <c r="X2991" s="68" t="s">
        <v>8911</v>
      </c>
      <c r="Y2991" s="68"/>
    </row>
    <row r="2992" spans="1:25" x14ac:dyDescent="0.25">
      <c r="A2992" s="68" t="s">
        <v>8206</v>
      </c>
      <c r="B2992" s="68" t="s">
        <v>8205</v>
      </c>
      <c r="C2992" s="68" t="s">
        <v>7786</v>
      </c>
      <c r="D2992" s="68" t="s">
        <v>11160</v>
      </c>
      <c r="E2992" s="68" t="s">
        <v>7</v>
      </c>
      <c r="F2992" s="68" t="s">
        <v>49</v>
      </c>
      <c r="G2992" s="68" t="s">
        <v>277</v>
      </c>
      <c r="H2992" s="68" t="s">
        <v>5</v>
      </c>
      <c r="I2992" s="68">
        <v>21504</v>
      </c>
      <c r="J2992" s="68" t="s">
        <v>13047</v>
      </c>
      <c r="K2992" s="68" t="s">
        <v>126</v>
      </c>
      <c r="L2992" s="68" t="s">
        <v>278</v>
      </c>
      <c r="M2992" s="68" t="s">
        <v>14127</v>
      </c>
      <c r="N2992" s="68" t="s">
        <v>323</v>
      </c>
      <c r="O2992" s="68" t="s">
        <v>14666</v>
      </c>
      <c r="P2992" s="348">
        <v>41051110</v>
      </c>
      <c r="Q2992" s="348" t="s">
        <v>15347</v>
      </c>
      <c r="R2992" s="348" t="s">
        <v>15191</v>
      </c>
      <c r="S2992" s="348">
        <v>89427715</v>
      </c>
      <c r="T2992" s="348" t="s">
        <v>16345</v>
      </c>
      <c r="U2992" s="348">
        <v>24021628</v>
      </c>
      <c r="V2992" s="68"/>
      <c r="W2992" s="68"/>
      <c r="X2992" s="68" t="s">
        <v>533</v>
      </c>
      <c r="Y2992" s="68"/>
    </row>
    <row r="2993" spans="1:25" x14ac:dyDescent="0.25">
      <c r="A2993" s="68" t="s">
        <v>8208</v>
      </c>
      <c r="B2993" s="68" t="s">
        <v>8207</v>
      </c>
      <c r="C2993" s="68" t="s">
        <v>8209</v>
      </c>
      <c r="D2993" s="68" t="s">
        <v>11160</v>
      </c>
      <c r="E2993" s="68" t="s">
        <v>6</v>
      </c>
      <c r="F2993" s="68" t="s">
        <v>49</v>
      </c>
      <c r="G2993" s="68" t="s">
        <v>277</v>
      </c>
      <c r="H2993" s="68" t="s">
        <v>2</v>
      </c>
      <c r="I2993" s="68">
        <v>21501</v>
      </c>
      <c r="J2993" s="68" t="s">
        <v>13044</v>
      </c>
      <c r="K2993" s="68" t="s">
        <v>126</v>
      </c>
      <c r="L2993" s="68" t="s">
        <v>278</v>
      </c>
      <c r="M2993" s="68" t="s">
        <v>218</v>
      </c>
      <c r="N2993" s="68" t="s">
        <v>8209</v>
      </c>
      <c r="O2993" s="68" t="s">
        <v>14666</v>
      </c>
      <c r="P2993" s="348">
        <v>24641106</v>
      </c>
      <c r="Q2993" s="348" t="s">
        <v>15347</v>
      </c>
      <c r="R2993" s="348" t="s">
        <v>13295</v>
      </c>
      <c r="S2993" s="348">
        <v>84022996</v>
      </c>
      <c r="T2993" s="348" t="s">
        <v>15637</v>
      </c>
      <c r="U2993" s="348">
        <v>24640011</v>
      </c>
      <c r="V2993" s="68"/>
      <c r="W2993" s="68"/>
      <c r="X2993" s="68" t="s">
        <v>2460</v>
      </c>
      <c r="Y2993" s="68"/>
    </row>
    <row r="2994" spans="1:25" x14ac:dyDescent="0.25">
      <c r="A2994" s="68" t="s">
        <v>8210</v>
      </c>
      <c r="B2994" s="68" t="s">
        <v>5973</v>
      </c>
      <c r="C2994" s="68" t="s">
        <v>255</v>
      </c>
      <c r="D2994" s="68" t="s">
        <v>11160</v>
      </c>
      <c r="E2994" s="68" t="s">
        <v>7</v>
      </c>
      <c r="F2994" s="68" t="s">
        <v>49</v>
      </c>
      <c r="G2994" s="68" t="s">
        <v>277</v>
      </c>
      <c r="H2994" s="68" t="s">
        <v>5</v>
      </c>
      <c r="I2994" s="68">
        <v>21504</v>
      </c>
      <c r="J2994" s="68" t="s">
        <v>13047</v>
      </c>
      <c r="K2994" s="68" t="s">
        <v>126</v>
      </c>
      <c r="L2994" s="68" t="s">
        <v>278</v>
      </c>
      <c r="M2994" s="68" t="s">
        <v>14127</v>
      </c>
      <c r="N2994" s="68" t="s">
        <v>255</v>
      </c>
      <c r="O2994" s="68" t="s">
        <v>14666</v>
      </c>
      <c r="P2994" s="348">
        <v>41051122</v>
      </c>
      <c r="Q2994" s="348" t="s">
        <v>15347</v>
      </c>
      <c r="R2994" s="348" t="s">
        <v>11919</v>
      </c>
      <c r="S2994" s="348">
        <v>41051122</v>
      </c>
      <c r="T2994" s="348" t="s">
        <v>16345</v>
      </c>
      <c r="U2994" s="348">
        <v>24021628</v>
      </c>
      <c r="V2994" s="68"/>
      <c r="W2994" s="68"/>
      <c r="X2994" s="68" t="s">
        <v>6588</v>
      </c>
      <c r="Y2994" s="68"/>
    </row>
    <row r="2995" spans="1:25" x14ac:dyDescent="0.25">
      <c r="A2995" s="68" t="s">
        <v>8212</v>
      </c>
      <c r="B2995" s="68" t="s">
        <v>8211</v>
      </c>
      <c r="C2995" s="68" t="s">
        <v>8213</v>
      </c>
      <c r="D2995" s="68" t="s">
        <v>11160</v>
      </c>
      <c r="E2995" s="68" t="s">
        <v>8</v>
      </c>
      <c r="F2995" s="68" t="s">
        <v>49</v>
      </c>
      <c r="G2995" s="68" t="s">
        <v>17</v>
      </c>
      <c r="H2995" s="68" t="s">
        <v>7</v>
      </c>
      <c r="I2995" s="68">
        <v>21306</v>
      </c>
      <c r="J2995" s="68" t="s">
        <v>13933</v>
      </c>
      <c r="K2995" s="68" t="s">
        <v>126</v>
      </c>
      <c r="L2995" s="68" t="s">
        <v>271</v>
      </c>
      <c r="M2995" s="68" t="s">
        <v>5271</v>
      </c>
      <c r="N2995" s="68" t="s">
        <v>8213</v>
      </c>
      <c r="O2995" s="68" t="s">
        <v>14666</v>
      </c>
      <c r="P2995" s="348">
        <v>24702845</v>
      </c>
      <c r="Q2995" s="348">
        <v>24702822</v>
      </c>
      <c r="R2995" s="348" t="s">
        <v>16016</v>
      </c>
      <c r="S2995" s="348">
        <v>84335244</v>
      </c>
      <c r="T2995" s="348" t="s">
        <v>15372</v>
      </c>
      <c r="U2995" s="348">
        <v>86332081</v>
      </c>
      <c r="V2995" s="68"/>
      <c r="W2995" s="68"/>
      <c r="X2995" s="68" t="s">
        <v>7499</v>
      </c>
      <c r="Y2995" s="68"/>
    </row>
    <row r="2996" spans="1:25" x14ac:dyDescent="0.25">
      <c r="A2996" s="68" t="s">
        <v>8214</v>
      </c>
      <c r="B2996" s="68" t="s">
        <v>5934</v>
      </c>
      <c r="C2996" s="68" t="s">
        <v>3793</v>
      </c>
      <c r="D2996" s="68" t="s">
        <v>1112</v>
      </c>
      <c r="E2996" s="68" t="s">
        <v>2</v>
      </c>
      <c r="F2996" s="68" t="s">
        <v>316</v>
      </c>
      <c r="G2996" s="68" t="s">
        <v>12</v>
      </c>
      <c r="H2996" s="68" t="s">
        <v>4</v>
      </c>
      <c r="I2996" s="68">
        <v>51003</v>
      </c>
      <c r="J2996" s="68" t="s">
        <v>13009</v>
      </c>
      <c r="K2996" s="68" t="s">
        <v>317</v>
      </c>
      <c r="L2996" s="68" t="s">
        <v>934</v>
      </c>
      <c r="M2996" s="68" t="s">
        <v>2658</v>
      </c>
      <c r="N2996" s="68" t="s">
        <v>3793</v>
      </c>
      <c r="O2996" s="68" t="s">
        <v>14666</v>
      </c>
      <c r="P2996" s="348">
        <v>26799174</v>
      </c>
      <c r="Q2996" s="348">
        <v>60853765</v>
      </c>
      <c r="R2996" s="348" t="s">
        <v>16879</v>
      </c>
      <c r="S2996" s="348">
        <v>60585960</v>
      </c>
      <c r="T2996" s="348" t="s">
        <v>16641</v>
      </c>
      <c r="U2996" s="348">
        <v>87576511</v>
      </c>
      <c r="V2996" s="68" t="s">
        <v>15261</v>
      </c>
      <c r="W2996" s="68"/>
      <c r="X2996" s="68" t="s">
        <v>12472</v>
      </c>
      <c r="Y2996" s="68"/>
    </row>
    <row r="2997" spans="1:25" x14ac:dyDescent="0.25">
      <c r="A2997" s="68" t="s">
        <v>8216</v>
      </c>
      <c r="B2997" s="68" t="s">
        <v>3535</v>
      </c>
      <c r="C2997" s="68" t="s">
        <v>8217</v>
      </c>
      <c r="D2997" s="68" t="s">
        <v>1493</v>
      </c>
      <c r="E2997" s="68" t="s">
        <v>2</v>
      </c>
      <c r="F2997" s="68" t="s">
        <v>46</v>
      </c>
      <c r="G2997" s="68" t="s">
        <v>1494</v>
      </c>
      <c r="H2997" s="68" t="s">
        <v>2</v>
      </c>
      <c r="I2997" s="68">
        <v>11901</v>
      </c>
      <c r="J2997" s="68" t="s">
        <v>15300</v>
      </c>
      <c r="K2997" s="68" t="s">
        <v>47</v>
      </c>
      <c r="L2997" s="68" t="s">
        <v>1493</v>
      </c>
      <c r="M2997" s="68" t="s">
        <v>15450</v>
      </c>
      <c r="N2997" s="68" t="s">
        <v>8217</v>
      </c>
      <c r="O2997" s="68" t="s">
        <v>14666</v>
      </c>
      <c r="P2997" s="348">
        <v>27706365</v>
      </c>
      <c r="Q2997" s="348" t="s">
        <v>15347</v>
      </c>
      <c r="R2997" s="348" t="s">
        <v>14778</v>
      </c>
      <c r="S2997" s="348">
        <v>27706365</v>
      </c>
      <c r="T2997" s="348" t="s">
        <v>6542</v>
      </c>
      <c r="U2997" s="348">
        <v>27718453</v>
      </c>
      <c r="V2997" s="68"/>
      <c r="W2997" s="68"/>
      <c r="X2997" s="68" t="s">
        <v>3275</v>
      </c>
      <c r="Y2997" s="68"/>
    </row>
    <row r="2998" spans="1:25" x14ac:dyDescent="0.25">
      <c r="A2998" s="68" t="s">
        <v>8218</v>
      </c>
      <c r="B2998" s="68" t="s">
        <v>3966</v>
      </c>
      <c r="C2998" s="68" t="s">
        <v>12371</v>
      </c>
      <c r="D2998" s="68" t="s">
        <v>1493</v>
      </c>
      <c r="E2998" s="68" t="s">
        <v>3</v>
      </c>
      <c r="F2998" s="68" t="s">
        <v>46</v>
      </c>
      <c r="G2998" s="68" t="s">
        <v>1494</v>
      </c>
      <c r="H2998" s="68" t="s">
        <v>15</v>
      </c>
      <c r="I2998" s="68">
        <v>11911</v>
      </c>
      <c r="J2998" s="68" t="s">
        <v>13885</v>
      </c>
      <c r="K2998" s="68" t="s">
        <v>47</v>
      </c>
      <c r="L2998" s="68" t="s">
        <v>1493</v>
      </c>
      <c r="M2998" s="68" t="s">
        <v>14056</v>
      </c>
      <c r="N2998" s="68" t="s">
        <v>69</v>
      </c>
      <c r="O2998" s="68" t="s">
        <v>14666</v>
      </c>
      <c r="P2998" s="348">
        <v>27706194</v>
      </c>
      <c r="Q2998" s="348" t="s">
        <v>15347</v>
      </c>
      <c r="R2998" s="348" t="s">
        <v>11920</v>
      </c>
      <c r="S2998" s="348">
        <v>27706194</v>
      </c>
      <c r="T2998" s="348" t="s">
        <v>15451</v>
      </c>
      <c r="U2998" s="348">
        <v>27719646</v>
      </c>
      <c r="V2998" s="68"/>
      <c r="W2998" s="68"/>
      <c r="X2998" s="68" t="s">
        <v>7437</v>
      </c>
      <c r="Y2998" s="68"/>
    </row>
    <row r="2999" spans="1:25" x14ac:dyDescent="0.25">
      <c r="A2999" s="68" t="s">
        <v>8220</v>
      </c>
      <c r="B2999" s="68" t="s">
        <v>8219</v>
      </c>
      <c r="C2999" s="68" t="s">
        <v>2865</v>
      </c>
      <c r="D2999" s="68" t="s">
        <v>1493</v>
      </c>
      <c r="E2999" s="68" t="s">
        <v>5</v>
      </c>
      <c r="F2999" s="68" t="s">
        <v>195</v>
      </c>
      <c r="G2999" s="68" t="s">
        <v>6</v>
      </c>
      <c r="H2999" s="68" t="s">
        <v>5</v>
      </c>
      <c r="I2999" s="68">
        <v>60504</v>
      </c>
      <c r="J2999" s="68" t="s">
        <v>13937</v>
      </c>
      <c r="K2999" s="68" t="s">
        <v>196</v>
      </c>
      <c r="L2999" s="68" t="s">
        <v>14048</v>
      </c>
      <c r="M2999" s="68" t="s">
        <v>14049</v>
      </c>
      <c r="N2999" s="68" t="s">
        <v>2865</v>
      </c>
      <c r="O2999" s="68" t="s">
        <v>14666</v>
      </c>
      <c r="P2999" s="348" t="s">
        <v>15347</v>
      </c>
      <c r="Q2999" s="348" t="s">
        <v>15347</v>
      </c>
      <c r="R2999" s="348" t="s">
        <v>8221</v>
      </c>
      <c r="S2999" s="348">
        <v>87789353</v>
      </c>
      <c r="T2999" s="348" t="s">
        <v>15460</v>
      </c>
      <c r="U2999" s="348">
        <v>22005213</v>
      </c>
      <c r="V2999" s="68"/>
      <c r="W2999" s="68"/>
      <c r="X2999" s="68" t="s">
        <v>12797</v>
      </c>
      <c r="Y2999" s="68"/>
    </row>
    <row r="3000" spans="1:25" x14ac:dyDescent="0.25">
      <c r="A3000" s="68" t="s">
        <v>8222</v>
      </c>
      <c r="B3000" s="68" t="s">
        <v>3994</v>
      </c>
      <c r="C3000" s="68" t="s">
        <v>134</v>
      </c>
      <c r="D3000" s="68" t="s">
        <v>723</v>
      </c>
      <c r="E3000" s="68" t="s">
        <v>3</v>
      </c>
      <c r="F3000" s="68" t="s">
        <v>46</v>
      </c>
      <c r="G3000" s="68" t="s">
        <v>4254</v>
      </c>
      <c r="H3000" s="68" t="s">
        <v>4</v>
      </c>
      <c r="I3000" s="68">
        <v>11703</v>
      </c>
      <c r="J3000" s="68" t="s">
        <v>13869</v>
      </c>
      <c r="K3000" s="68" t="s">
        <v>47</v>
      </c>
      <c r="L3000" s="68" t="s">
        <v>14156</v>
      </c>
      <c r="M3000" s="68" t="s">
        <v>4255</v>
      </c>
      <c r="N3000" s="68" t="s">
        <v>134</v>
      </c>
      <c r="O3000" s="68" t="s">
        <v>14666</v>
      </c>
      <c r="P3000" s="348">
        <v>25411215</v>
      </c>
      <c r="Q3000" s="348" t="s">
        <v>15347</v>
      </c>
      <c r="R3000" s="348" t="s">
        <v>14896</v>
      </c>
      <c r="S3000" s="348">
        <v>85006941</v>
      </c>
      <c r="T3000" s="348" t="s">
        <v>14898</v>
      </c>
      <c r="U3000" s="348">
        <v>25412000</v>
      </c>
      <c r="V3000" s="68"/>
      <c r="W3000" s="68"/>
      <c r="X3000" s="68" t="s">
        <v>9638</v>
      </c>
      <c r="Y3000" s="68"/>
    </row>
    <row r="3001" spans="1:25" x14ac:dyDescent="0.25">
      <c r="A3001" s="68" t="s">
        <v>8223</v>
      </c>
      <c r="B3001" s="68" t="s">
        <v>3935</v>
      </c>
      <c r="C3001" s="68" t="s">
        <v>677</v>
      </c>
      <c r="D3001" s="68" t="s">
        <v>723</v>
      </c>
      <c r="E3001" s="68" t="s">
        <v>2</v>
      </c>
      <c r="F3001" s="68" t="s">
        <v>46</v>
      </c>
      <c r="G3001" s="68" t="s">
        <v>6</v>
      </c>
      <c r="H3001" s="68" t="s">
        <v>3</v>
      </c>
      <c r="I3001" s="68">
        <v>10502</v>
      </c>
      <c r="J3001" s="68" t="s">
        <v>13791</v>
      </c>
      <c r="K3001" s="68" t="s">
        <v>47</v>
      </c>
      <c r="L3001" s="68" t="s">
        <v>14155</v>
      </c>
      <c r="M3001" s="68" t="s">
        <v>1762</v>
      </c>
      <c r="N3001" s="68" t="s">
        <v>677</v>
      </c>
      <c r="O3001" s="68" t="s">
        <v>14666</v>
      </c>
      <c r="P3001" s="348">
        <v>25463876</v>
      </c>
      <c r="Q3001" s="348" t="s">
        <v>15347</v>
      </c>
      <c r="R3001" s="348" t="s">
        <v>14873</v>
      </c>
      <c r="S3001" s="348">
        <v>86311121</v>
      </c>
      <c r="T3001" s="348" t="s">
        <v>15653</v>
      </c>
      <c r="U3001" s="348">
        <v>21004869</v>
      </c>
      <c r="V3001" s="68"/>
      <c r="W3001" s="68"/>
      <c r="X3001" s="68" t="s">
        <v>9105</v>
      </c>
      <c r="Y3001" s="68"/>
    </row>
    <row r="3002" spans="1:25" x14ac:dyDescent="0.25">
      <c r="A3002" s="68" t="s">
        <v>8224</v>
      </c>
      <c r="B3002" s="68" t="s">
        <v>3530</v>
      </c>
      <c r="C3002" s="68" t="s">
        <v>6450</v>
      </c>
      <c r="D3002" s="68" t="s">
        <v>5463</v>
      </c>
      <c r="E3002" s="68" t="s">
        <v>8</v>
      </c>
      <c r="F3002" s="68" t="s">
        <v>316</v>
      </c>
      <c r="G3002" s="68" t="s">
        <v>11</v>
      </c>
      <c r="H3002" s="68" t="s">
        <v>4</v>
      </c>
      <c r="I3002" s="68">
        <v>50903</v>
      </c>
      <c r="J3002" s="68" t="s">
        <v>13007</v>
      </c>
      <c r="K3002" s="68" t="s">
        <v>317</v>
      </c>
      <c r="L3002" s="68" t="s">
        <v>5691</v>
      </c>
      <c r="M3002" s="68" t="s">
        <v>1976</v>
      </c>
      <c r="N3002" s="68" t="s">
        <v>6450</v>
      </c>
      <c r="O3002" s="68" t="s">
        <v>14666</v>
      </c>
      <c r="P3002" s="348">
        <v>22006097</v>
      </c>
      <c r="Q3002" s="348">
        <v>84478731</v>
      </c>
      <c r="R3002" s="348" t="s">
        <v>12726</v>
      </c>
      <c r="S3002" s="348">
        <v>84478731</v>
      </c>
      <c r="T3002" s="348" t="s">
        <v>15771</v>
      </c>
      <c r="U3002" s="348">
        <v>88495890</v>
      </c>
      <c r="V3002" s="68"/>
      <c r="W3002" s="68"/>
      <c r="X3002" s="68"/>
      <c r="Y3002" s="68"/>
    </row>
    <row r="3003" spans="1:25" x14ac:dyDescent="0.25">
      <c r="A3003" s="68" t="s">
        <v>8226</v>
      </c>
      <c r="B3003" s="68" t="s">
        <v>8225</v>
      </c>
      <c r="C3003" s="68" t="s">
        <v>8227</v>
      </c>
      <c r="D3003" s="68" t="s">
        <v>322</v>
      </c>
      <c r="E3003" s="68" t="s">
        <v>4</v>
      </c>
      <c r="F3003" s="68" t="s">
        <v>89</v>
      </c>
      <c r="G3003" s="68" t="s">
        <v>10</v>
      </c>
      <c r="H3003" s="68" t="s">
        <v>2</v>
      </c>
      <c r="I3003" s="68">
        <v>30801</v>
      </c>
      <c r="J3003" s="68" t="s">
        <v>15321</v>
      </c>
      <c r="K3003" s="68" t="s">
        <v>322</v>
      </c>
      <c r="L3003" s="68" t="s">
        <v>14158</v>
      </c>
      <c r="M3003" s="68" t="s">
        <v>14604</v>
      </c>
      <c r="N3003" s="68" t="s">
        <v>11921</v>
      </c>
      <c r="O3003" s="68" t="s">
        <v>14666</v>
      </c>
      <c r="P3003" s="348">
        <v>25738534</v>
      </c>
      <c r="Q3003" s="348" t="s">
        <v>15347</v>
      </c>
      <c r="R3003" s="348" t="s">
        <v>14875</v>
      </c>
      <c r="S3003" s="348">
        <v>25738534</v>
      </c>
      <c r="T3003" s="348" t="s">
        <v>16278</v>
      </c>
      <c r="U3003" s="348">
        <v>25521537</v>
      </c>
      <c r="V3003" s="68"/>
      <c r="W3003" s="68"/>
      <c r="X3003" s="68" t="s">
        <v>493</v>
      </c>
      <c r="Y3003" s="68"/>
    </row>
    <row r="3004" spans="1:25" x14ac:dyDescent="0.25">
      <c r="A3004" s="68" t="s">
        <v>8229</v>
      </c>
      <c r="B3004" s="68" t="s">
        <v>8228</v>
      </c>
      <c r="C3004" s="68" t="s">
        <v>8230</v>
      </c>
      <c r="D3004" s="68" t="s">
        <v>11185</v>
      </c>
      <c r="E3004" s="68" t="s">
        <v>7</v>
      </c>
      <c r="F3004" s="68" t="s">
        <v>195</v>
      </c>
      <c r="G3004" s="68" t="s">
        <v>6</v>
      </c>
      <c r="H3004" s="68" t="s">
        <v>2</v>
      </c>
      <c r="I3004" s="68">
        <v>60501</v>
      </c>
      <c r="J3004" s="68" t="s">
        <v>13786</v>
      </c>
      <c r="K3004" s="68" t="s">
        <v>196</v>
      </c>
      <c r="L3004" s="68" t="s">
        <v>14048</v>
      </c>
      <c r="M3004" s="68" t="s">
        <v>14312</v>
      </c>
      <c r="N3004" s="68" t="s">
        <v>8230</v>
      </c>
      <c r="O3004" s="68" t="s">
        <v>14666</v>
      </c>
      <c r="P3004" s="348">
        <v>84250167</v>
      </c>
      <c r="Q3004" s="348" t="s">
        <v>15347</v>
      </c>
      <c r="R3004" s="348" t="s">
        <v>15056</v>
      </c>
      <c r="S3004" s="348">
        <v>84250167</v>
      </c>
      <c r="T3004" s="348" t="s">
        <v>15878</v>
      </c>
      <c r="U3004" s="348">
        <v>27869013</v>
      </c>
      <c r="V3004" s="68"/>
      <c r="W3004" s="68"/>
      <c r="X3004" s="68" t="s">
        <v>9747</v>
      </c>
      <c r="Y3004" s="68"/>
    </row>
    <row r="3005" spans="1:25" x14ac:dyDescent="0.25">
      <c r="A3005" s="68" t="s">
        <v>8232</v>
      </c>
      <c r="B3005" s="68" t="s">
        <v>8231</v>
      </c>
      <c r="C3005" s="68" t="s">
        <v>2028</v>
      </c>
      <c r="D3005" s="68" t="s">
        <v>322</v>
      </c>
      <c r="E3005" s="68" t="s">
        <v>5</v>
      </c>
      <c r="F3005" s="68" t="s">
        <v>89</v>
      </c>
      <c r="G3005" s="68" t="s">
        <v>8</v>
      </c>
      <c r="H3005" s="68" t="s">
        <v>5</v>
      </c>
      <c r="I3005" s="68">
        <v>30704</v>
      </c>
      <c r="J3005" s="68" t="s">
        <v>13050</v>
      </c>
      <c r="K3005" s="68" t="s">
        <v>322</v>
      </c>
      <c r="L3005" s="68" t="s">
        <v>14154</v>
      </c>
      <c r="M3005" s="68" t="s">
        <v>189</v>
      </c>
      <c r="N3005" s="68" t="s">
        <v>2028</v>
      </c>
      <c r="O3005" s="68" t="s">
        <v>14666</v>
      </c>
      <c r="P3005" s="348">
        <v>25367909</v>
      </c>
      <c r="Q3005" s="348">
        <v>25367909</v>
      </c>
      <c r="R3005" s="348" t="s">
        <v>16880</v>
      </c>
      <c r="S3005" s="348">
        <v>60844318</v>
      </c>
      <c r="T3005" s="348" t="s">
        <v>15678</v>
      </c>
      <c r="U3005" s="348">
        <v>25515483</v>
      </c>
      <c r="V3005" s="68"/>
      <c r="W3005" s="68"/>
      <c r="X3005" s="68" t="s">
        <v>5480</v>
      </c>
      <c r="Y3005" s="68"/>
    </row>
    <row r="3006" spans="1:25" x14ac:dyDescent="0.25">
      <c r="A3006" s="68" t="s">
        <v>8234</v>
      </c>
      <c r="B3006" s="68" t="s">
        <v>8233</v>
      </c>
      <c r="C3006" s="68" t="s">
        <v>8235</v>
      </c>
      <c r="D3006" s="68" t="s">
        <v>194</v>
      </c>
      <c r="E3006" s="68" t="s">
        <v>2</v>
      </c>
      <c r="F3006" s="68" t="s">
        <v>195</v>
      </c>
      <c r="G3006" s="68" t="s">
        <v>8</v>
      </c>
      <c r="H3006" s="68" t="s">
        <v>2</v>
      </c>
      <c r="I3006" s="68">
        <v>60701</v>
      </c>
      <c r="J3006" s="68" t="s">
        <v>12915</v>
      </c>
      <c r="K3006" s="68" t="s">
        <v>196</v>
      </c>
      <c r="L3006" s="68" t="s">
        <v>197</v>
      </c>
      <c r="M3006" s="68" t="s">
        <v>197</v>
      </c>
      <c r="N3006" s="68" t="s">
        <v>11922</v>
      </c>
      <c r="O3006" s="68" t="s">
        <v>14666</v>
      </c>
      <c r="P3006" s="348">
        <v>89245897</v>
      </c>
      <c r="Q3006" s="348" t="s">
        <v>15347</v>
      </c>
      <c r="R3006" s="348" t="s">
        <v>16881</v>
      </c>
      <c r="S3006" s="348">
        <v>87248847</v>
      </c>
      <c r="T3006" s="348" t="s">
        <v>15901</v>
      </c>
      <c r="U3006" s="348">
        <v>87180106</v>
      </c>
      <c r="V3006" s="68"/>
      <c r="W3006" s="68"/>
      <c r="X3006" s="68"/>
      <c r="Y3006" s="68"/>
    </row>
    <row r="3007" spans="1:25" x14ac:dyDescent="0.25">
      <c r="A3007" s="68" t="s">
        <v>8236</v>
      </c>
      <c r="B3007" s="68" t="s">
        <v>5761</v>
      </c>
      <c r="C3007" s="68" t="s">
        <v>8237</v>
      </c>
      <c r="D3007" s="68" t="s">
        <v>1493</v>
      </c>
      <c r="E3007" s="68" t="s">
        <v>11</v>
      </c>
      <c r="F3007" s="68" t="s">
        <v>46</v>
      </c>
      <c r="G3007" s="68" t="s">
        <v>1494</v>
      </c>
      <c r="H3007" s="68" t="s">
        <v>6</v>
      </c>
      <c r="I3007" s="68">
        <v>11905</v>
      </c>
      <c r="J3007" s="68" t="s">
        <v>13878</v>
      </c>
      <c r="K3007" s="68" t="s">
        <v>47</v>
      </c>
      <c r="L3007" s="68" t="s">
        <v>1493</v>
      </c>
      <c r="M3007" s="68" t="s">
        <v>845</v>
      </c>
      <c r="N3007" s="68" t="s">
        <v>8237</v>
      </c>
      <c r="O3007" s="68" t="s">
        <v>14666</v>
      </c>
      <c r="P3007" s="348">
        <v>27311750</v>
      </c>
      <c r="Q3007" s="348" t="s">
        <v>15347</v>
      </c>
      <c r="R3007" s="348" t="s">
        <v>13136</v>
      </c>
      <c r="S3007" s="348">
        <v>83345148</v>
      </c>
      <c r="T3007" s="348" t="s">
        <v>15480</v>
      </c>
      <c r="U3007" s="348">
        <v>27725147</v>
      </c>
      <c r="V3007" s="68"/>
      <c r="W3007" s="68"/>
      <c r="X3007" s="68" t="s">
        <v>6566</v>
      </c>
      <c r="Y3007" s="68"/>
    </row>
    <row r="3008" spans="1:25" x14ac:dyDescent="0.25">
      <c r="A3008" s="68" t="s">
        <v>8239</v>
      </c>
      <c r="B3008" s="68" t="s">
        <v>8238</v>
      </c>
      <c r="C3008" s="68" t="s">
        <v>1079</v>
      </c>
      <c r="D3008" s="68" t="s">
        <v>1493</v>
      </c>
      <c r="E3008" s="68" t="s">
        <v>10</v>
      </c>
      <c r="F3008" s="68" t="s">
        <v>46</v>
      </c>
      <c r="G3008" s="68" t="s">
        <v>1494</v>
      </c>
      <c r="H3008" s="68" t="s">
        <v>8</v>
      </c>
      <c r="I3008" s="68">
        <v>11907</v>
      </c>
      <c r="J3008" s="68" t="s">
        <v>13881</v>
      </c>
      <c r="K3008" s="68" t="s">
        <v>47</v>
      </c>
      <c r="L3008" s="68" t="s">
        <v>1493</v>
      </c>
      <c r="M3008" s="68" t="s">
        <v>2073</v>
      </c>
      <c r="N3008" s="68" t="s">
        <v>1079</v>
      </c>
      <c r="O3008" s="68" t="s">
        <v>14666</v>
      </c>
      <c r="P3008" s="348">
        <v>44047003</v>
      </c>
      <c r="Q3008" s="348" t="s">
        <v>15347</v>
      </c>
      <c r="R3008" s="348" t="s">
        <v>8240</v>
      </c>
      <c r="S3008" s="348">
        <v>84304787</v>
      </c>
      <c r="T3008" s="348" t="s">
        <v>15487</v>
      </c>
      <c r="U3008" s="348">
        <v>27725140</v>
      </c>
      <c r="V3008" s="68"/>
      <c r="W3008" s="68"/>
      <c r="X3008" s="68"/>
      <c r="Y3008" s="68"/>
    </row>
    <row r="3009" spans="1:25" x14ac:dyDescent="0.25">
      <c r="A3009" s="68" t="s">
        <v>8242</v>
      </c>
      <c r="B3009" s="68" t="s">
        <v>8241</v>
      </c>
      <c r="C3009" s="68" t="s">
        <v>2273</v>
      </c>
      <c r="D3009" s="68" t="s">
        <v>194</v>
      </c>
      <c r="E3009" s="68" t="s">
        <v>300</v>
      </c>
      <c r="F3009" s="68" t="s">
        <v>195</v>
      </c>
      <c r="G3009" s="68" t="s">
        <v>8</v>
      </c>
      <c r="H3009" s="68" t="s">
        <v>5</v>
      </c>
      <c r="I3009" s="68">
        <v>60704</v>
      </c>
      <c r="J3009" s="68" t="s">
        <v>13942</v>
      </c>
      <c r="K3009" s="68" t="s">
        <v>196</v>
      </c>
      <c r="L3009" s="68" t="s">
        <v>197</v>
      </c>
      <c r="M3009" s="68" t="s">
        <v>2410</v>
      </c>
      <c r="N3009" s="68" t="s">
        <v>2273</v>
      </c>
      <c r="O3009" s="68" t="s">
        <v>14666</v>
      </c>
      <c r="P3009" s="348">
        <v>89269855</v>
      </c>
      <c r="Q3009" s="348" t="s">
        <v>15347</v>
      </c>
      <c r="R3009" s="348" t="s">
        <v>12490</v>
      </c>
      <c r="S3009" s="348">
        <v>89269855</v>
      </c>
      <c r="T3009" s="348" t="s">
        <v>15518</v>
      </c>
      <c r="U3009" s="348" t="s">
        <v>16882</v>
      </c>
      <c r="V3009" s="68"/>
      <c r="W3009" s="68"/>
      <c r="X3009" s="68" t="s">
        <v>12491</v>
      </c>
      <c r="Y3009" s="68"/>
    </row>
    <row r="3010" spans="1:25" x14ac:dyDescent="0.25">
      <c r="A3010" s="68" t="s">
        <v>8244</v>
      </c>
      <c r="B3010" s="68" t="s">
        <v>8243</v>
      </c>
      <c r="C3010" s="68" t="s">
        <v>8245</v>
      </c>
      <c r="D3010" s="68" t="s">
        <v>194</v>
      </c>
      <c r="E3010" s="68" t="s">
        <v>300</v>
      </c>
      <c r="F3010" s="68" t="s">
        <v>195</v>
      </c>
      <c r="G3010" s="68" t="s">
        <v>8</v>
      </c>
      <c r="H3010" s="68" t="s">
        <v>5</v>
      </c>
      <c r="I3010" s="68">
        <v>60704</v>
      </c>
      <c r="J3010" s="68" t="s">
        <v>13942</v>
      </c>
      <c r="K3010" s="68" t="s">
        <v>196</v>
      </c>
      <c r="L3010" s="68" t="s">
        <v>197</v>
      </c>
      <c r="M3010" s="68" t="s">
        <v>2410</v>
      </c>
      <c r="N3010" s="68" t="s">
        <v>995</v>
      </c>
      <c r="O3010" s="68" t="s">
        <v>14666</v>
      </c>
      <c r="P3010" s="348">
        <v>85658340</v>
      </c>
      <c r="Q3010" s="348" t="s">
        <v>15347</v>
      </c>
      <c r="R3010" s="348" t="s">
        <v>9946</v>
      </c>
      <c r="S3010" s="348">
        <v>85658340</v>
      </c>
      <c r="T3010" s="348" t="s">
        <v>15518</v>
      </c>
      <c r="U3010" s="348">
        <v>84062648</v>
      </c>
      <c r="V3010" s="68"/>
      <c r="W3010" s="68"/>
      <c r="X3010" s="68"/>
      <c r="Y3010" s="68"/>
    </row>
    <row r="3011" spans="1:25" x14ac:dyDescent="0.25">
      <c r="A3011" s="68" t="s">
        <v>8247</v>
      </c>
      <c r="B3011" s="68" t="s">
        <v>8246</v>
      </c>
      <c r="C3011" s="68" t="s">
        <v>8248</v>
      </c>
      <c r="D3011" s="68" t="s">
        <v>194</v>
      </c>
      <c r="E3011" s="68" t="s">
        <v>4</v>
      </c>
      <c r="F3011" s="68" t="s">
        <v>195</v>
      </c>
      <c r="G3011" s="68" t="s">
        <v>17</v>
      </c>
      <c r="H3011" s="68" t="s">
        <v>2</v>
      </c>
      <c r="I3011" s="68">
        <v>61301</v>
      </c>
      <c r="J3011" s="68" t="s">
        <v>14585</v>
      </c>
      <c r="K3011" s="68" t="s">
        <v>196</v>
      </c>
      <c r="L3011" s="68" t="s">
        <v>198</v>
      </c>
      <c r="M3011" s="68" t="s">
        <v>198</v>
      </c>
      <c r="N3011" s="68" t="s">
        <v>11924</v>
      </c>
      <c r="O3011" s="68" t="s">
        <v>14666</v>
      </c>
      <c r="P3011" s="348">
        <v>22005417</v>
      </c>
      <c r="Q3011" s="348">
        <v>22001197</v>
      </c>
      <c r="R3011" s="348" t="s">
        <v>13601</v>
      </c>
      <c r="S3011" s="348">
        <v>84443876</v>
      </c>
      <c r="T3011" s="348" t="s">
        <v>15362</v>
      </c>
      <c r="U3011" s="348">
        <v>27355041</v>
      </c>
      <c r="V3011" s="68"/>
      <c r="W3011" s="68"/>
      <c r="X3011" s="68" t="s">
        <v>6109</v>
      </c>
      <c r="Y3011" s="68"/>
    </row>
    <row r="3012" spans="1:25" x14ac:dyDescent="0.25">
      <c r="A3012" s="68" t="s">
        <v>8250</v>
      </c>
      <c r="B3012" s="68" t="s">
        <v>8249</v>
      </c>
      <c r="C3012" s="68" t="s">
        <v>856</v>
      </c>
      <c r="D3012" s="68" t="s">
        <v>1112</v>
      </c>
      <c r="E3012" s="68" t="s">
        <v>6</v>
      </c>
      <c r="F3012" s="68" t="s">
        <v>316</v>
      </c>
      <c r="G3012" s="68" t="s">
        <v>12</v>
      </c>
      <c r="H3012" s="68" t="s">
        <v>3</v>
      </c>
      <c r="I3012" s="68">
        <v>51002</v>
      </c>
      <c r="J3012" s="68" t="s">
        <v>12958</v>
      </c>
      <c r="K3012" s="68" t="s">
        <v>317</v>
      </c>
      <c r="L3012" s="68" t="s">
        <v>934</v>
      </c>
      <c r="M3012" s="68" t="s">
        <v>1966</v>
      </c>
      <c r="N3012" s="68" t="s">
        <v>856</v>
      </c>
      <c r="O3012" s="68" t="s">
        <v>14666</v>
      </c>
      <c r="P3012" s="348">
        <v>64387377</v>
      </c>
      <c r="Q3012" s="348">
        <v>26777025</v>
      </c>
      <c r="R3012" s="348" t="s">
        <v>16018</v>
      </c>
      <c r="S3012" s="348">
        <v>60061963</v>
      </c>
      <c r="T3012" s="348" t="s">
        <v>15739</v>
      </c>
      <c r="U3012" s="348">
        <v>26777025</v>
      </c>
      <c r="V3012" s="68"/>
      <c r="W3012" s="68"/>
      <c r="X3012" s="68" t="s">
        <v>7490</v>
      </c>
      <c r="Y3012" s="68"/>
    </row>
    <row r="3013" spans="1:25" x14ac:dyDescent="0.25">
      <c r="A3013" s="68" t="s">
        <v>8252</v>
      </c>
      <c r="B3013" s="68" t="s">
        <v>8251</v>
      </c>
      <c r="C3013" s="68" t="s">
        <v>3826</v>
      </c>
      <c r="D3013" s="68" t="s">
        <v>11185</v>
      </c>
      <c r="E3013" s="68" t="s">
        <v>3</v>
      </c>
      <c r="F3013" s="68" t="s">
        <v>195</v>
      </c>
      <c r="G3013" s="68" t="s">
        <v>4</v>
      </c>
      <c r="H3013" s="68" t="s">
        <v>11</v>
      </c>
      <c r="I3013" s="68">
        <v>60309</v>
      </c>
      <c r="J3013" s="68" t="s">
        <v>13091</v>
      </c>
      <c r="K3013" s="68" t="s">
        <v>196</v>
      </c>
      <c r="L3013" s="68" t="s">
        <v>2066</v>
      </c>
      <c r="M3013" s="68" t="s">
        <v>14040</v>
      </c>
      <c r="N3013" s="68" t="s">
        <v>3826</v>
      </c>
      <c r="O3013" s="68" t="s">
        <v>14666</v>
      </c>
      <c r="P3013" s="348">
        <v>84226935</v>
      </c>
      <c r="Q3013" s="348">
        <v>27300159</v>
      </c>
      <c r="R3013" s="348" t="s">
        <v>14723</v>
      </c>
      <c r="S3013" s="348">
        <v>83456598</v>
      </c>
      <c r="T3013" s="348" t="s">
        <v>15501</v>
      </c>
      <c r="U3013" s="348">
        <v>27300654</v>
      </c>
      <c r="V3013" s="68"/>
      <c r="W3013" s="68"/>
      <c r="X3013" s="68" t="s">
        <v>10092</v>
      </c>
      <c r="Y3013" s="68"/>
    </row>
    <row r="3014" spans="1:25" x14ac:dyDescent="0.25">
      <c r="A3014" s="68" t="s">
        <v>8253</v>
      </c>
      <c r="B3014" s="68" t="s">
        <v>7351</v>
      </c>
      <c r="C3014" s="68" t="s">
        <v>8254</v>
      </c>
      <c r="D3014" s="68" t="s">
        <v>11160</v>
      </c>
      <c r="E3014" s="68" t="s">
        <v>10</v>
      </c>
      <c r="F3014" s="68" t="s">
        <v>49</v>
      </c>
      <c r="G3014" s="68" t="s">
        <v>17</v>
      </c>
      <c r="H3014" s="68" t="s">
        <v>2</v>
      </c>
      <c r="I3014" s="68">
        <v>21301</v>
      </c>
      <c r="J3014" s="68" t="s">
        <v>13028</v>
      </c>
      <c r="K3014" s="68" t="s">
        <v>126</v>
      </c>
      <c r="L3014" s="68" t="s">
        <v>271</v>
      </c>
      <c r="M3014" s="68" t="s">
        <v>271</v>
      </c>
      <c r="N3014" s="68" t="s">
        <v>11926</v>
      </c>
      <c r="O3014" s="68" t="s">
        <v>14666</v>
      </c>
      <c r="P3014" s="348">
        <v>24708311</v>
      </c>
      <c r="Q3014" s="348">
        <v>24708311</v>
      </c>
      <c r="R3014" s="348" t="s">
        <v>16883</v>
      </c>
      <c r="S3014" s="348">
        <v>86200499</v>
      </c>
      <c r="T3014" s="348" t="s">
        <v>15625</v>
      </c>
      <c r="U3014" s="348">
        <v>87067098</v>
      </c>
      <c r="V3014" s="68"/>
      <c r="W3014" s="68"/>
      <c r="X3014" s="68" t="s">
        <v>12182</v>
      </c>
      <c r="Y3014" s="68"/>
    </row>
    <row r="3015" spans="1:25" x14ac:dyDescent="0.25">
      <c r="A3015" s="68" t="s">
        <v>8256</v>
      </c>
      <c r="B3015" s="68" t="s">
        <v>8255</v>
      </c>
      <c r="C3015" s="68" t="s">
        <v>14086</v>
      </c>
      <c r="D3015" s="68" t="s">
        <v>11185</v>
      </c>
      <c r="E3015" s="68" t="s">
        <v>300</v>
      </c>
      <c r="F3015" s="68" t="s">
        <v>195</v>
      </c>
      <c r="G3015" s="68" t="s">
        <v>4</v>
      </c>
      <c r="H3015" s="68" t="s">
        <v>4</v>
      </c>
      <c r="I3015" s="68">
        <v>60303</v>
      </c>
      <c r="J3015" s="68" t="s">
        <v>12978</v>
      </c>
      <c r="K3015" s="68" t="s">
        <v>196</v>
      </c>
      <c r="L3015" s="68" t="s">
        <v>2066</v>
      </c>
      <c r="M3015" s="68" t="s">
        <v>2178</v>
      </c>
      <c r="N3015" s="68" t="s">
        <v>8257</v>
      </c>
      <c r="O3015" s="68" t="s">
        <v>14666</v>
      </c>
      <c r="P3015" s="348">
        <v>27300159</v>
      </c>
      <c r="Q3015" s="348">
        <v>89481951</v>
      </c>
      <c r="R3015" s="348" t="s">
        <v>14087</v>
      </c>
      <c r="S3015" s="348">
        <v>89481951</v>
      </c>
      <c r="T3015" s="348" t="s">
        <v>15520</v>
      </c>
      <c r="U3015" s="348">
        <v>87093141</v>
      </c>
      <c r="V3015" s="68"/>
      <c r="W3015" s="68"/>
      <c r="X3015" s="68"/>
      <c r="Y3015" s="68"/>
    </row>
    <row r="3016" spans="1:25" x14ac:dyDescent="0.25">
      <c r="A3016" s="68" t="s">
        <v>8260</v>
      </c>
      <c r="B3016" s="68" t="s">
        <v>6287</v>
      </c>
      <c r="C3016" s="68" t="s">
        <v>8261</v>
      </c>
      <c r="D3016" s="68" t="s">
        <v>194</v>
      </c>
      <c r="E3016" s="68" t="s">
        <v>7</v>
      </c>
      <c r="F3016" s="68" t="s">
        <v>195</v>
      </c>
      <c r="G3016" s="68" t="s">
        <v>10</v>
      </c>
      <c r="H3016" s="68" t="s">
        <v>3</v>
      </c>
      <c r="I3016" s="68">
        <v>60802</v>
      </c>
      <c r="J3016" s="68" t="s">
        <v>12949</v>
      </c>
      <c r="K3016" s="68" t="s">
        <v>196</v>
      </c>
      <c r="L3016" s="68" t="s">
        <v>14307</v>
      </c>
      <c r="M3016" s="68" t="s">
        <v>4179</v>
      </c>
      <c r="N3016" s="68" t="s">
        <v>11927</v>
      </c>
      <c r="O3016" s="68" t="s">
        <v>14666</v>
      </c>
      <c r="P3016" s="348">
        <v>22001298</v>
      </c>
      <c r="Q3016" s="348">
        <v>27840580</v>
      </c>
      <c r="R3016" s="348" t="s">
        <v>16884</v>
      </c>
      <c r="S3016" s="348">
        <v>22001298</v>
      </c>
      <c r="T3016" s="348" t="s">
        <v>15917</v>
      </c>
      <c r="U3016" s="348">
        <v>27840230</v>
      </c>
      <c r="V3016" s="68"/>
      <c r="W3016" s="68"/>
      <c r="X3016" s="68" t="s">
        <v>7916</v>
      </c>
      <c r="Y3016" s="68"/>
    </row>
    <row r="3017" spans="1:25" x14ac:dyDescent="0.25">
      <c r="A3017" s="68" t="s">
        <v>8262</v>
      </c>
      <c r="B3017" s="68" t="s">
        <v>3527</v>
      </c>
      <c r="C3017" s="68" t="s">
        <v>4946</v>
      </c>
      <c r="D3017" s="68" t="s">
        <v>132</v>
      </c>
      <c r="E3017" s="68" t="s">
        <v>3</v>
      </c>
      <c r="F3017" s="68" t="s">
        <v>133</v>
      </c>
      <c r="G3017" s="68" t="s">
        <v>2</v>
      </c>
      <c r="H3017" s="68" t="s">
        <v>5</v>
      </c>
      <c r="I3017" s="68">
        <v>70104</v>
      </c>
      <c r="J3017" s="68" t="s">
        <v>13927</v>
      </c>
      <c r="K3017" s="68" t="s">
        <v>132</v>
      </c>
      <c r="L3017" s="68" t="s">
        <v>132</v>
      </c>
      <c r="M3017" s="68" t="s">
        <v>14352</v>
      </c>
      <c r="N3017" s="68" t="s">
        <v>4946</v>
      </c>
      <c r="O3017" s="68" t="s">
        <v>14666</v>
      </c>
      <c r="P3017" s="348">
        <v>60722392</v>
      </c>
      <c r="Q3017" s="348" t="s">
        <v>15347</v>
      </c>
      <c r="R3017" s="348" t="s">
        <v>13296</v>
      </c>
      <c r="S3017" s="348">
        <v>60722932</v>
      </c>
      <c r="T3017" s="348" t="s">
        <v>15624</v>
      </c>
      <c r="U3017" s="348">
        <v>27582530</v>
      </c>
      <c r="V3017" s="68"/>
      <c r="W3017" s="68"/>
      <c r="X3017" s="68"/>
      <c r="Y3017" s="68"/>
    </row>
    <row r="3018" spans="1:25" x14ac:dyDescent="0.25">
      <c r="A3018" s="68" t="s">
        <v>8263</v>
      </c>
      <c r="B3018" s="68" t="s">
        <v>4131</v>
      </c>
      <c r="C3018" s="68" t="s">
        <v>8264</v>
      </c>
      <c r="D3018" s="68" t="s">
        <v>281</v>
      </c>
      <c r="E3018" s="68" t="s">
        <v>4</v>
      </c>
      <c r="F3018" s="68" t="s">
        <v>282</v>
      </c>
      <c r="G3018" s="68" t="s">
        <v>12</v>
      </c>
      <c r="H3018" s="68" t="s">
        <v>4</v>
      </c>
      <c r="I3018" s="68">
        <v>41003</v>
      </c>
      <c r="J3018" s="68" t="s">
        <v>15326</v>
      </c>
      <c r="K3018" s="68" t="s">
        <v>283</v>
      </c>
      <c r="L3018" s="68" t="s">
        <v>281</v>
      </c>
      <c r="M3018" s="68" t="s">
        <v>5136</v>
      </c>
      <c r="N3018" s="68" t="s">
        <v>11929</v>
      </c>
      <c r="O3018" s="68" t="s">
        <v>14666</v>
      </c>
      <c r="P3018" s="348">
        <v>70151605</v>
      </c>
      <c r="Q3018" s="348" t="s">
        <v>15347</v>
      </c>
      <c r="R3018" s="348" t="s">
        <v>13620</v>
      </c>
      <c r="S3018" s="348">
        <v>83186409</v>
      </c>
      <c r="T3018" s="348" t="s">
        <v>15373</v>
      </c>
      <c r="U3018" s="348">
        <v>84213786</v>
      </c>
      <c r="V3018" s="68"/>
      <c r="W3018" s="68"/>
      <c r="X3018" s="68" t="s">
        <v>6468</v>
      </c>
      <c r="Y3018" s="68"/>
    </row>
    <row r="3019" spans="1:25" x14ac:dyDescent="0.25">
      <c r="A3019" s="68" t="s">
        <v>8265</v>
      </c>
      <c r="B3019" s="68" t="s">
        <v>4106</v>
      </c>
      <c r="C3019" s="68" t="s">
        <v>5790</v>
      </c>
      <c r="D3019" s="68" t="s">
        <v>315</v>
      </c>
      <c r="E3019" s="68" t="s">
        <v>4</v>
      </c>
      <c r="F3019" s="68" t="s">
        <v>316</v>
      </c>
      <c r="G3019" s="68" t="s">
        <v>4</v>
      </c>
      <c r="H3019" s="68" t="s">
        <v>5</v>
      </c>
      <c r="I3019" s="68">
        <v>50304</v>
      </c>
      <c r="J3019" s="68" t="s">
        <v>13031</v>
      </c>
      <c r="K3019" s="68" t="s">
        <v>317</v>
      </c>
      <c r="L3019" s="68" t="s">
        <v>315</v>
      </c>
      <c r="M3019" s="68" t="s">
        <v>5918</v>
      </c>
      <c r="N3019" s="68" t="s">
        <v>5790</v>
      </c>
      <c r="O3019" s="68" t="s">
        <v>14666</v>
      </c>
      <c r="P3019" s="348">
        <v>88285492</v>
      </c>
      <c r="Q3019" s="348" t="s">
        <v>15347</v>
      </c>
      <c r="R3019" s="348" t="s">
        <v>13311</v>
      </c>
      <c r="S3019" s="348">
        <v>89183277</v>
      </c>
      <c r="T3019" s="348" t="s">
        <v>15787</v>
      </c>
      <c r="U3019" s="348">
        <v>26750475</v>
      </c>
      <c r="V3019" s="68" t="s">
        <v>15261</v>
      </c>
      <c r="W3019" s="68"/>
      <c r="X3019" s="68" t="s">
        <v>9732</v>
      </c>
      <c r="Y3019" s="68"/>
    </row>
    <row r="3020" spans="1:25" x14ac:dyDescent="0.25">
      <c r="A3020" s="68" t="s">
        <v>8267</v>
      </c>
      <c r="B3020" s="68" t="s">
        <v>8266</v>
      </c>
      <c r="C3020" s="68" t="s">
        <v>2865</v>
      </c>
      <c r="D3020" s="68" t="s">
        <v>315</v>
      </c>
      <c r="E3020" s="68" t="s">
        <v>7</v>
      </c>
      <c r="F3020" s="68" t="s">
        <v>316</v>
      </c>
      <c r="G3020" s="68" t="s">
        <v>6</v>
      </c>
      <c r="H3020" s="68" t="s">
        <v>4</v>
      </c>
      <c r="I3020" s="68">
        <v>50503</v>
      </c>
      <c r="J3020" s="68" t="s">
        <v>12990</v>
      </c>
      <c r="K3020" s="68" t="s">
        <v>317</v>
      </c>
      <c r="L3020" s="68" t="s">
        <v>14266</v>
      </c>
      <c r="M3020" s="68" t="s">
        <v>5978</v>
      </c>
      <c r="N3020" s="68" t="s">
        <v>2865</v>
      </c>
      <c r="O3020" s="68" t="s">
        <v>14666</v>
      </c>
      <c r="P3020" s="348">
        <v>26720056</v>
      </c>
      <c r="Q3020" s="348" t="s">
        <v>15347</v>
      </c>
      <c r="R3020" s="348" t="s">
        <v>16885</v>
      </c>
      <c r="S3020" s="348">
        <v>85647247</v>
      </c>
      <c r="T3020" s="348" t="s">
        <v>9939</v>
      </c>
      <c r="U3020" s="348">
        <v>83909628</v>
      </c>
      <c r="V3020" s="68"/>
      <c r="W3020" s="68"/>
      <c r="X3020" s="68" t="s">
        <v>8446</v>
      </c>
      <c r="Y3020" s="68"/>
    </row>
    <row r="3021" spans="1:25" x14ac:dyDescent="0.25">
      <c r="A3021" s="68" t="s">
        <v>8269</v>
      </c>
      <c r="B3021" s="68" t="s">
        <v>8268</v>
      </c>
      <c r="C3021" s="68" t="s">
        <v>8270</v>
      </c>
      <c r="D3021" s="68" t="s">
        <v>315</v>
      </c>
      <c r="E3021" s="68" t="s">
        <v>7</v>
      </c>
      <c r="F3021" s="68" t="s">
        <v>316</v>
      </c>
      <c r="G3021" s="68" t="s">
        <v>6</v>
      </c>
      <c r="H3021" s="68" t="s">
        <v>4</v>
      </c>
      <c r="I3021" s="68">
        <v>50503</v>
      </c>
      <c r="J3021" s="68" t="s">
        <v>12990</v>
      </c>
      <c r="K3021" s="68" t="s">
        <v>317</v>
      </c>
      <c r="L3021" s="68" t="s">
        <v>14266</v>
      </c>
      <c r="M3021" s="68" t="s">
        <v>5978</v>
      </c>
      <c r="N3021" s="68" t="s">
        <v>8270</v>
      </c>
      <c r="O3021" s="68" t="s">
        <v>14666</v>
      </c>
      <c r="P3021" s="348">
        <v>71776013</v>
      </c>
      <c r="Q3021" s="348">
        <v>60055806</v>
      </c>
      <c r="R3021" s="348" t="s">
        <v>16019</v>
      </c>
      <c r="S3021" s="348">
        <v>89538982</v>
      </c>
      <c r="T3021" s="348" t="s">
        <v>9939</v>
      </c>
      <c r="U3021" s="348">
        <v>83909628</v>
      </c>
      <c r="V3021" s="68"/>
      <c r="W3021" s="68"/>
      <c r="X3021" s="68" t="s">
        <v>8241</v>
      </c>
      <c r="Y3021" s="68"/>
    </row>
    <row r="3022" spans="1:25" x14ac:dyDescent="0.25">
      <c r="A3022" s="68" t="s">
        <v>8272</v>
      </c>
      <c r="B3022" s="68" t="s">
        <v>8271</v>
      </c>
      <c r="C3022" s="68" t="s">
        <v>1848</v>
      </c>
      <c r="D3022" s="68" t="s">
        <v>126</v>
      </c>
      <c r="E3022" s="68" t="s">
        <v>4</v>
      </c>
      <c r="F3022" s="68" t="s">
        <v>49</v>
      </c>
      <c r="G3022" s="68" t="s">
        <v>2</v>
      </c>
      <c r="H3022" s="68" t="s">
        <v>3</v>
      </c>
      <c r="I3022" s="68">
        <v>20102</v>
      </c>
      <c r="J3022" s="68" t="s">
        <v>13832</v>
      </c>
      <c r="K3022" s="68" t="s">
        <v>126</v>
      </c>
      <c r="L3022" s="68" t="s">
        <v>126</v>
      </c>
      <c r="M3022" s="68" t="s">
        <v>47</v>
      </c>
      <c r="N3022" s="68" t="s">
        <v>285</v>
      </c>
      <c r="O3022" s="68" t="s">
        <v>10246</v>
      </c>
      <c r="P3022" s="348">
        <v>24416880</v>
      </c>
      <c r="Q3022" s="348">
        <v>24426209</v>
      </c>
      <c r="R3022" s="348" t="s">
        <v>16886</v>
      </c>
      <c r="S3022" s="348">
        <v>24416880</v>
      </c>
      <c r="T3022" s="348" t="s">
        <v>15531</v>
      </c>
      <c r="U3022" s="348">
        <v>24303339</v>
      </c>
      <c r="V3022" s="68"/>
      <c r="W3022" s="68"/>
      <c r="X3022" s="68" t="s">
        <v>1156</v>
      </c>
      <c r="Y3022" s="68"/>
    </row>
    <row r="3023" spans="1:25" x14ac:dyDescent="0.25">
      <c r="A3023" s="68" t="s">
        <v>8274</v>
      </c>
      <c r="B3023" s="68" t="s">
        <v>8273</v>
      </c>
      <c r="C3023" s="68" t="s">
        <v>8275</v>
      </c>
      <c r="D3023" s="68" t="s">
        <v>126</v>
      </c>
      <c r="E3023" s="68" t="s">
        <v>5</v>
      </c>
      <c r="F3023" s="68" t="s">
        <v>49</v>
      </c>
      <c r="G3023" s="68" t="s">
        <v>2</v>
      </c>
      <c r="H3023" s="68" t="s">
        <v>6</v>
      </c>
      <c r="I3023" s="68">
        <v>20105</v>
      </c>
      <c r="J3023" s="68" t="s">
        <v>13888</v>
      </c>
      <c r="K3023" s="68" t="s">
        <v>126</v>
      </c>
      <c r="L3023" s="68" t="s">
        <v>126</v>
      </c>
      <c r="M3023" s="68" t="s">
        <v>13717</v>
      </c>
      <c r="N3023" s="68" t="s">
        <v>8275</v>
      </c>
      <c r="O3023" s="68" t="s">
        <v>14666</v>
      </c>
      <c r="P3023" s="348">
        <v>24387450</v>
      </c>
      <c r="Q3023" s="348">
        <v>24383204</v>
      </c>
      <c r="R3023" s="348" t="s">
        <v>15679</v>
      </c>
      <c r="S3023" s="348">
        <v>21006771</v>
      </c>
      <c r="T3023" s="348" t="s">
        <v>10186</v>
      </c>
      <c r="U3023" s="348">
        <v>24302406</v>
      </c>
      <c r="V3023" s="68"/>
      <c r="W3023" s="68"/>
      <c r="X3023" s="68" t="s">
        <v>2706</v>
      </c>
      <c r="Y3023" s="68"/>
    </row>
    <row r="3024" spans="1:25" x14ac:dyDescent="0.25">
      <c r="A3024" s="68" t="s">
        <v>8277</v>
      </c>
      <c r="B3024" s="68" t="s">
        <v>8276</v>
      </c>
      <c r="C3024" s="68" t="s">
        <v>8278</v>
      </c>
      <c r="D3024" s="68" t="s">
        <v>126</v>
      </c>
      <c r="E3024" s="68" t="s">
        <v>6</v>
      </c>
      <c r="F3024" s="68" t="s">
        <v>49</v>
      </c>
      <c r="G3024" s="68" t="s">
        <v>2</v>
      </c>
      <c r="H3024" s="68" t="s">
        <v>3</v>
      </c>
      <c r="I3024" s="68">
        <v>20102</v>
      </c>
      <c r="J3024" s="68" t="s">
        <v>13832</v>
      </c>
      <c r="K3024" s="68" t="s">
        <v>126</v>
      </c>
      <c r="L3024" s="68" t="s">
        <v>126</v>
      </c>
      <c r="M3024" s="68" t="s">
        <v>47</v>
      </c>
      <c r="N3024" s="68" t="s">
        <v>8278</v>
      </c>
      <c r="O3024" s="68" t="s">
        <v>14666</v>
      </c>
      <c r="P3024" s="348">
        <v>24302440</v>
      </c>
      <c r="Q3024" s="348">
        <v>24302229</v>
      </c>
      <c r="R3024" s="348" t="s">
        <v>10234</v>
      </c>
      <c r="S3024" s="348">
        <v>24302229</v>
      </c>
      <c r="T3024" s="348" t="s">
        <v>15534</v>
      </c>
      <c r="U3024" s="348">
        <v>24334942</v>
      </c>
      <c r="V3024" s="68"/>
      <c r="W3024" s="68"/>
      <c r="X3024" s="68" t="s">
        <v>2714</v>
      </c>
      <c r="Y3024" s="68"/>
    </row>
    <row r="3025" spans="1:25" x14ac:dyDescent="0.25">
      <c r="A3025" s="68" t="s">
        <v>8280</v>
      </c>
      <c r="B3025" s="68" t="s">
        <v>8279</v>
      </c>
      <c r="C3025" s="68" t="s">
        <v>10366</v>
      </c>
      <c r="D3025" s="68" t="s">
        <v>132</v>
      </c>
      <c r="E3025" s="68" t="s">
        <v>6</v>
      </c>
      <c r="F3025" s="68" t="s">
        <v>133</v>
      </c>
      <c r="G3025" s="68" t="s">
        <v>4</v>
      </c>
      <c r="H3025" s="68" t="s">
        <v>8</v>
      </c>
      <c r="I3025" s="68">
        <v>70307</v>
      </c>
      <c r="J3025" s="68" t="s">
        <v>13971</v>
      </c>
      <c r="K3025" s="68" t="s">
        <v>132</v>
      </c>
      <c r="L3025" s="68" t="s">
        <v>14348</v>
      </c>
      <c r="M3025" s="68" t="s">
        <v>14354</v>
      </c>
      <c r="N3025" s="68" t="s">
        <v>101</v>
      </c>
      <c r="O3025" s="68" t="s">
        <v>14666</v>
      </c>
      <c r="P3025" s="348">
        <v>22002918</v>
      </c>
      <c r="Q3025" s="348" t="s">
        <v>15347</v>
      </c>
      <c r="R3025" s="348" t="s">
        <v>16887</v>
      </c>
      <c r="S3025" s="348">
        <v>85672018</v>
      </c>
      <c r="T3025" s="348" t="s">
        <v>16551</v>
      </c>
      <c r="U3025" s="348">
        <v>27687141</v>
      </c>
      <c r="V3025" s="68"/>
      <c r="W3025" s="68"/>
      <c r="X3025" s="68" t="s">
        <v>5610</v>
      </c>
      <c r="Y3025" s="68"/>
    </row>
    <row r="3026" spans="1:25" x14ac:dyDescent="0.25">
      <c r="A3026" s="68" t="s">
        <v>8282</v>
      </c>
      <c r="B3026" s="68" t="s">
        <v>8281</v>
      </c>
      <c r="C3026" s="68" t="s">
        <v>8283</v>
      </c>
      <c r="D3026" s="68" t="s">
        <v>11173</v>
      </c>
      <c r="E3026" s="68" t="s">
        <v>2</v>
      </c>
      <c r="F3026" s="68" t="s">
        <v>133</v>
      </c>
      <c r="G3026" s="68" t="s">
        <v>5</v>
      </c>
      <c r="H3026" s="68" t="s">
        <v>2</v>
      </c>
      <c r="I3026" s="68">
        <v>70401</v>
      </c>
      <c r="J3026" s="68" t="s">
        <v>12902</v>
      </c>
      <c r="K3026" s="68" t="s">
        <v>132</v>
      </c>
      <c r="L3026" s="68" t="s">
        <v>14347</v>
      </c>
      <c r="M3026" s="68" t="s">
        <v>7341</v>
      </c>
      <c r="N3026" s="68" t="s">
        <v>8283</v>
      </c>
      <c r="O3026" s="68" t="s">
        <v>14666</v>
      </c>
      <c r="P3026" s="348" t="s">
        <v>15347</v>
      </c>
      <c r="Q3026" s="348" t="s">
        <v>15347</v>
      </c>
      <c r="R3026" s="348" t="s">
        <v>13298</v>
      </c>
      <c r="S3026" s="348">
        <v>60332147</v>
      </c>
      <c r="T3026" s="348" t="s">
        <v>15939</v>
      </c>
      <c r="U3026" s="348">
        <v>87286188</v>
      </c>
      <c r="V3026" s="68"/>
      <c r="W3026" s="68"/>
      <c r="X3026" s="68"/>
      <c r="Y3026" s="68"/>
    </row>
    <row r="3027" spans="1:25" x14ac:dyDescent="0.25">
      <c r="A3027" s="68" t="s">
        <v>8285</v>
      </c>
      <c r="B3027" s="68" t="s">
        <v>8284</v>
      </c>
      <c r="C3027" s="68" t="s">
        <v>8286</v>
      </c>
      <c r="D3027" s="68" t="s">
        <v>196</v>
      </c>
      <c r="E3027" s="68" t="s">
        <v>10</v>
      </c>
      <c r="F3027" s="68" t="s">
        <v>195</v>
      </c>
      <c r="G3027" s="68" t="s">
        <v>3</v>
      </c>
      <c r="H3027" s="68" t="s">
        <v>2</v>
      </c>
      <c r="I3027" s="68">
        <v>60201</v>
      </c>
      <c r="J3027" s="68" t="s">
        <v>13759</v>
      </c>
      <c r="K3027" s="68" t="s">
        <v>196</v>
      </c>
      <c r="L3027" s="68" t="s">
        <v>6187</v>
      </c>
      <c r="M3027" s="68" t="s">
        <v>6582</v>
      </c>
      <c r="N3027" s="68" t="s">
        <v>11930</v>
      </c>
      <c r="O3027" s="68" t="s">
        <v>14666</v>
      </c>
      <c r="P3027" s="348" t="s">
        <v>15347</v>
      </c>
      <c r="Q3027" s="348" t="s">
        <v>15347</v>
      </c>
      <c r="R3027" s="348" t="s">
        <v>16888</v>
      </c>
      <c r="S3027" s="348">
        <v>87157814</v>
      </c>
      <c r="T3027" s="348" t="s">
        <v>10051</v>
      </c>
      <c r="U3027" s="348">
        <v>26355272</v>
      </c>
      <c r="V3027" s="68"/>
      <c r="W3027" s="68"/>
      <c r="X3027" s="68" t="s">
        <v>8844</v>
      </c>
      <c r="Y3027" s="68"/>
    </row>
    <row r="3028" spans="1:25" x14ac:dyDescent="0.25">
      <c r="A3028" s="68" t="s">
        <v>8288</v>
      </c>
      <c r="B3028" s="68" t="s">
        <v>8287</v>
      </c>
      <c r="C3028" s="68" t="s">
        <v>8289</v>
      </c>
      <c r="D3028" s="68" t="s">
        <v>322</v>
      </c>
      <c r="E3028" s="68" t="s">
        <v>10</v>
      </c>
      <c r="F3028" s="68" t="s">
        <v>89</v>
      </c>
      <c r="G3028" s="68" t="s">
        <v>3</v>
      </c>
      <c r="H3028" s="68" t="s">
        <v>3</v>
      </c>
      <c r="I3028" s="68">
        <v>30202</v>
      </c>
      <c r="J3028" s="68" t="s">
        <v>13841</v>
      </c>
      <c r="K3028" s="68" t="s">
        <v>322</v>
      </c>
      <c r="L3028" s="68" t="s">
        <v>3863</v>
      </c>
      <c r="M3028" s="68" t="s">
        <v>798</v>
      </c>
      <c r="N3028" s="68" t="s">
        <v>8289</v>
      </c>
      <c r="O3028" s="68" t="s">
        <v>14666</v>
      </c>
      <c r="P3028" s="348">
        <v>25751233</v>
      </c>
      <c r="Q3028" s="348">
        <v>88215003</v>
      </c>
      <c r="R3028" s="348" t="s">
        <v>16889</v>
      </c>
      <c r="S3028" s="348">
        <v>64664768</v>
      </c>
      <c r="T3028" s="348" t="s">
        <v>15672</v>
      </c>
      <c r="U3028" s="348">
        <v>25750008</v>
      </c>
      <c r="V3028" s="68"/>
      <c r="W3028" s="68"/>
      <c r="X3028" s="68" t="s">
        <v>4571</v>
      </c>
      <c r="Y3028" s="68"/>
    </row>
    <row r="3029" spans="1:25" x14ac:dyDescent="0.25">
      <c r="A3029" s="68" t="s">
        <v>8291</v>
      </c>
      <c r="B3029" s="68" t="s">
        <v>8290</v>
      </c>
      <c r="C3029" s="68" t="s">
        <v>8292</v>
      </c>
      <c r="D3029" s="68" t="s">
        <v>4633</v>
      </c>
      <c r="E3029" s="68" t="s">
        <v>3</v>
      </c>
      <c r="F3029" s="68" t="s">
        <v>89</v>
      </c>
      <c r="G3029" s="68" t="s">
        <v>6</v>
      </c>
      <c r="H3029" s="68" t="s">
        <v>2</v>
      </c>
      <c r="I3029" s="68">
        <v>30501</v>
      </c>
      <c r="J3029" s="68" t="s">
        <v>12904</v>
      </c>
      <c r="K3029" s="68" t="s">
        <v>322</v>
      </c>
      <c r="L3029" s="68" t="s">
        <v>4633</v>
      </c>
      <c r="M3029" s="68" t="s">
        <v>4633</v>
      </c>
      <c r="N3029" s="68" t="s">
        <v>11931</v>
      </c>
      <c r="O3029" s="68" t="s">
        <v>14666</v>
      </c>
      <c r="P3029" s="348">
        <v>40342909</v>
      </c>
      <c r="Q3029" s="348" t="s">
        <v>15347</v>
      </c>
      <c r="R3029" s="348" t="s">
        <v>8293</v>
      </c>
      <c r="S3029" s="348">
        <v>85502271</v>
      </c>
      <c r="T3029" s="348" t="s">
        <v>16242</v>
      </c>
      <c r="U3029" s="348">
        <v>25567876</v>
      </c>
      <c r="V3029" s="68"/>
      <c r="W3029" s="68"/>
      <c r="X3029" s="68" t="s">
        <v>273</v>
      </c>
      <c r="Y3029" s="68"/>
    </row>
    <row r="3030" spans="1:25" x14ac:dyDescent="0.25">
      <c r="A3030" s="68" t="s">
        <v>8295</v>
      </c>
      <c r="B3030" s="68" t="s">
        <v>8294</v>
      </c>
      <c r="C3030" s="68" t="s">
        <v>3737</v>
      </c>
      <c r="D3030" s="68" t="s">
        <v>723</v>
      </c>
      <c r="E3030" s="68" t="s">
        <v>3</v>
      </c>
      <c r="F3030" s="68" t="s">
        <v>46</v>
      </c>
      <c r="G3030" s="68" t="s">
        <v>6</v>
      </c>
      <c r="H3030" s="68" t="s">
        <v>3</v>
      </c>
      <c r="I3030" s="68">
        <v>10502</v>
      </c>
      <c r="J3030" s="68" t="s">
        <v>13791</v>
      </c>
      <c r="K3030" s="68" t="s">
        <v>47</v>
      </c>
      <c r="L3030" s="68" t="s">
        <v>14155</v>
      </c>
      <c r="M3030" s="68" t="s">
        <v>1762</v>
      </c>
      <c r="N3030" s="68" t="s">
        <v>3737</v>
      </c>
      <c r="O3030" s="68" t="s">
        <v>14666</v>
      </c>
      <c r="P3030" s="348">
        <v>86639802</v>
      </c>
      <c r="Q3030" s="348" t="s">
        <v>15347</v>
      </c>
      <c r="R3030" s="348" t="s">
        <v>10303</v>
      </c>
      <c r="S3030" s="348">
        <v>86639802</v>
      </c>
      <c r="T3030" s="348" t="s">
        <v>14898</v>
      </c>
      <c r="U3030" s="348">
        <v>25412000</v>
      </c>
      <c r="V3030" s="68"/>
      <c r="W3030" s="68"/>
      <c r="X3030" s="68" t="s">
        <v>8782</v>
      </c>
      <c r="Y3030" s="68"/>
    </row>
    <row r="3031" spans="1:25" x14ac:dyDescent="0.25">
      <c r="A3031" s="68" t="s">
        <v>8297</v>
      </c>
      <c r="B3031" s="68" t="s">
        <v>8296</v>
      </c>
      <c r="C3031" s="68" t="s">
        <v>911</v>
      </c>
      <c r="D3031" s="68" t="s">
        <v>723</v>
      </c>
      <c r="E3031" s="68" t="s">
        <v>4</v>
      </c>
      <c r="F3031" s="68" t="s">
        <v>46</v>
      </c>
      <c r="G3031" s="68" t="s">
        <v>4249</v>
      </c>
      <c r="H3031" s="68" t="s">
        <v>4</v>
      </c>
      <c r="I3031" s="68">
        <v>12003</v>
      </c>
      <c r="J3031" s="68" t="s">
        <v>15304</v>
      </c>
      <c r="K3031" s="68" t="s">
        <v>47</v>
      </c>
      <c r="L3031" s="68" t="s">
        <v>4250</v>
      </c>
      <c r="M3031" s="68" t="s">
        <v>612</v>
      </c>
      <c r="N3031" s="68" t="s">
        <v>911</v>
      </c>
      <c r="O3031" s="68" t="s">
        <v>14666</v>
      </c>
      <c r="P3031" s="348" t="s">
        <v>15347</v>
      </c>
      <c r="Q3031" s="348" t="s">
        <v>15347</v>
      </c>
      <c r="R3031" s="348" t="s">
        <v>14883</v>
      </c>
      <c r="S3031" s="348">
        <v>87415927</v>
      </c>
      <c r="T3031" s="348" t="s">
        <v>15403</v>
      </c>
      <c r="U3031" s="348">
        <v>25467360</v>
      </c>
      <c r="V3031" s="68"/>
      <c r="W3031" s="68"/>
      <c r="X3031" s="68" t="s">
        <v>8780</v>
      </c>
      <c r="Y3031" s="68"/>
    </row>
    <row r="3032" spans="1:25" x14ac:dyDescent="0.25">
      <c r="A3032" s="68" t="s">
        <v>8299</v>
      </c>
      <c r="B3032" s="68" t="s">
        <v>8298</v>
      </c>
      <c r="C3032" s="68" t="s">
        <v>2000</v>
      </c>
      <c r="D3032" s="68" t="s">
        <v>125</v>
      </c>
      <c r="E3032" s="68" t="s">
        <v>4</v>
      </c>
      <c r="F3032" s="68" t="s">
        <v>49</v>
      </c>
      <c r="G3032" s="68" t="s">
        <v>3</v>
      </c>
      <c r="H3032" s="68" t="s">
        <v>6</v>
      </c>
      <c r="I3032" s="68">
        <v>20205</v>
      </c>
      <c r="J3032" s="68" t="s">
        <v>13896</v>
      </c>
      <c r="K3032" s="68" t="s">
        <v>126</v>
      </c>
      <c r="L3032" s="68" t="s">
        <v>127</v>
      </c>
      <c r="M3032" s="68" t="s">
        <v>3092</v>
      </c>
      <c r="N3032" s="68" t="s">
        <v>2000</v>
      </c>
      <c r="O3032" s="68" t="s">
        <v>14666</v>
      </c>
      <c r="P3032" s="348">
        <v>22005102</v>
      </c>
      <c r="Q3032" s="348" t="s">
        <v>15347</v>
      </c>
      <c r="R3032" s="348" t="s">
        <v>13299</v>
      </c>
      <c r="S3032" s="348">
        <v>88857662</v>
      </c>
      <c r="T3032" s="348" t="s">
        <v>15406</v>
      </c>
      <c r="U3032" s="348">
        <v>24560275</v>
      </c>
      <c r="V3032" s="68"/>
      <c r="W3032" s="68"/>
      <c r="X3032" s="68" t="s">
        <v>14589</v>
      </c>
      <c r="Y3032" s="68"/>
    </row>
    <row r="3033" spans="1:25" x14ac:dyDescent="0.25">
      <c r="A3033" s="68" t="s">
        <v>8301</v>
      </c>
      <c r="B3033" s="68" t="s">
        <v>8300</v>
      </c>
      <c r="C3033" s="68" t="s">
        <v>8302</v>
      </c>
      <c r="D3033" s="68" t="s">
        <v>125</v>
      </c>
      <c r="E3033" s="68" t="s">
        <v>4</v>
      </c>
      <c r="F3033" s="68" t="s">
        <v>49</v>
      </c>
      <c r="G3033" s="68" t="s">
        <v>3</v>
      </c>
      <c r="H3033" s="68" t="s">
        <v>6</v>
      </c>
      <c r="I3033" s="68">
        <v>20205</v>
      </c>
      <c r="J3033" s="68" t="s">
        <v>13896</v>
      </c>
      <c r="K3033" s="68" t="s">
        <v>126</v>
      </c>
      <c r="L3033" s="68" t="s">
        <v>127</v>
      </c>
      <c r="M3033" s="68" t="s">
        <v>3092</v>
      </c>
      <c r="N3033" s="68" t="s">
        <v>8302</v>
      </c>
      <c r="O3033" s="68" t="s">
        <v>14666</v>
      </c>
      <c r="P3033" s="348">
        <v>24452169</v>
      </c>
      <c r="Q3033" s="348" t="s">
        <v>15347</v>
      </c>
      <c r="R3033" s="348" t="s">
        <v>16890</v>
      </c>
      <c r="S3033" s="348">
        <v>86482215</v>
      </c>
      <c r="T3033" s="348" t="s">
        <v>15406</v>
      </c>
      <c r="U3033" s="348">
        <v>24560275</v>
      </c>
      <c r="V3033" s="68"/>
      <c r="W3033" s="68"/>
      <c r="X3033" s="68" t="s">
        <v>11071</v>
      </c>
      <c r="Y3033" s="68"/>
    </row>
    <row r="3034" spans="1:25" x14ac:dyDescent="0.25">
      <c r="A3034" s="68" t="s">
        <v>8304</v>
      </c>
      <c r="B3034" s="68" t="s">
        <v>8303</v>
      </c>
      <c r="C3034" s="68" t="s">
        <v>3944</v>
      </c>
      <c r="D3034" s="68" t="s">
        <v>11160</v>
      </c>
      <c r="E3034" s="68" t="s">
        <v>10</v>
      </c>
      <c r="F3034" s="68" t="s">
        <v>49</v>
      </c>
      <c r="G3034" s="68" t="s">
        <v>17</v>
      </c>
      <c r="H3034" s="68" t="s">
        <v>2</v>
      </c>
      <c r="I3034" s="68">
        <v>21301</v>
      </c>
      <c r="J3034" s="68" t="s">
        <v>13028</v>
      </c>
      <c r="K3034" s="68" t="s">
        <v>126</v>
      </c>
      <c r="L3034" s="68" t="s">
        <v>271</v>
      </c>
      <c r="M3034" s="68" t="s">
        <v>271</v>
      </c>
      <c r="N3034" s="68" t="s">
        <v>3944</v>
      </c>
      <c r="O3034" s="68" t="s">
        <v>14666</v>
      </c>
      <c r="P3034" s="348">
        <v>44057998</v>
      </c>
      <c r="Q3034" s="348">
        <v>24708169</v>
      </c>
      <c r="R3034" s="348" t="s">
        <v>14437</v>
      </c>
      <c r="S3034" s="348">
        <v>83213644</v>
      </c>
      <c r="T3034" s="348" t="s">
        <v>15625</v>
      </c>
      <c r="U3034" s="348">
        <v>87067098</v>
      </c>
      <c r="V3034" s="68"/>
      <c r="W3034" s="68"/>
      <c r="X3034" s="68" t="s">
        <v>7068</v>
      </c>
      <c r="Y3034" s="68"/>
    </row>
    <row r="3035" spans="1:25" x14ac:dyDescent="0.25">
      <c r="A3035" s="68" t="s">
        <v>8306</v>
      </c>
      <c r="B3035" s="68" t="s">
        <v>8305</v>
      </c>
      <c r="C3035" s="68" t="s">
        <v>1079</v>
      </c>
      <c r="D3035" s="68" t="s">
        <v>4119</v>
      </c>
      <c r="E3035" s="68" t="s">
        <v>2</v>
      </c>
      <c r="F3035" s="68" t="s">
        <v>133</v>
      </c>
      <c r="G3035" s="68" t="s">
        <v>3</v>
      </c>
      <c r="H3035" s="68" t="s">
        <v>2</v>
      </c>
      <c r="I3035" s="68">
        <v>70201</v>
      </c>
      <c r="J3035" s="68" t="s">
        <v>13761</v>
      </c>
      <c r="K3035" s="68" t="s">
        <v>132</v>
      </c>
      <c r="L3035" s="68" t="s">
        <v>14376</v>
      </c>
      <c r="M3035" s="68" t="s">
        <v>4119</v>
      </c>
      <c r="N3035" s="68" t="s">
        <v>1079</v>
      </c>
      <c r="O3035" s="68" t="s">
        <v>14666</v>
      </c>
      <c r="P3035" s="348">
        <v>27112574</v>
      </c>
      <c r="Q3035" s="348">
        <v>27112574</v>
      </c>
      <c r="R3035" s="348" t="s">
        <v>7140</v>
      </c>
      <c r="S3035" s="348">
        <v>86444251</v>
      </c>
      <c r="T3035" s="348" t="s">
        <v>13647</v>
      </c>
      <c r="U3035" s="348">
        <v>27111497</v>
      </c>
      <c r="V3035" s="68"/>
      <c r="W3035" s="68"/>
      <c r="X3035" s="68" t="s">
        <v>6369</v>
      </c>
      <c r="Y3035" s="68"/>
    </row>
    <row r="3036" spans="1:25" x14ac:dyDescent="0.25">
      <c r="A3036" s="68" t="s">
        <v>8309</v>
      </c>
      <c r="B3036" s="68" t="s">
        <v>8308</v>
      </c>
      <c r="C3036" s="68" t="s">
        <v>8310</v>
      </c>
      <c r="D3036" s="68" t="s">
        <v>4119</v>
      </c>
      <c r="E3036" s="68" t="s">
        <v>2</v>
      </c>
      <c r="F3036" s="68" t="s">
        <v>133</v>
      </c>
      <c r="G3036" s="68" t="s">
        <v>3</v>
      </c>
      <c r="H3036" s="68" t="s">
        <v>2</v>
      </c>
      <c r="I3036" s="68">
        <v>70201</v>
      </c>
      <c r="J3036" s="68" t="s">
        <v>13761</v>
      </c>
      <c r="K3036" s="68" t="s">
        <v>132</v>
      </c>
      <c r="L3036" s="68" t="s">
        <v>14376</v>
      </c>
      <c r="M3036" s="68" t="s">
        <v>4119</v>
      </c>
      <c r="N3036" s="68" t="s">
        <v>8310</v>
      </c>
      <c r="O3036" s="68" t="s">
        <v>14666</v>
      </c>
      <c r="P3036" s="348">
        <v>27107107</v>
      </c>
      <c r="Q3036" s="348" t="s">
        <v>15347</v>
      </c>
      <c r="R3036" s="348" t="s">
        <v>15999</v>
      </c>
      <c r="S3036" s="348">
        <v>85355819</v>
      </c>
      <c r="T3036" s="348" t="s">
        <v>13647</v>
      </c>
      <c r="U3036" s="348">
        <v>27111497</v>
      </c>
      <c r="V3036" s="68"/>
      <c r="W3036" s="68"/>
      <c r="X3036" s="68" t="s">
        <v>7741</v>
      </c>
      <c r="Y3036" s="68"/>
    </row>
    <row r="3037" spans="1:25" x14ac:dyDescent="0.25">
      <c r="A3037" s="68" t="s">
        <v>8312</v>
      </c>
      <c r="B3037" s="68" t="s">
        <v>8311</v>
      </c>
      <c r="C3037" s="68" t="s">
        <v>4910</v>
      </c>
      <c r="D3037" s="68" t="s">
        <v>281</v>
      </c>
      <c r="E3037" s="68" t="s">
        <v>6</v>
      </c>
      <c r="F3037" s="68" t="s">
        <v>133</v>
      </c>
      <c r="G3037" s="68" t="s">
        <v>3</v>
      </c>
      <c r="H3037" s="68" t="s">
        <v>4</v>
      </c>
      <c r="I3037" s="68">
        <v>70203</v>
      </c>
      <c r="J3037" s="68" t="s">
        <v>15339</v>
      </c>
      <c r="K3037" s="68" t="s">
        <v>132</v>
      </c>
      <c r="L3037" s="68" t="s">
        <v>14376</v>
      </c>
      <c r="M3037" s="68" t="s">
        <v>14380</v>
      </c>
      <c r="N3037" s="68" t="s">
        <v>4910</v>
      </c>
      <c r="O3037" s="68" t="s">
        <v>14666</v>
      </c>
      <c r="P3037" s="348">
        <v>40020269</v>
      </c>
      <c r="Q3037" s="348" t="s">
        <v>15347</v>
      </c>
      <c r="R3037" s="348" t="s">
        <v>9955</v>
      </c>
      <c r="S3037" s="348">
        <v>87283739</v>
      </c>
      <c r="T3037" s="348" t="s">
        <v>10205</v>
      </c>
      <c r="U3037" s="348">
        <v>88766625</v>
      </c>
      <c r="V3037" s="68" t="s">
        <v>15261</v>
      </c>
      <c r="W3037" s="68"/>
      <c r="X3037" s="68" t="s">
        <v>8726</v>
      </c>
      <c r="Y3037" s="68"/>
    </row>
    <row r="3038" spans="1:25" x14ac:dyDescent="0.25">
      <c r="A3038" s="68" t="s">
        <v>8314</v>
      </c>
      <c r="B3038" s="68" t="s">
        <v>8313</v>
      </c>
      <c r="C3038" s="68" t="s">
        <v>14406</v>
      </c>
      <c r="D3038" s="68" t="s">
        <v>4119</v>
      </c>
      <c r="E3038" s="68" t="s">
        <v>3</v>
      </c>
      <c r="F3038" s="68" t="s">
        <v>133</v>
      </c>
      <c r="G3038" s="68" t="s">
        <v>3</v>
      </c>
      <c r="H3038" s="68" t="s">
        <v>4</v>
      </c>
      <c r="I3038" s="68">
        <v>70203</v>
      </c>
      <c r="J3038" s="68" t="s">
        <v>15339</v>
      </c>
      <c r="K3038" s="68" t="s">
        <v>132</v>
      </c>
      <c r="L3038" s="68" t="s">
        <v>14376</v>
      </c>
      <c r="M3038" s="68" t="s">
        <v>14380</v>
      </c>
      <c r="N3038" s="68" t="s">
        <v>14406</v>
      </c>
      <c r="O3038" s="68" t="s">
        <v>14666</v>
      </c>
      <c r="P3038" s="348">
        <v>27098170</v>
      </c>
      <c r="Q3038" s="348" t="s">
        <v>15347</v>
      </c>
      <c r="R3038" s="348" t="s">
        <v>10420</v>
      </c>
      <c r="S3038" s="348">
        <v>83564326</v>
      </c>
      <c r="T3038" s="348" t="s">
        <v>16792</v>
      </c>
      <c r="U3038" s="348">
        <v>27632900</v>
      </c>
      <c r="V3038" s="68" t="s">
        <v>15261</v>
      </c>
      <c r="W3038" s="68"/>
      <c r="X3038" s="68" t="s">
        <v>4236</v>
      </c>
      <c r="Y3038" s="68"/>
    </row>
    <row r="3039" spans="1:25" x14ac:dyDescent="0.25">
      <c r="A3039" s="68" t="s">
        <v>8316</v>
      </c>
      <c r="B3039" s="68" t="s">
        <v>8315</v>
      </c>
      <c r="C3039" s="68" t="s">
        <v>8317</v>
      </c>
      <c r="D3039" s="68" t="s">
        <v>4119</v>
      </c>
      <c r="E3039" s="68" t="s">
        <v>8</v>
      </c>
      <c r="F3039" s="68" t="s">
        <v>133</v>
      </c>
      <c r="G3039" s="68" t="s">
        <v>7</v>
      </c>
      <c r="H3039" s="68" t="s">
        <v>5</v>
      </c>
      <c r="I3039" s="68">
        <v>70604</v>
      </c>
      <c r="J3039" s="68" t="s">
        <v>13941</v>
      </c>
      <c r="K3039" s="68" t="s">
        <v>132</v>
      </c>
      <c r="L3039" s="68" t="s">
        <v>2958</v>
      </c>
      <c r="M3039" s="68" t="s">
        <v>14382</v>
      </c>
      <c r="N3039" s="68" t="s">
        <v>8317</v>
      </c>
      <c r="O3039" s="68" t="s">
        <v>14666</v>
      </c>
      <c r="P3039" s="348">
        <v>22006626</v>
      </c>
      <c r="Q3039" s="348">
        <v>87318442</v>
      </c>
      <c r="R3039" s="348" t="s">
        <v>16020</v>
      </c>
      <c r="S3039" s="348">
        <v>87318442</v>
      </c>
      <c r="T3039" s="348" t="s">
        <v>16841</v>
      </c>
      <c r="U3039" s="348" t="s">
        <v>15347</v>
      </c>
      <c r="V3039" s="68"/>
      <c r="W3039" s="68"/>
      <c r="X3039" s="68" t="s">
        <v>2892</v>
      </c>
      <c r="Y3039" s="68"/>
    </row>
    <row r="3040" spans="1:25" x14ac:dyDescent="0.25">
      <c r="A3040" s="68" t="s">
        <v>8319</v>
      </c>
      <c r="B3040" s="68" t="s">
        <v>8318</v>
      </c>
      <c r="C3040" s="68" t="s">
        <v>10475</v>
      </c>
      <c r="D3040" s="68" t="s">
        <v>4119</v>
      </c>
      <c r="E3040" s="68" t="s">
        <v>8</v>
      </c>
      <c r="F3040" s="68" t="s">
        <v>133</v>
      </c>
      <c r="G3040" s="68" t="s">
        <v>7</v>
      </c>
      <c r="H3040" s="68" t="s">
        <v>5</v>
      </c>
      <c r="I3040" s="68">
        <v>70604</v>
      </c>
      <c r="J3040" s="68" t="s">
        <v>13941</v>
      </c>
      <c r="K3040" s="68" t="s">
        <v>132</v>
      </c>
      <c r="L3040" s="68" t="s">
        <v>2958</v>
      </c>
      <c r="M3040" s="68" t="s">
        <v>14382</v>
      </c>
      <c r="N3040" s="68" t="s">
        <v>11932</v>
      </c>
      <c r="O3040" s="68" t="s">
        <v>14666</v>
      </c>
      <c r="P3040" s="348">
        <v>22002945</v>
      </c>
      <c r="Q3040" s="348">
        <v>83581661</v>
      </c>
      <c r="R3040" s="348" t="s">
        <v>15159</v>
      </c>
      <c r="S3040" s="348">
        <v>83681661</v>
      </c>
      <c r="T3040" s="348" t="s">
        <v>16841</v>
      </c>
      <c r="U3040" s="348">
        <v>89357825</v>
      </c>
      <c r="V3040" s="68"/>
      <c r="W3040" s="68"/>
      <c r="X3040" s="68" t="s">
        <v>8482</v>
      </c>
      <c r="Y3040" s="68"/>
    </row>
    <row r="3041" spans="1:25" x14ac:dyDescent="0.25">
      <c r="A3041" s="68" t="s">
        <v>8321</v>
      </c>
      <c r="B3041" s="68" t="s">
        <v>8320</v>
      </c>
      <c r="C3041" s="68" t="s">
        <v>16021</v>
      </c>
      <c r="D3041" s="68" t="s">
        <v>63</v>
      </c>
      <c r="E3041" s="68" t="s">
        <v>8</v>
      </c>
      <c r="F3041" s="68" t="s">
        <v>46</v>
      </c>
      <c r="G3041" s="68" t="s">
        <v>4</v>
      </c>
      <c r="H3041" s="68" t="s">
        <v>15</v>
      </c>
      <c r="I3041" s="68">
        <v>10311</v>
      </c>
      <c r="J3041" s="68" t="s">
        <v>13777</v>
      </c>
      <c r="K3041" s="68" t="s">
        <v>47</v>
      </c>
      <c r="L3041" s="68" t="s">
        <v>63</v>
      </c>
      <c r="M3041" s="68" t="s">
        <v>436</v>
      </c>
      <c r="N3041" s="68" t="s">
        <v>8322</v>
      </c>
      <c r="O3041" s="68" t="s">
        <v>14666</v>
      </c>
      <c r="P3041" s="348">
        <v>22759945</v>
      </c>
      <c r="Q3041" s="348">
        <v>22759945</v>
      </c>
      <c r="R3041" s="348" t="s">
        <v>613</v>
      </c>
      <c r="S3041" s="348">
        <v>22759945</v>
      </c>
      <c r="T3041" s="348" t="s">
        <v>14023</v>
      </c>
      <c r="U3041" s="348">
        <v>22596011</v>
      </c>
      <c r="V3041" s="68"/>
      <c r="W3041" s="68"/>
      <c r="X3041" s="68"/>
      <c r="Y3041" s="68"/>
    </row>
    <row r="3042" spans="1:25" x14ac:dyDescent="0.25">
      <c r="A3042" s="68" t="s">
        <v>8324</v>
      </c>
      <c r="B3042" s="68" t="s">
        <v>8323</v>
      </c>
      <c r="C3042" s="68" t="s">
        <v>976</v>
      </c>
      <c r="D3042" s="68" t="s">
        <v>11185</v>
      </c>
      <c r="E3042" s="68" t="s">
        <v>7</v>
      </c>
      <c r="F3042" s="68" t="s">
        <v>195</v>
      </c>
      <c r="G3042" s="68" t="s">
        <v>6</v>
      </c>
      <c r="H3042" s="68" t="s">
        <v>2</v>
      </c>
      <c r="I3042" s="68">
        <v>60501</v>
      </c>
      <c r="J3042" s="68" t="s">
        <v>13786</v>
      </c>
      <c r="K3042" s="68" t="s">
        <v>196</v>
      </c>
      <c r="L3042" s="68" t="s">
        <v>14048</v>
      </c>
      <c r="M3042" s="68" t="s">
        <v>14312</v>
      </c>
      <c r="N3042" s="68" t="s">
        <v>218</v>
      </c>
      <c r="O3042" s="68" t="s">
        <v>14666</v>
      </c>
      <c r="P3042" s="348">
        <v>27869013</v>
      </c>
      <c r="Q3042" s="348">
        <v>89749498</v>
      </c>
      <c r="R3042" s="348" t="s">
        <v>15045</v>
      </c>
      <c r="S3042" s="348">
        <v>89749498</v>
      </c>
      <c r="T3042" s="348" t="s">
        <v>15878</v>
      </c>
      <c r="U3042" s="348">
        <v>86467279</v>
      </c>
      <c r="V3042" s="68"/>
      <c r="W3042" s="68"/>
      <c r="X3042" s="68"/>
      <c r="Y3042" s="68"/>
    </row>
    <row r="3043" spans="1:25" x14ac:dyDescent="0.25">
      <c r="A3043" s="68" t="s">
        <v>8326</v>
      </c>
      <c r="B3043" s="68" t="s">
        <v>8325</v>
      </c>
      <c r="C3043" s="68" t="s">
        <v>8327</v>
      </c>
      <c r="D3043" s="68" t="s">
        <v>11185</v>
      </c>
      <c r="E3043" s="68" t="s">
        <v>10</v>
      </c>
      <c r="F3043" s="68" t="s">
        <v>195</v>
      </c>
      <c r="G3043" s="68" t="s">
        <v>6</v>
      </c>
      <c r="H3043" s="68" t="s">
        <v>4</v>
      </c>
      <c r="I3043" s="68">
        <v>60503</v>
      </c>
      <c r="J3043" s="68" t="s">
        <v>12991</v>
      </c>
      <c r="K3043" s="68" t="s">
        <v>196</v>
      </c>
      <c r="L3043" s="68" t="s">
        <v>14048</v>
      </c>
      <c r="M3043" s="68" t="s">
        <v>6928</v>
      </c>
      <c r="N3043" s="68" t="s">
        <v>8328</v>
      </c>
      <c r="O3043" s="68" t="s">
        <v>14666</v>
      </c>
      <c r="P3043" s="348">
        <v>84431405</v>
      </c>
      <c r="Q3043" s="348" t="s">
        <v>15347</v>
      </c>
      <c r="R3043" s="348" t="s">
        <v>15078</v>
      </c>
      <c r="S3043" s="348">
        <v>84431405</v>
      </c>
      <c r="T3043" s="348" t="s">
        <v>15893</v>
      </c>
      <c r="U3043" s="348">
        <v>27881127</v>
      </c>
      <c r="V3043" s="68"/>
      <c r="W3043" s="68"/>
      <c r="X3043" s="68"/>
      <c r="Y3043" s="68"/>
    </row>
    <row r="3044" spans="1:25" x14ac:dyDescent="0.25">
      <c r="A3044" s="68" t="s">
        <v>8330</v>
      </c>
      <c r="B3044" s="68" t="s">
        <v>8329</v>
      </c>
      <c r="C3044" s="68" t="s">
        <v>2329</v>
      </c>
      <c r="D3044" s="68" t="s">
        <v>11185</v>
      </c>
      <c r="E3044" s="68" t="s">
        <v>10</v>
      </c>
      <c r="F3044" s="68" t="s">
        <v>195</v>
      </c>
      <c r="G3044" s="68" t="s">
        <v>6</v>
      </c>
      <c r="H3044" s="68" t="s">
        <v>7</v>
      </c>
      <c r="I3044" s="68">
        <v>60506</v>
      </c>
      <c r="J3044" s="68" t="s">
        <v>13966</v>
      </c>
      <c r="K3044" s="68" t="s">
        <v>196</v>
      </c>
      <c r="L3044" s="68" t="s">
        <v>14048</v>
      </c>
      <c r="M3044" s="68" t="s">
        <v>14324</v>
      </c>
      <c r="N3044" s="68" t="s">
        <v>2329</v>
      </c>
      <c r="O3044" s="68" t="s">
        <v>14666</v>
      </c>
      <c r="P3044" s="348">
        <v>87566526</v>
      </c>
      <c r="Q3044" s="348" t="s">
        <v>15347</v>
      </c>
      <c r="R3044" s="348" t="s">
        <v>15085</v>
      </c>
      <c r="S3044" s="348">
        <v>87566526</v>
      </c>
      <c r="T3044" s="348" t="s">
        <v>15893</v>
      </c>
      <c r="U3044" s="348">
        <v>27881127</v>
      </c>
      <c r="V3044" s="68"/>
      <c r="W3044" s="68"/>
      <c r="X3044" s="68" t="s">
        <v>7913</v>
      </c>
      <c r="Y3044" s="68"/>
    </row>
    <row r="3045" spans="1:25" x14ac:dyDescent="0.25">
      <c r="A3045" s="68" t="s">
        <v>8332</v>
      </c>
      <c r="B3045" s="68" t="s">
        <v>8331</v>
      </c>
      <c r="C3045" s="68" t="s">
        <v>8333</v>
      </c>
      <c r="D3045" s="68" t="s">
        <v>194</v>
      </c>
      <c r="E3045" s="68" t="s">
        <v>4</v>
      </c>
      <c r="F3045" s="68" t="s">
        <v>195</v>
      </c>
      <c r="G3045" s="68" t="s">
        <v>17</v>
      </c>
      <c r="H3045" s="68" t="s">
        <v>2</v>
      </c>
      <c r="I3045" s="68">
        <v>61301</v>
      </c>
      <c r="J3045" s="68" t="s">
        <v>14585</v>
      </c>
      <c r="K3045" s="68" t="s">
        <v>196</v>
      </c>
      <c r="L3045" s="68" t="s">
        <v>198</v>
      </c>
      <c r="M3045" s="68" t="s">
        <v>198</v>
      </c>
      <c r="N3045" s="68" t="s">
        <v>11933</v>
      </c>
      <c r="O3045" s="68" t="s">
        <v>14666</v>
      </c>
      <c r="P3045" s="348">
        <v>22006422</v>
      </c>
      <c r="Q3045" s="348" t="s">
        <v>15347</v>
      </c>
      <c r="R3045" s="348" t="s">
        <v>15089</v>
      </c>
      <c r="S3045" s="348">
        <v>85833399</v>
      </c>
      <c r="T3045" s="348" t="s">
        <v>15362</v>
      </c>
      <c r="U3045" s="348">
        <v>27355041</v>
      </c>
      <c r="V3045" s="68"/>
      <c r="W3045" s="68"/>
      <c r="X3045" s="68" t="s">
        <v>6998</v>
      </c>
      <c r="Y3045" s="68"/>
    </row>
    <row r="3046" spans="1:25" x14ac:dyDescent="0.25">
      <c r="A3046" s="68" t="s">
        <v>8335</v>
      </c>
      <c r="B3046" s="68" t="s">
        <v>8334</v>
      </c>
      <c r="C3046" s="68" t="s">
        <v>8336</v>
      </c>
      <c r="D3046" s="68" t="s">
        <v>194</v>
      </c>
      <c r="E3046" s="68" t="s">
        <v>16</v>
      </c>
      <c r="F3046" s="68" t="s">
        <v>195</v>
      </c>
      <c r="G3046" s="68" t="s">
        <v>10</v>
      </c>
      <c r="H3046" s="68" t="s">
        <v>7</v>
      </c>
      <c r="I3046" s="68">
        <v>60806</v>
      </c>
      <c r="J3046" s="68" t="s">
        <v>15338</v>
      </c>
      <c r="K3046" s="68" t="s">
        <v>196</v>
      </c>
      <c r="L3046" s="68" t="s">
        <v>14307</v>
      </c>
      <c r="M3046" s="68" t="s">
        <v>14311</v>
      </c>
      <c r="N3046" s="68" t="s">
        <v>8336</v>
      </c>
      <c r="O3046" s="68" t="s">
        <v>14666</v>
      </c>
      <c r="P3046" s="348">
        <v>22001169</v>
      </c>
      <c r="Q3046" s="348">
        <v>27848031</v>
      </c>
      <c r="R3046" s="348" t="s">
        <v>16891</v>
      </c>
      <c r="S3046" s="348">
        <v>89466103</v>
      </c>
      <c r="T3046" s="348" t="s">
        <v>15886</v>
      </c>
      <c r="U3046" s="348">
        <v>27848079</v>
      </c>
      <c r="V3046" s="68"/>
      <c r="W3046" s="68"/>
      <c r="X3046" s="68" t="s">
        <v>5427</v>
      </c>
      <c r="Y3046" s="68"/>
    </row>
    <row r="3047" spans="1:25" x14ac:dyDescent="0.25">
      <c r="A3047" s="68" t="s">
        <v>8338</v>
      </c>
      <c r="B3047" s="68" t="s">
        <v>8337</v>
      </c>
      <c r="C3047" s="68" t="s">
        <v>8339</v>
      </c>
      <c r="D3047" s="68" t="s">
        <v>194</v>
      </c>
      <c r="E3047" s="68" t="s">
        <v>16</v>
      </c>
      <c r="F3047" s="68" t="s">
        <v>195</v>
      </c>
      <c r="G3047" s="68" t="s">
        <v>10</v>
      </c>
      <c r="H3047" s="68" t="s">
        <v>7</v>
      </c>
      <c r="I3047" s="68">
        <v>60806</v>
      </c>
      <c r="J3047" s="68" t="s">
        <v>15338</v>
      </c>
      <c r="K3047" s="68" t="s">
        <v>196</v>
      </c>
      <c r="L3047" s="68" t="s">
        <v>14307</v>
      </c>
      <c r="M3047" s="68" t="s">
        <v>14311</v>
      </c>
      <c r="N3047" s="68" t="s">
        <v>8339</v>
      </c>
      <c r="O3047" s="68" t="s">
        <v>14666</v>
      </c>
      <c r="P3047" s="348">
        <v>22001321</v>
      </c>
      <c r="Q3047" s="348" t="s">
        <v>15347</v>
      </c>
      <c r="R3047" s="348" t="s">
        <v>15073</v>
      </c>
      <c r="S3047" s="348">
        <v>22001321</v>
      </c>
      <c r="T3047" s="348" t="s">
        <v>15886</v>
      </c>
      <c r="U3047" s="348">
        <v>27848079</v>
      </c>
      <c r="V3047" s="68"/>
      <c r="W3047" s="68"/>
      <c r="X3047" s="68" t="s">
        <v>7399</v>
      </c>
      <c r="Y3047" s="68"/>
    </row>
    <row r="3048" spans="1:25" x14ac:dyDescent="0.25">
      <c r="A3048" s="68" t="s">
        <v>8341</v>
      </c>
      <c r="B3048" s="68" t="s">
        <v>8340</v>
      </c>
      <c r="C3048" s="68" t="s">
        <v>101</v>
      </c>
      <c r="D3048" s="68" t="s">
        <v>194</v>
      </c>
      <c r="E3048" s="68" t="s">
        <v>10</v>
      </c>
      <c r="F3048" s="68" t="s">
        <v>195</v>
      </c>
      <c r="G3048" s="68" t="s">
        <v>10</v>
      </c>
      <c r="H3048" s="68" t="s">
        <v>5</v>
      </c>
      <c r="I3048" s="68">
        <v>60804</v>
      </c>
      <c r="J3048" s="68" t="s">
        <v>13057</v>
      </c>
      <c r="K3048" s="68" t="s">
        <v>196</v>
      </c>
      <c r="L3048" s="68" t="s">
        <v>14307</v>
      </c>
      <c r="M3048" s="68" t="s">
        <v>262</v>
      </c>
      <c r="N3048" s="68" t="s">
        <v>101</v>
      </c>
      <c r="O3048" s="68" t="s">
        <v>14666</v>
      </c>
      <c r="P3048" s="348">
        <v>22001439</v>
      </c>
      <c r="Q3048" s="348" t="s">
        <v>15347</v>
      </c>
      <c r="R3048" s="348" t="s">
        <v>13301</v>
      </c>
      <c r="S3048" s="348">
        <v>89510628</v>
      </c>
      <c r="T3048" s="348" t="s">
        <v>10570</v>
      </c>
      <c r="U3048" s="348">
        <v>27735242</v>
      </c>
      <c r="V3048" s="68"/>
      <c r="W3048" s="68"/>
      <c r="X3048" s="68"/>
      <c r="Y3048" s="68"/>
    </row>
    <row r="3049" spans="1:25" x14ac:dyDescent="0.25">
      <c r="A3049" s="68" t="s">
        <v>8343</v>
      </c>
      <c r="B3049" s="68" t="s">
        <v>8342</v>
      </c>
      <c r="C3049" s="68" t="s">
        <v>8344</v>
      </c>
      <c r="D3049" s="68" t="s">
        <v>315</v>
      </c>
      <c r="E3049" s="68" t="s">
        <v>8</v>
      </c>
      <c r="F3049" s="68" t="s">
        <v>316</v>
      </c>
      <c r="G3049" s="68" t="s">
        <v>4</v>
      </c>
      <c r="H3049" s="68" t="s">
        <v>2</v>
      </c>
      <c r="I3049" s="68">
        <v>50301</v>
      </c>
      <c r="J3049" s="68" t="s">
        <v>12896</v>
      </c>
      <c r="K3049" s="68" t="s">
        <v>317</v>
      </c>
      <c r="L3049" s="68" t="s">
        <v>315</v>
      </c>
      <c r="M3049" s="68" t="s">
        <v>315</v>
      </c>
      <c r="N3049" s="68" t="s">
        <v>8344</v>
      </c>
      <c r="O3049" s="68" t="s">
        <v>14666</v>
      </c>
      <c r="P3049" s="348">
        <v>63908113</v>
      </c>
      <c r="Q3049" s="348" t="s">
        <v>15347</v>
      </c>
      <c r="R3049" s="348" t="s">
        <v>11934</v>
      </c>
      <c r="S3049" s="348">
        <v>63908113</v>
      </c>
      <c r="T3049" s="348" t="s">
        <v>15780</v>
      </c>
      <c r="U3049" s="348">
        <v>85975452</v>
      </c>
      <c r="V3049" s="68"/>
      <c r="W3049" s="68"/>
      <c r="X3049" s="68"/>
      <c r="Y3049" s="68"/>
    </row>
    <row r="3050" spans="1:25" x14ac:dyDescent="0.25">
      <c r="A3050" s="68" t="s">
        <v>8346</v>
      </c>
      <c r="B3050" s="68" t="s">
        <v>8345</v>
      </c>
      <c r="C3050" s="68" t="s">
        <v>8347</v>
      </c>
      <c r="D3050" s="68" t="s">
        <v>63</v>
      </c>
      <c r="E3050" s="68" t="s">
        <v>5</v>
      </c>
      <c r="F3050" s="68" t="s">
        <v>46</v>
      </c>
      <c r="G3050" s="68" t="s">
        <v>4</v>
      </c>
      <c r="H3050" s="68" t="s">
        <v>11</v>
      </c>
      <c r="I3050" s="68">
        <v>10309</v>
      </c>
      <c r="J3050" s="68" t="s">
        <v>13773</v>
      </c>
      <c r="K3050" s="68" t="s">
        <v>47</v>
      </c>
      <c r="L3050" s="68" t="s">
        <v>63</v>
      </c>
      <c r="M3050" s="68" t="s">
        <v>589</v>
      </c>
      <c r="N3050" s="68" t="s">
        <v>8347</v>
      </c>
      <c r="O3050" s="68" t="s">
        <v>14666</v>
      </c>
      <c r="P3050" s="348">
        <v>25400962</v>
      </c>
      <c r="Q3050" s="348">
        <v>25480522</v>
      </c>
      <c r="R3050" s="348" t="s">
        <v>16022</v>
      </c>
      <c r="S3050" s="348">
        <v>25400962</v>
      </c>
      <c r="T3050" s="348" t="s">
        <v>16365</v>
      </c>
      <c r="U3050" s="348">
        <v>25480522</v>
      </c>
      <c r="V3050" s="68"/>
      <c r="W3050" s="68"/>
      <c r="X3050" s="68" t="s">
        <v>5562</v>
      </c>
      <c r="Y3050" s="68"/>
    </row>
    <row r="3051" spans="1:25" x14ac:dyDescent="0.25">
      <c r="A3051" s="68" t="s">
        <v>8349</v>
      </c>
      <c r="B3051" s="68" t="s">
        <v>8348</v>
      </c>
      <c r="C3051" s="68" t="s">
        <v>995</v>
      </c>
      <c r="D3051" s="68" t="s">
        <v>1493</v>
      </c>
      <c r="E3051" s="68" t="s">
        <v>7</v>
      </c>
      <c r="F3051" s="68" t="s">
        <v>46</v>
      </c>
      <c r="G3051" s="68" t="s">
        <v>1494</v>
      </c>
      <c r="H3051" s="68" t="s">
        <v>10</v>
      </c>
      <c r="I3051" s="68">
        <v>11908</v>
      </c>
      <c r="J3051" s="68" t="s">
        <v>13882</v>
      </c>
      <c r="K3051" s="68" t="s">
        <v>47</v>
      </c>
      <c r="L3051" s="68" t="s">
        <v>1493</v>
      </c>
      <c r="M3051" s="68" t="s">
        <v>14037</v>
      </c>
      <c r="N3051" s="68" t="s">
        <v>14657</v>
      </c>
      <c r="O3051" s="68" t="s">
        <v>14666</v>
      </c>
      <c r="P3051" s="348">
        <v>44047012</v>
      </c>
      <c r="Q3051" s="348" t="s">
        <v>15347</v>
      </c>
      <c r="R3051" s="348" t="s">
        <v>13463</v>
      </c>
      <c r="S3051" s="348">
        <v>44047012</v>
      </c>
      <c r="T3051" s="348" t="s">
        <v>15481</v>
      </c>
      <c r="U3051" s="348">
        <v>27311405</v>
      </c>
      <c r="V3051" s="68"/>
      <c r="W3051" s="68"/>
      <c r="X3051" s="68" t="s">
        <v>9125</v>
      </c>
      <c r="Y3051" s="68"/>
    </row>
    <row r="3052" spans="1:25" x14ac:dyDescent="0.25">
      <c r="A3052" s="68" t="s">
        <v>8351</v>
      </c>
      <c r="B3052" s="68" t="s">
        <v>8350</v>
      </c>
      <c r="C3052" s="68" t="s">
        <v>1743</v>
      </c>
      <c r="D3052" s="68" t="s">
        <v>1493</v>
      </c>
      <c r="E3052" s="68" t="s">
        <v>11</v>
      </c>
      <c r="F3052" s="68" t="s">
        <v>46</v>
      </c>
      <c r="G3052" s="68" t="s">
        <v>1494</v>
      </c>
      <c r="H3052" s="68" t="s">
        <v>6</v>
      </c>
      <c r="I3052" s="68">
        <v>11905</v>
      </c>
      <c r="J3052" s="68" t="s">
        <v>13878</v>
      </c>
      <c r="K3052" s="68" t="s">
        <v>47</v>
      </c>
      <c r="L3052" s="68" t="s">
        <v>1493</v>
      </c>
      <c r="M3052" s="68" t="s">
        <v>845</v>
      </c>
      <c r="N3052" s="68" t="s">
        <v>1743</v>
      </c>
      <c r="O3052" s="68" t="s">
        <v>14666</v>
      </c>
      <c r="P3052" s="348">
        <v>86566236</v>
      </c>
      <c r="Q3052" s="348" t="s">
        <v>15347</v>
      </c>
      <c r="R3052" s="348" t="s">
        <v>14088</v>
      </c>
      <c r="S3052" s="348">
        <v>86566235</v>
      </c>
      <c r="T3052" s="348" t="s">
        <v>15480</v>
      </c>
      <c r="U3052" s="348">
        <v>27715147</v>
      </c>
      <c r="V3052" s="68"/>
      <c r="W3052" s="68"/>
      <c r="X3052" s="68" t="s">
        <v>4516</v>
      </c>
      <c r="Y3052" s="68"/>
    </row>
    <row r="3053" spans="1:25" x14ac:dyDescent="0.25">
      <c r="A3053" s="68" t="s">
        <v>8353</v>
      </c>
      <c r="B3053" s="68" t="s">
        <v>8352</v>
      </c>
      <c r="C3053" s="68" t="s">
        <v>8354</v>
      </c>
      <c r="D3053" s="68" t="s">
        <v>132</v>
      </c>
      <c r="E3053" s="68" t="s">
        <v>10</v>
      </c>
      <c r="F3053" s="68" t="s">
        <v>133</v>
      </c>
      <c r="G3053" s="68" t="s">
        <v>5</v>
      </c>
      <c r="H3053" s="68" t="s">
        <v>3</v>
      </c>
      <c r="I3053" s="68">
        <v>70402</v>
      </c>
      <c r="J3053" s="68" t="s">
        <v>12936</v>
      </c>
      <c r="K3053" s="68" t="s">
        <v>132</v>
      </c>
      <c r="L3053" s="68" t="s">
        <v>14347</v>
      </c>
      <c r="M3053" s="68" t="s">
        <v>7850</v>
      </c>
      <c r="N3053" s="68" t="s">
        <v>11935</v>
      </c>
      <c r="O3053" s="68" t="s">
        <v>14666</v>
      </c>
      <c r="P3053" s="348" t="s">
        <v>15347</v>
      </c>
      <c r="Q3053" s="348" t="s">
        <v>15347</v>
      </c>
      <c r="R3053" s="348" t="s">
        <v>14375</v>
      </c>
      <c r="S3053" s="348">
        <v>86407747</v>
      </c>
      <c r="T3053" s="348" t="s">
        <v>15975</v>
      </c>
      <c r="U3053" s="348">
        <v>27550289</v>
      </c>
      <c r="V3053" s="68"/>
      <c r="W3053" s="68"/>
      <c r="X3053" s="68" t="s">
        <v>3911</v>
      </c>
      <c r="Y3053" s="68"/>
    </row>
    <row r="3054" spans="1:25" x14ac:dyDescent="0.25">
      <c r="A3054" s="68" t="s">
        <v>8356</v>
      </c>
      <c r="B3054" s="68" t="s">
        <v>8355</v>
      </c>
      <c r="C3054" s="68" t="s">
        <v>8357</v>
      </c>
      <c r="D3054" s="68" t="s">
        <v>281</v>
      </c>
      <c r="E3054" s="68" t="s">
        <v>5</v>
      </c>
      <c r="F3054" s="68" t="s">
        <v>282</v>
      </c>
      <c r="G3054" s="68" t="s">
        <v>12</v>
      </c>
      <c r="H3054" s="68" t="s">
        <v>4</v>
      </c>
      <c r="I3054" s="68">
        <v>41003</v>
      </c>
      <c r="J3054" s="68" t="s">
        <v>15326</v>
      </c>
      <c r="K3054" s="68" t="s">
        <v>283</v>
      </c>
      <c r="L3054" s="68" t="s">
        <v>281</v>
      </c>
      <c r="M3054" s="68" t="s">
        <v>5136</v>
      </c>
      <c r="N3054" s="68" t="s">
        <v>3908</v>
      </c>
      <c r="O3054" s="68" t="s">
        <v>14666</v>
      </c>
      <c r="P3054" s="348">
        <v>70126398</v>
      </c>
      <c r="Q3054" s="348">
        <v>60997882</v>
      </c>
      <c r="R3054" s="348" t="s">
        <v>13537</v>
      </c>
      <c r="S3054" s="348">
        <v>60997882</v>
      </c>
      <c r="T3054" s="348" t="s">
        <v>15726</v>
      </c>
      <c r="U3054" s="348">
        <v>27640352</v>
      </c>
      <c r="V3054" s="68"/>
      <c r="W3054" s="68"/>
      <c r="X3054" s="68" t="s">
        <v>10799</v>
      </c>
      <c r="Y3054" s="68"/>
    </row>
    <row r="3055" spans="1:25" x14ac:dyDescent="0.25">
      <c r="A3055" s="68" t="s">
        <v>8359</v>
      </c>
      <c r="B3055" s="68" t="s">
        <v>8358</v>
      </c>
      <c r="C3055" s="68" t="s">
        <v>202</v>
      </c>
      <c r="D3055" s="68" t="s">
        <v>63</v>
      </c>
      <c r="E3055" s="68" t="s">
        <v>4</v>
      </c>
      <c r="F3055" s="68" t="s">
        <v>46</v>
      </c>
      <c r="G3055" s="68" t="s">
        <v>7</v>
      </c>
      <c r="H3055" s="68" t="s">
        <v>2</v>
      </c>
      <c r="I3055" s="68">
        <v>10601</v>
      </c>
      <c r="J3055" s="68" t="s">
        <v>13789</v>
      </c>
      <c r="K3055" s="68" t="s">
        <v>47</v>
      </c>
      <c r="L3055" s="68" t="s">
        <v>661</v>
      </c>
      <c r="M3055" s="68" t="s">
        <v>661</v>
      </c>
      <c r="N3055" s="68" t="s">
        <v>202</v>
      </c>
      <c r="O3055" s="68" t="s">
        <v>14666</v>
      </c>
      <c r="P3055" s="348">
        <v>25000521</v>
      </c>
      <c r="Q3055" s="348" t="s">
        <v>15347</v>
      </c>
      <c r="R3055" s="348" t="s">
        <v>13422</v>
      </c>
      <c r="S3055" s="348">
        <v>25000521</v>
      </c>
      <c r="T3055" s="348" t="s">
        <v>14698</v>
      </c>
      <c r="U3055" s="348">
        <v>22301358</v>
      </c>
      <c r="V3055" s="68"/>
      <c r="W3055" s="68"/>
      <c r="X3055" s="68" t="s">
        <v>779</v>
      </c>
      <c r="Y3055" s="68" t="s">
        <v>1851</v>
      </c>
    </row>
    <row r="3056" spans="1:25" x14ac:dyDescent="0.25">
      <c r="A3056" s="68" t="s">
        <v>8361</v>
      </c>
      <c r="B3056" s="68" t="s">
        <v>8360</v>
      </c>
      <c r="C3056" s="68" t="s">
        <v>8362</v>
      </c>
      <c r="D3056" s="68" t="s">
        <v>63</v>
      </c>
      <c r="E3056" s="68" t="s">
        <v>2</v>
      </c>
      <c r="F3056" s="68" t="s">
        <v>46</v>
      </c>
      <c r="G3056" s="68" t="s">
        <v>4</v>
      </c>
      <c r="H3056" s="68" t="s">
        <v>12</v>
      </c>
      <c r="I3056" s="68">
        <v>10310</v>
      </c>
      <c r="J3056" s="68" t="s">
        <v>13775</v>
      </c>
      <c r="K3056" s="68" t="s">
        <v>47</v>
      </c>
      <c r="L3056" s="68" t="s">
        <v>63</v>
      </c>
      <c r="M3056" s="68" t="s">
        <v>539</v>
      </c>
      <c r="N3056" s="68" t="s">
        <v>1762</v>
      </c>
      <c r="O3056" s="68" t="s">
        <v>14666</v>
      </c>
      <c r="P3056" s="348">
        <v>22191805</v>
      </c>
      <c r="Q3056" s="348">
        <v>22191805</v>
      </c>
      <c r="R3056" s="348" t="s">
        <v>12654</v>
      </c>
      <c r="S3056" s="348">
        <v>22191805</v>
      </c>
      <c r="T3056" s="348" t="s">
        <v>15394</v>
      </c>
      <c r="U3056" s="348">
        <v>22591833</v>
      </c>
      <c r="V3056" s="68"/>
      <c r="W3056" s="68"/>
      <c r="X3056" s="68" t="s">
        <v>2866</v>
      </c>
      <c r="Y3056" s="68" t="s">
        <v>1407</v>
      </c>
    </row>
    <row r="3057" spans="1:25" x14ac:dyDescent="0.25">
      <c r="A3057" s="68" t="s">
        <v>8364</v>
      </c>
      <c r="B3057" s="68" t="s">
        <v>8363</v>
      </c>
      <c r="C3057" s="68" t="s">
        <v>8365</v>
      </c>
      <c r="D3057" s="68" t="s">
        <v>196</v>
      </c>
      <c r="E3057" s="68" t="s">
        <v>6</v>
      </c>
      <c r="F3057" s="68" t="s">
        <v>195</v>
      </c>
      <c r="G3057" s="68" t="s">
        <v>2</v>
      </c>
      <c r="H3057" s="68" t="s">
        <v>2</v>
      </c>
      <c r="I3057" s="68">
        <v>60101</v>
      </c>
      <c r="J3057" s="68" t="s">
        <v>12891</v>
      </c>
      <c r="K3057" s="68" t="s">
        <v>196</v>
      </c>
      <c r="L3057" s="68" t="s">
        <v>196</v>
      </c>
      <c r="M3057" s="68" t="s">
        <v>196</v>
      </c>
      <c r="N3057" s="68" t="s">
        <v>8365</v>
      </c>
      <c r="O3057" s="68" t="s">
        <v>14666</v>
      </c>
      <c r="P3057" s="348">
        <v>88181589</v>
      </c>
      <c r="Q3057" s="348">
        <v>83517327</v>
      </c>
      <c r="R3057" s="348" t="s">
        <v>14302</v>
      </c>
      <c r="S3057" s="348">
        <v>83517327</v>
      </c>
      <c r="T3057" s="348" t="s">
        <v>15786</v>
      </c>
      <c r="U3057" s="348">
        <v>26611133</v>
      </c>
      <c r="V3057" s="68" t="s">
        <v>15261</v>
      </c>
      <c r="W3057" s="68"/>
      <c r="X3057" s="68" t="s">
        <v>7574</v>
      </c>
      <c r="Y3057" s="68"/>
    </row>
    <row r="3058" spans="1:25" x14ac:dyDescent="0.25">
      <c r="A3058" s="68" t="s">
        <v>8367</v>
      </c>
      <c r="B3058" s="68" t="s">
        <v>8366</v>
      </c>
      <c r="C3058" s="68" t="s">
        <v>10476</v>
      </c>
      <c r="D3058" s="68" t="s">
        <v>283</v>
      </c>
      <c r="E3058" s="68" t="s">
        <v>4</v>
      </c>
      <c r="F3058" s="68" t="s">
        <v>282</v>
      </c>
      <c r="G3058" s="68" t="s">
        <v>5</v>
      </c>
      <c r="H3058" s="68" t="s">
        <v>7</v>
      </c>
      <c r="I3058" s="68">
        <v>40406</v>
      </c>
      <c r="J3058" s="68" t="s">
        <v>13963</v>
      </c>
      <c r="K3058" s="68" t="s">
        <v>283</v>
      </c>
      <c r="L3058" s="68" t="s">
        <v>4922</v>
      </c>
      <c r="M3058" s="68" t="s">
        <v>14193</v>
      </c>
      <c r="N3058" s="68" t="s">
        <v>10476</v>
      </c>
      <c r="O3058" s="68" t="s">
        <v>14666</v>
      </c>
      <c r="P3058" s="348">
        <v>47036079</v>
      </c>
      <c r="Q3058" s="348">
        <v>47036190</v>
      </c>
      <c r="R3058" s="348" t="s">
        <v>14944</v>
      </c>
      <c r="S3058" s="348">
        <v>47036079</v>
      </c>
      <c r="T3058" s="348" t="s">
        <v>15707</v>
      </c>
      <c r="U3058" s="348">
        <v>22694051</v>
      </c>
      <c r="V3058" s="68"/>
      <c r="W3058" s="68"/>
      <c r="X3058" s="68" t="s">
        <v>4452</v>
      </c>
      <c r="Y3058" s="68"/>
    </row>
    <row r="3059" spans="1:25" x14ac:dyDescent="0.25">
      <c r="A3059" s="68" t="s">
        <v>8369</v>
      </c>
      <c r="B3059" s="68" t="s">
        <v>8368</v>
      </c>
      <c r="C3059" s="68" t="s">
        <v>8370</v>
      </c>
      <c r="D3059" s="68" t="s">
        <v>473</v>
      </c>
      <c r="E3059" s="68" t="s">
        <v>3</v>
      </c>
      <c r="F3059" s="68" t="s">
        <v>46</v>
      </c>
      <c r="G3059" s="68" t="s">
        <v>5</v>
      </c>
      <c r="H3059" s="68" t="s">
        <v>3</v>
      </c>
      <c r="I3059" s="68">
        <v>10402</v>
      </c>
      <c r="J3059" s="68" t="s">
        <v>13781</v>
      </c>
      <c r="K3059" s="68" t="s">
        <v>47</v>
      </c>
      <c r="L3059" s="68" t="s">
        <v>473</v>
      </c>
      <c r="M3059" s="68" t="s">
        <v>474</v>
      </c>
      <c r="N3059" s="68" t="s">
        <v>8370</v>
      </c>
      <c r="O3059" s="68" t="s">
        <v>14666</v>
      </c>
      <c r="P3059" s="348" t="s">
        <v>15347</v>
      </c>
      <c r="Q3059" s="348" t="s">
        <v>15347</v>
      </c>
      <c r="R3059" s="348" t="s">
        <v>13440</v>
      </c>
      <c r="S3059" s="348">
        <v>83792550</v>
      </c>
      <c r="T3059" s="348" t="s">
        <v>15391</v>
      </c>
      <c r="U3059" s="348">
        <v>24167075</v>
      </c>
      <c r="V3059" s="68"/>
      <c r="W3059" s="68"/>
      <c r="X3059" s="68"/>
      <c r="Y3059" s="68"/>
    </row>
    <row r="3060" spans="1:25" x14ac:dyDescent="0.25">
      <c r="A3060" s="68" t="s">
        <v>8372</v>
      </c>
      <c r="B3060" s="68" t="s">
        <v>8371</v>
      </c>
      <c r="C3060" s="68" t="s">
        <v>3397</v>
      </c>
      <c r="D3060" s="68" t="s">
        <v>473</v>
      </c>
      <c r="E3060" s="68" t="s">
        <v>7</v>
      </c>
      <c r="F3060" s="68" t="s">
        <v>46</v>
      </c>
      <c r="G3060" s="68" t="s">
        <v>1171</v>
      </c>
      <c r="H3060" s="68" t="s">
        <v>5</v>
      </c>
      <c r="I3060" s="68">
        <v>11604</v>
      </c>
      <c r="J3060" s="68" t="s">
        <v>13864</v>
      </c>
      <c r="K3060" s="68" t="s">
        <v>47</v>
      </c>
      <c r="L3060" s="68" t="s">
        <v>14027</v>
      </c>
      <c r="M3060" s="68" t="s">
        <v>911</v>
      </c>
      <c r="N3060" s="68" t="s">
        <v>3397</v>
      </c>
      <c r="O3060" s="68" t="s">
        <v>14666</v>
      </c>
      <c r="P3060" s="348" t="s">
        <v>15347</v>
      </c>
      <c r="Q3060" s="348" t="s">
        <v>15347</v>
      </c>
      <c r="R3060" s="348" t="s">
        <v>8373</v>
      </c>
      <c r="S3060" s="348">
        <v>85157875</v>
      </c>
      <c r="T3060" s="348" t="s">
        <v>15432</v>
      </c>
      <c r="U3060" s="348">
        <v>24190180</v>
      </c>
      <c r="V3060" s="68"/>
      <c r="W3060" s="68"/>
      <c r="X3060" s="68"/>
      <c r="Y3060" s="68"/>
    </row>
    <row r="3061" spans="1:25" x14ac:dyDescent="0.25">
      <c r="A3061" s="68" t="s">
        <v>8375</v>
      </c>
      <c r="B3061" s="68" t="s">
        <v>8374</v>
      </c>
      <c r="C3061" s="68" t="s">
        <v>218</v>
      </c>
      <c r="D3061" s="68" t="s">
        <v>473</v>
      </c>
      <c r="E3061" s="68" t="s">
        <v>7</v>
      </c>
      <c r="F3061" s="68" t="s">
        <v>46</v>
      </c>
      <c r="G3061" s="68" t="s">
        <v>1171</v>
      </c>
      <c r="H3061" s="68" t="s">
        <v>5</v>
      </c>
      <c r="I3061" s="68">
        <v>11604</v>
      </c>
      <c r="J3061" s="68" t="s">
        <v>13864</v>
      </c>
      <c r="K3061" s="68" t="s">
        <v>47</v>
      </c>
      <c r="L3061" s="68" t="s">
        <v>14027</v>
      </c>
      <c r="M3061" s="68" t="s">
        <v>911</v>
      </c>
      <c r="N3061" s="68" t="s">
        <v>218</v>
      </c>
      <c r="O3061" s="68" t="s">
        <v>14666</v>
      </c>
      <c r="P3061" s="348" t="s">
        <v>15347</v>
      </c>
      <c r="Q3061" s="348" t="s">
        <v>15347</v>
      </c>
      <c r="R3061" s="348" t="s">
        <v>16892</v>
      </c>
      <c r="S3061" s="348">
        <v>89507510</v>
      </c>
      <c r="T3061" s="348" t="s">
        <v>15432</v>
      </c>
      <c r="U3061" s="348">
        <v>24190180</v>
      </c>
      <c r="V3061" s="68"/>
      <c r="W3061" s="68"/>
      <c r="X3061" s="68"/>
      <c r="Y3061" s="68"/>
    </row>
    <row r="3062" spans="1:25" x14ac:dyDescent="0.25">
      <c r="A3062" s="68" t="s">
        <v>8377</v>
      </c>
      <c r="B3062" s="68" t="s">
        <v>8376</v>
      </c>
      <c r="C3062" s="68" t="s">
        <v>12372</v>
      </c>
      <c r="D3062" s="68" t="s">
        <v>1112</v>
      </c>
      <c r="E3062" s="68" t="s">
        <v>5</v>
      </c>
      <c r="F3062" s="68" t="s">
        <v>316</v>
      </c>
      <c r="G3062" s="68" t="s">
        <v>2</v>
      </c>
      <c r="H3062" s="68" t="s">
        <v>2</v>
      </c>
      <c r="I3062" s="68">
        <v>50101</v>
      </c>
      <c r="J3062" s="68" t="s">
        <v>12890</v>
      </c>
      <c r="K3062" s="68" t="s">
        <v>317</v>
      </c>
      <c r="L3062" s="68" t="s">
        <v>1112</v>
      </c>
      <c r="M3062" s="68" t="s">
        <v>1112</v>
      </c>
      <c r="N3062" s="68" t="s">
        <v>3826</v>
      </c>
      <c r="O3062" s="68" t="s">
        <v>14666</v>
      </c>
      <c r="P3062" s="348">
        <v>87574096</v>
      </c>
      <c r="Q3062" s="348" t="s">
        <v>15347</v>
      </c>
      <c r="R3062" s="348" t="s">
        <v>16893</v>
      </c>
      <c r="S3062" s="348">
        <v>83436542</v>
      </c>
      <c r="T3062" s="348" t="s">
        <v>15746</v>
      </c>
      <c r="U3062" s="348">
        <v>87100992</v>
      </c>
      <c r="V3062" s="68"/>
      <c r="W3062" s="68"/>
      <c r="X3062" s="68" t="s">
        <v>12471</v>
      </c>
      <c r="Y3062" s="68"/>
    </row>
    <row r="3063" spans="1:25" x14ac:dyDescent="0.25">
      <c r="A3063" s="68" t="s">
        <v>8379</v>
      </c>
      <c r="B3063" s="68" t="s">
        <v>8378</v>
      </c>
      <c r="C3063" s="68" t="s">
        <v>8380</v>
      </c>
      <c r="D3063" s="68" t="s">
        <v>1112</v>
      </c>
      <c r="E3063" s="68" t="s">
        <v>4</v>
      </c>
      <c r="F3063" s="68" t="s">
        <v>316</v>
      </c>
      <c r="G3063" s="68" t="s">
        <v>5</v>
      </c>
      <c r="H3063" s="68" t="s">
        <v>2</v>
      </c>
      <c r="I3063" s="68">
        <v>50401</v>
      </c>
      <c r="J3063" s="68" t="s">
        <v>12900</v>
      </c>
      <c r="K3063" s="68" t="s">
        <v>317</v>
      </c>
      <c r="L3063" s="68" t="s">
        <v>14234</v>
      </c>
      <c r="M3063" s="68" t="s">
        <v>14234</v>
      </c>
      <c r="N3063" s="68" t="s">
        <v>8380</v>
      </c>
      <c r="O3063" s="68" t="s">
        <v>14666</v>
      </c>
      <c r="P3063" s="348">
        <v>63476452</v>
      </c>
      <c r="Q3063" s="348">
        <v>26711140</v>
      </c>
      <c r="R3063" s="348" t="s">
        <v>13218</v>
      </c>
      <c r="S3063" s="348">
        <v>63476452</v>
      </c>
      <c r="T3063" s="348" t="s">
        <v>14949</v>
      </c>
      <c r="U3063" s="348">
        <v>26711140</v>
      </c>
      <c r="V3063" s="68"/>
      <c r="W3063" s="68"/>
      <c r="X3063" s="68" t="s">
        <v>7495</v>
      </c>
      <c r="Y3063" s="68"/>
    </row>
    <row r="3064" spans="1:25" x14ac:dyDescent="0.25">
      <c r="A3064" s="68" t="s">
        <v>8382</v>
      </c>
      <c r="B3064" s="68" t="s">
        <v>8381</v>
      </c>
      <c r="C3064" s="68" t="s">
        <v>696</v>
      </c>
      <c r="D3064" s="68" t="s">
        <v>1112</v>
      </c>
      <c r="E3064" s="68" t="s">
        <v>4</v>
      </c>
      <c r="F3064" s="68" t="s">
        <v>316</v>
      </c>
      <c r="G3064" s="68" t="s">
        <v>5</v>
      </c>
      <c r="H3064" s="68" t="s">
        <v>4</v>
      </c>
      <c r="I3064" s="68">
        <v>50403</v>
      </c>
      <c r="J3064" s="68" t="s">
        <v>12981</v>
      </c>
      <c r="K3064" s="68" t="s">
        <v>317</v>
      </c>
      <c r="L3064" s="68" t="s">
        <v>14234</v>
      </c>
      <c r="M3064" s="68" t="s">
        <v>14241</v>
      </c>
      <c r="N3064" s="68" t="s">
        <v>696</v>
      </c>
      <c r="O3064" s="68" t="s">
        <v>14666</v>
      </c>
      <c r="P3064" s="348">
        <v>26711140</v>
      </c>
      <c r="Q3064" s="348" t="s">
        <v>15347</v>
      </c>
      <c r="R3064" s="348" t="s">
        <v>16023</v>
      </c>
      <c r="S3064" s="348">
        <v>89253946</v>
      </c>
      <c r="T3064" s="348" t="s">
        <v>14949</v>
      </c>
      <c r="U3064" s="348">
        <v>26711140</v>
      </c>
      <c r="V3064" s="68"/>
      <c r="W3064" s="68"/>
      <c r="X3064" s="68" t="s">
        <v>8507</v>
      </c>
      <c r="Y3064" s="68"/>
    </row>
    <row r="3065" spans="1:25" x14ac:dyDescent="0.25">
      <c r="A3065" s="68" t="s">
        <v>8384</v>
      </c>
      <c r="B3065" s="68" t="s">
        <v>8383</v>
      </c>
      <c r="C3065" s="68" t="s">
        <v>2646</v>
      </c>
      <c r="D3065" s="68" t="s">
        <v>11185</v>
      </c>
      <c r="E3065" s="68" t="s">
        <v>3</v>
      </c>
      <c r="F3065" s="68" t="s">
        <v>195</v>
      </c>
      <c r="G3065" s="68" t="s">
        <v>4</v>
      </c>
      <c r="H3065" s="68" t="s">
        <v>3</v>
      </c>
      <c r="I3065" s="68">
        <v>60302</v>
      </c>
      <c r="J3065" s="68" t="s">
        <v>13854</v>
      </c>
      <c r="K3065" s="68" t="s">
        <v>196</v>
      </c>
      <c r="L3065" s="68" t="s">
        <v>2066</v>
      </c>
      <c r="M3065" s="68" t="s">
        <v>14039</v>
      </c>
      <c r="N3065" s="68" t="s">
        <v>5749</v>
      </c>
      <c r="O3065" s="68" t="s">
        <v>14666</v>
      </c>
      <c r="P3065" s="348">
        <v>27300654</v>
      </c>
      <c r="Q3065" s="348">
        <v>22001028</v>
      </c>
      <c r="R3065" s="348" t="s">
        <v>13302</v>
      </c>
      <c r="S3065" s="348">
        <v>22001028</v>
      </c>
      <c r="T3065" s="348" t="s">
        <v>15501</v>
      </c>
      <c r="U3065" s="348">
        <v>27300654</v>
      </c>
      <c r="V3065" s="68"/>
      <c r="W3065" s="68"/>
      <c r="X3065" s="68" t="s">
        <v>10850</v>
      </c>
      <c r="Y3065" s="68"/>
    </row>
    <row r="3066" spans="1:25" x14ac:dyDescent="0.25">
      <c r="A3066" s="68" t="s">
        <v>8386</v>
      </c>
      <c r="B3066" s="68" t="s">
        <v>8385</v>
      </c>
      <c r="C3066" s="68" t="s">
        <v>12373</v>
      </c>
      <c r="D3066" s="68" t="s">
        <v>11185</v>
      </c>
      <c r="E3066" s="68" t="s">
        <v>4</v>
      </c>
      <c r="F3066" s="68" t="s">
        <v>195</v>
      </c>
      <c r="G3066" s="68" t="s">
        <v>4</v>
      </c>
      <c r="H3066" s="68" t="s">
        <v>4</v>
      </c>
      <c r="I3066" s="68">
        <v>60303</v>
      </c>
      <c r="J3066" s="68" t="s">
        <v>12978</v>
      </c>
      <c r="K3066" s="68" t="s">
        <v>196</v>
      </c>
      <c r="L3066" s="68" t="s">
        <v>2066</v>
      </c>
      <c r="M3066" s="68" t="s">
        <v>2178</v>
      </c>
      <c r="N3066" s="68" t="s">
        <v>12373</v>
      </c>
      <c r="O3066" s="68" t="s">
        <v>14666</v>
      </c>
      <c r="P3066" s="348">
        <v>22001896</v>
      </c>
      <c r="Q3066" s="348">
        <v>27300744</v>
      </c>
      <c r="R3066" s="348" t="s">
        <v>14765</v>
      </c>
      <c r="S3066" s="348">
        <v>22001896</v>
      </c>
      <c r="T3066" s="348" t="s">
        <v>15496</v>
      </c>
      <c r="U3066" s="348">
        <v>27300744</v>
      </c>
      <c r="V3066" s="68"/>
      <c r="W3066" s="68"/>
      <c r="X3066" s="68" t="s">
        <v>8848</v>
      </c>
      <c r="Y3066" s="68"/>
    </row>
    <row r="3067" spans="1:25" x14ac:dyDescent="0.25">
      <c r="A3067" s="68" t="s">
        <v>8388</v>
      </c>
      <c r="B3067" s="68" t="s">
        <v>8387</v>
      </c>
      <c r="C3067" s="68" t="s">
        <v>8389</v>
      </c>
      <c r="D3067" s="68" t="s">
        <v>299</v>
      </c>
      <c r="E3067" s="68" t="s">
        <v>2</v>
      </c>
      <c r="F3067" s="68" t="s">
        <v>49</v>
      </c>
      <c r="G3067" s="68" t="s">
        <v>12</v>
      </c>
      <c r="H3067" s="68" t="s">
        <v>6</v>
      </c>
      <c r="I3067" s="68">
        <v>21005</v>
      </c>
      <c r="J3067" s="68" t="s">
        <v>13010</v>
      </c>
      <c r="K3067" s="68" t="s">
        <v>126</v>
      </c>
      <c r="L3067" s="68" t="s">
        <v>299</v>
      </c>
      <c r="M3067" s="68" t="s">
        <v>3330</v>
      </c>
      <c r="N3067" s="68" t="s">
        <v>8389</v>
      </c>
      <c r="O3067" s="68" t="s">
        <v>14666</v>
      </c>
      <c r="P3067" s="348">
        <v>24722182</v>
      </c>
      <c r="Q3067" s="348" t="s">
        <v>15347</v>
      </c>
      <c r="R3067" s="348" t="s">
        <v>16894</v>
      </c>
      <c r="S3067" s="348">
        <v>89231400</v>
      </c>
      <c r="T3067" s="348" t="s">
        <v>16496</v>
      </c>
      <c r="U3067" s="348">
        <v>24722182</v>
      </c>
      <c r="V3067" s="68"/>
      <c r="W3067" s="68"/>
      <c r="X3067" s="68" t="s">
        <v>5416</v>
      </c>
      <c r="Y3067" s="68"/>
    </row>
    <row r="3068" spans="1:25" x14ac:dyDescent="0.25">
      <c r="A3068" s="68" t="s">
        <v>8391</v>
      </c>
      <c r="B3068" s="68" t="s">
        <v>8390</v>
      </c>
      <c r="C3068" s="68" t="s">
        <v>8392</v>
      </c>
      <c r="D3068" s="68" t="s">
        <v>299</v>
      </c>
      <c r="E3068" s="68" t="s">
        <v>300</v>
      </c>
      <c r="F3068" s="68" t="s">
        <v>49</v>
      </c>
      <c r="G3068" s="68" t="s">
        <v>12</v>
      </c>
      <c r="H3068" s="68" t="s">
        <v>2</v>
      </c>
      <c r="I3068" s="68">
        <v>21001</v>
      </c>
      <c r="J3068" s="68" t="s">
        <v>12921</v>
      </c>
      <c r="K3068" s="68" t="s">
        <v>126</v>
      </c>
      <c r="L3068" s="68" t="s">
        <v>299</v>
      </c>
      <c r="M3068" s="68" t="s">
        <v>3466</v>
      </c>
      <c r="N3068" s="68" t="s">
        <v>8392</v>
      </c>
      <c r="O3068" s="68" t="s">
        <v>14666</v>
      </c>
      <c r="P3068" s="348">
        <v>24602883</v>
      </c>
      <c r="Q3068" s="348">
        <v>24602883</v>
      </c>
      <c r="R3068" s="348" t="s">
        <v>16024</v>
      </c>
      <c r="S3068" s="348">
        <v>89751665</v>
      </c>
      <c r="T3068" s="348" t="s">
        <v>15597</v>
      </c>
      <c r="U3068" s="348">
        <v>24601646</v>
      </c>
      <c r="V3068" s="68"/>
      <c r="W3068" s="68"/>
      <c r="X3068" s="68" t="s">
        <v>8073</v>
      </c>
      <c r="Y3068" s="68"/>
    </row>
    <row r="3069" spans="1:25" x14ac:dyDescent="0.25">
      <c r="A3069" s="68" t="s">
        <v>8394</v>
      </c>
      <c r="B3069" s="68" t="s">
        <v>8393</v>
      </c>
      <c r="C3069" s="68" t="s">
        <v>976</v>
      </c>
      <c r="D3069" s="68" t="s">
        <v>125</v>
      </c>
      <c r="E3069" s="68" t="s">
        <v>11</v>
      </c>
      <c r="F3069" s="68" t="s">
        <v>49</v>
      </c>
      <c r="G3069" s="68" t="s">
        <v>3</v>
      </c>
      <c r="H3069" s="68" t="s">
        <v>17</v>
      </c>
      <c r="I3069" s="68">
        <v>20213</v>
      </c>
      <c r="J3069" s="68" t="s">
        <v>16500</v>
      </c>
      <c r="K3069" s="68" t="s">
        <v>126</v>
      </c>
      <c r="L3069" s="68" t="s">
        <v>127</v>
      </c>
      <c r="M3069" s="68" t="s">
        <v>1831</v>
      </c>
      <c r="N3069" s="68" t="s">
        <v>976</v>
      </c>
      <c r="O3069" s="68" t="s">
        <v>14666</v>
      </c>
      <c r="P3069" s="348">
        <v>24810086</v>
      </c>
      <c r="Q3069" s="348">
        <v>24810086</v>
      </c>
      <c r="R3069" s="348" t="s">
        <v>12455</v>
      </c>
      <c r="S3069" s="348">
        <v>89118995</v>
      </c>
      <c r="T3069" s="348" t="s">
        <v>15354</v>
      </c>
      <c r="U3069" s="348">
        <v>24680376</v>
      </c>
      <c r="V3069" s="68"/>
      <c r="W3069" s="68"/>
      <c r="X3069" s="68" t="s">
        <v>6504</v>
      </c>
      <c r="Y3069" s="68"/>
    </row>
    <row r="3070" spans="1:25" x14ac:dyDescent="0.25">
      <c r="A3070" s="68" t="s">
        <v>8396</v>
      </c>
      <c r="B3070" s="68" t="s">
        <v>8395</v>
      </c>
      <c r="C3070" s="68" t="s">
        <v>14140</v>
      </c>
      <c r="D3070" s="68" t="s">
        <v>11160</v>
      </c>
      <c r="E3070" s="68" t="s">
        <v>10</v>
      </c>
      <c r="F3070" s="68" t="s">
        <v>49</v>
      </c>
      <c r="G3070" s="68" t="s">
        <v>300</v>
      </c>
      <c r="H3070" s="68" t="s">
        <v>3</v>
      </c>
      <c r="I3070" s="68">
        <v>21402</v>
      </c>
      <c r="J3070" s="68" t="s">
        <v>13039</v>
      </c>
      <c r="K3070" s="68" t="s">
        <v>126</v>
      </c>
      <c r="L3070" s="68" t="s">
        <v>301</v>
      </c>
      <c r="M3070" s="68" t="s">
        <v>3908</v>
      </c>
      <c r="N3070" s="68" t="s">
        <v>5098</v>
      </c>
      <c r="O3070" s="68" t="s">
        <v>14666</v>
      </c>
      <c r="P3070" s="348" t="s">
        <v>15347</v>
      </c>
      <c r="Q3070" s="348" t="s">
        <v>15347</v>
      </c>
      <c r="R3070" s="348" t="s">
        <v>14844</v>
      </c>
      <c r="S3070" s="348">
        <v>85046063</v>
      </c>
      <c r="T3070" s="348" t="s">
        <v>15625</v>
      </c>
      <c r="U3070" s="348">
        <v>72805138</v>
      </c>
      <c r="V3070" s="68"/>
      <c r="W3070" s="68"/>
      <c r="X3070" s="68" t="s">
        <v>9166</v>
      </c>
      <c r="Y3070" s="68"/>
    </row>
    <row r="3071" spans="1:25" x14ac:dyDescent="0.25">
      <c r="A3071" s="68" t="s">
        <v>8398</v>
      </c>
      <c r="B3071" s="68" t="s">
        <v>8397</v>
      </c>
      <c r="C3071" s="68" t="s">
        <v>2066</v>
      </c>
      <c r="D3071" s="68" t="s">
        <v>11160</v>
      </c>
      <c r="E3071" s="68" t="s">
        <v>6</v>
      </c>
      <c r="F3071" s="68" t="s">
        <v>49</v>
      </c>
      <c r="G3071" s="68" t="s">
        <v>277</v>
      </c>
      <c r="H3071" s="68" t="s">
        <v>2</v>
      </c>
      <c r="I3071" s="68">
        <v>21501</v>
      </c>
      <c r="J3071" s="68" t="s">
        <v>13044</v>
      </c>
      <c r="K3071" s="68" t="s">
        <v>126</v>
      </c>
      <c r="L3071" s="68" t="s">
        <v>278</v>
      </c>
      <c r="M3071" s="68" t="s">
        <v>218</v>
      </c>
      <c r="N3071" s="68" t="s">
        <v>2066</v>
      </c>
      <c r="O3071" s="68" t="s">
        <v>14666</v>
      </c>
      <c r="P3071" s="348">
        <v>24640668</v>
      </c>
      <c r="Q3071" s="348" t="s">
        <v>15347</v>
      </c>
      <c r="R3071" s="348" t="s">
        <v>16025</v>
      </c>
      <c r="S3071" s="348">
        <v>88486857</v>
      </c>
      <c r="T3071" s="348" t="s">
        <v>15637</v>
      </c>
      <c r="U3071" s="348">
        <v>24640011</v>
      </c>
      <c r="V3071" s="68"/>
      <c r="W3071" s="68"/>
      <c r="X3071" s="68" t="s">
        <v>10758</v>
      </c>
      <c r="Y3071" s="68"/>
    </row>
    <row r="3072" spans="1:25" x14ac:dyDescent="0.25">
      <c r="A3072" s="68" t="s">
        <v>8400</v>
      </c>
      <c r="B3072" s="68" t="s">
        <v>8399</v>
      </c>
      <c r="C3072" s="68" t="s">
        <v>8401</v>
      </c>
      <c r="D3072" s="68" t="s">
        <v>5463</v>
      </c>
      <c r="E3072" s="68" t="s">
        <v>4</v>
      </c>
      <c r="F3072" s="68" t="s">
        <v>316</v>
      </c>
      <c r="G3072" s="68" t="s">
        <v>3</v>
      </c>
      <c r="H3072" s="68" t="s">
        <v>5</v>
      </c>
      <c r="I3072" s="68">
        <v>50204</v>
      </c>
      <c r="J3072" s="68" t="s">
        <v>16664</v>
      </c>
      <c r="K3072" s="68" t="s">
        <v>317</v>
      </c>
      <c r="L3072" s="68" t="s">
        <v>5463</v>
      </c>
      <c r="M3072" s="68" t="s">
        <v>531</v>
      </c>
      <c r="N3072" s="68" t="s">
        <v>8401</v>
      </c>
      <c r="O3072" s="68" t="s">
        <v>14666</v>
      </c>
      <c r="P3072" s="348">
        <v>89441071</v>
      </c>
      <c r="Q3072" s="348" t="s">
        <v>15347</v>
      </c>
      <c r="R3072" s="348" t="s">
        <v>14958</v>
      </c>
      <c r="S3072" s="348">
        <v>89441071</v>
      </c>
      <c r="T3072" s="348" t="s">
        <v>15763</v>
      </c>
      <c r="U3072" s="348">
        <v>26853425</v>
      </c>
      <c r="V3072" s="68"/>
      <c r="W3072" s="68"/>
      <c r="X3072" s="68"/>
      <c r="Y3072" s="68"/>
    </row>
    <row r="3073" spans="1:25" x14ac:dyDescent="0.25">
      <c r="A3073" s="68" t="s">
        <v>8403</v>
      </c>
      <c r="B3073" s="68" t="s">
        <v>8402</v>
      </c>
      <c r="C3073" s="68" t="s">
        <v>14043</v>
      </c>
      <c r="D3073" s="68" t="s">
        <v>11185</v>
      </c>
      <c r="E3073" s="68" t="s">
        <v>17</v>
      </c>
      <c r="F3073" s="68" t="s">
        <v>195</v>
      </c>
      <c r="G3073" s="68" t="s">
        <v>4</v>
      </c>
      <c r="H3073" s="68" t="s">
        <v>6</v>
      </c>
      <c r="I3073" s="68">
        <v>60305</v>
      </c>
      <c r="J3073" s="68" t="s">
        <v>13072</v>
      </c>
      <c r="K3073" s="68" t="s">
        <v>196</v>
      </c>
      <c r="L3073" s="68" t="s">
        <v>2066</v>
      </c>
      <c r="M3073" s="68" t="s">
        <v>2431</v>
      </c>
      <c r="N3073" s="68" t="s">
        <v>14043</v>
      </c>
      <c r="O3073" s="68" t="s">
        <v>14666</v>
      </c>
      <c r="P3073" s="348">
        <v>22005301</v>
      </c>
      <c r="Q3073" s="348">
        <v>86267276</v>
      </c>
      <c r="R3073" s="348" t="s">
        <v>10576</v>
      </c>
      <c r="S3073" s="348">
        <v>86267276</v>
      </c>
      <c r="T3073" s="348" t="s">
        <v>15509</v>
      </c>
      <c r="U3073" s="348">
        <v>89435252</v>
      </c>
      <c r="V3073" s="68"/>
      <c r="W3073" s="68"/>
      <c r="X3073" s="68" t="s">
        <v>7248</v>
      </c>
      <c r="Y3073" s="68"/>
    </row>
    <row r="3074" spans="1:25" x14ac:dyDescent="0.25">
      <c r="A3074" s="68" t="s">
        <v>8405</v>
      </c>
      <c r="B3074" s="68" t="s">
        <v>8404</v>
      </c>
      <c r="C3074" s="68" t="s">
        <v>8406</v>
      </c>
      <c r="D3074" s="68" t="s">
        <v>11185</v>
      </c>
      <c r="E3074" s="68" t="s">
        <v>300</v>
      </c>
      <c r="F3074" s="68" t="s">
        <v>195</v>
      </c>
      <c r="G3074" s="68" t="s">
        <v>4</v>
      </c>
      <c r="H3074" s="68" t="s">
        <v>4</v>
      </c>
      <c r="I3074" s="68">
        <v>60303</v>
      </c>
      <c r="J3074" s="68" t="s">
        <v>12978</v>
      </c>
      <c r="K3074" s="68" t="s">
        <v>196</v>
      </c>
      <c r="L3074" s="68" t="s">
        <v>2066</v>
      </c>
      <c r="M3074" s="68" t="s">
        <v>2178</v>
      </c>
      <c r="N3074" s="68" t="s">
        <v>11936</v>
      </c>
      <c r="O3074" s="68" t="s">
        <v>14666</v>
      </c>
      <c r="P3074" s="348">
        <v>84747562</v>
      </c>
      <c r="Q3074" s="348" t="s">
        <v>15347</v>
      </c>
      <c r="R3074" s="348" t="s">
        <v>16895</v>
      </c>
      <c r="S3074" s="348">
        <v>84747562</v>
      </c>
      <c r="T3074" s="348" t="s">
        <v>15520</v>
      </c>
      <c r="U3074" s="348">
        <v>27300159</v>
      </c>
      <c r="V3074" s="68"/>
      <c r="W3074" s="68"/>
      <c r="X3074" s="68"/>
      <c r="Y3074" s="68"/>
    </row>
    <row r="3075" spans="1:25" x14ac:dyDescent="0.25">
      <c r="A3075" s="68" t="s">
        <v>8408</v>
      </c>
      <c r="B3075" s="68" t="s">
        <v>8407</v>
      </c>
      <c r="C3075" s="68" t="s">
        <v>8409</v>
      </c>
      <c r="D3075" s="68" t="s">
        <v>11185</v>
      </c>
      <c r="E3075" s="68" t="s">
        <v>12</v>
      </c>
      <c r="F3075" s="68" t="s">
        <v>195</v>
      </c>
      <c r="G3075" s="68" t="s">
        <v>4</v>
      </c>
      <c r="H3075" s="68" t="s">
        <v>11</v>
      </c>
      <c r="I3075" s="68">
        <v>60309</v>
      </c>
      <c r="J3075" s="68" t="s">
        <v>13091</v>
      </c>
      <c r="K3075" s="68" t="s">
        <v>196</v>
      </c>
      <c r="L3075" s="68" t="s">
        <v>2066</v>
      </c>
      <c r="M3075" s="68" t="s">
        <v>14040</v>
      </c>
      <c r="N3075" s="68" t="s">
        <v>1976</v>
      </c>
      <c r="O3075" s="68" t="s">
        <v>14666</v>
      </c>
      <c r="P3075" s="348">
        <v>22001301</v>
      </c>
      <c r="Q3075" s="348">
        <v>87834353</v>
      </c>
      <c r="R3075" s="348" t="s">
        <v>13444</v>
      </c>
      <c r="S3075" s="348">
        <v>87834353</v>
      </c>
      <c r="T3075" s="348" t="s">
        <v>16439</v>
      </c>
      <c r="U3075" s="348">
        <v>63327475</v>
      </c>
      <c r="V3075" s="68"/>
      <c r="W3075" s="68"/>
      <c r="X3075" s="68" t="s">
        <v>8066</v>
      </c>
      <c r="Y3075" s="68"/>
    </row>
    <row r="3076" spans="1:25" x14ac:dyDescent="0.25">
      <c r="A3076" s="68" t="s">
        <v>8411</v>
      </c>
      <c r="B3076" s="68" t="s">
        <v>8410</v>
      </c>
      <c r="C3076" s="68" t="s">
        <v>8412</v>
      </c>
      <c r="D3076" s="68" t="s">
        <v>1493</v>
      </c>
      <c r="E3076" s="68" t="s">
        <v>11</v>
      </c>
      <c r="F3076" s="68" t="s">
        <v>46</v>
      </c>
      <c r="G3076" s="68" t="s">
        <v>1494</v>
      </c>
      <c r="H3076" s="68" t="s">
        <v>6</v>
      </c>
      <c r="I3076" s="68">
        <v>11905</v>
      </c>
      <c r="J3076" s="68" t="s">
        <v>13878</v>
      </c>
      <c r="K3076" s="68" t="s">
        <v>47</v>
      </c>
      <c r="L3076" s="68" t="s">
        <v>1493</v>
      </c>
      <c r="M3076" s="68" t="s">
        <v>845</v>
      </c>
      <c r="N3076" s="68" t="s">
        <v>8412</v>
      </c>
      <c r="O3076" s="68" t="s">
        <v>14666</v>
      </c>
      <c r="P3076" s="348">
        <v>44067440</v>
      </c>
      <c r="Q3076" s="348" t="s">
        <v>15347</v>
      </c>
      <c r="R3076" s="348" t="s">
        <v>16896</v>
      </c>
      <c r="S3076" s="348">
        <v>70117881</v>
      </c>
      <c r="T3076" s="348" t="s">
        <v>15480</v>
      </c>
      <c r="U3076" s="348">
        <v>27713417</v>
      </c>
      <c r="V3076" s="68" t="s">
        <v>15261</v>
      </c>
      <c r="W3076" s="68"/>
      <c r="X3076" s="68" t="s">
        <v>6713</v>
      </c>
      <c r="Y3076" s="68"/>
    </row>
    <row r="3077" spans="1:25" x14ac:dyDescent="0.25">
      <c r="A3077" s="68" t="s">
        <v>8414</v>
      </c>
      <c r="B3077" s="68" t="s">
        <v>8413</v>
      </c>
      <c r="C3077" s="68" t="s">
        <v>8415</v>
      </c>
      <c r="D3077" s="68" t="s">
        <v>1493</v>
      </c>
      <c r="E3077" s="68" t="s">
        <v>3</v>
      </c>
      <c r="F3077" s="68" t="s">
        <v>46</v>
      </c>
      <c r="G3077" s="68" t="s">
        <v>1494</v>
      </c>
      <c r="H3077" s="68" t="s">
        <v>12</v>
      </c>
      <c r="I3077" s="68">
        <v>11910</v>
      </c>
      <c r="J3077" s="68" t="s">
        <v>13884</v>
      </c>
      <c r="K3077" s="68" t="s">
        <v>47</v>
      </c>
      <c r="L3077" s="68" t="s">
        <v>1493</v>
      </c>
      <c r="M3077" s="68" t="s">
        <v>1543</v>
      </c>
      <c r="N3077" s="68" t="s">
        <v>11937</v>
      </c>
      <c r="O3077" s="68" t="s">
        <v>14666</v>
      </c>
      <c r="P3077" s="348" t="s">
        <v>15347</v>
      </c>
      <c r="Q3077" s="348" t="s">
        <v>15347</v>
      </c>
      <c r="R3077" s="348" t="s">
        <v>16897</v>
      </c>
      <c r="S3077" s="348">
        <v>83165942</v>
      </c>
      <c r="T3077" s="348" t="s">
        <v>15451</v>
      </c>
      <c r="U3077" s="348">
        <v>27719646</v>
      </c>
      <c r="V3077" s="68"/>
      <c r="W3077" s="68"/>
      <c r="X3077" s="68" t="s">
        <v>12235</v>
      </c>
      <c r="Y3077" s="68"/>
    </row>
    <row r="3078" spans="1:25" x14ac:dyDescent="0.25">
      <c r="A3078" s="68" t="s">
        <v>8417</v>
      </c>
      <c r="B3078" s="68" t="s">
        <v>8416</v>
      </c>
      <c r="C3078" s="68" t="s">
        <v>3921</v>
      </c>
      <c r="D3078" s="68" t="s">
        <v>11160</v>
      </c>
      <c r="E3078" s="68" t="s">
        <v>7</v>
      </c>
      <c r="F3078" s="68" t="s">
        <v>49</v>
      </c>
      <c r="G3078" s="68" t="s">
        <v>277</v>
      </c>
      <c r="H3078" s="68" t="s">
        <v>3</v>
      </c>
      <c r="I3078" s="68">
        <v>21502</v>
      </c>
      <c r="J3078" s="68" t="s">
        <v>13045</v>
      </c>
      <c r="K3078" s="68" t="s">
        <v>126</v>
      </c>
      <c r="L3078" s="68" t="s">
        <v>278</v>
      </c>
      <c r="M3078" s="68" t="s">
        <v>3468</v>
      </c>
      <c r="N3078" s="68" t="s">
        <v>3921</v>
      </c>
      <c r="O3078" s="68" t="s">
        <v>14666</v>
      </c>
      <c r="P3078" s="348">
        <v>24021628</v>
      </c>
      <c r="Q3078" s="348">
        <v>24021257</v>
      </c>
      <c r="R3078" s="348" t="s">
        <v>16026</v>
      </c>
      <c r="S3078" s="348">
        <v>41051107</v>
      </c>
      <c r="T3078" s="348" t="s">
        <v>16345</v>
      </c>
      <c r="U3078" s="348">
        <v>24021628</v>
      </c>
      <c r="V3078" s="68"/>
      <c r="W3078" s="68"/>
      <c r="X3078" s="68" t="s">
        <v>7216</v>
      </c>
      <c r="Y3078" s="68"/>
    </row>
    <row r="3079" spans="1:25" x14ac:dyDescent="0.25">
      <c r="A3079" s="68" t="s">
        <v>8419</v>
      </c>
      <c r="B3079" s="68" t="s">
        <v>8418</v>
      </c>
      <c r="C3079" s="68" t="s">
        <v>14429</v>
      </c>
      <c r="D3079" s="68" t="s">
        <v>11160</v>
      </c>
      <c r="E3079" s="68" t="s">
        <v>7</v>
      </c>
      <c r="F3079" s="68" t="s">
        <v>49</v>
      </c>
      <c r="G3079" s="68" t="s">
        <v>277</v>
      </c>
      <c r="H3079" s="68" t="s">
        <v>3</v>
      </c>
      <c r="I3079" s="68">
        <v>21502</v>
      </c>
      <c r="J3079" s="68" t="s">
        <v>13045</v>
      </c>
      <c r="K3079" s="68" t="s">
        <v>126</v>
      </c>
      <c r="L3079" s="68" t="s">
        <v>278</v>
      </c>
      <c r="M3079" s="68" t="s">
        <v>3468</v>
      </c>
      <c r="N3079" s="68" t="s">
        <v>8420</v>
      </c>
      <c r="O3079" s="68" t="s">
        <v>14666</v>
      </c>
      <c r="P3079" s="348">
        <v>41051085</v>
      </c>
      <c r="Q3079" s="348">
        <v>24021628</v>
      </c>
      <c r="R3079" s="348" t="s">
        <v>13659</v>
      </c>
      <c r="S3079" s="348">
        <v>41051035</v>
      </c>
      <c r="T3079" s="348" t="s">
        <v>16345</v>
      </c>
      <c r="U3079" s="348">
        <v>24021628</v>
      </c>
      <c r="V3079" s="68"/>
      <c r="W3079" s="68"/>
      <c r="X3079" s="68" t="s">
        <v>8913</v>
      </c>
      <c r="Y3079" s="68"/>
    </row>
    <row r="3080" spans="1:25" x14ac:dyDescent="0.25">
      <c r="A3080" s="68" t="s">
        <v>8422</v>
      </c>
      <c r="B3080" s="68" t="s">
        <v>8421</v>
      </c>
      <c r="C3080" s="68" t="s">
        <v>10157</v>
      </c>
      <c r="D3080" s="68" t="s">
        <v>11160</v>
      </c>
      <c r="E3080" s="68" t="s">
        <v>7</v>
      </c>
      <c r="F3080" s="68" t="s">
        <v>49</v>
      </c>
      <c r="G3080" s="68" t="s">
        <v>277</v>
      </c>
      <c r="H3080" s="68" t="s">
        <v>2</v>
      </c>
      <c r="I3080" s="68">
        <v>21501</v>
      </c>
      <c r="J3080" s="68" t="s">
        <v>13044</v>
      </c>
      <c r="K3080" s="68" t="s">
        <v>126</v>
      </c>
      <c r="L3080" s="68" t="s">
        <v>278</v>
      </c>
      <c r="M3080" s="68" t="s">
        <v>218</v>
      </c>
      <c r="N3080" s="68" t="s">
        <v>69</v>
      </c>
      <c r="O3080" s="68" t="s">
        <v>14666</v>
      </c>
      <c r="P3080" s="348">
        <v>41051109</v>
      </c>
      <c r="Q3080" s="348" t="s">
        <v>15347</v>
      </c>
      <c r="R3080" s="348" t="s">
        <v>16027</v>
      </c>
      <c r="S3080" s="348">
        <v>88375053</v>
      </c>
      <c r="T3080" s="348" t="s">
        <v>16345</v>
      </c>
      <c r="U3080" s="348">
        <v>24021628</v>
      </c>
      <c r="V3080" s="68"/>
      <c r="W3080" s="68"/>
      <c r="X3080" s="68" t="s">
        <v>5406</v>
      </c>
      <c r="Y3080" s="68"/>
    </row>
    <row r="3081" spans="1:25" x14ac:dyDescent="0.25">
      <c r="A3081" s="68" t="s">
        <v>8424</v>
      </c>
      <c r="B3081" s="68" t="s">
        <v>8423</v>
      </c>
      <c r="C3081" s="68" t="s">
        <v>6244</v>
      </c>
      <c r="D3081" s="68" t="s">
        <v>299</v>
      </c>
      <c r="E3081" s="68" t="s">
        <v>6</v>
      </c>
      <c r="F3081" s="68" t="s">
        <v>49</v>
      </c>
      <c r="G3081" s="68" t="s">
        <v>12</v>
      </c>
      <c r="H3081" s="68" t="s">
        <v>7</v>
      </c>
      <c r="I3081" s="68">
        <v>21006</v>
      </c>
      <c r="J3081" s="68" t="s">
        <v>13012</v>
      </c>
      <c r="K3081" s="68" t="s">
        <v>126</v>
      </c>
      <c r="L3081" s="68" t="s">
        <v>299</v>
      </c>
      <c r="M3081" s="68" t="s">
        <v>3577</v>
      </c>
      <c r="N3081" s="68" t="s">
        <v>633</v>
      </c>
      <c r="O3081" s="68" t="s">
        <v>14666</v>
      </c>
      <c r="P3081" s="348">
        <v>24041122</v>
      </c>
      <c r="Q3081" s="348">
        <v>24041122</v>
      </c>
      <c r="R3081" s="348" t="s">
        <v>10515</v>
      </c>
      <c r="S3081" s="348">
        <v>72921123</v>
      </c>
      <c r="T3081" s="348" t="s">
        <v>15379</v>
      </c>
      <c r="U3081" s="348">
        <v>24733118</v>
      </c>
      <c r="V3081" s="68"/>
      <c r="W3081" s="68"/>
      <c r="X3081" s="68" t="s">
        <v>1842</v>
      </c>
      <c r="Y3081" s="68"/>
    </row>
    <row r="3082" spans="1:25" x14ac:dyDescent="0.25">
      <c r="A3082" s="68" t="s">
        <v>8426</v>
      </c>
      <c r="B3082" s="68" t="s">
        <v>8425</v>
      </c>
      <c r="C3082" s="68" t="s">
        <v>8427</v>
      </c>
      <c r="D3082" s="68" t="s">
        <v>299</v>
      </c>
      <c r="E3082" s="68" t="s">
        <v>2</v>
      </c>
      <c r="F3082" s="68" t="s">
        <v>49</v>
      </c>
      <c r="G3082" s="68" t="s">
        <v>1171</v>
      </c>
      <c r="H3082" s="68" t="s">
        <v>4</v>
      </c>
      <c r="I3082" s="68">
        <v>21603</v>
      </c>
      <c r="J3082" s="68" t="s">
        <v>13940</v>
      </c>
      <c r="K3082" s="68" t="s">
        <v>126</v>
      </c>
      <c r="L3082" s="68" t="s">
        <v>3343</v>
      </c>
      <c r="M3082" s="68" t="s">
        <v>3602</v>
      </c>
      <c r="N3082" s="68" t="s">
        <v>11938</v>
      </c>
      <c r="O3082" s="68" t="s">
        <v>14666</v>
      </c>
      <c r="P3082" s="348" t="s">
        <v>15347</v>
      </c>
      <c r="Q3082" s="348" t="s">
        <v>15347</v>
      </c>
      <c r="R3082" s="348" t="s">
        <v>16898</v>
      </c>
      <c r="S3082" s="348">
        <v>84020031</v>
      </c>
      <c r="T3082" s="348" t="s">
        <v>16496</v>
      </c>
      <c r="U3082" s="348">
        <v>24722182</v>
      </c>
      <c r="V3082" s="68"/>
      <c r="W3082" s="68"/>
      <c r="X3082" s="68" t="s">
        <v>8469</v>
      </c>
      <c r="Y3082" s="68"/>
    </row>
    <row r="3083" spans="1:25" x14ac:dyDescent="0.25">
      <c r="A3083" s="68" t="s">
        <v>8429</v>
      </c>
      <c r="B3083" s="68" t="s">
        <v>8428</v>
      </c>
      <c r="C3083" s="68" t="s">
        <v>4653</v>
      </c>
      <c r="D3083" s="68" t="s">
        <v>299</v>
      </c>
      <c r="E3083" s="68" t="s">
        <v>2</v>
      </c>
      <c r="F3083" s="68" t="s">
        <v>49</v>
      </c>
      <c r="G3083" s="68" t="s">
        <v>1171</v>
      </c>
      <c r="H3083" s="68" t="s">
        <v>3</v>
      </c>
      <c r="I3083" s="68">
        <v>21602</v>
      </c>
      <c r="J3083" s="68" t="s">
        <v>13939</v>
      </c>
      <c r="K3083" s="68" t="s">
        <v>126</v>
      </c>
      <c r="L3083" s="68" t="s">
        <v>3343</v>
      </c>
      <c r="M3083" s="68" t="s">
        <v>2654</v>
      </c>
      <c r="N3083" s="68" t="s">
        <v>4653</v>
      </c>
      <c r="O3083" s="68" t="s">
        <v>14666</v>
      </c>
      <c r="P3083" s="348">
        <v>86706861</v>
      </c>
      <c r="Q3083" s="348" t="s">
        <v>15347</v>
      </c>
      <c r="R3083" s="348" t="s">
        <v>14869</v>
      </c>
      <c r="S3083" s="348">
        <v>87080612</v>
      </c>
      <c r="T3083" s="348" t="s">
        <v>16496</v>
      </c>
      <c r="U3083" s="348">
        <v>24722182</v>
      </c>
      <c r="V3083" s="68"/>
      <c r="W3083" s="68"/>
      <c r="X3083" s="68" t="s">
        <v>5696</v>
      </c>
      <c r="Y3083" s="68"/>
    </row>
    <row r="3084" spans="1:25" x14ac:dyDescent="0.25">
      <c r="A3084" s="68" t="s">
        <v>8431</v>
      </c>
      <c r="B3084" s="68" t="s">
        <v>8430</v>
      </c>
      <c r="C3084" s="68" t="s">
        <v>8432</v>
      </c>
      <c r="D3084" s="68" t="s">
        <v>63</v>
      </c>
      <c r="E3084" s="68" t="s">
        <v>3</v>
      </c>
      <c r="F3084" s="68" t="s">
        <v>46</v>
      </c>
      <c r="G3084" s="68" t="s">
        <v>4</v>
      </c>
      <c r="H3084" s="68" t="s">
        <v>3</v>
      </c>
      <c r="I3084" s="68">
        <v>10302</v>
      </c>
      <c r="J3084" s="68" t="s">
        <v>13764</v>
      </c>
      <c r="K3084" s="68" t="s">
        <v>47</v>
      </c>
      <c r="L3084" s="68" t="s">
        <v>63</v>
      </c>
      <c r="M3084" s="68" t="s">
        <v>69</v>
      </c>
      <c r="N3084" s="68" t="s">
        <v>2414</v>
      </c>
      <c r="O3084" s="68" t="s">
        <v>14666</v>
      </c>
      <c r="P3084" s="348">
        <v>25102084</v>
      </c>
      <c r="Q3084" s="348">
        <v>22700385</v>
      </c>
      <c r="R3084" s="348" t="s">
        <v>13425</v>
      </c>
      <c r="S3084" s="348">
        <v>25102084</v>
      </c>
      <c r="T3084" s="348" t="s">
        <v>16250</v>
      </c>
      <c r="U3084" s="348">
        <v>22700885</v>
      </c>
      <c r="V3084" s="68"/>
      <c r="W3084" s="68"/>
      <c r="X3084" s="68" t="s">
        <v>2859</v>
      </c>
      <c r="Y3084" s="68" t="s">
        <v>1771</v>
      </c>
    </row>
    <row r="3085" spans="1:25" x14ac:dyDescent="0.25">
      <c r="A3085" s="68" t="s">
        <v>8434</v>
      </c>
      <c r="B3085" s="68" t="s">
        <v>8433</v>
      </c>
      <c r="C3085" s="68" t="s">
        <v>8435</v>
      </c>
      <c r="D3085" s="68" t="s">
        <v>11156</v>
      </c>
      <c r="E3085" s="68" t="s">
        <v>7</v>
      </c>
      <c r="F3085" s="68" t="s">
        <v>46</v>
      </c>
      <c r="G3085" s="68" t="s">
        <v>12</v>
      </c>
      <c r="H3085" s="68" t="s">
        <v>3</v>
      </c>
      <c r="I3085" s="68">
        <v>11002</v>
      </c>
      <c r="J3085" s="68" t="s">
        <v>13826</v>
      </c>
      <c r="K3085" s="68" t="s">
        <v>47</v>
      </c>
      <c r="L3085" s="68" t="s">
        <v>330</v>
      </c>
      <c r="M3085" s="68" t="s">
        <v>186</v>
      </c>
      <c r="N3085" s="68" t="s">
        <v>8435</v>
      </c>
      <c r="O3085" s="68" t="s">
        <v>14666</v>
      </c>
      <c r="P3085" s="348" t="s">
        <v>15347</v>
      </c>
      <c r="Q3085" s="348" t="s">
        <v>15347</v>
      </c>
      <c r="R3085" s="348" t="s">
        <v>12439</v>
      </c>
      <c r="S3085" s="348">
        <v>88132804</v>
      </c>
      <c r="T3085" s="348" t="s">
        <v>16273</v>
      </c>
      <c r="U3085" s="348">
        <v>22754085</v>
      </c>
      <c r="V3085" s="68"/>
      <c r="W3085" s="68"/>
      <c r="X3085" s="68" t="s">
        <v>2925</v>
      </c>
      <c r="Y3085" s="68"/>
    </row>
    <row r="3086" spans="1:25" x14ac:dyDescent="0.25">
      <c r="A3086" s="68" t="s">
        <v>8437</v>
      </c>
      <c r="B3086" s="68" t="s">
        <v>8436</v>
      </c>
      <c r="C3086" s="68" t="s">
        <v>285</v>
      </c>
      <c r="D3086" s="68" t="s">
        <v>1112</v>
      </c>
      <c r="E3086" s="68" t="s">
        <v>5</v>
      </c>
      <c r="F3086" s="68" t="s">
        <v>316</v>
      </c>
      <c r="G3086" s="68" t="s">
        <v>2</v>
      </c>
      <c r="H3086" s="68" t="s">
        <v>2</v>
      </c>
      <c r="I3086" s="68">
        <v>50101</v>
      </c>
      <c r="J3086" s="68" t="s">
        <v>12890</v>
      </c>
      <c r="K3086" s="68" t="s">
        <v>317</v>
      </c>
      <c r="L3086" s="68" t="s">
        <v>1112</v>
      </c>
      <c r="M3086" s="68" t="s">
        <v>1112</v>
      </c>
      <c r="N3086" s="68" t="s">
        <v>285</v>
      </c>
      <c r="O3086" s="68" t="s">
        <v>14666</v>
      </c>
      <c r="P3086" s="348">
        <v>47020502</v>
      </c>
      <c r="Q3086" s="348">
        <v>89414287</v>
      </c>
      <c r="R3086" s="348" t="s">
        <v>6015</v>
      </c>
      <c r="S3086" s="348">
        <v>47020502</v>
      </c>
      <c r="T3086" s="348" t="s">
        <v>15746</v>
      </c>
      <c r="U3086" s="348" t="s">
        <v>16305</v>
      </c>
      <c r="V3086" s="68"/>
      <c r="W3086" s="68"/>
      <c r="X3086" s="68" t="s">
        <v>2683</v>
      </c>
      <c r="Y3086" s="68"/>
    </row>
    <row r="3087" spans="1:25" x14ac:dyDescent="0.25">
      <c r="A3087" s="68" t="s">
        <v>8439</v>
      </c>
      <c r="B3087" s="68" t="s">
        <v>8438</v>
      </c>
      <c r="C3087" s="68" t="s">
        <v>202</v>
      </c>
      <c r="D3087" s="68" t="s">
        <v>1112</v>
      </c>
      <c r="E3087" s="68" t="s">
        <v>5</v>
      </c>
      <c r="F3087" s="68" t="s">
        <v>316</v>
      </c>
      <c r="G3087" s="68" t="s">
        <v>2</v>
      </c>
      <c r="H3087" s="68" t="s">
        <v>2</v>
      </c>
      <c r="I3087" s="68">
        <v>50101</v>
      </c>
      <c r="J3087" s="68" t="s">
        <v>12890</v>
      </c>
      <c r="K3087" s="68" t="s">
        <v>317</v>
      </c>
      <c r="L3087" s="68" t="s">
        <v>1112</v>
      </c>
      <c r="M3087" s="68" t="s">
        <v>1112</v>
      </c>
      <c r="N3087" s="68" t="s">
        <v>202</v>
      </c>
      <c r="O3087" s="68" t="s">
        <v>14666</v>
      </c>
      <c r="P3087" s="348">
        <v>26664018</v>
      </c>
      <c r="Q3087" s="348" t="s">
        <v>15347</v>
      </c>
      <c r="R3087" s="348" t="s">
        <v>11666</v>
      </c>
      <c r="S3087" s="348">
        <v>87179773</v>
      </c>
      <c r="T3087" s="348" t="s">
        <v>15746</v>
      </c>
      <c r="U3087" s="348">
        <v>87100992</v>
      </c>
      <c r="V3087" s="68" t="s">
        <v>15261</v>
      </c>
      <c r="W3087" s="68"/>
      <c r="X3087" s="68" t="s">
        <v>1420</v>
      </c>
      <c r="Y3087" s="68"/>
    </row>
    <row r="3088" spans="1:25" x14ac:dyDescent="0.25">
      <c r="A3088" s="68" t="s">
        <v>8441</v>
      </c>
      <c r="B3088" s="68" t="s">
        <v>8440</v>
      </c>
      <c r="C3088" s="68" t="s">
        <v>8442</v>
      </c>
      <c r="D3088" s="68" t="s">
        <v>1112</v>
      </c>
      <c r="E3088" s="68" t="s">
        <v>2</v>
      </c>
      <c r="F3088" s="68" t="s">
        <v>316</v>
      </c>
      <c r="G3088" s="68" t="s">
        <v>12</v>
      </c>
      <c r="H3088" s="68" t="s">
        <v>2</v>
      </c>
      <c r="I3088" s="68">
        <v>51001</v>
      </c>
      <c r="J3088" s="68" t="s">
        <v>12922</v>
      </c>
      <c r="K3088" s="68" t="s">
        <v>317</v>
      </c>
      <c r="L3088" s="68" t="s">
        <v>934</v>
      </c>
      <c r="M3088" s="68" t="s">
        <v>934</v>
      </c>
      <c r="N3088" s="68" t="s">
        <v>8442</v>
      </c>
      <c r="O3088" s="68" t="s">
        <v>14666</v>
      </c>
      <c r="P3088" s="348">
        <v>26799174</v>
      </c>
      <c r="Q3088" s="348">
        <v>60859336</v>
      </c>
      <c r="R3088" s="348" t="s">
        <v>13548</v>
      </c>
      <c r="S3088" s="348">
        <v>60859336</v>
      </c>
      <c r="T3088" s="348" t="s">
        <v>16899</v>
      </c>
      <c r="U3088" s="348">
        <v>26799174</v>
      </c>
      <c r="V3088" s="68"/>
      <c r="W3088" s="68"/>
      <c r="X3088" s="68" t="s">
        <v>4001</v>
      </c>
      <c r="Y3088" s="68"/>
    </row>
    <row r="3089" spans="1:25" x14ac:dyDescent="0.25">
      <c r="A3089" s="68" t="s">
        <v>8444</v>
      </c>
      <c r="B3089" s="68" t="s">
        <v>8443</v>
      </c>
      <c r="C3089" s="68" t="s">
        <v>8445</v>
      </c>
      <c r="D3089" s="68" t="s">
        <v>473</v>
      </c>
      <c r="E3089" s="68" t="s">
        <v>3</v>
      </c>
      <c r="F3089" s="68" t="s">
        <v>46</v>
      </c>
      <c r="G3089" s="68" t="s">
        <v>5</v>
      </c>
      <c r="H3089" s="68" t="s">
        <v>3</v>
      </c>
      <c r="I3089" s="68">
        <v>10402</v>
      </c>
      <c r="J3089" s="68" t="s">
        <v>13781</v>
      </c>
      <c r="K3089" s="68" t="s">
        <v>47</v>
      </c>
      <c r="L3089" s="68" t="s">
        <v>473</v>
      </c>
      <c r="M3089" s="68" t="s">
        <v>474</v>
      </c>
      <c r="N3089" s="68" t="s">
        <v>8445</v>
      </c>
      <c r="O3089" s="68" t="s">
        <v>14666</v>
      </c>
      <c r="P3089" s="348">
        <v>24165070</v>
      </c>
      <c r="Q3089" s="348" t="s">
        <v>15347</v>
      </c>
      <c r="R3089" s="348" t="s">
        <v>14700</v>
      </c>
      <c r="S3089" s="348">
        <v>71999198</v>
      </c>
      <c r="T3089" s="348" t="s">
        <v>15391</v>
      </c>
      <c r="U3089" s="348">
        <v>24160558</v>
      </c>
      <c r="V3089" s="68"/>
      <c r="W3089" s="68"/>
      <c r="X3089" s="68" t="s">
        <v>9866</v>
      </c>
      <c r="Y3089" s="68"/>
    </row>
    <row r="3090" spans="1:25" x14ac:dyDescent="0.25">
      <c r="A3090" s="68" t="s">
        <v>8447</v>
      </c>
      <c r="B3090" s="68" t="s">
        <v>8446</v>
      </c>
      <c r="C3090" s="68" t="s">
        <v>1987</v>
      </c>
      <c r="D3090" s="68" t="s">
        <v>56</v>
      </c>
      <c r="E3090" s="68" t="s">
        <v>6</v>
      </c>
      <c r="F3090" s="68" t="s">
        <v>46</v>
      </c>
      <c r="G3090" s="68" t="s">
        <v>300</v>
      </c>
      <c r="H3090" s="68" t="s">
        <v>3</v>
      </c>
      <c r="I3090" s="68">
        <v>11402</v>
      </c>
      <c r="J3090" s="68" t="s">
        <v>13851</v>
      </c>
      <c r="K3090" s="68" t="s">
        <v>47</v>
      </c>
      <c r="L3090" s="68" t="s">
        <v>832</v>
      </c>
      <c r="M3090" s="68" t="s">
        <v>570</v>
      </c>
      <c r="N3090" s="68" t="s">
        <v>1987</v>
      </c>
      <c r="O3090" s="68" t="s">
        <v>14666</v>
      </c>
      <c r="P3090" s="348">
        <v>25290121</v>
      </c>
      <c r="Q3090" s="348" t="s">
        <v>15347</v>
      </c>
      <c r="R3090" s="348" t="s">
        <v>15808</v>
      </c>
      <c r="S3090" s="348">
        <v>25290121</v>
      </c>
      <c r="T3090" s="348" t="s">
        <v>15411</v>
      </c>
      <c r="U3090" s="348">
        <v>22352880</v>
      </c>
      <c r="V3090" s="68"/>
      <c r="W3090" s="68"/>
      <c r="X3090" s="68" t="s">
        <v>3805</v>
      </c>
      <c r="Y3090" s="68"/>
    </row>
    <row r="3091" spans="1:25" x14ac:dyDescent="0.25">
      <c r="A3091" s="68" t="s">
        <v>8449</v>
      </c>
      <c r="B3091" s="68" t="s">
        <v>8448</v>
      </c>
      <c r="C3091" s="68" t="s">
        <v>8450</v>
      </c>
      <c r="D3091" s="68" t="s">
        <v>196</v>
      </c>
      <c r="E3091" s="68" t="s">
        <v>2</v>
      </c>
      <c r="F3091" s="68" t="s">
        <v>195</v>
      </c>
      <c r="G3091" s="68" t="s">
        <v>2</v>
      </c>
      <c r="H3091" s="68" t="s">
        <v>10</v>
      </c>
      <c r="I3091" s="68">
        <v>60108</v>
      </c>
      <c r="J3091" s="68" t="s">
        <v>13089</v>
      </c>
      <c r="K3091" s="68" t="s">
        <v>196</v>
      </c>
      <c r="L3091" s="68" t="s">
        <v>196</v>
      </c>
      <c r="M3091" s="68" t="s">
        <v>3082</v>
      </c>
      <c r="N3091" s="68" t="s">
        <v>11939</v>
      </c>
      <c r="O3091" s="68" t="s">
        <v>14666</v>
      </c>
      <c r="P3091" s="348">
        <v>26632707</v>
      </c>
      <c r="Q3091" s="348">
        <v>26632707</v>
      </c>
      <c r="R3091" s="348" t="s">
        <v>15009</v>
      </c>
      <c r="S3091" s="348">
        <v>89702694</v>
      </c>
      <c r="T3091" s="348" t="s">
        <v>15820</v>
      </c>
      <c r="U3091" s="348">
        <v>26639730</v>
      </c>
      <c r="V3091" s="68"/>
      <c r="W3091" s="68"/>
      <c r="X3091" s="68" t="s">
        <v>2442</v>
      </c>
      <c r="Y3091" s="68"/>
    </row>
    <row r="3092" spans="1:25" x14ac:dyDescent="0.25">
      <c r="A3092" s="68" t="s">
        <v>8452</v>
      </c>
      <c r="B3092" s="68" t="s">
        <v>8451</v>
      </c>
      <c r="C3092" s="68" t="s">
        <v>7585</v>
      </c>
      <c r="D3092" s="68" t="s">
        <v>196</v>
      </c>
      <c r="E3092" s="68" t="s">
        <v>4</v>
      </c>
      <c r="F3092" s="68" t="s">
        <v>195</v>
      </c>
      <c r="G3092" s="68" t="s">
        <v>2</v>
      </c>
      <c r="H3092" s="68" t="s">
        <v>4</v>
      </c>
      <c r="I3092" s="68">
        <v>60103</v>
      </c>
      <c r="J3092" s="68" t="s">
        <v>12968</v>
      </c>
      <c r="K3092" s="68" t="s">
        <v>196</v>
      </c>
      <c r="L3092" s="68" t="s">
        <v>196</v>
      </c>
      <c r="M3092" s="68" t="s">
        <v>6408</v>
      </c>
      <c r="N3092" s="68" t="s">
        <v>7585</v>
      </c>
      <c r="O3092" s="68" t="s">
        <v>14666</v>
      </c>
      <c r="P3092" s="348">
        <v>84246629</v>
      </c>
      <c r="Q3092" s="348" t="s">
        <v>15347</v>
      </c>
      <c r="R3092" s="348" t="s">
        <v>12740</v>
      </c>
      <c r="S3092" s="348">
        <v>86996408</v>
      </c>
      <c r="T3092" s="348" t="s">
        <v>15831</v>
      </c>
      <c r="U3092" s="348" t="s">
        <v>16900</v>
      </c>
      <c r="V3092" s="68" t="s">
        <v>15261</v>
      </c>
      <c r="W3092" s="68"/>
      <c r="X3092" s="68" t="s">
        <v>10611</v>
      </c>
      <c r="Y3092" s="68"/>
    </row>
    <row r="3093" spans="1:25" x14ac:dyDescent="0.25">
      <c r="A3093" s="68" t="s">
        <v>8454</v>
      </c>
      <c r="B3093" s="68" t="s">
        <v>8453</v>
      </c>
      <c r="C3093" s="68" t="s">
        <v>8455</v>
      </c>
      <c r="D3093" s="68" t="s">
        <v>5975</v>
      </c>
      <c r="E3093" s="68" t="s">
        <v>3</v>
      </c>
      <c r="F3093" s="68" t="s">
        <v>195</v>
      </c>
      <c r="G3093" s="68" t="s">
        <v>2</v>
      </c>
      <c r="H3093" s="68" t="s">
        <v>15</v>
      </c>
      <c r="I3093" s="68">
        <v>60111</v>
      </c>
      <c r="J3093" s="68" t="s">
        <v>13974</v>
      </c>
      <c r="K3093" s="68" t="s">
        <v>196</v>
      </c>
      <c r="L3093" s="68" t="s">
        <v>196</v>
      </c>
      <c r="M3093" s="68" t="s">
        <v>4033</v>
      </c>
      <c r="N3093" s="68" t="s">
        <v>8455</v>
      </c>
      <c r="O3093" s="68" t="s">
        <v>14666</v>
      </c>
      <c r="P3093" s="348">
        <v>88596065</v>
      </c>
      <c r="Q3093" s="348">
        <v>22006560</v>
      </c>
      <c r="R3093" s="348" t="s">
        <v>16901</v>
      </c>
      <c r="S3093" s="348">
        <v>88596065</v>
      </c>
      <c r="T3093" s="348" t="s">
        <v>16296</v>
      </c>
      <c r="U3093" s="348">
        <v>26420211</v>
      </c>
      <c r="V3093" s="68"/>
      <c r="W3093" s="68"/>
      <c r="X3093" s="68"/>
      <c r="Y3093" s="68"/>
    </row>
    <row r="3094" spans="1:25" x14ac:dyDescent="0.25">
      <c r="A3094" s="68" t="s">
        <v>8457</v>
      </c>
      <c r="B3094" s="68" t="s">
        <v>8456</v>
      </c>
      <c r="C3094" s="68" t="s">
        <v>8458</v>
      </c>
      <c r="D3094" s="68" t="s">
        <v>1737</v>
      </c>
      <c r="E3094" s="68" t="s">
        <v>2</v>
      </c>
      <c r="F3094" s="68" t="s">
        <v>195</v>
      </c>
      <c r="G3094" s="68" t="s">
        <v>7</v>
      </c>
      <c r="H3094" s="68" t="s">
        <v>2</v>
      </c>
      <c r="I3094" s="68">
        <v>60601</v>
      </c>
      <c r="J3094" s="68" t="s">
        <v>15334</v>
      </c>
      <c r="K3094" s="68" t="s">
        <v>196</v>
      </c>
      <c r="L3094" s="68" t="s">
        <v>14074</v>
      </c>
      <c r="M3094" s="68" t="s">
        <v>14074</v>
      </c>
      <c r="N3094" s="68" t="s">
        <v>8458</v>
      </c>
      <c r="O3094" s="68" t="s">
        <v>14666</v>
      </c>
      <c r="P3094" s="348">
        <v>27772700</v>
      </c>
      <c r="Q3094" s="348">
        <v>27772700</v>
      </c>
      <c r="R3094" s="348" t="s">
        <v>10073</v>
      </c>
      <c r="S3094" s="348">
        <v>27772700</v>
      </c>
      <c r="T3094" s="348" t="s">
        <v>10063</v>
      </c>
      <c r="U3094" s="348">
        <v>27740318</v>
      </c>
      <c r="V3094" s="68" t="s">
        <v>15261</v>
      </c>
      <c r="W3094" s="68"/>
      <c r="X3094" s="68" t="s">
        <v>4166</v>
      </c>
      <c r="Y3094" s="68"/>
    </row>
    <row r="3095" spans="1:25" x14ac:dyDescent="0.25">
      <c r="A3095" s="68" t="s">
        <v>8462</v>
      </c>
      <c r="B3095" s="68" t="s">
        <v>8461</v>
      </c>
      <c r="C3095" s="68" t="s">
        <v>8463</v>
      </c>
      <c r="D3095" s="68" t="s">
        <v>1737</v>
      </c>
      <c r="E3095" s="68" t="s">
        <v>5</v>
      </c>
      <c r="F3095" s="68" t="s">
        <v>195</v>
      </c>
      <c r="G3095" s="68" t="s">
        <v>11</v>
      </c>
      <c r="H3095" s="68" t="s">
        <v>2</v>
      </c>
      <c r="I3095" s="68">
        <v>60901</v>
      </c>
      <c r="J3095" s="68" t="s">
        <v>12920</v>
      </c>
      <c r="K3095" s="68" t="s">
        <v>196</v>
      </c>
      <c r="L3095" s="68" t="s">
        <v>722</v>
      </c>
      <c r="M3095" s="68" t="s">
        <v>722</v>
      </c>
      <c r="N3095" s="68" t="s">
        <v>1188</v>
      </c>
      <c r="O3095" s="68" t="s">
        <v>14666</v>
      </c>
      <c r="P3095" s="348">
        <v>27793111</v>
      </c>
      <c r="Q3095" s="348" t="s">
        <v>15347</v>
      </c>
      <c r="R3095" s="348" t="s">
        <v>16902</v>
      </c>
      <c r="S3095" s="348">
        <v>27793111</v>
      </c>
      <c r="T3095" s="348" t="s">
        <v>15995</v>
      </c>
      <c r="U3095" s="348">
        <v>70155044</v>
      </c>
      <c r="V3095" s="68"/>
      <c r="W3095" s="68"/>
      <c r="X3095" s="68" t="s">
        <v>7995</v>
      </c>
      <c r="Y3095" s="68"/>
    </row>
    <row r="3096" spans="1:25" x14ac:dyDescent="0.25">
      <c r="A3096" s="68" t="s">
        <v>8465</v>
      </c>
      <c r="B3096" s="68" t="s">
        <v>8464</v>
      </c>
      <c r="C3096" s="68" t="s">
        <v>8466</v>
      </c>
      <c r="D3096" s="68" t="s">
        <v>11185</v>
      </c>
      <c r="E3096" s="68" t="s">
        <v>8</v>
      </c>
      <c r="F3096" s="68" t="s">
        <v>195</v>
      </c>
      <c r="G3096" s="68" t="s">
        <v>6</v>
      </c>
      <c r="H3096" s="68" t="s">
        <v>3</v>
      </c>
      <c r="I3096" s="68">
        <v>60502</v>
      </c>
      <c r="J3096" s="68" t="s">
        <v>12940</v>
      </c>
      <c r="K3096" s="68" t="s">
        <v>196</v>
      </c>
      <c r="L3096" s="68" t="s">
        <v>14048</v>
      </c>
      <c r="M3096" s="68" t="s">
        <v>14317</v>
      </c>
      <c r="N3096" s="68" t="s">
        <v>8466</v>
      </c>
      <c r="O3096" s="68" t="s">
        <v>14666</v>
      </c>
      <c r="P3096" s="348">
        <v>27864155</v>
      </c>
      <c r="Q3096" s="348">
        <v>27867178</v>
      </c>
      <c r="R3096" s="348" t="s">
        <v>12518</v>
      </c>
      <c r="S3096" s="348">
        <v>27864155</v>
      </c>
      <c r="T3096" s="348" t="s">
        <v>15890</v>
      </c>
      <c r="U3096" s="348">
        <v>27866209</v>
      </c>
      <c r="V3096" s="68"/>
      <c r="W3096" s="68"/>
      <c r="X3096" s="68" t="s">
        <v>3315</v>
      </c>
      <c r="Y3096" s="68"/>
    </row>
    <row r="3097" spans="1:25" x14ac:dyDescent="0.25">
      <c r="A3097" s="68" t="s">
        <v>8470</v>
      </c>
      <c r="B3097" s="68" t="s">
        <v>8469</v>
      </c>
      <c r="C3097" s="68" t="s">
        <v>1440</v>
      </c>
      <c r="D3097" s="68" t="s">
        <v>11185</v>
      </c>
      <c r="E3097" s="68" t="s">
        <v>5</v>
      </c>
      <c r="F3097" s="68" t="s">
        <v>195</v>
      </c>
      <c r="G3097" s="68" t="s">
        <v>4</v>
      </c>
      <c r="H3097" s="68" t="s">
        <v>4</v>
      </c>
      <c r="I3097" s="68">
        <v>60303</v>
      </c>
      <c r="J3097" s="68" t="s">
        <v>12978</v>
      </c>
      <c r="K3097" s="68" t="s">
        <v>196</v>
      </c>
      <c r="L3097" s="68" t="s">
        <v>2066</v>
      </c>
      <c r="M3097" s="68" t="s">
        <v>2178</v>
      </c>
      <c r="N3097" s="68" t="s">
        <v>1440</v>
      </c>
      <c r="O3097" s="68" t="s">
        <v>14666</v>
      </c>
      <c r="P3097" s="348">
        <v>22006090</v>
      </c>
      <c r="Q3097" s="348">
        <v>27300719</v>
      </c>
      <c r="R3097" s="348" t="s">
        <v>15077</v>
      </c>
      <c r="S3097" s="348">
        <v>87198869</v>
      </c>
      <c r="T3097" s="348" t="s">
        <v>15515</v>
      </c>
      <c r="U3097" s="348">
        <v>27300719</v>
      </c>
      <c r="V3097" s="68"/>
      <c r="W3097" s="68"/>
      <c r="X3097" s="68"/>
      <c r="Y3097" s="68"/>
    </row>
    <row r="3098" spans="1:25" x14ac:dyDescent="0.25">
      <c r="A3098" s="68" t="s">
        <v>8472</v>
      </c>
      <c r="B3098" s="68" t="s">
        <v>8471</v>
      </c>
      <c r="C3098" s="68" t="s">
        <v>8473</v>
      </c>
      <c r="D3098" s="68" t="s">
        <v>132</v>
      </c>
      <c r="E3098" s="68" t="s">
        <v>8</v>
      </c>
      <c r="F3098" s="68" t="s">
        <v>133</v>
      </c>
      <c r="G3098" s="68" t="s">
        <v>6</v>
      </c>
      <c r="H3098" s="68" t="s">
        <v>4</v>
      </c>
      <c r="I3098" s="68">
        <v>70503</v>
      </c>
      <c r="J3098" s="68" t="s">
        <v>12992</v>
      </c>
      <c r="K3098" s="68" t="s">
        <v>132</v>
      </c>
      <c r="L3098" s="68" t="s">
        <v>3790</v>
      </c>
      <c r="M3098" s="68" t="s">
        <v>14349</v>
      </c>
      <c r="N3098" s="68" t="s">
        <v>8473</v>
      </c>
      <c r="O3098" s="68" t="s">
        <v>14666</v>
      </c>
      <c r="P3098" s="348">
        <v>88346316</v>
      </c>
      <c r="Q3098" s="348">
        <v>22001668</v>
      </c>
      <c r="R3098" s="348" t="s">
        <v>10228</v>
      </c>
      <c r="S3098" s="348">
        <v>22001668</v>
      </c>
      <c r="T3098" s="348" t="s">
        <v>15355</v>
      </c>
      <c r="U3098" s="348" t="s">
        <v>16826</v>
      </c>
      <c r="V3098" s="68"/>
      <c r="W3098" s="68"/>
      <c r="X3098" s="68" t="s">
        <v>3406</v>
      </c>
      <c r="Y3098" s="68"/>
    </row>
    <row r="3099" spans="1:25" x14ac:dyDescent="0.25">
      <c r="A3099" s="68" t="s">
        <v>8475</v>
      </c>
      <c r="B3099" s="68" t="s">
        <v>8474</v>
      </c>
      <c r="C3099" s="68" t="s">
        <v>10358</v>
      </c>
      <c r="D3099" s="68" t="s">
        <v>132</v>
      </c>
      <c r="E3099" s="68" t="s">
        <v>5</v>
      </c>
      <c r="F3099" s="68" t="s">
        <v>133</v>
      </c>
      <c r="G3099" s="68" t="s">
        <v>4</v>
      </c>
      <c r="H3099" s="68" t="s">
        <v>3</v>
      </c>
      <c r="I3099" s="68">
        <v>70302</v>
      </c>
      <c r="J3099" s="68" t="s">
        <v>12934</v>
      </c>
      <c r="K3099" s="68" t="s">
        <v>132</v>
      </c>
      <c r="L3099" s="68" t="s">
        <v>14348</v>
      </c>
      <c r="M3099" s="68" t="s">
        <v>1699</v>
      </c>
      <c r="N3099" s="68" t="s">
        <v>10358</v>
      </c>
      <c r="O3099" s="68" t="s">
        <v>14666</v>
      </c>
      <c r="P3099" s="348">
        <v>22001770</v>
      </c>
      <c r="Q3099" s="348" t="s">
        <v>15347</v>
      </c>
      <c r="R3099" s="348" t="s">
        <v>12755</v>
      </c>
      <c r="S3099" s="348">
        <v>84192756</v>
      </c>
      <c r="T3099" s="348" t="s">
        <v>15951</v>
      </c>
      <c r="U3099" s="348">
        <v>27685436</v>
      </c>
      <c r="V3099" s="68"/>
      <c r="W3099" s="68"/>
      <c r="X3099" s="68" t="s">
        <v>4998</v>
      </c>
      <c r="Y3099" s="68"/>
    </row>
    <row r="3100" spans="1:25" x14ac:dyDescent="0.25">
      <c r="A3100" s="68" t="s">
        <v>8477</v>
      </c>
      <c r="B3100" s="68" t="s">
        <v>8476</v>
      </c>
      <c r="C3100" s="68" t="s">
        <v>8478</v>
      </c>
      <c r="D3100" s="68" t="s">
        <v>132</v>
      </c>
      <c r="E3100" s="68" t="s">
        <v>7</v>
      </c>
      <c r="F3100" s="68" t="s">
        <v>133</v>
      </c>
      <c r="G3100" s="68" t="s">
        <v>4</v>
      </c>
      <c r="H3100" s="68" t="s">
        <v>4</v>
      </c>
      <c r="I3100" s="68">
        <v>70303</v>
      </c>
      <c r="J3100" s="68" t="s">
        <v>12979</v>
      </c>
      <c r="K3100" s="68" t="s">
        <v>132</v>
      </c>
      <c r="L3100" s="68" t="s">
        <v>14348</v>
      </c>
      <c r="M3100" s="68" t="s">
        <v>5606</v>
      </c>
      <c r="N3100" s="68" t="s">
        <v>11940</v>
      </c>
      <c r="O3100" s="68" t="s">
        <v>14666</v>
      </c>
      <c r="P3100" s="348">
        <v>22001765</v>
      </c>
      <c r="Q3100" s="348" t="s">
        <v>15347</v>
      </c>
      <c r="R3100" s="348" t="s">
        <v>13304</v>
      </c>
      <c r="S3100" s="348">
        <v>88642896</v>
      </c>
      <c r="T3100" s="348" t="s">
        <v>15643</v>
      </c>
      <c r="U3100" s="348">
        <v>27654219</v>
      </c>
      <c r="V3100" s="68"/>
      <c r="W3100" s="68"/>
      <c r="X3100" s="68" t="s">
        <v>9606</v>
      </c>
      <c r="Y3100" s="68"/>
    </row>
    <row r="3101" spans="1:25" x14ac:dyDescent="0.25">
      <c r="A3101" s="68" t="s">
        <v>8480</v>
      </c>
      <c r="B3101" s="68" t="s">
        <v>8479</v>
      </c>
      <c r="C3101" s="68" t="s">
        <v>8481</v>
      </c>
      <c r="D3101" s="68" t="s">
        <v>132</v>
      </c>
      <c r="E3101" s="68" t="s">
        <v>7</v>
      </c>
      <c r="F3101" s="68" t="s">
        <v>133</v>
      </c>
      <c r="G3101" s="68" t="s">
        <v>4</v>
      </c>
      <c r="H3101" s="68" t="s">
        <v>6</v>
      </c>
      <c r="I3101" s="68">
        <v>70305</v>
      </c>
      <c r="J3101" s="68" t="s">
        <v>15340</v>
      </c>
      <c r="K3101" s="68" t="s">
        <v>132</v>
      </c>
      <c r="L3101" s="68" t="s">
        <v>14348</v>
      </c>
      <c r="M3101" s="68" t="s">
        <v>14663</v>
      </c>
      <c r="N3101" s="68" t="s">
        <v>11941</v>
      </c>
      <c r="O3101" s="68" t="s">
        <v>14666</v>
      </c>
      <c r="P3101" s="348">
        <v>22001757</v>
      </c>
      <c r="Q3101" s="348" t="s">
        <v>15347</v>
      </c>
      <c r="R3101" s="348" t="s">
        <v>13612</v>
      </c>
      <c r="S3101" s="348">
        <v>84624026</v>
      </c>
      <c r="T3101" s="348" t="s">
        <v>15643</v>
      </c>
      <c r="U3101" s="348">
        <v>27654219</v>
      </c>
      <c r="V3101" s="68"/>
      <c r="W3101" s="68"/>
      <c r="X3101" s="68" t="s">
        <v>9601</v>
      </c>
      <c r="Y3101" s="68"/>
    </row>
    <row r="3102" spans="1:25" x14ac:dyDescent="0.25">
      <c r="A3102" s="68" t="s">
        <v>8483</v>
      </c>
      <c r="B3102" s="68" t="s">
        <v>8482</v>
      </c>
      <c r="C3102" s="68" t="s">
        <v>8484</v>
      </c>
      <c r="D3102" s="68" t="s">
        <v>132</v>
      </c>
      <c r="E3102" s="68" t="s">
        <v>7</v>
      </c>
      <c r="F3102" s="68" t="s">
        <v>133</v>
      </c>
      <c r="G3102" s="68" t="s">
        <v>4</v>
      </c>
      <c r="H3102" s="68" t="s">
        <v>6</v>
      </c>
      <c r="I3102" s="68">
        <v>70305</v>
      </c>
      <c r="J3102" s="68" t="s">
        <v>15340</v>
      </c>
      <c r="K3102" s="68" t="s">
        <v>132</v>
      </c>
      <c r="L3102" s="68" t="s">
        <v>14348</v>
      </c>
      <c r="M3102" s="68" t="s">
        <v>14663</v>
      </c>
      <c r="N3102" s="68" t="s">
        <v>11942</v>
      </c>
      <c r="O3102" s="68" t="s">
        <v>14666</v>
      </c>
      <c r="P3102" s="348">
        <v>22002299</v>
      </c>
      <c r="Q3102" s="348">
        <v>62896999</v>
      </c>
      <c r="R3102" s="348" t="s">
        <v>10364</v>
      </c>
      <c r="S3102" s="348">
        <v>62896999</v>
      </c>
      <c r="T3102" s="348" t="s">
        <v>15643</v>
      </c>
      <c r="U3102" s="348">
        <v>27654219</v>
      </c>
      <c r="V3102" s="68"/>
      <c r="W3102" s="68"/>
      <c r="X3102" s="68" t="s">
        <v>4357</v>
      </c>
      <c r="Y3102" s="68"/>
    </row>
    <row r="3103" spans="1:25" x14ac:dyDescent="0.25">
      <c r="A3103" s="68" t="s">
        <v>8486</v>
      </c>
      <c r="B3103" s="68" t="s">
        <v>8485</v>
      </c>
      <c r="C3103" s="68" t="s">
        <v>16029</v>
      </c>
      <c r="D3103" s="68" t="s">
        <v>132</v>
      </c>
      <c r="E3103" s="68" t="s">
        <v>8</v>
      </c>
      <c r="F3103" s="68" t="s">
        <v>133</v>
      </c>
      <c r="G3103" s="68" t="s">
        <v>2</v>
      </c>
      <c r="H3103" s="68" t="s">
        <v>4</v>
      </c>
      <c r="I3103" s="68">
        <v>70103</v>
      </c>
      <c r="J3103" s="68" t="s">
        <v>13900</v>
      </c>
      <c r="K3103" s="68" t="s">
        <v>132</v>
      </c>
      <c r="L3103" s="68" t="s">
        <v>132</v>
      </c>
      <c r="M3103" s="68" t="s">
        <v>134</v>
      </c>
      <c r="N3103" s="68" t="s">
        <v>10382</v>
      </c>
      <c r="O3103" s="68" t="s">
        <v>14666</v>
      </c>
      <c r="P3103" s="348">
        <v>27973135</v>
      </c>
      <c r="Q3103" s="348">
        <v>27972329</v>
      </c>
      <c r="R3103" s="348" t="s">
        <v>15134</v>
      </c>
      <c r="S3103" s="348" t="s">
        <v>15347</v>
      </c>
      <c r="T3103" s="348" t="s">
        <v>15355</v>
      </c>
      <c r="U3103" s="348">
        <v>27972815</v>
      </c>
      <c r="V3103" s="68"/>
      <c r="W3103" s="68"/>
      <c r="X3103" s="68" t="s">
        <v>3427</v>
      </c>
      <c r="Y3103" s="68" t="s">
        <v>1933</v>
      </c>
    </row>
    <row r="3104" spans="1:25" x14ac:dyDescent="0.25">
      <c r="A3104" s="68" t="s">
        <v>8488</v>
      </c>
      <c r="B3104" s="68" t="s">
        <v>8487</v>
      </c>
      <c r="C3104" s="68" t="s">
        <v>1680</v>
      </c>
      <c r="D3104" s="68" t="s">
        <v>132</v>
      </c>
      <c r="E3104" s="68" t="s">
        <v>2</v>
      </c>
      <c r="F3104" s="68" t="s">
        <v>133</v>
      </c>
      <c r="G3104" s="68" t="s">
        <v>2</v>
      </c>
      <c r="H3104" s="68" t="s">
        <v>2</v>
      </c>
      <c r="I3104" s="68">
        <v>70101</v>
      </c>
      <c r="J3104" s="68" t="s">
        <v>13750</v>
      </c>
      <c r="K3104" s="68" t="s">
        <v>132</v>
      </c>
      <c r="L3104" s="68" t="s">
        <v>132</v>
      </c>
      <c r="M3104" s="68" t="s">
        <v>132</v>
      </c>
      <c r="N3104" s="68" t="s">
        <v>285</v>
      </c>
      <c r="O3104" s="68" t="s">
        <v>14666</v>
      </c>
      <c r="P3104" s="348">
        <v>27952241</v>
      </c>
      <c r="Q3104" s="348" t="s">
        <v>15347</v>
      </c>
      <c r="R3104" s="348" t="s">
        <v>16030</v>
      </c>
      <c r="S3104" s="348">
        <v>89441905</v>
      </c>
      <c r="T3104" s="348" t="s">
        <v>15948</v>
      </c>
      <c r="U3104" s="348">
        <v>60484003</v>
      </c>
      <c r="V3104" s="68"/>
      <c r="W3104" s="68"/>
      <c r="X3104" s="68" t="s">
        <v>5614</v>
      </c>
      <c r="Y3104" s="68"/>
    </row>
    <row r="3105" spans="1:25" x14ac:dyDescent="0.25">
      <c r="A3105" s="68" t="s">
        <v>8490</v>
      </c>
      <c r="B3105" s="68" t="s">
        <v>8489</v>
      </c>
      <c r="C3105" s="68" t="s">
        <v>10386</v>
      </c>
      <c r="D3105" s="68" t="s">
        <v>132</v>
      </c>
      <c r="E3105" s="68" t="s">
        <v>3</v>
      </c>
      <c r="F3105" s="68" t="s">
        <v>133</v>
      </c>
      <c r="G3105" s="68" t="s">
        <v>2</v>
      </c>
      <c r="H3105" s="68" t="s">
        <v>5</v>
      </c>
      <c r="I3105" s="68">
        <v>70104</v>
      </c>
      <c r="J3105" s="68" t="s">
        <v>13927</v>
      </c>
      <c r="K3105" s="68" t="s">
        <v>132</v>
      </c>
      <c r="L3105" s="68" t="s">
        <v>132</v>
      </c>
      <c r="M3105" s="68" t="s">
        <v>14352</v>
      </c>
      <c r="N3105" s="68" t="s">
        <v>10386</v>
      </c>
      <c r="O3105" s="68" t="s">
        <v>14666</v>
      </c>
      <c r="P3105" s="348">
        <v>88217974</v>
      </c>
      <c r="Q3105" s="348" t="s">
        <v>15347</v>
      </c>
      <c r="R3105" s="348" t="s">
        <v>8491</v>
      </c>
      <c r="S3105" s="348">
        <v>88217974</v>
      </c>
      <c r="T3105" s="348" t="s">
        <v>15624</v>
      </c>
      <c r="U3105" s="348">
        <v>27582530</v>
      </c>
      <c r="V3105" s="68"/>
      <c r="W3105" s="68"/>
      <c r="X3105" s="68"/>
      <c r="Y3105" s="68"/>
    </row>
    <row r="3106" spans="1:25" x14ac:dyDescent="0.25">
      <c r="A3106" s="68" t="s">
        <v>8493</v>
      </c>
      <c r="B3106" s="68" t="s">
        <v>8492</v>
      </c>
      <c r="C3106" s="68" t="s">
        <v>8494</v>
      </c>
      <c r="D3106" s="68" t="s">
        <v>5463</v>
      </c>
      <c r="E3106" s="68" t="s">
        <v>5</v>
      </c>
      <c r="F3106" s="68" t="s">
        <v>316</v>
      </c>
      <c r="G3106" s="68" t="s">
        <v>3</v>
      </c>
      <c r="H3106" s="68" t="s">
        <v>4</v>
      </c>
      <c r="I3106" s="68">
        <v>50203</v>
      </c>
      <c r="J3106" s="68" t="s">
        <v>12970</v>
      </c>
      <c r="K3106" s="68" t="s">
        <v>317</v>
      </c>
      <c r="L3106" s="68" t="s">
        <v>5463</v>
      </c>
      <c r="M3106" s="68" t="s">
        <v>331</v>
      </c>
      <c r="N3106" s="68" t="s">
        <v>8494</v>
      </c>
      <c r="O3106" s="68" t="s">
        <v>14666</v>
      </c>
      <c r="P3106" s="348">
        <v>22006399</v>
      </c>
      <c r="Q3106" s="348" t="s">
        <v>15347</v>
      </c>
      <c r="R3106" s="348" t="s">
        <v>8495</v>
      </c>
      <c r="S3106" s="348">
        <v>88326737</v>
      </c>
      <c r="T3106" s="348" t="s">
        <v>15766</v>
      </c>
      <c r="U3106" s="348">
        <v>26853425</v>
      </c>
      <c r="V3106" s="68"/>
      <c r="W3106" s="68"/>
      <c r="X3106" s="68"/>
      <c r="Y3106" s="68"/>
    </row>
    <row r="3107" spans="1:25" x14ac:dyDescent="0.25">
      <c r="A3107" s="68" t="s">
        <v>8497</v>
      </c>
      <c r="B3107" s="68" t="s">
        <v>8496</v>
      </c>
      <c r="C3107" s="68" t="s">
        <v>3809</v>
      </c>
      <c r="D3107" s="68" t="s">
        <v>196</v>
      </c>
      <c r="E3107" s="68" t="s">
        <v>3</v>
      </c>
      <c r="F3107" s="68" t="s">
        <v>195</v>
      </c>
      <c r="G3107" s="68" t="s">
        <v>2</v>
      </c>
      <c r="H3107" s="68" t="s">
        <v>300</v>
      </c>
      <c r="I3107" s="68">
        <v>60114</v>
      </c>
      <c r="J3107" s="68" t="s">
        <v>13095</v>
      </c>
      <c r="K3107" s="68" t="s">
        <v>196</v>
      </c>
      <c r="L3107" s="68" t="s">
        <v>196</v>
      </c>
      <c r="M3107" s="68" t="s">
        <v>3809</v>
      </c>
      <c r="N3107" s="68" t="s">
        <v>943</v>
      </c>
      <c r="O3107" s="68" t="s">
        <v>14666</v>
      </c>
      <c r="P3107" s="348">
        <v>26391444</v>
      </c>
      <c r="Q3107" s="348" t="s">
        <v>15347</v>
      </c>
      <c r="R3107" s="348" t="s">
        <v>16903</v>
      </c>
      <c r="S3107" s="348">
        <v>88515317</v>
      </c>
      <c r="T3107" s="348" t="s">
        <v>15827</v>
      </c>
      <c r="U3107" s="348">
        <v>26393028</v>
      </c>
      <c r="V3107" s="68"/>
      <c r="W3107" s="68"/>
      <c r="X3107" s="68"/>
      <c r="Y3107" s="68"/>
    </row>
    <row r="3108" spans="1:25" x14ac:dyDescent="0.25">
      <c r="A3108" s="68" t="s">
        <v>8499</v>
      </c>
      <c r="B3108" s="68" t="s">
        <v>8498</v>
      </c>
      <c r="C3108" s="68" t="s">
        <v>3793</v>
      </c>
      <c r="D3108" s="68" t="s">
        <v>5463</v>
      </c>
      <c r="E3108" s="68" t="s">
        <v>7</v>
      </c>
      <c r="F3108" s="68" t="s">
        <v>316</v>
      </c>
      <c r="G3108" s="68" t="s">
        <v>3</v>
      </c>
      <c r="H3108" s="68" t="s">
        <v>6</v>
      </c>
      <c r="I3108" s="68">
        <v>50205</v>
      </c>
      <c r="J3108" s="68" t="s">
        <v>13951</v>
      </c>
      <c r="K3108" s="68" t="s">
        <v>317</v>
      </c>
      <c r="L3108" s="68" t="s">
        <v>5463</v>
      </c>
      <c r="M3108" s="68" t="s">
        <v>5694</v>
      </c>
      <c r="N3108" s="68" t="s">
        <v>3793</v>
      </c>
      <c r="O3108" s="68" t="s">
        <v>14666</v>
      </c>
      <c r="P3108" s="348">
        <v>22007579</v>
      </c>
      <c r="Q3108" s="348" t="s">
        <v>15347</v>
      </c>
      <c r="R3108" s="348" t="s">
        <v>14936</v>
      </c>
      <c r="S3108" s="348">
        <v>22007579</v>
      </c>
      <c r="T3108" s="348" t="s">
        <v>14959</v>
      </c>
      <c r="U3108" s="348">
        <v>26855230</v>
      </c>
      <c r="V3108" s="68"/>
      <c r="W3108" s="68"/>
      <c r="X3108" s="68" t="s">
        <v>12183</v>
      </c>
      <c r="Y3108" s="68"/>
    </row>
    <row r="3109" spans="1:25" x14ac:dyDescent="0.25">
      <c r="A3109" s="68" t="s">
        <v>8502</v>
      </c>
      <c r="B3109" s="68" t="s">
        <v>8501</v>
      </c>
      <c r="C3109" s="68" t="s">
        <v>8503</v>
      </c>
      <c r="D3109" s="68" t="s">
        <v>4119</v>
      </c>
      <c r="E3109" s="68" t="s">
        <v>3</v>
      </c>
      <c r="F3109" s="68" t="s">
        <v>133</v>
      </c>
      <c r="G3109" s="68" t="s">
        <v>3</v>
      </c>
      <c r="H3109" s="68" t="s">
        <v>8</v>
      </c>
      <c r="I3109" s="68">
        <v>70207</v>
      </c>
      <c r="J3109" s="68" t="s">
        <v>13968</v>
      </c>
      <c r="K3109" s="68" t="s">
        <v>132</v>
      </c>
      <c r="L3109" s="68" t="s">
        <v>14376</v>
      </c>
      <c r="M3109" s="68" t="s">
        <v>1881</v>
      </c>
      <c r="N3109" s="68" t="s">
        <v>1970</v>
      </c>
      <c r="O3109" s="68" t="s">
        <v>14666</v>
      </c>
      <c r="P3109" s="348">
        <v>44092787</v>
      </c>
      <c r="Q3109" s="348" t="s">
        <v>15347</v>
      </c>
      <c r="R3109" s="348" t="s">
        <v>15149</v>
      </c>
      <c r="S3109" s="348">
        <v>44092787</v>
      </c>
      <c r="T3109" s="348" t="s">
        <v>16792</v>
      </c>
      <c r="U3109" s="348">
        <v>27632900</v>
      </c>
      <c r="V3109" s="68"/>
      <c r="W3109" s="68"/>
      <c r="X3109" s="68" t="s">
        <v>12515</v>
      </c>
      <c r="Y3109" s="68"/>
    </row>
    <row r="3110" spans="1:25" x14ac:dyDescent="0.25">
      <c r="A3110" s="68" t="s">
        <v>8505</v>
      </c>
      <c r="B3110" s="68" t="s">
        <v>8504</v>
      </c>
      <c r="C3110" s="68" t="s">
        <v>8506</v>
      </c>
      <c r="D3110" s="68" t="s">
        <v>4119</v>
      </c>
      <c r="E3110" s="68" t="s">
        <v>6</v>
      </c>
      <c r="F3110" s="68" t="s">
        <v>133</v>
      </c>
      <c r="G3110" s="68" t="s">
        <v>3</v>
      </c>
      <c r="H3110" s="68" t="s">
        <v>5</v>
      </c>
      <c r="I3110" s="68">
        <v>70204</v>
      </c>
      <c r="J3110" s="68" t="s">
        <v>13929</v>
      </c>
      <c r="K3110" s="68" t="s">
        <v>132</v>
      </c>
      <c r="L3110" s="68" t="s">
        <v>14376</v>
      </c>
      <c r="M3110" s="68" t="s">
        <v>4451</v>
      </c>
      <c r="N3110" s="68" t="s">
        <v>641</v>
      </c>
      <c r="O3110" s="68" t="s">
        <v>14666</v>
      </c>
      <c r="P3110" s="348">
        <v>27633911</v>
      </c>
      <c r="Q3110" s="348" t="s">
        <v>15347</v>
      </c>
      <c r="R3110" s="348" t="s">
        <v>10419</v>
      </c>
      <c r="S3110" s="348">
        <v>86306191</v>
      </c>
      <c r="T3110" s="348" t="s">
        <v>15385</v>
      </c>
      <c r="U3110" s="348">
        <v>84699645</v>
      </c>
      <c r="V3110" s="68"/>
      <c r="W3110" s="68"/>
      <c r="X3110" s="68" t="s">
        <v>4217</v>
      </c>
      <c r="Y3110" s="68"/>
    </row>
    <row r="3111" spans="1:25" x14ac:dyDescent="0.25">
      <c r="A3111" s="68" t="s">
        <v>8508</v>
      </c>
      <c r="B3111" s="68" t="s">
        <v>8507</v>
      </c>
      <c r="C3111" s="68" t="s">
        <v>2982</v>
      </c>
      <c r="D3111" s="68" t="s">
        <v>723</v>
      </c>
      <c r="E3111" s="68" t="s">
        <v>2</v>
      </c>
      <c r="F3111" s="68" t="s">
        <v>46</v>
      </c>
      <c r="G3111" s="68" t="s">
        <v>6</v>
      </c>
      <c r="H3111" s="68" t="s">
        <v>2</v>
      </c>
      <c r="I3111" s="68">
        <v>10501</v>
      </c>
      <c r="J3111" s="68" t="s">
        <v>13780</v>
      </c>
      <c r="K3111" s="68" t="s">
        <v>47</v>
      </c>
      <c r="L3111" s="68" t="s">
        <v>14155</v>
      </c>
      <c r="M3111" s="68" t="s">
        <v>1575</v>
      </c>
      <c r="N3111" s="68" t="s">
        <v>2982</v>
      </c>
      <c r="O3111" s="68" t="s">
        <v>14666</v>
      </c>
      <c r="P3111" s="348">
        <v>25466041</v>
      </c>
      <c r="Q3111" s="348">
        <v>25466041</v>
      </c>
      <c r="R3111" s="348" t="s">
        <v>16031</v>
      </c>
      <c r="S3111" s="348">
        <v>84114895</v>
      </c>
      <c r="T3111" s="348" t="s">
        <v>15653</v>
      </c>
      <c r="U3111" s="348">
        <v>21004869</v>
      </c>
      <c r="V3111" s="68"/>
      <c r="W3111" s="68"/>
      <c r="X3111" s="68" t="s">
        <v>1470</v>
      </c>
      <c r="Y3111" s="68"/>
    </row>
    <row r="3112" spans="1:25" x14ac:dyDescent="0.25">
      <c r="A3112" s="68" t="s">
        <v>8510</v>
      </c>
      <c r="B3112" s="68" t="s">
        <v>8509</v>
      </c>
      <c r="C3112" s="68" t="s">
        <v>1646</v>
      </c>
      <c r="D3112" s="68" t="s">
        <v>322</v>
      </c>
      <c r="E3112" s="68" t="s">
        <v>8</v>
      </c>
      <c r="F3112" s="68" t="s">
        <v>89</v>
      </c>
      <c r="G3112" s="68" t="s">
        <v>2</v>
      </c>
      <c r="H3112" s="68" t="s">
        <v>6</v>
      </c>
      <c r="I3112" s="68">
        <v>30105</v>
      </c>
      <c r="J3112" s="68" t="s">
        <v>15317</v>
      </c>
      <c r="K3112" s="68" t="s">
        <v>322</v>
      </c>
      <c r="L3112" s="68" t="s">
        <v>322</v>
      </c>
      <c r="M3112" s="68" t="s">
        <v>14607</v>
      </c>
      <c r="N3112" s="68" t="s">
        <v>1646</v>
      </c>
      <c r="O3112" s="68" t="s">
        <v>14666</v>
      </c>
      <c r="P3112" s="348">
        <v>25915103</v>
      </c>
      <c r="Q3112" s="348">
        <v>25515399</v>
      </c>
      <c r="R3112" s="348" t="s">
        <v>10577</v>
      </c>
      <c r="S3112" s="348">
        <v>25915103</v>
      </c>
      <c r="T3112" s="348" t="s">
        <v>15668</v>
      </c>
      <c r="U3112" s="348">
        <v>25519478</v>
      </c>
      <c r="V3112" s="68"/>
      <c r="W3112" s="68"/>
      <c r="X3112" s="68" t="s">
        <v>2749</v>
      </c>
      <c r="Y3112" s="68"/>
    </row>
    <row r="3113" spans="1:25" x14ac:dyDescent="0.25">
      <c r="A3113" s="68" t="s">
        <v>8512</v>
      </c>
      <c r="B3113" s="68" t="s">
        <v>8511</v>
      </c>
      <c r="C3113" s="68" t="s">
        <v>8513</v>
      </c>
      <c r="D3113" s="68" t="s">
        <v>322</v>
      </c>
      <c r="E3113" s="68" t="s">
        <v>5</v>
      </c>
      <c r="F3113" s="68" t="s">
        <v>89</v>
      </c>
      <c r="G3113" s="68" t="s">
        <v>8</v>
      </c>
      <c r="H3113" s="68" t="s">
        <v>5</v>
      </c>
      <c r="I3113" s="68">
        <v>30704</v>
      </c>
      <c r="J3113" s="68" t="s">
        <v>13050</v>
      </c>
      <c r="K3113" s="68" t="s">
        <v>322</v>
      </c>
      <c r="L3113" s="68" t="s">
        <v>14154</v>
      </c>
      <c r="M3113" s="68" t="s">
        <v>189</v>
      </c>
      <c r="N3113" s="68" t="s">
        <v>11943</v>
      </c>
      <c r="O3113" s="68" t="s">
        <v>14666</v>
      </c>
      <c r="P3113" s="348">
        <v>25367746</v>
      </c>
      <c r="Q3113" s="348">
        <v>25367746</v>
      </c>
      <c r="R3113" s="348" t="s">
        <v>10199</v>
      </c>
      <c r="S3113" s="348">
        <v>88929543</v>
      </c>
      <c r="T3113" s="348" t="s">
        <v>15678</v>
      </c>
      <c r="U3113" s="348">
        <v>25515483</v>
      </c>
      <c r="V3113" s="68"/>
      <c r="W3113" s="68"/>
      <c r="X3113" s="68" t="s">
        <v>694</v>
      </c>
      <c r="Y3113" s="68"/>
    </row>
    <row r="3114" spans="1:25" x14ac:dyDescent="0.25">
      <c r="A3114" s="68" t="s">
        <v>8515</v>
      </c>
      <c r="B3114" s="68" t="s">
        <v>8514</v>
      </c>
      <c r="C3114" s="68" t="s">
        <v>8516</v>
      </c>
      <c r="D3114" s="68" t="s">
        <v>322</v>
      </c>
      <c r="E3114" s="68" t="s">
        <v>7</v>
      </c>
      <c r="F3114" s="68" t="s">
        <v>89</v>
      </c>
      <c r="G3114" s="68" t="s">
        <v>4</v>
      </c>
      <c r="H3114" s="68" t="s">
        <v>4</v>
      </c>
      <c r="I3114" s="68">
        <v>30303</v>
      </c>
      <c r="J3114" s="68" t="s">
        <v>13908</v>
      </c>
      <c r="K3114" s="68" t="s">
        <v>322</v>
      </c>
      <c r="L3114" s="68" t="s">
        <v>323</v>
      </c>
      <c r="M3114" s="68" t="s">
        <v>233</v>
      </c>
      <c r="N3114" s="68" t="s">
        <v>8516</v>
      </c>
      <c r="O3114" s="68" t="s">
        <v>14666</v>
      </c>
      <c r="P3114" s="348">
        <v>22724746</v>
      </c>
      <c r="Q3114" s="348">
        <v>22724746</v>
      </c>
      <c r="R3114" s="348" t="s">
        <v>16032</v>
      </c>
      <c r="S3114" s="348">
        <v>22724746</v>
      </c>
      <c r="T3114" s="348" t="s">
        <v>15378</v>
      </c>
      <c r="U3114" s="348">
        <v>22792767</v>
      </c>
      <c r="V3114" s="68"/>
      <c r="W3114" s="68"/>
      <c r="X3114" s="68" t="s">
        <v>1067</v>
      </c>
      <c r="Y3114" s="68" t="s">
        <v>1806</v>
      </c>
    </row>
    <row r="3115" spans="1:25" x14ac:dyDescent="0.25">
      <c r="A3115" s="68" t="s">
        <v>8518</v>
      </c>
      <c r="B3115" s="68" t="s">
        <v>8517</v>
      </c>
      <c r="C3115" s="68" t="s">
        <v>285</v>
      </c>
      <c r="D3115" s="68" t="s">
        <v>125</v>
      </c>
      <c r="E3115" s="68" t="s">
        <v>11</v>
      </c>
      <c r="F3115" s="68" t="s">
        <v>49</v>
      </c>
      <c r="G3115" s="68" t="s">
        <v>3</v>
      </c>
      <c r="H3115" s="68" t="s">
        <v>300</v>
      </c>
      <c r="I3115" s="68">
        <v>20214</v>
      </c>
      <c r="J3115" s="68" t="s">
        <v>13906</v>
      </c>
      <c r="K3115" s="68" t="s">
        <v>126</v>
      </c>
      <c r="L3115" s="68" t="s">
        <v>127</v>
      </c>
      <c r="M3115" s="68" t="s">
        <v>1762</v>
      </c>
      <c r="N3115" s="68" t="s">
        <v>285</v>
      </c>
      <c r="O3115" s="68" t="s">
        <v>14666</v>
      </c>
      <c r="P3115" s="348">
        <v>47002424</v>
      </c>
      <c r="Q3115" s="348">
        <v>47002424</v>
      </c>
      <c r="R3115" s="348" t="s">
        <v>14803</v>
      </c>
      <c r="S3115" s="348">
        <v>47002424</v>
      </c>
      <c r="T3115" s="348" t="s">
        <v>15354</v>
      </c>
      <c r="U3115" s="348">
        <v>24680376</v>
      </c>
      <c r="V3115" s="68"/>
      <c r="W3115" s="68"/>
      <c r="X3115" s="68" t="s">
        <v>646</v>
      </c>
      <c r="Y3115" s="68"/>
    </row>
    <row r="3116" spans="1:25" x14ac:dyDescent="0.25">
      <c r="A3116" s="68" t="s">
        <v>8520</v>
      </c>
      <c r="B3116" s="68" t="s">
        <v>8519</v>
      </c>
      <c r="C3116" s="68" t="s">
        <v>10130</v>
      </c>
      <c r="D3116" s="68" t="s">
        <v>125</v>
      </c>
      <c r="E3116" s="68" t="s">
        <v>3</v>
      </c>
      <c r="F3116" s="68" t="s">
        <v>49</v>
      </c>
      <c r="G3116" s="68" t="s">
        <v>3</v>
      </c>
      <c r="H3116" s="68" t="s">
        <v>4</v>
      </c>
      <c r="I3116" s="68">
        <v>20203</v>
      </c>
      <c r="J3116" s="68" t="s">
        <v>13895</v>
      </c>
      <c r="K3116" s="68" t="s">
        <v>126</v>
      </c>
      <c r="L3116" s="68" t="s">
        <v>127</v>
      </c>
      <c r="M3116" s="68" t="s">
        <v>233</v>
      </c>
      <c r="N3116" s="68" t="s">
        <v>11944</v>
      </c>
      <c r="O3116" s="68" t="s">
        <v>14666</v>
      </c>
      <c r="P3116" s="348">
        <v>24453578</v>
      </c>
      <c r="Q3116" s="348">
        <v>24453578</v>
      </c>
      <c r="R3116" s="348" t="s">
        <v>9998</v>
      </c>
      <c r="S3116" s="348">
        <v>24453578</v>
      </c>
      <c r="T3116" s="348" t="s">
        <v>15565</v>
      </c>
      <c r="U3116" s="348">
        <v>24456861</v>
      </c>
      <c r="V3116" s="68" t="s">
        <v>15261</v>
      </c>
      <c r="W3116" s="68"/>
      <c r="X3116" s="68" t="s">
        <v>2782</v>
      </c>
      <c r="Y3116" s="68"/>
    </row>
    <row r="3117" spans="1:25" x14ac:dyDescent="0.25">
      <c r="A3117" s="68" t="s">
        <v>8522</v>
      </c>
      <c r="B3117" s="68" t="s">
        <v>8521</v>
      </c>
      <c r="C3117" s="68" t="s">
        <v>8523</v>
      </c>
      <c r="D3117" s="68" t="s">
        <v>11160</v>
      </c>
      <c r="E3117" s="68" t="s">
        <v>5</v>
      </c>
      <c r="F3117" s="68" t="s">
        <v>49</v>
      </c>
      <c r="G3117" s="68" t="s">
        <v>17</v>
      </c>
      <c r="H3117" s="68" t="s">
        <v>5</v>
      </c>
      <c r="I3117" s="68">
        <v>21304</v>
      </c>
      <c r="J3117" s="68" t="s">
        <v>13032</v>
      </c>
      <c r="K3117" s="68" t="s">
        <v>126</v>
      </c>
      <c r="L3117" s="68" t="s">
        <v>271</v>
      </c>
      <c r="M3117" s="68" t="s">
        <v>5352</v>
      </c>
      <c r="N3117" s="68" t="s">
        <v>8523</v>
      </c>
      <c r="O3117" s="68" t="s">
        <v>14666</v>
      </c>
      <c r="P3117" s="348">
        <v>44056299</v>
      </c>
      <c r="Q3117" s="348">
        <v>88720123</v>
      </c>
      <c r="R3117" s="348" t="s">
        <v>13305</v>
      </c>
      <c r="S3117" s="348">
        <v>88720123</v>
      </c>
      <c r="T3117" s="348" t="s">
        <v>10065</v>
      </c>
      <c r="U3117" s="348">
        <v>83158978</v>
      </c>
      <c r="V3117" s="68"/>
      <c r="W3117" s="68"/>
      <c r="X3117" s="68" t="s">
        <v>8889</v>
      </c>
      <c r="Y3117" s="68"/>
    </row>
    <row r="3118" spans="1:25" x14ac:dyDescent="0.25">
      <c r="A3118" s="68" t="s">
        <v>8525</v>
      </c>
      <c r="B3118" s="68" t="s">
        <v>8524</v>
      </c>
      <c r="C3118" s="68" t="s">
        <v>8526</v>
      </c>
      <c r="D3118" s="68" t="s">
        <v>11160</v>
      </c>
      <c r="E3118" s="68" t="s">
        <v>10</v>
      </c>
      <c r="F3118" s="68" t="s">
        <v>49</v>
      </c>
      <c r="G3118" s="68" t="s">
        <v>17</v>
      </c>
      <c r="H3118" s="68" t="s">
        <v>2</v>
      </c>
      <c r="I3118" s="68">
        <v>21301</v>
      </c>
      <c r="J3118" s="68" t="s">
        <v>13028</v>
      </c>
      <c r="K3118" s="68" t="s">
        <v>126</v>
      </c>
      <c r="L3118" s="68" t="s">
        <v>271</v>
      </c>
      <c r="M3118" s="68" t="s">
        <v>271</v>
      </c>
      <c r="N3118" s="68" t="s">
        <v>11945</v>
      </c>
      <c r="O3118" s="68" t="s">
        <v>14666</v>
      </c>
      <c r="P3118" s="348">
        <v>24708015</v>
      </c>
      <c r="Q3118" s="348">
        <v>24708015</v>
      </c>
      <c r="R3118" s="348" t="s">
        <v>16904</v>
      </c>
      <c r="S3118" s="348">
        <v>86045903</v>
      </c>
      <c r="T3118" s="348" t="s">
        <v>15625</v>
      </c>
      <c r="U3118" s="348">
        <v>87067098</v>
      </c>
      <c r="V3118" s="68"/>
      <c r="W3118" s="68"/>
      <c r="X3118" s="68" t="s">
        <v>7503</v>
      </c>
      <c r="Y3118" s="68"/>
    </row>
    <row r="3119" spans="1:25" x14ac:dyDescent="0.25">
      <c r="A3119" s="68" t="s">
        <v>8528</v>
      </c>
      <c r="B3119" s="68" t="s">
        <v>8527</v>
      </c>
      <c r="C3119" s="68" t="s">
        <v>8529</v>
      </c>
      <c r="D3119" s="68" t="s">
        <v>196</v>
      </c>
      <c r="E3119" s="68" t="s">
        <v>5</v>
      </c>
      <c r="F3119" s="68" t="s">
        <v>195</v>
      </c>
      <c r="G3119" s="68" t="s">
        <v>3</v>
      </c>
      <c r="H3119" s="68" t="s">
        <v>6</v>
      </c>
      <c r="I3119" s="68">
        <v>60205</v>
      </c>
      <c r="J3119" s="68" t="s">
        <v>13952</v>
      </c>
      <c r="K3119" s="68" t="s">
        <v>196</v>
      </c>
      <c r="L3119" s="68" t="s">
        <v>6187</v>
      </c>
      <c r="M3119" s="68" t="s">
        <v>570</v>
      </c>
      <c r="N3119" s="68" t="s">
        <v>8529</v>
      </c>
      <c r="O3119" s="68" t="s">
        <v>14666</v>
      </c>
      <c r="P3119" s="348">
        <v>22001686</v>
      </c>
      <c r="Q3119" s="348" t="s">
        <v>15347</v>
      </c>
      <c r="R3119" s="348" t="s">
        <v>16033</v>
      </c>
      <c r="S3119" s="348">
        <v>86600822</v>
      </c>
      <c r="T3119" s="348" t="s">
        <v>16762</v>
      </c>
      <c r="U3119" s="348">
        <v>26399237</v>
      </c>
      <c r="V3119" s="68"/>
      <c r="W3119" s="68"/>
      <c r="X3119" s="68" t="s">
        <v>10937</v>
      </c>
      <c r="Y3119" s="68"/>
    </row>
    <row r="3120" spans="1:25" x14ac:dyDescent="0.25">
      <c r="A3120" s="68" t="s">
        <v>8531</v>
      </c>
      <c r="B3120" s="68" t="s">
        <v>8530</v>
      </c>
      <c r="C3120" s="68" t="s">
        <v>1079</v>
      </c>
      <c r="D3120" s="68" t="s">
        <v>281</v>
      </c>
      <c r="E3120" s="68" t="s">
        <v>6</v>
      </c>
      <c r="F3120" s="68" t="s">
        <v>282</v>
      </c>
      <c r="G3120" s="68" t="s">
        <v>12</v>
      </c>
      <c r="H3120" s="68" t="s">
        <v>2</v>
      </c>
      <c r="I3120" s="68">
        <v>41001</v>
      </c>
      <c r="J3120" s="68" t="s">
        <v>13818</v>
      </c>
      <c r="K3120" s="68" t="s">
        <v>283</v>
      </c>
      <c r="L3120" s="68" t="s">
        <v>281</v>
      </c>
      <c r="M3120" s="68" t="s">
        <v>4153</v>
      </c>
      <c r="N3120" s="68" t="s">
        <v>11946</v>
      </c>
      <c r="O3120" s="68" t="s">
        <v>14666</v>
      </c>
      <c r="P3120" s="348">
        <v>44056174</v>
      </c>
      <c r="Q3120" s="348" t="s">
        <v>15347</v>
      </c>
      <c r="R3120" s="348" t="s">
        <v>16034</v>
      </c>
      <c r="S3120" s="348">
        <v>85660733</v>
      </c>
      <c r="T3120" s="348" t="s">
        <v>10205</v>
      </c>
      <c r="U3120" s="348">
        <v>27665821</v>
      </c>
      <c r="V3120" s="68"/>
      <c r="W3120" s="68"/>
      <c r="X3120" s="68"/>
      <c r="Y3120" s="68"/>
    </row>
    <row r="3121" spans="1:25" x14ac:dyDescent="0.25">
      <c r="A3121" s="68" t="s">
        <v>8533</v>
      </c>
      <c r="B3121" s="68" t="s">
        <v>8532</v>
      </c>
      <c r="C3121" s="68" t="s">
        <v>8534</v>
      </c>
      <c r="D3121" s="68" t="s">
        <v>194</v>
      </c>
      <c r="E3121" s="68" t="s">
        <v>300</v>
      </c>
      <c r="F3121" s="68" t="s">
        <v>195</v>
      </c>
      <c r="G3121" s="68" t="s">
        <v>8</v>
      </c>
      <c r="H3121" s="68" t="s">
        <v>5</v>
      </c>
      <c r="I3121" s="68">
        <v>60704</v>
      </c>
      <c r="J3121" s="68" t="s">
        <v>13942</v>
      </c>
      <c r="K3121" s="68" t="s">
        <v>196</v>
      </c>
      <c r="L3121" s="68" t="s">
        <v>197</v>
      </c>
      <c r="M3121" s="68" t="s">
        <v>2410</v>
      </c>
      <c r="N3121" s="68" t="s">
        <v>11947</v>
      </c>
      <c r="O3121" s="68" t="s">
        <v>14666</v>
      </c>
      <c r="P3121" s="348">
        <v>85975645</v>
      </c>
      <c r="Q3121" s="348" t="s">
        <v>15347</v>
      </c>
      <c r="R3121" s="348" t="s">
        <v>16905</v>
      </c>
      <c r="S3121" s="348">
        <v>85975645</v>
      </c>
      <c r="T3121" s="348" t="s">
        <v>15518</v>
      </c>
      <c r="U3121" s="348">
        <v>84062648</v>
      </c>
      <c r="V3121" s="68"/>
      <c r="W3121" s="68"/>
      <c r="X3121" s="68" t="s">
        <v>12494</v>
      </c>
      <c r="Y3121" s="68"/>
    </row>
    <row r="3122" spans="1:25" x14ac:dyDescent="0.25">
      <c r="A3122" s="68" t="s">
        <v>8536</v>
      </c>
      <c r="B3122" s="68" t="s">
        <v>8535</v>
      </c>
      <c r="C3122" s="68" t="s">
        <v>1453</v>
      </c>
      <c r="D3122" s="68" t="s">
        <v>281</v>
      </c>
      <c r="E3122" s="68" t="s">
        <v>4</v>
      </c>
      <c r="F3122" s="68" t="s">
        <v>282</v>
      </c>
      <c r="G3122" s="68" t="s">
        <v>12</v>
      </c>
      <c r="H3122" s="68" t="s">
        <v>3</v>
      </c>
      <c r="I3122" s="68">
        <v>41002</v>
      </c>
      <c r="J3122" s="68" t="s">
        <v>13889</v>
      </c>
      <c r="K3122" s="68" t="s">
        <v>283</v>
      </c>
      <c r="L3122" s="68" t="s">
        <v>281</v>
      </c>
      <c r="M3122" s="68" t="s">
        <v>2472</v>
      </c>
      <c r="N3122" s="68" t="s">
        <v>1453</v>
      </c>
      <c r="O3122" s="68" t="s">
        <v>14666</v>
      </c>
      <c r="P3122" s="348">
        <v>70154762</v>
      </c>
      <c r="Q3122" s="348" t="s">
        <v>15347</v>
      </c>
      <c r="R3122" s="348" t="s">
        <v>14924</v>
      </c>
      <c r="S3122" s="348">
        <v>87910880</v>
      </c>
      <c r="T3122" s="348" t="s">
        <v>15373</v>
      </c>
      <c r="U3122" s="348">
        <v>27666283</v>
      </c>
      <c r="V3122" s="68"/>
      <c r="W3122" s="68"/>
      <c r="X3122" s="68" t="s">
        <v>11105</v>
      </c>
      <c r="Y3122" s="68"/>
    </row>
    <row r="3123" spans="1:25" x14ac:dyDescent="0.25">
      <c r="A3123" s="68" t="s">
        <v>8538</v>
      </c>
      <c r="B3123" s="68" t="s">
        <v>8537</v>
      </c>
      <c r="C3123" s="68" t="s">
        <v>540</v>
      </c>
      <c r="D3123" s="68" t="s">
        <v>281</v>
      </c>
      <c r="E3123" s="68" t="s">
        <v>6</v>
      </c>
      <c r="F3123" s="68" t="s">
        <v>282</v>
      </c>
      <c r="G3123" s="68" t="s">
        <v>12</v>
      </c>
      <c r="H3123" s="68" t="s">
        <v>5</v>
      </c>
      <c r="I3123" s="68">
        <v>41004</v>
      </c>
      <c r="J3123" s="68" t="s">
        <v>13945</v>
      </c>
      <c r="K3123" s="68" t="s">
        <v>283</v>
      </c>
      <c r="L3123" s="68" t="s">
        <v>281</v>
      </c>
      <c r="M3123" s="68" t="s">
        <v>14194</v>
      </c>
      <c r="N3123" s="68" t="s">
        <v>540</v>
      </c>
      <c r="O3123" s="68" t="s">
        <v>14666</v>
      </c>
      <c r="P3123" s="348">
        <v>44109211</v>
      </c>
      <c r="Q3123" s="348">
        <v>70870134</v>
      </c>
      <c r="R3123" s="348" t="s">
        <v>16906</v>
      </c>
      <c r="S3123" s="348">
        <v>70870134</v>
      </c>
      <c r="T3123" s="348" t="s">
        <v>10205</v>
      </c>
      <c r="U3123" s="348">
        <v>88766625</v>
      </c>
      <c r="V3123" s="68"/>
      <c r="W3123" s="68"/>
      <c r="X3123" s="68" t="s">
        <v>10785</v>
      </c>
      <c r="Y3123" s="68"/>
    </row>
    <row r="3124" spans="1:25" x14ac:dyDescent="0.25">
      <c r="A3124" s="68" t="s">
        <v>8540</v>
      </c>
      <c r="B3124" s="68" t="s">
        <v>8539</v>
      </c>
      <c r="C3124" s="68" t="s">
        <v>8541</v>
      </c>
      <c r="D3124" s="68" t="s">
        <v>281</v>
      </c>
      <c r="E3124" s="68" t="s">
        <v>4</v>
      </c>
      <c r="F3124" s="68" t="s">
        <v>282</v>
      </c>
      <c r="G3124" s="68" t="s">
        <v>12</v>
      </c>
      <c r="H3124" s="68" t="s">
        <v>6</v>
      </c>
      <c r="I3124" s="68">
        <v>41005</v>
      </c>
      <c r="J3124" s="68" t="s">
        <v>13961</v>
      </c>
      <c r="K3124" s="68" t="s">
        <v>283</v>
      </c>
      <c r="L3124" s="68" t="s">
        <v>281</v>
      </c>
      <c r="M3124" s="68" t="s">
        <v>14123</v>
      </c>
      <c r="N3124" s="68" t="s">
        <v>8541</v>
      </c>
      <c r="O3124" s="68" t="s">
        <v>14666</v>
      </c>
      <c r="P3124" s="348">
        <v>27666283</v>
      </c>
      <c r="Q3124" s="348">
        <v>85105476</v>
      </c>
      <c r="R3124" s="348" t="s">
        <v>13541</v>
      </c>
      <c r="S3124" s="348">
        <v>85105476</v>
      </c>
      <c r="T3124" s="348" t="s">
        <v>15373</v>
      </c>
      <c r="U3124" s="348">
        <v>27666283</v>
      </c>
      <c r="V3124" s="68"/>
      <c r="W3124" s="68"/>
      <c r="X3124" s="68" t="s">
        <v>10962</v>
      </c>
      <c r="Y3124" s="68"/>
    </row>
    <row r="3125" spans="1:25" x14ac:dyDescent="0.25">
      <c r="A3125" s="68" t="s">
        <v>8543</v>
      </c>
      <c r="B3125" s="68" t="s">
        <v>8542</v>
      </c>
      <c r="C3125" s="68" t="s">
        <v>352</v>
      </c>
      <c r="D3125" s="68" t="s">
        <v>281</v>
      </c>
      <c r="E3125" s="68" t="s">
        <v>2</v>
      </c>
      <c r="F3125" s="68" t="s">
        <v>282</v>
      </c>
      <c r="G3125" s="68" t="s">
        <v>12</v>
      </c>
      <c r="H3125" s="68" t="s">
        <v>3</v>
      </c>
      <c r="I3125" s="68">
        <v>41002</v>
      </c>
      <c r="J3125" s="68" t="s">
        <v>13889</v>
      </c>
      <c r="K3125" s="68" t="s">
        <v>283</v>
      </c>
      <c r="L3125" s="68" t="s">
        <v>281</v>
      </c>
      <c r="M3125" s="68" t="s">
        <v>2472</v>
      </c>
      <c r="N3125" s="68" t="s">
        <v>352</v>
      </c>
      <c r="O3125" s="68" t="s">
        <v>14666</v>
      </c>
      <c r="P3125" s="348">
        <v>27612902</v>
      </c>
      <c r="Q3125" s="348">
        <v>27612902</v>
      </c>
      <c r="R3125" s="348" t="s">
        <v>10578</v>
      </c>
      <c r="S3125" s="348">
        <v>87386956</v>
      </c>
      <c r="T3125" s="348" t="s">
        <v>15587</v>
      </c>
      <c r="U3125" s="348">
        <v>27611126</v>
      </c>
      <c r="V3125" s="68"/>
      <c r="W3125" s="68"/>
      <c r="X3125" s="68" t="s">
        <v>12184</v>
      </c>
      <c r="Y3125" s="68"/>
    </row>
    <row r="3126" spans="1:25" x14ac:dyDescent="0.25">
      <c r="A3126" s="68" t="s">
        <v>8545</v>
      </c>
      <c r="B3126" s="68" t="s">
        <v>8544</v>
      </c>
      <c r="C3126" s="68" t="s">
        <v>140</v>
      </c>
      <c r="D3126" s="68" t="s">
        <v>194</v>
      </c>
      <c r="E3126" s="68" t="s">
        <v>10</v>
      </c>
      <c r="F3126" s="68" t="s">
        <v>195</v>
      </c>
      <c r="G3126" s="68" t="s">
        <v>10</v>
      </c>
      <c r="H3126" s="68" t="s">
        <v>2</v>
      </c>
      <c r="I3126" s="68">
        <v>60801</v>
      </c>
      <c r="J3126" s="68" t="s">
        <v>12916</v>
      </c>
      <c r="K3126" s="68" t="s">
        <v>196</v>
      </c>
      <c r="L3126" s="68" t="s">
        <v>14307</v>
      </c>
      <c r="M3126" s="68" t="s">
        <v>3852</v>
      </c>
      <c r="N3126" s="68" t="s">
        <v>3405</v>
      </c>
      <c r="O3126" s="68" t="s">
        <v>14666</v>
      </c>
      <c r="P3126" s="348">
        <v>27734518</v>
      </c>
      <c r="Q3126" s="348">
        <v>27734518</v>
      </c>
      <c r="R3126" s="348" t="s">
        <v>16017</v>
      </c>
      <c r="S3126" s="348">
        <v>27734518</v>
      </c>
      <c r="T3126" s="348" t="s">
        <v>10570</v>
      </c>
      <c r="U3126" s="348">
        <v>27735242</v>
      </c>
      <c r="V3126" s="68"/>
      <c r="W3126" s="68"/>
      <c r="X3126" s="68" t="s">
        <v>2075</v>
      </c>
      <c r="Y3126" s="68"/>
    </row>
    <row r="3127" spans="1:25" x14ac:dyDescent="0.25">
      <c r="A3127" s="68" t="s">
        <v>8547</v>
      </c>
      <c r="B3127" s="68" t="s">
        <v>8546</v>
      </c>
      <c r="C3127" s="68" t="s">
        <v>8548</v>
      </c>
      <c r="D3127" s="68" t="s">
        <v>281</v>
      </c>
      <c r="E3127" s="68" t="s">
        <v>5</v>
      </c>
      <c r="F3127" s="68" t="s">
        <v>282</v>
      </c>
      <c r="G3127" s="68" t="s">
        <v>12</v>
      </c>
      <c r="H3127" s="68" t="s">
        <v>4</v>
      </c>
      <c r="I3127" s="68">
        <v>41003</v>
      </c>
      <c r="J3127" s="68" t="s">
        <v>15326</v>
      </c>
      <c r="K3127" s="68" t="s">
        <v>283</v>
      </c>
      <c r="L3127" s="68" t="s">
        <v>281</v>
      </c>
      <c r="M3127" s="68" t="s">
        <v>5136</v>
      </c>
      <c r="N3127" s="68" t="s">
        <v>8548</v>
      </c>
      <c r="O3127" s="68" t="s">
        <v>14666</v>
      </c>
      <c r="P3127" s="348">
        <v>27643708</v>
      </c>
      <c r="Q3127" s="348">
        <v>44056250</v>
      </c>
      <c r="R3127" s="348" t="s">
        <v>14231</v>
      </c>
      <c r="S3127" s="348">
        <v>85187906</v>
      </c>
      <c r="T3127" s="348" t="s">
        <v>15726</v>
      </c>
      <c r="U3127" s="348">
        <v>27640352</v>
      </c>
      <c r="V3127" s="68"/>
      <c r="W3127" s="68"/>
      <c r="X3127" s="68" t="s">
        <v>7124</v>
      </c>
      <c r="Y3127" s="68"/>
    </row>
    <row r="3128" spans="1:25" x14ac:dyDescent="0.25">
      <c r="A3128" s="68" t="s">
        <v>8550</v>
      </c>
      <c r="B3128" s="68" t="s">
        <v>8549</v>
      </c>
      <c r="C3128" s="68" t="s">
        <v>8551</v>
      </c>
      <c r="D3128" s="68" t="s">
        <v>283</v>
      </c>
      <c r="E3128" s="68" t="s">
        <v>3</v>
      </c>
      <c r="F3128" s="68" t="s">
        <v>282</v>
      </c>
      <c r="G3128" s="68" t="s">
        <v>2</v>
      </c>
      <c r="H3128" s="68" t="s">
        <v>4</v>
      </c>
      <c r="I3128" s="68">
        <v>40103</v>
      </c>
      <c r="J3128" s="68" t="s">
        <v>12966</v>
      </c>
      <c r="K3128" s="68" t="s">
        <v>283</v>
      </c>
      <c r="L3128" s="68" t="s">
        <v>283</v>
      </c>
      <c r="M3128" s="68" t="s">
        <v>682</v>
      </c>
      <c r="N3128" s="68" t="s">
        <v>11951</v>
      </c>
      <c r="O3128" s="68" t="s">
        <v>14666</v>
      </c>
      <c r="P3128" s="348">
        <v>22631586</v>
      </c>
      <c r="Q3128" s="348">
        <v>22631587</v>
      </c>
      <c r="R3128" s="348" t="s">
        <v>10206</v>
      </c>
      <c r="S3128" s="348">
        <v>22631586</v>
      </c>
      <c r="T3128" s="348" t="s">
        <v>15704</v>
      </c>
      <c r="U3128" s="348">
        <v>22375389</v>
      </c>
      <c r="V3128" s="68"/>
      <c r="W3128" s="68"/>
      <c r="X3128" s="68" t="s">
        <v>3248</v>
      </c>
      <c r="Y3128" s="68" t="s">
        <v>1875</v>
      </c>
    </row>
    <row r="3129" spans="1:25" x14ac:dyDescent="0.25">
      <c r="A3129" s="68" t="s">
        <v>8553</v>
      </c>
      <c r="B3129" s="68" t="s">
        <v>8552</v>
      </c>
      <c r="C3129" s="68" t="s">
        <v>8554</v>
      </c>
      <c r="D3129" s="68" t="s">
        <v>2232</v>
      </c>
      <c r="E3129" s="68" t="s">
        <v>6</v>
      </c>
      <c r="F3129" s="68" t="s">
        <v>316</v>
      </c>
      <c r="G3129" s="68" t="s">
        <v>10</v>
      </c>
      <c r="H3129" s="68" t="s">
        <v>10</v>
      </c>
      <c r="I3129" s="68">
        <v>50808</v>
      </c>
      <c r="J3129" s="68" t="s">
        <v>13973</v>
      </c>
      <c r="K3129" s="68" t="s">
        <v>317</v>
      </c>
      <c r="L3129" s="68" t="s">
        <v>3625</v>
      </c>
      <c r="M3129" s="68" t="s">
        <v>12081</v>
      </c>
      <c r="N3129" s="68" t="s">
        <v>11952</v>
      </c>
      <c r="O3129" s="68" t="s">
        <v>14666</v>
      </c>
      <c r="P3129" s="348">
        <v>22007519</v>
      </c>
      <c r="Q3129" s="348" t="s">
        <v>15347</v>
      </c>
      <c r="R3129" s="348" t="s">
        <v>8555</v>
      </c>
      <c r="S3129" s="348">
        <v>84141389</v>
      </c>
      <c r="T3129" s="348" t="s">
        <v>14992</v>
      </c>
      <c r="U3129" s="348">
        <v>21005138</v>
      </c>
      <c r="V3129" s="68"/>
      <c r="W3129" s="68"/>
      <c r="X3129" s="68"/>
      <c r="Y3129" s="68"/>
    </row>
    <row r="3130" spans="1:25" x14ac:dyDescent="0.25">
      <c r="A3130" s="68" t="s">
        <v>8557</v>
      </c>
      <c r="B3130" s="68" t="s">
        <v>8556</v>
      </c>
      <c r="C3130" s="68" t="s">
        <v>9995</v>
      </c>
      <c r="D3130" s="68" t="s">
        <v>126</v>
      </c>
      <c r="E3130" s="68" t="s">
        <v>12</v>
      </c>
      <c r="F3130" s="68" t="s">
        <v>49</v>
      </c>
      <c r="G3130" s="68" t="s">
        <v>4</v>
      </c>
      <c r="H3130" s="68" t="s">
        <v>8</v>
      </c>
      <c r="I3130" s="68">
        <v>20307</v>
      </c>
      <c r="J3130" s="68" t="s">
        <v>12975</v>
      </c>
      <c r="K3130" s="68" t="s">
        <v>126</v>
      </c>
      <c r="L3130" s="68" t="s">
        <v>849</v>
      </c>
      <c r="M3130" s="68" t="s">
        <v>2677</v>
      </c>
      <c r="N3130" s="68" t="s">
        <v>1300</v>
      </c>
      <c r="O3130" s="68" t="s">
        <v>14666</v>
      </c>
      <c r="P3130" s="348">
        <v>24940078</v>
      </c>
      <c r="Q3130" s="348">
        <v>24940078</v>
      </c>
      <c r="R3130" s="348" t="s">
        <v>16036</v>
      </c>
      <c r="S3130" s="348">
        <v>88692491</v>
      </c>
      <c r="T3130" s="348" t="s">
        <v>9997</v>
      </c>
      <c r="U3130" s="348">
        <v>24948687</v>
      </c>
      <c r="V3130" s="68"/>
      <c r="W3130" s="68"/>
      <c r="X3130" s="68" t="s">
        <v>229</v>
      </c>
      <c r="Y3130" s="68"/>
    </row>
    <row r="3131" spans="1:25" x14ac:dyDescent="0.25">
      <c r="A3131" s="68" t="s">
        <v>8560</v>
      </c>
      <c r="B3131" s="68" t="s">
        <v>8559</v>
      </c>
      <c r="C3131" s="68" t="s">
        <v>10116</v>
      </c>
      <c r="D3131" s="68" t="s">
        <v>126</v>
      </c>
      <c r="E3131" s="68" t="s">
        <v>12</v>
      </c>
      <c r="F3131" s="68" t="s">
        <v>49</v>
      </c>
      <c r="G3131" s="68" t="s">
        <v>4</v>
      </c>
      <c r="H3131" s="68" t="s">
        <v>8</v>
      </c>
      <c r="I3131" s="68">
        <v>20307</v>
      </c>
      <c r="J3131" s="68" t="s">
        <v>12975</v>
      </c>
      <c r="K3131" s="68" t="s">
        <v>126</v>
      </c>
      <c r="L3131" s="68" t="s">
        <v>849</v>
      </c>
      <c r="M3131" s="68" t="s">
        <v>2677</v>
      </c>
      <c r="N3131" s="68" t="s">
        <v>11953</v>
      </c>
      <c r="O3131" s="68" t="s">
        <v>14666</v>
      </c>
      <c r="P3131" s="348">
        <v>24949727</v>
      </c>
      <c r="Q3131" s="348" t="s">
        <v>15347</v>
      </c>
      <c r="R3131" s="348" t="s">
        <v>14781</v>
      </c>
      <c r="S3131" s="348">
        <v>85599487</v>
      </c>
      <c r="T3131" s="348" t="s">
        <v>9997</v>
      </c>
      <c r="U3131" s="348">
        <v>88490885</v>
      </c>
      <c r="V3131" s="68"/>
      <c r="W3131" s="68"/>
      <c r="X3131" s="68" t="s">
        <v>739</v>
      </c>
      <c r="Y3131" s="68"/>
    </row>
    <row r="3132" spans="1:25" x14ac:dyDescent="0.25">
      <c r="A3132" s="68" t="s">
        <v>8562</v>
      </c>
      <c r="B3132" s="68" t="s">
        <v>8561</v>
      </c>
      <c r="C3132" s="68" t="s">
        <v>10108</v>
      </c>
      <c r="D3132" s="68" t="s">
        <v>56</v>
      </c>
      <c r="E3132" s="68" t="s">
        <v>3</v>
      </c>
      <c r="F3132" s="68" t="s">
        <v>46</v>
      </c>
      <c r="G3132" s="68" t="s">
        <v>10</v>
      </c>
      <c r="H3132" s="68" t="s">
        <v>8</v>
      </c>
      <c r="I3132" s="68">
        <v>10807</v>
      </c>
      <c r="J3132" s="68" t="s">
        <v>13817</v>
      </c>
      <c r="K3132" s="68" t="s">
        <v>47</v>
      </c>
      <c r="L3132" s="68" t="s">
        <v>13981</v>
      </c>
      <c r="M3132" s="68" t="s">
        <v>809</v>
      </c>
      <c r="N3132" s="68" t="s">
        <v>11954</v>
      </c>
      <c r="O3132" s="68" t="s">
        <v>14666</v>
      </c>
      <c r="P3132" s="348">
        <v>22296193</v>
      </c>
      <c r="Q3132" s="348">
        <v>22296094</v>
      </c>
      <c r="R3132" s="348" t="s">
        <v>10483</v>
      </c>
      <c r="S3132" s="348">
        <v>22296094</v>
      </c>
      <c r="T3132" s="348" t="s">
        <v>15405</v>
      </c>
      <c r="U3132" s="348">
        <v>22450450</v>
      </c>
      <c r="V3132" s="68" t="s">
        <v>15261</v>
      </c>
      <c r="W3132" s="68" t="s">
        <v>15261</v>
      </c>
      <c r="X3132" s="68" t="s">
        <v>1800</v>
      </c>
      <c r="Y3132" s="68" t="s">
        <v>1555</v>
      </c>
    </row>
    <row r="3133" spans="1:25" x14ac:dyDescent="0.25">
      <c r="A3133" s="68" t="s">
        <v>8564</v>
      </c>
      <c r="B3133" s="68" t="s">
        <v>8563</v>
      </c>
      <c r="C3133" s="68" t="s">
        <v>570</v>
      </c>
      <c r="D3133" s="68" t="s">
        <v>63</v>
      </c>
      <c r="E3133" s="68" t="s">
        <v>7</v>
      </c>
      <c r="F3133" s="68" t="s">
        <v>46</v>
      </c>
      <c r="G3133" s="68" t="s">
        <v>16</v>
      </c>
      <c r="H3133" s="68" t="s">
        <v>6</v>
      </c>
      <c r="I3133" s="68">
        <v>11205</v>
      </c>
      <c r="J3133" s="68" t="s">
        <v>13843</v>
      </c>
      <c r="K3133" s="68" t="s">
        <v>47</v>
      </c>
      <c r="L3133" s="68" t="s">
        <v>14011</v>
      </c>
      <c r="M3133" s="68" t="s">
        <v>966</v>
      </c>
      <c r="N3133" s="68" t="s">
        <v>570</v>
      </c>
      <c r="O3133" s="68" t="s">
        <v>14666</v>
      </c>
      <c r="P3133" s="348">
        <v>22005316</v>
      </c>
      <c r="Q3133" s="348" t="s">
        <v>15347</v>
      </c>
      <c r="R3133" s="348" t="s">
        <v>13306</v>
      </c>
      <c r="S3133" s="348">
        <v>22005316</v>
      </c>
      <c r="T3133" s="348" t="s">
        <v>715</v>
      </c>
      <c r="U3133" s="348">
        <v>24104951</v>
      </c>
      <c r="V3133" s="68"/>
      <c r="W3133" s="68"/>
      <c r="X3133" s="68" t="s">
        <v>8805</v>
      </c>
      <c r="Y3133" s="68"/>
    </row>
    <row r="3134" spans="1:25" x14ac:dyDescent="0.25">
      <c r="A3134" s="68" t="s">
        <v>8566</v>
      </c>
      <c r="B3134" s="68" t="s">
        <v>8565</v>
      </c>
      <c r="C3134" s="68" t="s">
        <v>8567</v>
      </c>
      <c r="D3134" s="68" t="s">
        <v>11185</v>
      </c>
      <c r="E3134" s="68" t="s">
        <v>7</v>
      </c>
      <c r="F3134" s="68" t="s">
        <v>195</v>
      </c>
      <c r="G3134" s="68" t="s">
        <v>6</v>
      </c>
      <c r="H3134" s="68" t="s">
        <v>2</v>
      </c>
      <c r="I3134" s="68">
        <v>60501</v>
      </c>
      <c r="J3134" s="68" t="s">
        <v>13786</v>
      </c>
      <c r="K3134" s="68" t="s">
        <v>196</v>
      </c>
      <c r="L3134" s="68" t="s">
        <v>14048</v>
      </c>
      <c r="M3134" s="68" t="s">
        <v>14312</v>
      </c>
      <c r="N3134" s="68" t="s">
        <v>11955</v>
      </c>
      <c r="O3134" s="68" t="s">
        <v>14666</v>
      </c>
      <c r="P3134" s="348">
        <v>27864170</v>
      </c>
      <c r="Q3134" s="348">
        <v>83110366</v>
      </c>
      <c r="R3134" s="348" t="s">
        <v>15106</v>
      </c>
      <c r="S3134" s="348">
        <v>83110366</v>
      </c>
      <c r="T3134" s="348" t="s">
        <v>15878</v>
      </c>
      <c r="U3134" s="348">
        <v>27869013</v>
      </c>
      <c r="V3134" s="68"/>
      <c r="W3134" s="68"/>
      <c r="X3134" s="68" t="s">
        <v>12185</v>
      </c>
      <c r="Y3134" s="68"/>
    </row>
    <row r="3135" spans="1:25" x14ac:dyDescent="0.25">
      <c r="A3135" s="68" t="s">
        <v>8570</v>
      </c>
      <c r="B3135" s="68" t="s">
        <v>8569</v>
      </c>
      <c r="C3135" s="68" t="s">
        <v>101</v>
      </c>
      <c r="D3135" s="68" t="s">
        <v>281</v>
      </c>
      <c r="E3135" s="68" t="s">
        <v>3</v>
      </c>
      <c r="F3135" s="68" t="s">
        <v>282</v>
      </c>
      <c r="G3135" s="68" t="s">
        <v>12</v>
      </c>
      <c r="H3135" s="68" t="s">
        <v>4</v>
      </c>
      <c r="I3135" s="68">
        <v>41003</v>
      </c>
      <c r="J3135" s="68" t="s">
        <v>15326</v>
      </c>
      <c r="K3135" s="68" t="s">
        <v>283</v>
      </c>
      <c r="L3135" s="68" t="s">
        <v>281</v>
      </c>
      <c r="M3135" s="68" t="s">
        <v>5136</v>
      </c>
      <c r="N3135" s="68" t="s">
        <v>11956</v>
      </c>
      <c r="O3135" s="68" t="s">
        <v>14666</v>
      </c>
      <c r="P3135" s="348">
        <v>85191877</v>
      </c>
      <c r="Q3135" s="348" t="s">
        <v>15347</v>
      </c>
      <c r="R3135" s="348" t="s">
        <v>14931</v>
      </c>
      <c r="S3135" s="348">
        <v>85191877</v>
      </c>
      <c r="T3135" s="348" t="s">
        <v>15727</v>
      </c>
      <c r="U3135" s="348">
        <v>27644108</v>
      </c>
      <c r="V3135" s="68"/>
      <c r="W3135" s="68"/>
      <c r="X3135" s="68" t="s">
        <v>9024</v>
      </c>
      <c r="Y3135" s="68"/>
    </row>
    <row r="3136" spans="1:25" x14ac:dyDescent="0.25">
      <c r="A3136" s="68" t="s">
        <v>8572</v>
      </c>
      <c r="B3136" s="68" t="s">
        <v>8571</v>
      </c>
      <c r="C3136" s="68" t="s">
        <v>331</v>
      </c>
      <c r="D3136" s="68" t="s">
        <v>281</v>
      </c>
      <c r="E3136" s="68" t="s">
        <v>6</v>
      </c>
      <c r="F3136" s="68" t="s">
        <v>282</v>
      </c>
      <c r="G3136" s="68" t="s">
        <v>12</v>
      </c>
      <c r="H3136" s="68" t="s">
        <v>5</v>
      </c>
      <c r="I3136" s="68">
        <v>41004</v>
      </c>
      <c r="J3136" s="68" t="s">
        <v>13945</v>
      </c>
      <c r="K3136" s="68" t="s">
        <v>283</v>
      </c>
      <c r="L3136" s="68" t="s">
        <v>281</v>
      </c>
      <c r="M3136" s="68" t="s">
        <v>14194</v>
      </c>
      <c r="N3136" s="68" t="s">
        <v>331</v>
      </c>
      <c r="O3136" s="68" t="s">
        <v>14666</v>
      </c>
      <c r="P3136" s="348">
        <v>44117971</v>
      </c>
      <c r="Q3136" s="348" t="s">
        <v>15347</v>
      </c>
      <c r="R3136" s="348" t="s">
        <v>16907</v>
      </c>
      <c r="S3136" s="348">
        <v>72184405</v>
      </c>
      <c r="T3136" s="348" t="s">
        <v>10205</v>
      </c>
      <c r="U3136" s="348">
        <v>27665821</v>
      </c>
      <c r="V3136" s="68" t="s">
        <v>15261</v>
      </c>
      <c r="W3136" s="68"/>
      <c r="X3136" s="68" t="s">
        <v>7943</v>
      </c>
      <c r="Y3136" s="68"/>
    </row>
    <row r="3137" spans="1:25" x14ac:dyDescent="0.25">
      <c r="A3137" s="68" t="s">
        <v>8574</v>
      </c>
      <c r="B3137" s="68" t="s">
        <v>8573</v>
      </c>
      <c r="C3137" s="68" t="s">
        <v>202</v>
      </c>
      <c r="D3137" s="68" t="s">
        <v>1112</v>
      </c>
      <c r="E3137" s="68" t="s">
        <v>4</v>
      </c>
      <c r="F3137" s="68" t="s">
        <v>316</v>
      </c>
      <c r="G3137" s="68" t="s">
        <v>5</v>
      </c>
      <c r="H3137" s="68" t="s">
        <v>2</v>
      </c>
      <c r="I3137" s="68">
        <v>50401</v>
      </c>
      <c r="J3137" s="68" t="s">
        <v>12900</v>
      </c>
      <c r="K3137" s="68" t="s">
        <v>317</v>
      </c>
      <c r="L3137" s="68" t="s">
        <v>14234</v>
      </c>
      <c r="M3137" s="68" t="s">
        <v>14234</v>
      </c>
      <c r="N3137" s="68" t="s">
        <v>202</v>
      </c>
      <c r="O3137" s="68" t="s">
        <v>14666</v>
      </c>
      <c r="P3137" s="348">
        <v>26711936</v>
      </c>
      <c r="Q3137" s="348">
        <v>26711140</v>
      </c>
      <c r="R3137" s="348" t="s">
        <v>14236</v>
      </c>
      <c r="S3137" s="348">
        <v>83028563</v>
      </c>
      <c r="T3137" s="348" t="s">
        <v>14949</v>
      </c>
      <c r="U3137" s="348">
        <v>26711140</v>
      </c>
      <c r="V3137" s="68" t="s">
        <v>15261</v>
      </c>
      <c r="W3137" s="68"/>
      <c r="X3137" s="68" t="s">
        <v>4051</v>
      </c>
      <c r="Y3137" s="68"/>
    </row>
    <row r="3138" spans="1:25" x14ac:dyDescent="0.25">
      <c r="A3138" s="68" t="s">
        <v>8576</v>
      </c>
      <c r="B3138" s="68" t="s">
        <v>8575</v>
      </c>
      <c r="C3138" s="68" t="s">
        <v>4605</v>
      </c>
      <c r="D3138" s="68" t="s">
        <v>125</v>
      </c>
      <c r="E3138" s="68" t="s">
        <v>6</v>
      </c>
      <c r="F3138" s="68" t="s">
        <v>49</v>
      </c>
      <c r="G3138" s="68" t="s">
        <v>7</v>
      </c>
      <c r="H3138" s="68" t="s">
        <v>2</v>
      </c>
      <c r="I3138" s="68">
        <v>20601</v>
      </c>
      <c r="J3138" s="68" t="s">
        <v>12908</v>
      </c>
      <c r="K3138" s="68" t="s">
        <v>126</v>
      </c>
      <c r="L3138" s="68" t="s">
        <v>983</v>
      </c>
      <c r="M3138" s="68" t="s">
        <v>983</v>
      </c>
      <c r="N3138" s="68" t="s">
        <v>478</v>
      </c>
      <c r="O3138" s="68" t="s">
        <v>14666</v>
      </c>
      <c r="P3138" s="348">
        <v>24515189</v>
      </c>
      <c r="Q3138" s="348">
        <v>24515189</v>
      </c>
      <c r="R3138" s="348" t="s">
        <v>10579</v>
      </c>
      <c r="S3138" s="348">
        <v>24515189</v>
      </c>
      <c r="T3138" s="348" t="s">
        <v>15574</v>
      </c>
      <c r="U3138" s="348">
        <v>24511520</v>
      </c>
      <c r="V3138" s="68"/>
      <c r="W3138" s="68"/>
      <c r="X3138" s="68" t="s">
        <v>6437</v>
      </c>
      <c r="Y3138" s="68"/>
    </row>
    <row r="3139" spans="1:25" x14ac:dyDescent="0.25">
      <c r="A3139" s="68" t="s">
        <v>8578</v>
      </c>
      <c r="B3139" s="68" t="s">
        <v>8577</v>
      </c>
      <c r="C3139" s="68" t="s">
        <v>12374</v>
      </c>
      <c r="D3139" s="68" t="s">
        <v>11157</v>
      </c>
      <c r="E3139" s="68" t="s">
        <v>6</v>
      </c>
      <c r="F3139" s="68" t="s">
        <v>46</v>
      </c>
      <c r="G3139" s="68" t="s">
        <v>2</v>
      </c>
      <c r="H3139" s="68" t="s">
        <v>8</v>
      </c>
      <c r="I3139" s="68">
        <v>10107</v>
      </c>
      <c r="J3139" s="68" t="s">
        <v>13751</v>
      </c>
      <c r="K3139" s="68" t="s">
        <v>47</v>
      </c>
      <c r="L3139" s="68" t="s">
        <v>47</v>
      </c>
      <c r="M3139" s="68" t="s">
        <v>13987</v>
      </c>
      <c r="N3139" s="68" t="s">
        <v>11957</v>
      </c>
      <c r="O3139" s="68" t="s">
        <v>14666</v>
      </c>
      <c r="P3139" s="348">
        <v>22204428</v>
      </c>
      <c r="Q3139" s="348">
        <v>22201089</v>
      </c>
      <c r="R3139" s="348" t="s">
        <v>16037</v>
      </c>
      <c r="S3139" s="348">
        <v>83124507</v>
      </c>
      <c r="T3139" s="348" t="s">
        <v>15363</v>
      </c>
      <c r="U3139" s="348">
        <v>22310578</v>
      </c>
      <c r="V3139" s="68"/>
      <c r="W3139" s="68" t="s">
        <v>15261</v>
      </c>
      <c r="X3139" s="68"/>
      <c r="Y3139" s="68" t="s">
        <v>1568</v>
      </c>
    </row>
    <row r="3140" spans="1:25" x14ac:dyDescent="0.25">
      <c r="A3140" s="68" t="s">
        <v>8580</v>
      </c>
      <c r="B3140" s="68" t="s">
        <v>8579</v>
      </c>
      <c r="C3140" s="68" t="s">
        <v>218</v>
      </c>
      <c r="D3140" s="68" t="s">
        <v>125</v>
      </c>
      <c r="E3140" s="68" t="s">
        <v>5</v>
      </c>
      <c r="F3140" s="68" t="s">
        <v>49</v>
      </c>
      <c r="G3140" s="68" t="s">
        <v>16</v>
      </c>
      <c r="H3140" s="68" t="s">
        <v>2</v>
      </c>
      <c r="I3140" s="68">
        <v>21201</v>
      </c>
      <c r="J3140" s="68" t="s">
        <v>13829</v>
      </c>
      <c r="K3140" s="68" t="s">
        <v>126</v>
      </c>
      <c r="L3140" s="68" t="s">
        <v>14658</v>
      </c>
      <c r="M3140" s="68" t="s">
        <v>3135</v>
      </c>
      <c r="N3140" s="68" t="s">
        <v>218</v>
      </c>
      <c r="O3140" s="68" t="s">
        <v>14666</v>
      </c>
      <c r="P3140" s="348">
        <v>24541630</v>
      </c>
      <c r="Q3140" s="348">
        <v>24542486</v>
      </c>
      <c r="R3140" s="348" t="s">
        <v>13151</v>
      </c>
      <c r="S3140" s="348">
        <v>24541630</v>
      </c>
      <c r="T3140" s="348" t="s">
        <v>15409</v>
      </c>
      <c r="U3140" s="348">
        <v>24541063</v>
      </c>
      <c r="V3140" s="68"/>
      <c r="W3140" s="68"/>
      <c r="X3140" s="68" t="s">
        <v>5046</v>
      </c>
      <c r="Y3140" s="68"/>
    </row>
    <row r="3141" spans="1:25" x14ac:dyDescent="0.25">
      <c r="A3141" s="68" t="s">
        <v>8582</v>
      </c>
      <c r="B3141" s="68" t="s">
        <v>8581</v>
      </c>
      <c r="C3141" s="68" t="s">
        <v>8583</v>
      </c>
      <c r="D3141" s="68" t="s">
        <v>11173</v>
      </c>
      <c r="E3141" s="68" t="s">
        <v>2</v>
      </c>
      <c r="F3141" s="68" t="s">
        <v>133</v>
      </c>
      <c r="G3141" s="68" t="s">
        <v>5</v>
      </c>
      <c r="H3141" s="68" t="s">
        <v>4</v>
      </c>
      <c r="I3141" s="68">
        <v>70403</v>
      </c>
      <c r="J3141" s="68" t="s">
        <v>12985</v>
      </c>
      <c r="K3141" s="68" t="s">
        <v>132</v>
      </c>
      <c r="L3141" s="68" t="s">
        <v>14347</v>
      </c>
      <c r="M3141" s="68" t="s">
        <v>7858</v>
      </c>
      <c r="N3141" s="68" t="s">
        <v>8583</v>
      </c>
      <c r="O3141" s="68" t="s">
        <v>14666</v>
      </c>
      <c r="P3141" s="348">
        <v>27503044</v>
      </c>
      <c r="Q3141" s="348" t="s">
        <v>15347</v>
      </c>
      <c r="R3141" s="348" t="s">
        <v>13614</v>
      </c>
      <c r="S3141" s="348">
        <v>84700591</v>
      </c>
      <c r="T3141" s="348" t="s">
        <v>15939</v>
      </c>
      <c r="U3141" s="348">
        <v>87286188</v>
      </c>
      <c r="V3141" s="68"/>
      <c r="W3141" s="68"/>
      <c r="X3141" s="68" t="s">
        <v>4165</v>
      </c>
      <c r="Y3141" s="68"/>
    </row>
    <row r="3142" spans="1:25" x14ac:dyDescent="0.25">
      <c r="A3142" s="68" t="s">
        <v>8585</v>
      </c>
      <c r="B3142" s="68" t="s">
        <v>8584</v>
      </c>
      <c r="C3142" s="68" t="s">
        <v>8586</v>
      </c>
      <c r="D3142" s="68" t="s">
        <v>315</v>
      </c>
      <c r="E3142" s="68" t="s">
        <v>4</v>
      </c>
      <c r="F3142" s="68" t="s">
        <v>316</v>
      </c>
      <c r="G3142" s="68" t="s">
        <v>4</v>
      </c>
      <c r="H3142" s="68" t="s">
        <v>10</v>
      </c>
      <c r="I3142" s="68">
        <v>50308</v>
      </c>
      <c r="J3142" s="68" t="s">
        <v>13087</v>
      </c>
      <c r="K3142" s="68" t="s">
        <v>317</v>
      </c>
      <c r="L3142" s="68" t="s">
        <v>315</v>
      </c>
      <c r="M3142" s="68" t="s">
        <v>14269</v>
      </c>
      <c r="N3142" s="68" t="s">
        <v>11958</v>
      </c>
      <c r="O3142" s="68" t="s">
        <v>14666</v>
      </c>
      <c r="P3142" s="348">
        <v>85950115</v>
      </c>
      <c r="Q3142" s="348">
        <v>85950115</v>
      </c>
      <c r="R3142" s="348" t="s">
        <v>16908</v>
      </c>
      <c r="S3142" s="348">
        <v>85950115</v>
      </c>
      <c r="T3142" s="348" t="s">
        <v>15787</v>
      </c>
      <c r="U3142" s="348">
        <v>26750475</v>
      </c>
      <c r="V3142" s="68"/>
      <c r="W3142" s="68"/>
      <c r="X3142" s="68" t="s">
        <v>4467</v>
      </c>
      <c r="Y3142" s="68"/>
    </row>
    <row r="3143" spans="1:25" x14ac:dyDescent="0.25">
      <c r="A3143" s="68" t="s">
        <v>8588</v>
      </c>
      <c r="B3143" s="68" t="s">
        <v>8587</v>
      </c>
      <c r="C3143" s="68" t="s">
        <v>405</v>
      </c>
      <c r="D3143" s="68" t="s">
        <v>11156</v>
      </c>
      <c r="E3143" s="68" t="s">
        <v>5</v>
      </c>
      <c r="F3143" s="68" t="s">
        <v>46</v>
      </c>
      <c r="G3143" s="68" t="s">
        <v>138</v>
      </c>
      <c r="H3143" s="68" t="s">
        <v>2</v>
      </c>
      <c r="I3143" s="68">
        <v>11801</v>
      </c>
      <c r="J3143" s="68" t="s">
        <v>13870</v>
      </c>
      <c r="K3143" s="68" t="s">
        <v>47</v>
      </c>
      <c r="L3143" s="68" t="s">
        <v>139</v>
      </c>
      <c r="M3143" s="68" t="s">
        <v>139</v>
      </c>
      <c r="N3143" s="68" t="s">
        <v>11959</v>
      </c>
      <c r="O3143" s="68" t="s">
        <v>14666</v>
      </c>
      <c r="P3143" s="348">
        <v>22252430</v>
      </c>
      <c r="Q3143" s="348">
        <v>88183184</v>
      </c>
      <c r="R3143" s="348" t="s">
        <v>14683</v>
      </c>
      <c r="S3143" s="348">
        <v>88183184</v>
      </c>
      <c r="T3143" s="348" t="s">
        <v>15356</v>
      </c>
      <c r="U3143" s="348">
        <v>83097774</v>
      </c>
      <c r="V3143" s="68"/>
      <c r="W3143" s="68"/>
      <c r="X3143" s="68" t="s">
        <v>3848</v>
      </c>
      <c r="Y3143" s="68"/>
    </row>
    <row r="3144" spans="1:25" x14ac:dyDescent="0.25">
      <c r="A3144" s="68" t="s">
        <v>8590</v>
      </c>
      <c r="B3144" s="68" t="s">
        <v>8589</v>
      </c>
      <c r="C3144" s="68" t="s">
        <v>8591</v>
      </c>
      <c r="D3144" s="68" t="s">
        <v>11157</v>
      </c>
      <c r="E3144" s="68" t="s">
        <v>3</v>
      </c>
      <c r="F3144" s="68" t="s">
        <v>46</v>
      </c>
      <c r="G3144" s="68" t="s">
        <v>2</v>
      </c>
      <c r="H3144" s="68" t="s">
        <v>11</v>
      </c>
      <c r="I3144" s="68">
        <v>10109</v>
      </c>
      <c r="J3144" s="68" t="s">
        <v>13755</v>
      </c>
      <c r="K3144" s="68" t="s">
        <v>47</v>
      </c>
      <c r="L3144" s="68" t="s">
        <v>47</v>
      </c>
      <c r="M3144" s="68" t="s">
        <v>294</v>
      </c>
      <c r="N3144" s="68" t="s">
        <v>8591</v>
      </c>
      <c r="O3144" s="68" t="s">
        <v>14666</v>
      </c>
      <c r="P3144" s="348">
        <v>22130265</v>
      </c>
      <c r="Q3144" s="348" t="s">
        <v>15347</v>
      </c>
      <c r="R3144" s="348" t="s">
        <v>16038</v>
      </c>
      <c r="S3144" s="348">
        <v>22130265</v>
      </c>
      <c r="T3144" s="348" t="s">
        <v>15375</v>
      </c>
      <c r="U3144" s="348">
        <v>22914901</v>
      </c>
      <c r="V3144" s="68"/>
      <c r="W3144" s="68"/>
      <c r="X3144" s="68" t="s">
        <v>3157</v>
      </c>
      <c r="Y3144" s="68"/>
    </row>
    <row r="3145" spans="1:25" x14ac:dyDescent="0.25">
      <c r="A3145" s="68" t="s">
        <v>8593</v>
      </c>
      <c r="B3145" s="68" t="s">
        <v>8592</v>
      </c>
      <c r="C3145" s="68" t="s">
        <v>11960</v>
      </c>
      <c r="D3145" s="68" t="s">
        <v>315</v>
      </c>
      <c r="E3145" s="68" t="s">
        <v>2</v>
      </c>
      <c r="F3145" s="68" t="s">
        <v>316</v>
      </c>
      <c r="G3145" s="68" t="s">
        <v>4</v>
      </c>
      <c r="H3145" s="68" t="s">
        <v>2</v>
      </c>
      <c r="I3145" s="68">
        <v>50301</v>
      </c>
      <c r="J3145" s="68" t="s">
        <v>12896</v>
      </c>
      <c r="K3145" s="68" t="s">
        <v>317</v>
      </c>
      <c r="L3145" s="68" t="s">
        <v>315</v>
      </c>
      <c r="M3145" s="68" t="s">
        <v>315</v>
      </c>
      <c r="N3145" s="68" t="s">
        <v>11960</v>
      </c>
      <c r="O3145" s="68" t="s">
        <v>14666</v>
      </c>
      <c r="P3145" s="348">
        <v>26801695</v>
      </c>
      <c r="Q3145" s="348">
        <v>26801695</v>
      </c>
      <c r="R3145" s="348" t="s">
        <v>10044</v>
      </c>
      <c r="S3145" s="348">
        <v>87185783</v>
      </c>
      <c r="T3145" s="348" t="s">
        <v>15779</v>
      </c>
      <c r="U3145" s="348">
        <v>84138447</v>
      </c>
      <c r="V3145" s="68"/>
      <c r="W3145" s="68"/>
      <c r="X3145" s="68" t="s">
        <v>3306</v>
      </c>
      <c r="Y3145" s="68"/>
    </row>
    <row r="3146" spans="1:25" x14ac:dyDescent="0.25">
      <c r="A3146" s="68" t="s">
        <v>8595</v>
      </c>
      <c r="B3146" s="68" t="s">
        <v>8594</v>
      </c>
      <c r="C3146" s="68" t="s">
        <v>8596</v>
      </c>
      <c r="D3146" s="68" t="s">
        <v>5463</v>
      </c>
      <c r="E3146" s="68" t="s">
        <v>10</v>
      </c>
      <c r="F3146" s="68" t="s">
        <v>316</v>
      </c>
      <c r="G3146" s="68" t="s">
        <v>11</v>
      </c>
      <c r="H3146" s="68" t="s">
        <v>7</v>
      </c>
      <c r="I3146" s="68">
        <v>50906</v>
      </c>
      <c r="J3146" s="68" t="s">
        <v>13085</v>
      </c>
      <c r="K3146" s="68" t="s">
        <v>317</v>
      </c>
      <c r="L3146" s="68" t="s">
        <v>5691</v>
      </c>
      <c r="M3146" s="68" t="s">
        <v>5790</v>
      </c>
      <c r="N3146" s="68" t="s">
        <v>11961</v>
      </c>
      <c r="O3146" s="68" t="s">
        <v>14666</v>
      </c>
      <c r="P3146" s="348">
        <v>22006142</v>
      </c>
      <c r="Q3146" s="348" t="s">
        <v>15347</v>
      </c>
      <c r="R3146" s="348" t="s">
        <v>14956</v>
      </c>
      <c r="S3146" s="348">
        <v>83860044</v>
      </c>
      <c r="T3146" s="348" t="s">
        <v>15775</v>
      </c>
      <c r="U3146" s="348">
        <v>26577302</v>
      </c>
      <c r="V3146" s="68"/>
      <c r="W3146" s="68"/>
      <c r="X3146" s="68" t="s">
        <v>6882</v>
      </c>
      <c r="Y3146" s="68"/>
    </row>
    <row r="3147" spans="1:25" x14ac:dyDescent="0.25">
      <c r="A3147" s="68" t="s">
        <v>8598</v>
      </c>
      <c r="B3147" s="68" t="s">
        <v>8597</v>
      </c>
      <c r="C3147" s="68" t="s">
        <v>8599</v>
      </c>
      <c r="D3147" s="68" t="s">
        <v>11160</v>
      </c>
      <c r="E3147" s="68" t="s">
        <v>3</v>
      </c>
      <c r="F3147" s="68" t="s">
        <v>49</v>
      </c>
      <c r="G3147" s="68" t="s">
        <v>17</v>
      </c>
      <c r="H3147" s="68" t="s">
        <v>3</v>
      </c>
      <c r="I3147" s="68">
        <v>21302</v>
      </c>
      <c r="J3147" s="68" t="s">
        <v>13029</v>
      </c>
      <c r="K3147" s="68" t="s">
        <v>126</v>
      </c>
      <c r="L3147" s="68" t="s">
        <v>271</v>
      </c>
      <c r="M3147" s="68" t="s">
        <v>5207</v>
      </c>
      <c r="N3147" s="68" t="s">
        <v>8599</v>
      </c>
      <c r="O3147" s="68" t="s">
        <v>14666</v>
      </c>
      <c r="P3147" s="348">
        <v>24660220</v>
      </c>
      <c r="Q3147" s="348">
        <v>24660220</v>
      </c>
      <c r="R3147" s="348" t="s">
        <v>5255</v>
      </c>
      <c r="S3147" s="348">
        <v>84784585</v>
      </c>
      <c r="T3147" s="348" t="s">
        <v>15732</v>
      </c>
      <c r="U3147" s="348">
        <v>24660220</v>
      </c>
      <c r="V3147" s="68"/>
      <c r="W3147" s="68"/>
      <c r="X3147" s="68" t="s">
        <v>2729</v>
      </c>
      <c r="Y3147" s="68"/>
    </row>
    <row r="3148" spans="1:25" x14ac:dyDescent="0.25">
      <c r="A3148" s="68" t="s">
        <v>8602</v>
      </c>
      <c r="B3148" s="68" t="s">
        <v>8601</v>
      </c>
      <c r="C3148" s="68" t="s">
        <v>101</v>
      </c>
      <c r="D3148" s="68" t="s">
        <v>1112</v>
      </c>
      <c r="E3148" s="68" t="s">
        <v>6</v>
      </c>
      <c r="F3148" s="68" t="s">
        <v>316</v>
      </c>
      <c r="G3148" s="68" t="s">
        <v>12</v>
      </c>
      <c r="H3148" s="68" t="s">
        <v>3</v>
      </c>
      <c r="I3148" s="68">
        <v>51002</v>
      </c>
      <c r="J3148" s="68" t="s">
        <v>12958</v>
      </c>
      <c r="K3148" s="68" t="s">
        <v>317</v>
      </c>
      <c r="L3148" s="68" t="s">
        <v>934</v>
      </c>
      <c r="M3148" s="68" t="s">
        <v>1966</v>
      </c>
      <c r="N3148" s="68" t="s">
        <v>101</v>
      </c>
      <c r="O3148" s="68" t="s">
        <v>14666</v>
      </c>
      <c r="P3148" s="348">
        <v>26777025</v>
      </c>
      <c r="Q3148" s="348">
        <v>86936796</v>
      </c>
      <c r="R3148" s="348" t="s">
        <v>12772</v>
      </c>
      <c r="S3148" s="348">
        <v>86936796</v>
      </c>
      <c r="T3148" s="348" t="s">
        <v>15739</v>
      </c>
      <c r="U3148" s="348">
        <v>26777025</v>
      </c>
      <c r="V3148" s="68"/>
      <c r="W3148" s="68"/>
      <c r="X3148" s="68" t="s">
        <v>8995</v>
      </c>
      <c r="Y3148" s="68"/>
    </row>
    <row r="3149" spans="1:25" x14ac:dyDescent="0.25">
      <c r="A3149" s="68" t="s">
        <v>8604</v>
      </c>
      <c r="B3149" s="68" t="s">
        <v>8603</v>
      </c>
      <c r="C3149" s="68" t="s">
        <v>746</v>
      </c>
      <c r="D3149" s="68" t="s">
        <v>126</v>
      </c>
      <c r="E3149" s="68" t="s">
        <v>4</v>
      </c>
      <c r="F3149" s="68" t="s">
        <v>49</v>
      </c>
      <c r="G3149" s="68" t="s">
        <v>2</v>
      </c>
      <c r="H3149" s="68" t="s">
        <v>7</v>
      </c>
      <c r="I3149" s="68">
        <v>20106</v>
      </c>
      <c r="J3149" s="68" t="s">
        <v>12954</v>
      </c>
      <c r="K3149" s="68" t="s">
        <v>126</v>
      </c>
      <c r="L3149" s="68" t="s">
        <v>126</v>
      </c>
      <c r="M3149" s="68" t="s">
        <v>352</v>
      </c>
      <c r="N3149" s="68" t="s">
        <v>1918</v>
      </c>
      <c r="O3149" s="68" t="s">
        <v>14666</v>
      </c>
      <c r="P3149" s="348">
        <v>47113221</v>
      </c>
      <c r="Q3149" s="348">
        <v>47113221</v>
      </c>
      <c r="R3149" s="348" t="s">
        <v>8605</v>
      </c>
      <c r="S3149" s="348">
        <v>47113221</v>
      </c>
      <c r="T3149" s="348" t="s">
        <v>15531</v>
      </c>
      <c r="U3149" s="348">
        <v>24303339</v>
      </c>
      <c r="V3149" s="68" t="s">
        <v>15261</v>
      </c>
      <c r="W3149" s="68"/>
      <c r="X3149" s="68" t="s">
        <v>1115</v>
      </c>
      <c r="Y3149" s="68"/>
    </row>
    <row r="3150" spans="1:25" x14ac:dyDescent="0.25">
      <c r="A3150" s="68" t="s">
        <v>8607</v>
      </c>
      <c r="B3150" s="68" t="s">
        <v>8606</v>
      </c>
      <c r="C3150" s="68" t="s">
        <v>3632</v>
      </c>
      <c r="D3150" s="68" t="s">
        <v>126</v>
      </c>
      <c r="E3150" s="68" t="s">
        <v>5</v>
      </c>
      <c r="F3150" s="68" t="s">
        <v>49</v>
      </c>
      <c r="G3150" s="68" t="s">
        <v>2</v>
      </c>
      <c r="H3150" s="68" t="s">
        <v>6</v>
      </c>
      <c r="I3150" s="68">
        <v>20105</v>
      </c>
      <c r="J3150" s="68" t="s">
        <v>13888</v>
      </c>
      <c r="K3150" s="68" t="s">
        <v>126</v>
      </c>
      <c r="L3150" s="68" t="s">
        <v>126</v>
      </c>
      <c r="M3150" s="68" t="s">
        <v>13717</v>
      </c>
      <c r="N3150" s="68" t="s">
        <v>3632</v>
      </c>
      <c r="O3150" s="68" t="s">
        <v>14666</v>
      </c>
      <c r="P3150" s="348">
        <v>24390644</v>
      </c>
      <c r="Q3150" s="348">
        <v>24390644</v>
      </c>
      <c r="R3150" s="348" t="s">
        <v>12416</v>
      </c>
      <c r="S3150" s="348">
        <v>88774314</v>
      </c>
      <c r="T3150" s="348" t="s">
        <v>10186</v>
      </c>
      <c r="U3150" s="348">
        <v>83851010</v>
      </c>
      <c r="V3150" s="68"/>
      <c r="W3150" s="68"/>
      <c r="X3150" s="68" t="s">
        <v>3146</v>
      </c>
      <c r="Y3150" s="68"/>
    </row>
    <row r="3151" spans="1:25" x14ac:dyDescent="0.25">
      <c r="A3151" s="68" t="s">
        <v>8609</v>
      </c>
      <c r="B3151" s="68" t="s">
        <v>8608</v>
      </c>
      <c r="C3151" s="68" t="s">
        <v>8610</v>
      </c>
      <c r="D3151" s="68" t="s">
        <v>11160</v>
      </c>
      <c r="E3151" s="68" t="s">
        <v>7</v>
      </c>
      <c r="F3151" s="68" t="s">
        <v>49</v>
      </c>
      <c r="G3151" s="68" t="s">
        <v>277</v>
      </c>
      <c r="H3151" s="68" t="s">
        <v>5</v>
      </c>
      <c r="I3151" s="68">
        <v>21504</v>
      </c>
      <c r="J3151" s="68" t="s">
        <v>13047</v>
      </c>
      <c r="K3151" s="68" t="s">
        <v>126</v>
      </c>
      <c r="L3151" s="68" t="s">
        <v>278</v>
      </c>
      <c r="M3151" s="68" t="s">
        <v>14127</v>
      </c>
      <c r="N3151" s="68" t="s">
        <v>8610</v>
      </c>
      <c r="O3151" s="68" t="s">
        <v>14666</v>
      </c>
      <c r="P3151" s="348">
        <v>41051105</v>
      </c>
      <c r="Q3151" s="348" t="s">
        <v>15347</v>
      </c>
      <c r="R3151" s="348" t="s">
        <v>14128</v>
      </c>
      <c r="S3151" s="348">
        <v>83304850</v>
      </c>
      <c r="T3151" s="348" t="s">
        <v>16345</v>
      </c>
      <c r="U3151" s="348">
        <v>24021628</v>
      </c>
      <c r="V3151" s="68"/>
      <c r="W3151" s="68"/>
      <c r="X3151" s="68" t="s">
        <v>5247</v>
      </c>
      <c r="Y3151" s="68"/>
    </row>
    <row r="3152" spans="1:25" x14ac:dyDescent="0.25">
      <c r="A3152" s="68" t="s">
        <v>8612</v>
      </c>
      <c r="B3152" s="68" t="s">
        <v>8611</v>
      </c>
      <c r="C3152" s="68" t="s">
        <v>8613</v>
      </c>
      <c r="D3152" s="68" t="s">
        <v>299</v>
      </c>
      <c r="E3152" s="68" t="s">
        <v>10</v>
      </c>
      <c r="F3152" s="68" t="s">
        <v>49</v>
      </c>
      <c r="G3152" s="68" t="s">
        <v>300</v>
      </c>
      <c r="H3152" s="68" t="s">
        <v>5</v>
      </c>
      <c r="I3152" s="68">
        <v>21404</v>
      </c>
      <c r="J3152" s="68" t="s">
        <v>13042</v>
      </c>
      <c r="K3152" s="68" t="s">
        <v>126</v>
      </c>
      <c r="L3152" s="68" t="s">
        <v>301</v>
      </c>
      <c r="M3152" s="68" t="s">
        <v>129</v>
      </c>
      <c r="N3152" s="68" t="s">
        <v>8613</v>
      </c>
      <c r="O3152" s="68" t="s">
        <v>14666</v>
      </c>
      <c r="P3152" s="348">
        <v>41051044</v>
      </c>
      <c r="Q3152" s="348" t="s">
        <v>15347</v>
      </c>
      <c r="R3152" s="348" t="s">
        <v>13488</v>
      </c>
      <c r="S3152" s="348" t="s">
        <v>15347</v>
      </c>
      <c r="T3152" s="348" t="s">
        <v>15517</v>
      </c>
      <c r="U3152" s="348">
        <v>24777082</v>
      </c>
      <c r="V3152" s="68"/>
      <c r="W3152" s="68"/>
      <c r="X3152" s="68" t="s">
        <v>12186</v>
      </c>
      <c r="Y3152" s="68"/>
    </row>
    <row r="3153" spans="1:25" x14ac:dyDescent="0.25">
      <c r="A3153" s="68" t="s">
        <v>8615</v>
      </c>
      <c r="B3153" s="68" t="s">
        <v>8614</v>
      </c>
      <c r="C3153" s="68" t="s">
        <v>6585</v>
      </c>
      <c r="D3153" s="68" t="s">
        <v>299</v>
      </c>
      <c r="E3153" s="68" t="s">
        <v>10</v>
      </c>
      <c r="F3153" s="68" t="s">
        <v>49</v>
      </c>
      <c r="G3153" s="68" t="s">
        <v>12</v>
      </c>
      <c r="H3153" s="68" t="s">
        <v>17</v>
      </c>
      <c r="I3153" s="68">
        <v>21013</v>
      </c>
      <c r="J3153" s="68" t="s">
        <v>13018</v>
      </c>
      <c r="K3153" s="68" t="s">
        <v>126</v>
      </c>
      <c r="L3153" s="68" t="s">
        <v>299</v>
      </c>
      <c r="M3153" s="68" t="s">
        <v>351</v>
      </c>
      <c r="N3153" s="68" t="s">
        <v>6585</v>
      </c>
      <c r="O3153" s="68" t="s">
        <v>14666</v>
      </c>
      <c r="P3153" s="348">
        <v>44047042</v>
      </c>
      <c r="Q3153" s="348" t="s">
        <v>16909</v>
      </c>
      <c r="R3153" s="348" t="s">
        <v>16039</v>
      </c>
      <c r="S3153" s="348">
        <v>89527926</v>
      </c>
      <c r="T3153" s="348" t="s">
        <v>15517</v>
      </c>
      <c r="U3153" s="348">
        <v>24777082</v>
      </c>
      <c r="V3153" s="68"/>
      <c r="W3153" s="68"/>
      <c r="X3153" s="68" t="s">
        <v>8313</v>
      </c>
      <c r="Y3153" s="68"/>
    </row>
    <row r="3154" spans="1:25" x14ac:dyDescent="0.25">
      <c r="A3154" s="68" t="s">
        <v>8618</v>
      </c>
      <c r="B3154" s="68" t="s">
        <v>8617</v>
      </c>
      <c r="C3154" s="68" t="s">
        <v>8619</v>
      </c>
      <c r="D3154" s="68" t="s">
        <v>299</v>
      </c>
      <c r="E3154" s="68" t="s">
        <v>7</v>
      </c>
      <c r="F3154" s="68" t="s">
        <v>49</v>
      </c>
      <c r="G3154" s="68" t="s">
        <v>12</v>
      </c>
      <c r="H3154" s="68" t="s">
        <v>12</v>
      </c>
      <c r="I3154" s="68">
        <v>21010</v>
      </c>
      <c r="J3154" s="68" t="s">
        <v>13015</v>
      </c>
      <c r="K3154" s="68" t="s">
        <v>126</v>
      </c>
      <c r="L3154" s="68" t="s">
        <v>299</v>
      </c>
      <c r="M3154" s="68" t="s">
        <v>4144</v>
      </c>
      <c r="N3154" s="68" t="s">
        <v>8619</v>
      </c>
      <c r="O3154" s="68" t="s">
        <v>14666</v>
      </c>
      <c r="P3154" s="348">
        <v>44110627</v>
      </c>
      <c r="Q3154" s="348" t="s">
        <v>15347</v>
      </c>
      <c r="R3154" s="348" t="s">
        <v>13487</v>
      </c>
      <c r="S3154" s="348">
        <v>89622469</v>
      </c>
      <c r="T3154" s="348" t="s">
        <v>14842</v>
      </c>
      <c r="U3154" s="348">
        <v>24799162</v>
      </c>
      <c r="V3154" s="68"/>
      <c r="W3154" s="68"/>
      <c r="X3154" s="68"/>
      <c r="Y3154" s="68"/>
    </row>
    <row r="3155" spans="1:25" x14ac:dyDescent="0.25">
      <c r="A3155" s="68" t="s">
        <v>8621</v>
      </c>
      <c r="B3155" s="68" t="s">
        <v>8620</v>
      </c>
      <c r="C3155" s="68" t="s">
        <v>8622</v>
      </c>
      <c r="D3155" s="68" t="s">
        <v>299</v>
      </c>
      <c r="E3155" s="68" t="s">
        <v>3</v>
      </c>
      <c r="F3155" s="68" t="s">
        <v>49</v>
      </c>
      <c r="G3155" s="68" t="s">
        <v>12</v>
      </c>
      <c r="H3155" s="68" t="s">
        <v>10</v>
      </c>
      <c r="I3155" s="68">
        <v>21008</v>
      </c>
      <c r="J3155" s="68" t="s">
        <v>13013</v>
      </c>
      <c r="K3155" s="68" t="s">
        <v>126</v>
      </c>
      <c r="L3155" s="68" t="s">
        <v>299</v>
      </c>
      <c r="M3155" s="68" t="s">
        <v>3409</v>
      </c>
      <c r="N3155" s="68" t="s">
        <v>8622</v>
      </c>
      <c r="O3155" s="68" t="s">
        <v>14666</v>
      </c>
      <c r="P3155" s="348">
        <v>22005065</v>
      </c>
      <c r="Q3155" s="348" t="s">
        <v>15347</v>
      </c>
      <c r="R3155" s="348" t="s">
        <v>14845</v>
      </c>
      <c r="S3155" s="348">
        <v>87219008</v>
      </c>
      <c r="T3155" s="348" t="s">
        <v>15798</v>
      </c>
      <c r="U3155" s="348">
        <v>24755008</v>
      </c>
      <c r="V3155" s="68"/>
      <c r="W3155" s="68"/>
      <c r="X3155" s="68" t="s">
        <v>6000</v>
      </c>
      <c r="Y3155" s="68"/>
    </row>
    <row r="3156" spans="1:25" x14ac:dyDescent="0.25">
      <c r="A3156" s="68" t="s">
        <v>8624</v>
      </c>
      <c r="B3156" s="68" t="s">
        <v>8623</v>
      </c>
      <c r="C3156" s="68" t="s">
        <v>8625</v>
      </c>
      <c r="D3156" s="68" t="s">
        <v>4633</v>
      </c>
      <c r="E3156" s="68" t="s">
        <v>11</v>
      </c>
      <c r="F3156" s="68" t="s">
        <v>89</v>
      </c>
      <c r="G3156" s="68" t="s">
        <v>6</v>
      </c>
      <c r="H3156" s="68" t="s">
        <v>16</v>
      </c>
      <c r="I3156" s="68">
        <v>30512</v>
      </c>
      <c r="J3156" s="68" t="s">
        <v>13954</v>
      </c>
      <c r="K3156" s="68" t="s">
        <v>322</v>
      </c>
      <c r="L3156" s="68" t="s">
        <v>4633</v>
      </c>
      <c r="M3156" s="68" t="s">
        <v>15700</v>
      </c>
      <c r="N3156" s="68" t="s">
        <v>8626</v>
      </c>
      <c r="O3156" s="68" t="s">
        <v>14666</v>
      </c>
      <c r="P3156" s="348" t="s">
        <v>15347</v>
      </c>
      <c r="Q3156" s="348" t="s">
        <v>15347</v>
      </c>
      <c r="R3156" s="348" t="s">
        <v>15900</v>
      </c>
      <c r="S3156" s="348">
        <v>84392886</v>
      </c>
      <c r="T3156" s="348" t="s">
        <v>15701</v>
      </c>
      <c r="U3156" s="348">
        <v>25567876</v>
      </c>
      <c r="V3156" s="68"/>
      <c r="W3156" s="68"/>
      <c r="X3156" s="68" t="s">
        <v>8448</v>
      </c>
      <c r="Y3156" s="68"/>
    </row>
    <row r="3157" spans="1:25" x14ac:dyDescent="0.25">
      <c r="A3157" s="68" t="s">
        <v>8628</v>
      </c>
      <c r="B3157" s="68" t="s">
        <v>8627</v>
      </c>
      <c r="C3157" s="68" t="s">
        <v>798</v>
      </c>
      <c r="D3157" s="68" t="s">
        <v>194</v>
      </c>
      <c r="E3157" s="68" t="s">
        <v>5</v>
      </c>
      <c r="F3157" s="68" t="s">
        <v>195</v>
      </c>
      <c r="G3157" s="68" t="s">
        <v>8</v>
      </c>
      <c r="H3157" s="68" t="s">
        <v>4</v>
      </c>
      <c r="I3157" s="68">
        <v>60703</v>
      </c>
      <c r="J3157" s="68" t="s">
        <v>13921</v>
      </c>
      <c r="K3157" s="68" t="s">
        <v>196</v>
      </c>
      <c r="L3157" s="68" t="s">
        <v>197</v>
      </c>
      <c r="M3157" s="68" t="s">
        <v>14309</v>
      </c>
      <c r="N3157" s="68" t="s">
        <v>798</v>
      </c>
      <c r="O3157" s="68" t="s">
        <v>14666</v>
      </c>
      <c r="P3157" s="348">
        <v>27899041</v>
      </c>
      <c r="Q3157" s="348">
        <v>27899041</v>
      </c>
      <c r="R3157" s="348" t="s">
        <v>15079</v>
      </c>
      <c r="S3157" s="348">
        <v>27899041</v>
      </c>
      <c r="T3157" s="348" t="s">
        <v>15854</v>
      </c>
      <c r="U3157" s="348">
        <v>27899336</v>
      </c>
      <c r="V3157" s="68" t="s">
        <v>15261</v>
      </c>
      <c r="W3157" s="68"/>
      <c r="X3157" s="68" t="s">
        <v>5220</v>
      </c>
      <c r="Y3157" s="68"/>
    </row>
    <row r="3158" spans="1:25" x14ac:dyDescent="0.25">
      <c r="A3158" s="68" t="s">
        <v>8630</v>
      </c>
      <c r="B3158" s="68" t="s">
        <v>8629</v>
      </c>
      <c r="C3158" s="68" t="s">
        <v>14449</v>
      </c>
      <c r="D3158" s="68" t="s">
        <v>1493</v>
      </c>
      <c r="E3158" s="68" t="s">
        <v>4</v>
      </c>
      <c r="F3158" s="68" t="s">
        <v>46</v>
      </c>
      <c r="G3158" s="68" t="s">
        <v>1494</v>
      </c>
      <c r="H3158" s="68" t="s">
        <v>4</v>
      </c>
      <c r="I3158" s="68">
        <v>11903</v>
      </c>
      <c r="J3158" s="68" t="s">
        <v>13875</v>
      </c>
      <c r="K3158" s="68" t="s">
        <v>47</v>
      </c>
      <c r="L3158" s="68" t="s">
        <v>1493</v>
      </c>
      <c r="M3158" s="68" t="s">
        <v>1642</v>
      </c>
      <c r="N3158" s="68" t="s">
        <v>682</v>
      </c>
      <c r="O3158" s="68" t="s">
        <v>14666</v>
      </c>
      <c r="P3158" s="348">
        <v>27722216</v>
      </c>
      <c r="Q3158" s="348" t="s">
        <v>15347</v>
      </c>
      <c r="R3158" s="348" t="s">
        <v>11729</v>
      </c>
      <c r="S3158" s="348">
        <v>27722216</v>
      </c>
      <c r="T3158" s="348" t="s">
        <v>15458</v>
      </c>
      <c r="U3158" s="348">
        <v>27725128</v>
      </c>
      <c r="V3158" s="68"/>
      <c r="W3158" s="68"/>
      <c r="X3158" s="68" t="s">
        <v>5787</v>
      </c>
      <c r="Y3158" s="68"/>
    </row>
    <row r="3159" spans="1:25" x14ac:dyDescent="0.25">
      <c r="A3159" s="68" t="s">
        <v>8632</v>
      </c>
      <c r="B3159" s="68" t="s">
        <v>8631</v>
      </c>
      <c r="C3159" s="68" t="s">
        <v>8633</v>
      </c>
      <c r="D3159" s="68" t="s">
        <v>1493</v>
      </c>
      <c r="E3159" s="68" t="s">
        <v>7</v>
      </c>
      <c r="F3159" s="68" t="s">
        <v>46</v>
      </c>
      <c r="G3159" s="68" t="s">
        <v>1494</v>
      </c>
      <c r="H3159" s="68" t="s">
        <v>10</v>
      </c>
      <c r="I3159" s="68">
        <v>11908</v>
      </c>
      <c r="J3159" s="68" t="s">
        <v>13882</v>
      </c>
      <c r="K3159" s="68" t="s">
        <v>47</v>
      </c>
      <c r="L3159" s="68" t="s">
        <v>1493</v>
      </c>
      <c r="M3159" s="68" t="s">
        <v>14037</v>
      </c>
      <c r="N3159" s="68" t="s">
        <v>8633</v>
      </c>
      <c r="O3159" s="68" t="s">
        <v>14666</v>
      </c>
      <c r="P3159" s="348">
        <v>27311911</v>
      </c>
      <c r="Q3159" s="348" t="s">
        <v>15347</v>
      </c>
      <c r="R3159" s="348" t="s">
        <v>10242</v>
      </c>
      <c r="S3159" s="348">
        <v>87426883</v>
      </c>
      <c r="T3159" s="348" t="s">
        <v>15481</v>
      </c>
      <c r="U3159" s="348">
        <v>27311405</v>
      </c>
      <c r="V3159" s="68"/>
      <c r="W3159" s="68"/>
      <c r="X3159" s="68" t="s">
        <v>5935</v>
      </c>
      <c r="Y3159" s="68"/>
    </row>
    <row r="3160" spans="1:25" x14ac:dyDescent="0.25">
      <c r="A3160" s="68" t="s">
        <v>8635</v>
      </c>
      <c r="B3160" s="68" t="s">
        <v>8634</v>
      </c>
      <c r="C3160" s="68" t="s">
        <v>856</v>
      </c>
      <c r="D3160" s="68" t="s">
        <v>11185</v>
      </c>
      <c r="E3160" s="68" t="s">
        <v>12</v>
      </c>
      <c r="F3160" s="68" t="s">
        <v>195</v>
      </c>
      <c r="G3160" s="68" t="s">
        <v>4</v>
      </c>
      <c r="H3160" s="68" t="s">
        <v>2</v>
      </c>
      <c r="I3160" s="68">
        <v>60301</v>
      </c>
      <c r="J3160" s="68" t="s">
        <v>12897</v>
      </c>
      <c r="K3160" s="68" t="s">
        <v>196</v>
      </c>
      <c r="L3160" s="68" t="s">
        <v>2066</v>
      </c>
      <c r="M3160" s="68" t="s">
        <v>2066</v>
      </c>
      <c r="N3160" s="68" t="s">
        <v>14044</v>
      </c>
      <c r="O3160" s="68" t="s">
        <v>14666</v>
      </c>
      <c r="P3160" s="348">
        <v>22006774</v>
      </c>
      <c r="Q3160" s="348">
        <v>84928088</v>
      </c>
      <c r="R3160" s="348" t="s">
        <v>16910</v>
      </c>
      <c r="S3160" s="348">
        <v>84928088</v>
      </c>
      <c r="T3160" s="348" t="s">
        <v>16439</v>
      </c>
      <c r="U3160" s="348">
        <v>63327475</v>
      </c>
      <c r="V3160" s="68"/>
      <c r="W3160" s="68"/>
      <c r="X3160" s="68" t="s">
        <v>5940</v>
      </c>
      <c r="Y3160" s="68"/>
    </row>
    <row r="3161" spans="1:25" x14ac:dyDescent="0.25">
      <c r="A3161" s="68" t="s">
        <v>8637</v>
      </c>
      <c r="B3161" s="68" t="s">
        <v>8636</v>
      </c>
      <c r="C3161" s="68" t="s">
        <v>8638</v>
      </c>
      <c r="D3161" s="68" t="s">
        <v>11185</v>
      </c>
      <c r="E3161" s="68" t="s">
        <v>5</v>
      </c>
      <c r="F3161" s="68" t="s">
        <v>195</v>
      </c>
      <c r="G3161" s="68" t="s">
        <v>4</v>
      </c>
      <c r="H3161" s="68" t="s">
        <v>10</v>
      </c>
      <c r="I3161" s="68">
        <v>60308</v>
      </c>
      <c r="J3161" s="68" t="s">
        <v>13090</v>
      </c>
      <c r="K3161" s="68" t="s">
        <v>196</v>
      </c>
      <c r="L3161" s="68" t="s">
        <v>2066</v>
      </c>
      <c r="M3161" s="68" t="s">
        <v>2366</v>
      </c>
      <c r="N3161" s="68" t="s">
        <v>976</v>
      </c>
      <c r="O3161" s="68" t="s">
        <v>14666</v>
      </c>
      <c r="P3161" s="348">
        <v>22001283</v>
      </c>
      <c r="Q3161" s="348">
        <v>27300719</v>
      </c>
      <c r="R3161" s="348" t="s">
        <v>10580</v>
      </c>
      <c r="S3161" s="348">
        <v>22001283</v>
      </c>
      <c r="T3161" s="348" t="s">
        <v>15515</v>
      </c>
      <c r="U3161" s="348">
        <v>27300719</v>
      </c>
      <c r="V3161" s="68"/>
      <c r="W3161" s="68"/>
      <c r="X3161" s="68" t="s">
        <v>8647</v>
      </c>
      <c r="Y3161" s="68"/>
    </row>
    <row r="3162" spans="1:25" x14ac:dyDescent="0.25">
      <c r="A3162" s="68" t="s">
        <v>8640</v>
      </c>
      <c r="B3162" s="68" t="s">
        <v>8639</v>
      </c>
      <c r="C3162" s="68" t="s">
        <v>2982</v>
      </c>
      <c r="D3162" s="68" t="s">
        <v>11185</v>
      </c>
      <c r="E3162" s="68" t="s">
        <v>17</v>
      </c>
      <c r="F3162" s="68" t="s">
        <v>195</v>
      </c>
      <c r="G3162" s="68" t="s">
        <v>4</v>
      </c>
      <c r="H3162" s="68" t="s">
        <v>6</v>
      </c>
      <c r="I3162" s="68">
        <v>60305</v>
      </c>
      <c r="J3162" s="68" t="s">
        <v>13072</v>
      </c>
      <c r="K3162" s="68" t="s">
        <v>196</v>
      </c>
      <c r="L3162" s="68" t="s">
        <v>2066</v>
      </c>
      <c r="M3162" s="68" t="s">
        <v>2431</v>
      </c>
      <c r="N3162" s="68" t="s">
        <v>2982</v>
      </c>
      <c r="O3162" s="68" t="s">
        <v>14666</v>
      </c>
      <c r="P3162" s="348">
        <v>22061236</v>
      </c>
      <c r="Q3162" s="348">
        <v>63657503</v>
      </c>
      <c r="R3162" s="348" t="s">
        <v>14720</v>
      </c>
      <c r="S3162" s="348">
        <v>63657503</v>
      </c>
      <c r="T3162" s="348" t="s">
        <v>15509</v>
      </c>
      <c r="U3162" s="348">
        <v>89435252</v>
      </c>
      <c r="V3162" s="68"/>
      <c r="W3162" s="68"/>
      <c r="X3162" s="68" t="s">
        <v>9432</v>
      </c>
      <c r="Y3162" s="68"/>
    </row>
    <row r="3163" spans="1:25" x14ac:dyDescent="0.25">
      <c r="A3163" s="68" t="s">
        <v>8642</v>
      </c>
      <c r="B3163" s="68" t="s">
        <v>8641</v>
      </c>
      <c r="C3163" s="68" t="s">
        <v>8643</v>
      </c>
      <c r="D3163" s="68" t="s">
        <v>299</v>
      </c>
      <c r="E3163" s="68" t="s">
        <v>5</v>
      </c>
      <c r="F3163" s="68" t="s">
        <v>49</v>
      </c>
      <c r="G3163" s="68" t="s">
        <v>12</v>
      </c>
      <c r="H3163" s="68" t="s">
        <v>5</v>
      </c>
      <c r="I3163" s="68">
        <v>21004</v>
      </c>
      <c r="J3163" s="68" t="s">
        <v>16265</v>
      </c>
      <c r="K3163" s="68" t="s">
        <v>126</v>
      </c>
      <c r="L3163" s="68" t="s">
        <v>299</v>
      </c>
      <c r="M3163" s="68" t="s">
        <v>3512</v>
      </c>
      <c r="N3163" s="68" t="s">
        <v>8643</v>
      </c>
      <c r="O3163" s="68" t="s">
        <v>14666</v>
      </c>
      <c r="P3163" s="348">
        <v>24613705</v>
      </c>
      <c r="Q3163" s="348" t="s">
        <v>15347</v>
      </c>
      <c r="R3163" s="348" t="s">
        <v>16040</v>
      </c>
      <c r="S3163" s="348">
        <v>89229954</v>
      </c>
      <c r="T3163" s="348" t="s">
        <v>15586</v>
      </c>
      <c r="U3163" s="348">
        <v>24744058</v>
      </c>
      <c r="V3163" s="68"/>
      <c r="W3163" s="68"/>
      <c r="X3163" s="68"/>
      <c r="Y3163" s="68"/>
    </row>
    <row r="3164" spans="1:25" x14ac:dyDescent="0.25">
      <c r="A3164" s="68" t="s">
        <v>8645</v>
      </c>
      <c r="B3164" s="68" t="s">
        <v>8644</v>
      </c>
      <c r="C3164" s="68" t="s">
        <v>8646</v>
      </c>
      <c r="D3164" s="68" t="s">
        <v>132</v>
      </c>
      <c r="E3164" s="68" t="s">
        <v>8</v>
      </c>
      <c r="F3164" s="68" t="s">
        <v>133</v>
      </c>
      <c r="G3164" s="68" t="s">
        <v>2</v>
      </c>
      <c r="H3164" s="68" t="s">
        <v>4</v>
      </c>
      <c r="I3164" s="68">
        <v>70103</v>
      </c>
      <c r="J3164" s="68" t="s">
        <v>13900</v>
      </c>
      <c r="K3164" s="68" t="s">
        <v>132</v>
      </c>
      <c r="L3164" s="68" t="s">
        <v>132</v>
      </c>
      <c r="M3164" s="68" t="s">
        <v>134</v>
      </c>
      <c r="N3164" s="68" t="s">
        <v>8646</v>
      </c>
      <c r="O3164" s="68" t="s">
        <v>14666</v>
      </c>
      <c r="P3164" s="348">
        <v>83024567</v>
      </c>
      <c r="Q3164" s="348">
        <v>83527646</v>
      </c>
      <c r="R3164" s="348" t="s">
        <v>16041</v>
      </c>
      <c r="S3164" s="348">
        <v>83527646</v>
      </c>
      <c r="T3164" s="348" t="s">
        <v>15355</v>
      </c>
      <c r="U3164" s="348" t="s">
        <v>16341</v>
      </c>
      <c r="V3164" s="68"/>
      <c r="W3164" s="68"/>
      <c r="X3164" s="68" t="s">
        <v>4976</v>
      </c>
      <c r="Y3164" s="68"/>
    </row>
    <row r="3165" spans="1:25" x14ac:dyDescent="0.25">
      <c r="A3165" s="68" t="s">
        <v>8648</v>
      </c>
      <c r="B3165" s="68" t="s">
        <v>8647</v>
      </c>
      <c r="C3165" s="68" t="s">
        <v>1144</v>
      </c>
      <c r="D3165" s="68" t="s">
        <v>132</v>
      </c>
      <c r="E3165" s="68" t="s">
        <v>4</v>
      </c>
      <c r="F3165" s="68" t="s">
        <v>133</v>
      </c>
      <c r="G3165" s="68" t="s">
        <v>2</v>
      </c>
      <c r="H3165" s="68" t="s">
        <v>3</v>
      </c>
      <c r="I3165" s="68">
        <v>70102</v>
      </c>
      <c r="J3165" s="68" t="s">
        <v>13837</v>
      </c>
      <c r="K3165" s="68" t="s">
        <v>132</v>
      </c>
      <c r="L3165" s="68" t="s">
        <v>132</v>
      </c>
      <c r="M3165" s="68" t="s">
        <v>14182</v>
      </c>
      <c r="N3165" s="68" t="s">
        <v>1144</v>
      </c>
      <c r="O3165" s="68" t="s">
        <v>14666</v>
      </c>
      <c r="P3165" s="348">
        <v>22001662</v>
      </c>
      <c r="Q3165" s="348" t="s">
        <v>15347</v>
      </c>
      <c r="R3165" s="348" t="s">
        <v>10225</v>
      </c>
      <c r="S3165" s="348">
        <v>83125745</v>
      </c>
      <c r="T3165" s="348" t="s">
        <v>15633</v>
      </c>
      <c r="U3165" s="348">
        <v>27590142</v>
      </c>
      <c r="V3165" s="68"/>
      <c r="W3165" s="68"/>
      <c r="X3165" s="68" t="s">
        <v>5631</v>
      </c>
      <c r="Y3165" s="68"/>
    </row>
    <row r="3166" spans="1:25" x14ac:dyDescent="0.25">
      <c r="A3166" s="68" t="s">
        <v>8650</v>
      </c>
      <c r="B3166" s="68" t="s">
        <v>8649</v>
      </c>
      <c r="C3166" s="68" t="s">
        <v>8651</v>
      </c>
      <c r="D3166" s="68" t="s">
        <v>132</v>
      </c>
      <c r="E3166" s="68" t="s">
        <v>6</v>
      </c>
      <c r="F3166" s="68" t="s">
        <v>133</v>
      </c>
      <c r="G3166" s="68" t="s">
        <v>4</v>
      </c>
      <c r="H3166" s="68" t="s">
        <v>2</v>
      </c>
      <c r="I3166" s="68">
        <v>70301</v>
      </c>
      <c r="J3166" s="68" t="s">
        <v>12898</v>
      </c>
      <c r="K3166" s="68" t="s">
        <v>132</v>
      </c>
      <c r="L3166" s="68" t="s">
        <v>14348</v>
      </c>
      <c r="M3166" s="68" t="s">
        <v>14348</v>
      </c>
      <c r="N3166" s="68" t="s">
        <v>8651</v>
      </c>
      <c r="O3166" s="68" t="s">
        <v>14666</v>
      </c>
      <c r="P3166" s="348">
        <v>27685454</v>
      </c>
      <c r="Q3166" s="348">
        <v>27685454</v>
      </c>
      <c r="R3166" s="348" t="s">
        <v>7525</v>
      </c>
      <c r="S3166" s="348">
        <v>89074227</v>
      </c>
      <c r="T3166" s="348" t="s">
        <v>16551</v>
      </c>
      <c r="U3166" s="348">
        <v>27687141</v>
      </c>
      <c r="V3166" s="68" t="s">
        <v>15261</v>
      </c>
      <c r="W3166" s="68"/>
      <c r="X3166" s="68" t="s">
        <v>2983</v>
      </c>
      <c r="Y3166" s="68"/>
    </row>
    <row r="3167" spans="1:25" x14ac:dyDescent="0.25">
      <c r="A3167" s="68" t="s">
        <v>8653</v>
      </c>
      <c r="B3167" s="68" t="s">
        <v>8652</v>
      </c>
      <c r="C3167" s="68" t="s">
        <v>8654</v>
      </c>
      <c r="D3167" s="68" t="s">
        <v>132</v>
      </c>
      <c r="E3167" s="68" t="s">
        <v>6</v>
      </c>
      <c r="F3167" s="68" t="s">
        <v>133</v>
      </c>
      <c r="G3167" s="68" t="s">
        <v>4</v>
      </c>
      <c r="H3167" s="68" t="s">
        <v>2</v>
      </c>
      <c r="I3167" s="68">
        <v>70301</v>
      </c>
      <c r="J3167" s="68" t="s">
        <v>12898</v>
      </c>
      <c r="K3167" s="68" t="s">
        <v>132</v>
      </c>
      <c r="L3167" s="68" t="s">
        <v>14348</v>
      </c>
      <c r="M3167" s="68" t="s">
        <v>14348</v>
      </c>
      <c r="N3167" s="68" t="s">
        <v>11962</v>
      </c>
      <c r="O3167" s="68" t="s">
        <v>14666</v>
      </c>
      <c r="P3167" s="348">
        <v>27683159</v>
      </c>
      <c r="Q3167" s="348">
        <v>27683159</v>
      </c>
      <c r="R3167" s="348" t="s">
        <v>16042</v>
      </c>
      <c r="S3167" s="348">
        <v>27683159</v>
      </c>
      <c r="T3167" s="348" t="s">
        <v>16551</v>
      </c>
      <c r="U3167" s="348">
        <v>27687141</v>
      </c>
      <c r="V3167" s="68"/>
      <c r="W3167" s="68"/>
      <c r="X3167" s="68" t="s">
        <v>3544</v>
      </c>
      <c r="Y3167" s="68"/>
    </row>
    <row r="3168" spans="1:25" x14ac:dyDescent="0.25">
      <c r="A3168" s="68" t="s">
        <v>8656</v>
      </c>
      <c r="B3168" s="68" t="s">
        <v>8655</v>
      </c>
      <c r="C3168" s="68" t="s">
        <v>8657</v>
      </c>
      <c r="D3168" s="68" t="s">
        <v>132</v>
      </c>
      <c r="E3168" s="68" t="s">
        <v>3</v>
      </c>
      <c r="F3168" s="68" t="s">
        <v>133</v>
      </c>
      <c r="G3168" s="68" t="s">
        <v>2</v>
      </c>
      <c r="H3168" s="68" t="s">
        <v>5</v>
      </c>
      <c r="I3168" s="68">
        <v>70104</v>
      </c>
      <c r="J3168" s="68" t="s">
        <v>13927</v>
      </c>
      <c r="K3168" s="68" t="s">
        <v>132</v>
      </c>
      <c r="L3168" s="68" t="s">
        <v>132</v>
      </c>
      <c r="M3168" s="68" t="s">
        <v>14352</v>
      </c>
      <c r="N3168" s="68" t="s">
        <v>8657</v>
      </c>
      <c r="O3168" s="68" t="s">
        <v>14666</v>
      </c>
      <c r="P3168" s="348" t="s">
        <v>15347</v>
      </c>
      <c r="Q3168" s="348" t="s">
        <v>15347</v>
      </c>
      <c r="R3168" s="348" t="s">
        <v>15139</v>
      </c>
      <c r="S3168" s="348">
        <v>71631314</v>
      </c>
      <c r="T3168" s="348" t="s">
        <v>15624</v>
      </c>
      <c r="U3168" s="348">
        <v>88261039</v>
      </c>
      <c r="V3168" s="68"/>
      <c r="W3168" s="68"/>
      <c r="X3168" s="68" t="s">
        <v>8001</v>
      </c>
      <c r="Y3168" s="68"/>
    </row>
    <row r="3169" spans="1:25" x14ac:dyDescent="0.25">
      <c r="A3169" s="68" t="s">
        <v>8659</v>
      </c>
      <c r="B3169" s="68" t="s">
        <v>8658</v>
      </c>
      <c r="C3169" s="68" t="s">
        <v>3921</v>
      </c>
      <c r="D3169" s="68" t="s">
        <v>132</v>
      </c>
      <c r="E3169" s="68" t="s">
        <v>7</v>
      </c>
      <c r="F3169" s="68" t="s">
        <v>133</v>
      </c>
      <c r="G3169" s="68" t="s">
        <v>4</v>
      </c>
      <c r="H3169" s="68" t="s">
        <v>7</v>
      </c>
      <c r="I3169" s="68">
        <v>70306</v>
      </c>
      <c r="J3169" s="68" t="s">
        <v>13965</v>
      </c>
      <c r="K3169" s="68" t="s">
        <v>132</v>
      </c>
      <c r="L3169" s="68" t="s">
        <v>14348</v>
      </c>
      <c r="M3169" s="68" t="s">
        <v>14350</v>
      </c>
      <c r="N3169" s="68" t="s">
        <v>3921</v>
      </c>
      <c r="O3169" s="68" t="s">
        <v>14666</v>
      </c>
      <c r="P3169" s="348">
        <v>27651693</v>
      </c>
      <c r="Q3169" s="348">
        <v>27651531</v>
      </c>
      <c r="R3169" s="348" t="s">
        <v>13281</v>
      </c>
      <c r="S3169" s="348">
        <v>86966008</v>
      </c>
      <c r="T3169" s="348" t="s">
        <v>15643</v>
      </c>
      <c r="U3169" s="348">
        <v>61968120</v>
      </c>
      <c r="V3169" s="68"/>
      <c r="W3169" s="68"/>
      <c r="X3169" s="68" t="s">
        <v>5257</v>
      </c>
      <c r="Y3169" s="68"/>
    </row>
    <row r="3170" spans="1:25" x14ac:dyDescent="0.25">
      <c r="A3170" s="68" t="s">
        <v>8661</v>
      </c>
      <c r="B3170" s="68" t="s">
        <v>8660</v>
      </c>
      <c r="C3170" s="68" t="s">
        <v>8662</v>
      </c>
      <c r="D3170" s="68" t="s">
        <v>11173</v>
      </c>
      <c r="E3170" s="68" t="s">
        <v>2</v>
      </c>
      <c r="F3170" s="68" t="s">
        <v>133</v>
      </c>
      <c r="G3170" s="68" t="s">
        <v>5</v>
      </c>
      <c r="H3170" s="68" t="s">
        <v>2</v>
      </c>
      <c r="I3170" s="68">
        <v>70401</v>
      </c>
      <c r="J3170" s="68" t="s">
        <v>12902</v>
      </c>
      <c r="K3170" s="68" t="s">
        <v>132</v>
      </c>
      <c r="L3170" s="68" t="s">
        <v>14347</v>
      </c>
      <c r="M3170" s="68" t="s">
        <v>7341</v>
      </c>
      <c r="N3170" s="68" t="s">
        <v>7341</v>
      </c>
      <c r="O3170" s="68" t="s">
        <v>14666</v>
      </c>
      <c r="P3170" s="348">
        <v>88051835</v>
      </c>
      <c r="Q3170" s="348">
        <v>27510131</v>
      </c>
      <c r="R3170" s="348" t="s">
        <v>15137</v>
      </c>
      <c r="S3170" s="348">
        <v>88051835</v>
      </c>
      <c r="T3170" s="348" t="s">
        <v>15939</v>
      </c>
      <c r="U3170" s="348">
        <v>87286188</v>
      </c>
      <c r="V3170" s="68"/>
      <c r="W3170" s="68"/>
      <c r="X3170" s="68"/>
      <c r="Y3170" s="68"/>
    </row>
    <row r="3171" spans="1:25" x14ac:dyDescent="0.25">
      <c r="A3171" s="68" t="s">
        <v>8664</v>
      </c>
      <c r="B3171" s="68" t="s">
        <v>8663</v>
      </c>
      <c r="C3171" s="68" t="s">
        <v>8665</v>
      </c>
      <c r="D3171" s="68" t="s">
        <v>194</v>
      </c>
      <c r="E3171" s="68" t="s">
        <v>4</v>
      </c>
      <c r="F3171" s="68" t="s">
        <v>195</v>
      </c>
      <c r="G3171" s="68" t="s">
        <v>17</v>
      </c>
      <c r="H3171" s="68" t="s">
        <v>2</v>
      </c>
      <c r="I3171" s="68">
        <v>61301</v>
      </c>
      <c r="J3171" s="68" t="s">
        <v>14585</v>
      </c>
      <c r="K3171" s="68" t="s">
        <v>196</v>
      </c>
      <c r="L3171" s="68" t="s">
        <v>198</v>
      </c>
      <c r="M3171" s="68" t="s">
        <v>198</v>
      </c>
      <c r="N3171" s="68" t="s">
        <v>8665</v>
      </c>
      <c r="O3171" s="68" t="s">
        <v>14666</v>
      </c>
      <c r="P3171" s="348">
        <v>22001127</v>
      </c>
      <c r="Q3171" s="348" t="s">
        <v>15347</v>
      </c>
      <c r="R3171" s="348" t="s">
        <v>13307</v>
      </c>
      <c r="S3171" s="348">
        <v>86407985</v>
      </c>
      <c r="T3171" s="348" t="s">
        <v>15362</v>
      </c>
      <c r="U3171" s="348">
        <v>27355041</v>
      </c>
      <c r="V3171" s="68"/>
      <c r="W3171" s="68"/>
      <c r="X3171" s="68" t="s">
        <v>8381</v>
      </c>
      <c r="Y3171" s="68"/>
    </row>
    <row r="3172" spans="1:25" x14ac:dyDescent="0.25">
      <c r="A3172" s="68" t="s">
        <v>8668</v>
      </c>
      <c r="B3172" s="68" t="s">
        <v>8667</v>
      </c>
      <c r="C3172" s="68" t="s">
        <v>682</v>
      </c>
      <c r="D3172" s="68" t="s">
        <v>322</v>
      </c>
      <c r="E3172" s="68" t="s">
        <v>7</v>
      </c>
      <c r="F3172" s="68" t="s">
        <v>89</v>
      </c>
      <c r="G3172" s="68" t="s">
        <v>4</v>
      </c>
      <c r="H3172" s="68" t="s">
        <v>6</v>
      </c>
      <c r="I3172" s="68">
        <v>30305</v>
      </c>
      <c r="J3172" s="68" t="s">
        <v>13946</v>
      </c>
      <c r="K3172" s="68" t="s">
        <v>322</v>
      </c>
      <c r="L3172" s="68" t="s">
        <v>323</v>
      </c>
      <c r="M3172" s="68" t="s">
        <v>324</v>
      </c>
      <c r="N3172" s="68" t="s">
        <v>682</v>
      </c>
      <c r="O3172" s="68" t="s">
        <v>14666</v>
      </c>
      <c r="P3172" s="348">
        <v>22785602</v>
      </c>
      <c r="Q3172" s="348" t="s">
        <v>15347</v>
      </c>
      <c r="R3172" s="348" t="s">
        <v>16043</v>
      </c>
      <c r="S3172" s="348">
        <v>22785602</v>
      </c>
      <c r="T3172" s="348" t="s">
        <v>15378</v>
      </c>
      <c r="U3172" s="348">
        <v>22792767</v>
      </c>
      <c r="V3172" s="68"/>
      <c r="W3172" s="68"/>
      <c r="X3172" s="68" t="s">
        <v>2814</v>
      </c>
      <c r="Y3172" s="68"/>
    </row>
    <row r="3173" spans="1:25" x14ac:dyDescent="0.25">
      <c r="A3173" s="68" t="s">
        <v>8670</v>
      </c>
      <c r="B3173" s="68" t="s">
        <v>8669</v>
      </c>
      <c r="C3173" s="68" t="s">
        <v>3737</v>
      </c>
      <c r="D3173" s="68" t="s">
        <v>322</v>
      </c>
      <c r="E3173" s="68" t="s">
        <v>8</v>
      </c>
      <c r="F3173" s="68" t="s">
        <v>89</v>
      </c>
      <c r="G3173" s="68" t="s">
        <v>2</v>
      </c>
      <c r="H3173" s="68" t="s">
        <v>8</v>
      </c>
      <c r="I3173" s="68">
        <v>30107</v>
      </c>
      <c r="J3173" s="68" t="s">
        <v>13052</v>
      </c>
      <c r="K3173" s="68" t="s">
        <v>322</v>
      </c>
      <c r="L3173" s="68" t="s">
        <v>322</v>
      </c>
      <c r="M3173" s="68" t="s">
        <v>601</v>
      </c>
      <c r="N3173" s="68" t="s">
        <v>3737</v>
      </c>
      <c r="O3173" s="68" t="s">
        <v>14666</v>
      </c>
      <c r="P3173" s="348">
        <v>25499219</v>
      </c>
      <c r="Q3173" s="348" t="s">
        <v>15347</v>
      </c>
      <c r="R3173" s="348" t="s">
        <v>16911</v>
      </c>
      <c r="S3173" s="348">
        <v>25499213</v>
      </c>
      <c r="T3173" s="348" t="s">
        <v>15668</v>
      </c>
      <c r="U3173" s="348">
        <v>25916395</v>
      </c>
      <c r="V3173" s="68"/>
      <c r="W3173" s="68"/>
      <c r="X3173" s="68" t="s">
        <v>2986</v>
      </c>
      <c r="Y3173" s="68"/>
    </row>
    <row r="3174" spans="1:25" x14ac:dyDescent="0.25">
      <c r="A3174" s="68" t="s">
        <v>8673</v>
      </c>
      <c r="B3174" s="68" t="s">
        <v>8672</v>
      </c>
      <c r="C3174" s="68" t="s">
        <v>101</v>
      </c>
      <c r="D3174" s="68" t="s">
        <v>723</v>
      </c>
      <c r="E3174" s="68" t="s">
        <v>2</v>
      </c>
      <c r="F3174" s="68" t="s">
        <v>46</v>
      </c>
      <c r="G3174" s="68" t="s">
        <v>6</v>
      </c>
      <c r="H3174" s="68" t="s">
        <v>3</v>
      </c>
      <c r="I3174" s="68">
        <v>10502</v>
      </c>
      <c r="J3174" s="68" t="s">
        <v>13791</v>
      </c>
      <c r="K3174" s="68" t="s">
        <v>47</v>
      </c>
      <c r="L3174" s="68" t="s">
        <v>14155</v>
      </c>
      <c r="M3174" s="68" t="s">
        <v>1762</v>
      </c>
      <c r="N3174" s="68" t="s">
        <v>101</v>
      </c>
      <c r="O3174" s="68" t="s">
        <v>14666</v>
      </c>
      <c r="P3174" s="348">
        <v>83347882</v>
      </c>
      <c r="Q3174" s="348" t="s">
        <v>15347</v>
      </c>
      <c r="R3174" s="348" t="s">
        <v>16044</v>
      </c>
      <c r="S3174" s="348">
        <v>83347882</v>
      </c>
      <c r="T3174" s="348" t="s">
        <v>15653</v>
      </c>
      <c r="U3174" s="348">
        <v>21004869</v>
      </c>
      <c r="V3174" s="68"/>
      <c r="W3174" s="68"/>
      <c r="X3174" s="68" t="s">
        <v>8788</v>
      </c>
      <c r="Y3174" s="68"/>
    </row>
    <row r="3175" spans="1:25" x14ac:dyDescent="0.25">
      <c r="A3175" s="68" t="s">
        <v>8675</v>
      </c>
      <c r="B3175" s="68" t="s">
        <v>8674</v>
      </c>
      <c r="C3175" s="68" t="s">
        <v>5451</v>
      </c>
      <c r="D3175" s="68" t="s">
        <v>723</v>
      </c>
      <c r="E3175" s="68" t="s">
        <v>2</v>
      </c>
      <c r="F3175" s="68" t="s">
        <v>46</v>
      </c>
      <c r="G3175" s="68" t="s">
        <v>6</v>
      </c>
      <c r="H3175" s="68" t="s">
        <v>3</v>
      </c>
      <c r="I3175" s="68">
        <v>10502</v>
      </c>
      <c r="J3175" s="68" t="s">
        <v>13791</v>
      </c>
      <c r="K3175" s="68" t="s">
        <v>47</v>
      </c>
      <c r="L3175" s="68" t="s">
        <v>14155</v>
      </c>
      <c r="M3175" s="68" t="s">
        <v>1762</v>
      </c>
      <c r="N3175" s="68" t="s">
        <v>5451</v>
      </c>
      <c r="O3175" s="68" t="s">
        <v>14666</v>
      </c>
      <c r="P3175" s="348">
        <v>25463769</v>
      </c>
      <c r="Q3175" s="348" t="s">
        <v>15347</v>
      </c>
      <c r="R3175" s="348" t="s">
        <v>14872</v>
      </c>
      <c r="S3175" s="348">
        <v>85317059</v>
      </c>
      <c r="T3175" s="348" t="s">
        <v>15653</v>
      </c>
      <c r="U3175" s="348">
        <v>21004869</v>
      </c>
      <c r="V3175" s="68"/>
      <c r="W3175" s="68"/>
      <c r="X3175" s="68"/>
      <c r="Y3175" s="68"/>
    </row>
    <row r="3176" spans="1:25" x14ac:dyDescent="0.25">
      <c r="A3176" s="68" t="s">
        <v>8677</v>
      </c>
      <c r="B3176" s="68" t="s">
        <v>8676</v>
      </c>
      <c r="C3176" s="68" t="s">
        <v>8328</v>
      </c>
      <c r="D3176" s="68" t="s">
        <v>723</v>
      </c>
      <c r="E3176" s="68" t="s">
        <v>2</v>
      </c>
      <c r="F3176" s="68" t="s">
        <v>46</v>
      </c>
      <c r="G3176" s="68" t="s">
        <v>6</v>
      </c>
      <c r="H3176" s="68" t="s">
        <v>4</v>
      </c>
      <c r="I3176" s="68">
        <v>10503</v>
      </c>
      <c r="J3176" s="68" t="s">
        <v>13792</v>
      </c>
      <c r="K3176" s="68" t="s">
        <v>47</v>
      </c>
      <c r="L3176" s="68" t="s">
        <v>14155</v>
      </c>
      <c r="M3176" s="68" t="s">
        <v>299</v>
      </c>
      <c r="N3176" s="68" t="s">
        <v>233</v>
      </c>
      <c r="O3176" s="68" t="s">
        <v>14666</v>
      </c>
      <c r="P3176" s="348">
        <v>25463718</v>
      </c>
      <c r="Q3176" s="348" t="s">
        <v>15347</v>
      </c>
      <c r="R3176" s="348" t="s">
        <v>16912</v>
      </c>
      <c r="S3176" s="348">
        <v>25463718</v>
      </c>
      <c r="T3176" s="348" t="s">
        <v>15653</v>
      </c>
      <c r="U3176" s="348">
        <v>21004869</v>
      </c>
      <c r="V3176" s="68"/>
      <c r="W3176" s="68"/>
      <c r="X3176" s="68" t="s">
        <v>8791</v>
      </c>
      <c r="Y3176" s="68"/>
    </row>
    <row r="3177" spans="1:25" x14ac:dyDescent="0.25">
      <c r="A3177" s="68" t="s">
        <v>8679</v>
      </c>
      <c r="B3177" s="68" t="s">
        <v>8678</v>
      </c>
      <c r="C3177" s="68" t="s">
        <v>8680</v>
      </c>
      <c r="D3177" s="68" t="s">
        <v>723</v>
      </c>
      <c r="E3177" s="68" t="s">
        <v>2</v>
      </c>
      <c r="F3177" s="68" t="s">
        <v>46</v>
      </c>
      <c r="G3177" s="68" t="s">
        <v>6</v>
      </c>
      <c r="H3177" s="68" t="s">
        <v>4</v>
      </c>
      <c r="I3177" s="68">
        <v>10503</v>
      </c>
      <c r="J3177" s="68" t="s">
        <v>13792</v>
      </c>
      <c r="K3177" s="68" t="s">
        <v>47</v>
      </c>
      <c r="L3177" s="68" t="s">
        <v>14155</v>
      </c>
      <c r="M3177" s="68" t="s">
        <v>299</v>
      </c>
      <c r="N3177" s="68" t="s">
        <v>682</v>
      </c>
      <c r="O3177" s="68" t="s">
        <v>14666</v>
      </c>
      <c r="P3177" s="348">
        <v>25463875</v>
      </c>
      <c r="Q3177" s="348">
        <v>25461730</v>
      </c>
      <c r="R3177" s="348" t="s">
        <v>13510</v>
      </c>
      <c r="S3177" s="348">
        <v>25461730</v>
      </c>
      <c r="T3177" s="348" t="s">
        <v>15653</v>
      </c>
      <c r="U3177" s="348">
        <v>21004869</v>
      </c>
      <c r="V3177" s="68"/>
      <c r="W3177" s="68"/>
      <c r="X3177" s="68" t="s">
        <v>6803</v>
      </c>
      <c r="Y3177" s="68"/>
    </row>
    <row r="3178" spans="1:25" x14ac:dyDescent="0.25">
      <c r="A3178" s="68" t="s">
        <v>8682</v>
      </c>
      <c r="B3178" s="68" t="s">
        <v>8681</v>
      </c>
      <c r="C3178" s="68" t="s">
        <v>11268</v>
      </c>
      <c r="D3178" s="68" t="s">
        <v>194</v>
      </c>
      <c r="E3178" s="68" t="s">
        <v>17</v>
      </c>
      <c r="F3178" s="68" t="s">
        <v>195</v>
      </c>
      <c r="G3178" s="68" t="s">
        <v>4</v>
      </c>
      <c r="H3178" s="68" t="s">
        <v>8</v>
      </c>
      <c r="I3178" s="68">
        <v>60307</v>
      </c>
      <c r="J3178" s="68" t="s">
        <v>13970</v>
      </c>
      <c r="K3178" s="68" t="s">
        <v>196</v>
      </c>
      <c r="L3178" s="68" t="s">
        <v>2066</v>
      </c>
      <c r="M3178" s="68" t="s">
        <v>14058</v>
      </c>
      <c r="N3178" s="68" t="s">
        <v>11963</v>
      </c>
      <c r="O3178" s="68" t="s">
        <v>14666</v>
      </c>
      <c r="P3178" s="348">
        <v>87239824</v>
      </c>
      <c r="Q3178" s="348" t="s">
        <v>15347</v>
      </c>
      <c r="R3178" s="348" t="s">
        <v>13308</v>
      </c>
      <c r="S3178" s="348">
        <v>87239824</v>
      </c>
      <c r="T3178" s="348" t="s">
        <v>11816</v>
      </c>
      <c r="U3178" s="348">
        <v>87794171</v>
      </c>
      <c r="V3178" s="68"/>
      <c r="W3178" s="68"/>
      <c r="X3178" s="68" t="s">
        <v>7609</v>
      </c>
      <c r="Y3178" s="68"/>
    </row>
    <row r="3179" spans="1:25" x14ac:dyDescent="0.25">
      <c r="A3179" s="68" t="s">
        <v>8684</v>
      </c>
      <c r="B3179" s="68" t="s">
        <v>8683</v>
      </c>
      <c r="C3179" s="68" t="s">
        <v>491</v>
      </c>
      <c r="D3179" s="68" t="s">
        <v>2232</v>
      </c>
      <c r="E3179" s="68" t="s">
        <v>2</v>
      </c>
      <c r="F3179" s="68" t="s">
        <v>316</v>
      </c>
      <c r="G3179" s="68" t="s">
        <v>7</v>
      </c>
      <c r="H3179" s="68" t="s">
        <v>2</v>
      </c>
      <c r="I3179" s="68">
        <v>50601</v>
      </c>
      <c r="J3179" s="68" t="s">
        <v>12911</v>
      </c>
      <c r="K3179" s="68" t="s">
        <v>317</v>
      </c>
      <c r="L3179" s="68" t="s">
        <v>2232</v>
      </c>
      <c r="M3179" s="68" t="s">
        <v>2232</v>
      </c>
      <c r="N3179" s="68" t="s">
        <v>491</v>
      </c>
      <c r="O3179" s="68" t="s">
        <v>14666</v>
      </c>
      <c r="P3179" s="348">
        <v>26686649</v>
      </c>
      <c r="Q3179" s="348">
        <v>26686649</v>
      </c>
      <c r="R3179" s="348" t="s">
        <v>10582</v>
      </c>
      <c r="S3179" s="348">
        <v>26686649</v>
      </c>
      <c r="T3179" s="348" t="s">
        <v>15505</v>
      </c>
      <c r="U3179" s="348">
        <v>26692611</v>
      </c>
      <c r="V3179" s="68"/>
      <c r="W3179" s="68"/>
      <c r="X3179" s="68" t="s">
        <v>4874</v>
      </c>
      <c r="Y3179" s="68"/>
    </row>
    <row r="3180" spans="1:25" x14ac:dyDescent="0.25">
      <c r="A3180" s="68" t="s">
        <v>8686</v>
      </c>
      <c r="B3180" s="68" t="s">
        <v>8685</v>
      </c>
      <c r="C3180" s="68" t="s">
        <v>14384</v>
      </c>
      <c r="D3180" s="68" t="s">
        <v>4119</v>
      </c>
      <c r="E3180" s="68" t="s">
        <v>2</v>
      </c>
      <c r="F3180" s="68" t="s">
        <v>133</v>
      </c>
      <c r="G3180" s="68" t="s">
        <v>3</v>
      </c>
      <c r="H3180" s="68" t="s">
        <v>2</v>
      </c>
      <c r="I3180" s="68">
        <v>70201</v>
      </c>
      <c r="J3180" s="68" t="s">
        <v>13761</v>
      </c>
      <c r="K3180" s="68" t="s">
        <v>132</v>
      </c>
      <c r="L3180" s="68" t="s">
        <v>14376</v>
      </c>
      <c r="M3180" s="68" t="s">
        <v>4119</v>
      </c>
      <c r="N3180" s="68" t="s">
        <v>14385</v>
      </c>
      <c r="O3180" s="68" t="s">
        <v>14666</v>
      </c>
      <c r="P3180" s="348">
        <v>64195081</v>
      </c>
      <c r="Q3180" s="348" t="s">
        <v>15347</v>
      </c>
      <c r="R3180" s="348" t="s">
        <v>16913</v>
      </c>
      <c r="S3180" s="348">
        <v>64195081</v>
      </c>
      <c r="T3180" s="348" t="s">
        <v>13647</v>
      </c>
      <c r="U3180" s="348">
        <v>27111497</v>
      </c>
      <c r="V3180" s="68"/>
      <c r="W3180" s="68"/>
      <c r="X3180" s="68" t="s">
        <v>9455</v>
      </c>
      <c r="Y3180" s="68"/>
    </row>
    <row r="3181" spans="1:25" x14ac:dyDescent="0.25">
      <c r="A3181" s="68" t="s">
        <v>8688</v>
      </c>
      <c r="B3181" s="68" t="s">
        <v>8687</v>
      </c>
      <c r="C3181" s="68" t="s">
        <v>8689</v>
      </c>
      <c r="D3181" s="68" t="s">
        <v>4119</v>
      </c>
      <c r="E3181" s="68" t="s">
        <v>5</v>
      </c>
      <c r="F3181" s="68" t="s">
        <v>133</v>
      </c>
      <c r="G3181" s="68" t="s">
        <v>7</v>
      </c>
      <c r="H3181" s="68" t="s">
        <v>2</v>
      </c>
      <c r="I3181" s="68">
        <v>70601</v>
      </c>
      <c r="J3181" s="68" t="s">
        <v>13794</v>
      </c>
      <c r="K3181" s="68" t="s">
        <v>132</v>
      </c>
      <c r="L3181" s="68" t="s">
        <v>2958</v>
      </c>
      <c r="M3181" s="68" t="s">
        <v>2958</v>
      </c>
      <c r="N3181" s="68" t="s">
        <v>8689</v>
      </c>
      <c r="O3181" s="68" t="s">
        <v>14666</v>
      </c>
      <c r="P3181" s="348">
        <v>70040480</v>
      </c>
      <c r="Q3181" s="348" t="s">
        <v>15347</v>
      </c>
      <c r="R3181" s="348" t="s">
        <v>15150</v>
      </c>
      <c r="S3181" s="348">
        <v>70040480</v>
      </c>
      <c r="T3181" s="348" t="s">
        <v>15883</v>
      </c>
      <c r="U3181" s="348">
        <v>27165048</v>
      </c>
      <c r="V3181" s="68"/>
      <c r="W3181" s="68"/>
      <c r="X3181" s="68" t="s">
        <v>7041</v>
      </c>
      <c r="Y3181" s="68"/>
    </row>
    <row r="3182" spans="1:25" x14ac:dyDescent="0.25">
      <c r="A3182" s="68" t="s">
        <v>8691</v>
      </c>
      <c r="B3182" s="68" t="s">
        <v>8690</v>
      </c>
      <c r="C3182" s="68" t="s">
        <v>10016</v>
      </c>
      <c r="D3182" s="68" t="s">
        <v>281</v>
      </c>
      <c r="E3182" s="68" t="s">
        <v>3</v>
      </c>
      <c r="F3182" s="68" t="s">
        <v>282</v>
      </c>
      <c r="G3182" s="68" t="s">
        <v>12</v>
      </c>
      <c r="H3182" s="68" t="s">
        <v>4</v>
      </c>
      <c r="I3182" s="68">
        <v>41003</v>
      </c>
      <c r="J3182" s="68" t="s">
        <v>15326</v>
      </c>
      <c r="K3182" s="68" t="s">
        <v>283</v>
      </c>
      <c r="L3182" s="68" t="s">
        <v>281</v>
      </c>
      <c r="M3182" s="68" t="s">
        <v>5136</v>
      </c>
      <c r="N3182" s="68" t="s">
        <v>995</v>
      </c>
      <c r="O3182" s="68" t="s">
        <v>14666</v>
      </c>
      <c r="P3182" s="348">
        <v>27642980</v>
      </c>
      <c r="Q3182" s="348" t="s">
        <v>15347</v>
      </c>
      <c r="R3182" s="348" t="s">
        <v>16914</v>
      </c>
      <c r="S3182" s="348">
        <v>87035856</v>
      </c>
      <c r="T3182" s="348" t="s">
        <v>15727</v>
      </c>
      <c r="U3182" s="348">
        <v>27644108</v>
      </c>
      <c r="V3182" s="68"/>
      <c r="W3182" s="68"/>
      <c r="X3182" s="68" t="s">
        <v>6125</v>
      </c>
      <c r="Y3182" s="68"/>
    </row>
    <row r="3183" spans="1:25" x14ac:dyDescent="0.25">
      <c r="A3183" s="68" t="s">
        <v>8693</v>
      </c>
      <c r="B3183" s="68" t="s">
        <v>8692</v>
      </c>
      <c r="C3183" s="68" t="s">
        <v>1187</v>
      </c>
      <c r="D3183" s="68" t="s">
        <v>283</v>
      </c>
      <c r="E3183" s="68" t="s">
        <v>4</v>
      </c>
      <c r="F3183" s="68" t="s">
        <v>282</v>
      </c>
      <c r="G3183" s="68" t="s">
        <v>3</v>
      </c>
      <c r="H3183" s="68" t="s">
        <v>7</v>
      </c>
      <c r="I3183" s="68">
        <v>40206</v>
      </c>
      <c r="J3183" s="68" t="s">
        <v>13960</v>
      </c>
      <c r="K3183" s="68" t="s">
        <v>283</v>
      </c>
      <c r="L3183" s="68" t="s">
        <v>4960</v>
      </c>
      <c r="M3183" s="68" t="s">
        <v>8392</v>
      </c>
      <c r="N3183" s="68" t="s">
        <v>11964</v>
      </c>
      <c r="O3183" s="68" t="s">
        <v>14666</v>
      </c>
      <c r="P3183" s="348">
        <v>22660746</v>
      </c>
      <c r="Q3183" s="348">
        <v>22660096</v>
      </c>
      <c r="R3183" s="348" t="s">
        <v>13538</v>
      </c>
      <c r="S3183" s="348">
        <v>22660746</v>
      </c>
      <c r="T3183" s="348" t="s">
        <v>15707</v>
      </c>
      <c r="U3183" s="348">
        <v>22694051</v>
      </c>
      <c r="V3183" s="68"/>
      <c r="W3183" s="68"/>
      <c r="X3183" s="68" t="s">
        <v>7670</v>
      </c>
      <c r="Y3183" s="68"/>
    </row>
    <row r="3184" spans="1:25" x14ac:dyDescent="0.25">
      <c r="A3184" s="68" t="s">
        <v>8695</v>
      </c>
      <c r="B3184" s="68" t="s">
        <v>8694</v>
      </c>
      <c r="C3184" s="68" t="s">
        <v>101</v>
      </c>
      <c r="D3184" s="68" t="s">
        <v>2232</v>
      </c>
      <c r="E3184" s="68" t="s">
        <v>3</v>
      </c>
      <c r="F3184" s="68" t="s">
        <v>316</v>
      </c>
      <c r="G3184" s="68" t="s">
        <v>8</v>
      </c>
      <c r="H3184" s="68" t="s">
        <v>4</v>
      </c>
      <c r="I3184" s="68">
        <v>50703</v>
      </c>
      <c r="J3184" s="68" t="s">
        <v>13002</v>
      </c>
      <c r="K3184" s="68" t="s">
        <v>317</v>
      </c>
      <c r="L3184" s="68" t="s">
        <v>14276</v>
      </c>
      <c r="M3184" s="68" t="s">
        <v>233</v>
      </c>
      <c r="N3184" s="68" t="s">
        <v>101</v>
      </c>
      <c r="O3184" s="68" t="s">
        <v>14666</v>
      </c>
      <c r="P3184" s="348" t="s">
        <v>15347</v>
      </c>
      <c r="Q3184" s="348" t="s">
        <v>15347</v>
      </c>
      <c r="R3184" s="348" t="s">
        <v>16915</v>
      </c>
      <c r="S3184" s="348">
        <v>87369343</v>
      </c>
      <c r="T3184" s="348" t="s">
        <v>16715</v>
      </c>
      <c r="U3184" s="348">
        <v>26620685</v>
      </c>
      <c r="V3184" s="68"/>
      <c r="W3184" s="68"/>
      <c r="X3184" s="68"/>
      <c r="Y3184" s="68"/>
    </row>
    <row r="3185" spans="1:25" x14ac:dyDescent="0.25">
      <c r="A3185" s="68" t="s">
        <v>8697</v>
      </c>
      <c r="B3185" s="68" t="s">
        <v>8696</v>
      </c>
      <c r="C3185" s="68" t="s">
        <v>8698</v>
      </c>
      <c r="D3185" s="68" t="s">
        <v>2232</v>
      </c>
      <c r="E3185" s="68" t="s">
        <v>6</v>
      </c>
      <c r="F3185" s="68" t="s">
        <v>316</v>
      </c>
      <c r="G3185" s="68" t="s">
        <v>8</v>
      </c>
      <c r="H3185" s="68" t="s">
        <v>3</v>
      </c>
      <c r="I3185" s="68">
        <v>50702</v>
      </c>
      <c r="J3185" s="68" t="s">
        <v>12946</v>
      </c>
      <c r="K3185" s="68" t="s">
        <v>317</v>
      </c>
      <c r="L3185" s="68" t="s">
        <v>14276</v>
      </c>
      <c r="M3185" s="68" t="s">
        <v>14277</v>
      </c>
      <c r="N3185" s="68" t="s">
        <v>8698</v>
      </c>
      <c r="O3185" s="68" t="s">
        <v>14666</v>
      </c>
      <c r="P3185" s="348">
        <v>26457352</v>
      </c>
      <c r="Q3185" s="348">
        <v>26457352</v>
      </c>
      <c r="R3185" s="348" t="s">
        <v>10583</v>
      </c>
      <c r="S3185" s="348">
        <v>88418628</v>
      </c>
      <c r="T3185" s="348" t="s">
        <v>14992</v>
      </c>
      <c r="U3185" s="348">
        <v>21005138</v>
      </c>
      <c r="V3185" s="68"/>
      <c r="W3185" s="68"/>
      <c r="X3185" s="68"/>
      <c r="Y3185" s="68"/>
    </row>
    <row r="3186" spans="1:25" x14ac:dyDescent="0.25">
      <c r="A3186" s="68" t="s">
        <v>8700</v>
      </c>
      <c r="B3186" s="68" t="s">
        <v>8699</v>
      </c>
      <c r="C3186" s="68" t="s">
        <v>6186</v>
      </c>
      <c r="D3186" s="68" t="s">
        <v>2232</v>
      </c>
      <c r="E3186" s="68" t="s">
        <v>3</v>
      </c>
      <c r="F3186" s="68" t="s">
        <v>316</v>
      </c>
      <c r="G3186" s="68" t="s">
        <v>8</v>
      </c>
      <c r="H3186" s="68" t="s">
        <v>2</v>
      </c>
      <c r="I3186" s="68">
        <v>50701</v>
      </c>
      <c r="J3186" s="68" t="s">
        <v>12914</v>
      </c>
      <c r="K3186" s="68" t="s">
        <v>317</v>
      </c>
      <c r="L3186" s="68" t="s">
        <v>14276</v>
      </c>
      <c r="M3186" s="68" t="s">
        <v>2177</v>
      </c>
      <c r="N3186" s="68" t="s">
        <v>6186</v>
      </c>
      <c r="O3186" s="68" t="s">
        <v>14666</v>
      </c>
      <c r="P3186" s="348">
        <v>26621350</v>
      </c>
      <c r="Q3186" s="348">
        <v>26621350</v>
      </c>
      <c r="R3186" s="348" t="s">
        <v>11965</v>
      </c>
      <c r="S3186" s="348">
        <v>64897103</v>
      </c>
      <c r="T3186" s="348" t="s">
        <v>16715</v>
      </c>
      <c r="U3186" s="348">
        <v>26620685</v>
      </c>
      <c r="V3186" s="68"/>
      <c r="W3186" s="68"/>
      <c r="X3186" s="68" t="s">
        <v>4015</v>
      </c>
      <c r="Y3186" s="68"/>
    </row>
    <row r="3187" spans="1:25" x14ac:dyDescent="0.25">
      <c r="A3187" s="68" t="s">
        <v>8702</v>
      </c>
      <c r="B3187" s="68" t="s">
        <v>8701</v>
      </c>
      <c r="C3187" s="68" t="s">
        <v>8257</v>
      </c>
      <c r="D3187" s="68" t="s">
        <v>2232</v>
      </c>
      <c r="E3187" s="68" t="s">
        <v>2</v>
      </c>
      <c r="F3187" s="68" t="s">
        <v>316</v>
      </c>
      <c r="G3187" s="68" t="s">
        <v>7</v>
      </c>
      <c r="H3187" s="68" t="s">
        <v>2</v>
      </c>
      <c r="I3187" s="68">
        <v>50601</v>
      </c>
      <c r="J3187" s="68" t="s">
        <v>12911</v>
      </c>
      <c r="K3187" s="68" t="s">
        <v>317</v>
      </c>
      <c r="L3187" s="68" t="s">
        <v>2232</v>
      </c>
      <c r="M3187" s="68" t="s">
        <v>2232</v>
      </c>
      <c r="N3187" s="68" t="s">
        <v>8257</v>
      </c>
      <c r="O3187" s="68" t="s">
        <v>14666</v>
      </c>
      <c r="P3187" s="348">
        <v>26692695</v>
      </c>
      <c r="Q3187" s="348">
        <v>26692695</v>
      </c>
      <c r="R3187" s="348" t="s">
        <v>16045</v>
      </c>
      <c r="S3187" s="348">
        <v>26687253</v>
      </c>
      <c r="T3187" s="348" t="s">
        <v>15505</v>
      </c>
      <c r="U3187" s="348">
        <v>26692611</v>
      </c>
      <c r="V3187" s="68"/>
      <c r="W3187" s="68"/>
      <c r="X3187" s="68" t="s">
        <v>12187</v>
      </c>
      <c r="Y3187" s="68"/>
    </row>
    <row r="3188" spans="1:25" x14ac:dyDescent="0.25">
      <c r="A3188" s="68" t="s">
        <v>8704</v>
      </c>
      <c r="B3188" s="68" t="s">
        <v>8703</v>
      </c>
      <c r="C3188" s="68" t="s">
        <v>8705</v>
      </c>
      <c r="D3188" s="68" t="s">
        <v>2232</v>
      </c>
      <c r="E3188" s="68" t="s">
        <v>2</v>
      </c>
      <c r="F3188" s="68" t="s">
        <v>316</v>
      </c>
      <c r="G3188" s="68" t="s">
        <v>7</v>
      </c>
      <c r="H3188" s="68" t="s">
        <v>2</v>
      </c>
      <c r="I3188" s="68">
        <v>50601</v>
      </c>
      <c r="J3188" s="68" t="s">
        <v>12911</v>
      </c>
      <c r="K3188" s="68" t="s">
        <v>317</v>
      </c>
      <c r="L3188" s="68" t="s">
        <v>2232</v>
      </c>
      <c r="M3188" s="68" t="s">
        <v>2232</v>
      </c>
      <c r="N3188" s="68" t="s">
        <v>8705</v>
      </c>
      <c r="O3188" s="68" t="s">
        <v>14666</v>
      </c>
      <c r="P3188" s="348">
        <v>88633389</v>
      </c>
      <c r="Q3188" s="348" t="s">
        <v>15347</v>
      </c>
      <c r="R3188" s="348" t="s">
        <v>13573</v>
      </c>
      <c r="S3188" s="348">
        <v>88833389</v>
      </c>
      <c r="T3188" s="348" t="s">
        <v>15505</v>
      </c>
      <c r="U3188" s="348">
        <v>87309259</v>
      </c>
      <c r="V3188" s="68"/>
      <c r="W3188" s="68"/>
      <c r="X3188" s="68" t="s">
        <v>5026</v>
      </c>
      <c r="Y3188" s="68"/>
    </row>
    <row r="3189" spans="1:25" x14ac:dyDescent="0.25">
      <c r="A3189" s="68" t="s">
        <v>8707</v>
      </c>
      <c r="B3189" s="68" t="s">
        <v>8706</v>
      </c>
      <c r="C3189" s="68" t="s">
        <v>934</v>
      </c>
      <c r="D3189" s="68" t="s">
        <v>11160</v>
      </c>
      <c r="E3189" s="68" t="s">
        <v>2</v>
      </c>
      <c r="F3189" s="68" t="s">
        <v>49</v>
      </c>
      <c r="G3189" s="68" t="s">
        <v>17</v>
      </c>
      <c r="H3189" s="68" t="s">
        <v>6</v>
      </c>
      <c r="I3189" s="68">
        <v>21305</v>
      </c>
      <c r="J3189" s="68" t="s">
        <v>13034</v>
      </c>
      <c r="K3189" s="68" t="s">
        <v>126</v>
      </c>
      <c r="L3189" s="68" t="s">
        <v>271</v>
      </c>
      <c r="M3189" s="68" t="s">
        <v>1454</v>
      </c>
      <c r="N3189" s="68" t="s">
        <v>934</v>
      </c>
      <c r="O3189" s="68" t="s">
        <v>14666</v>
      </c>
      <c r="P3189" s="348">
        <v>72968426</v>
      </c>
      <c r="Q3189" s="348">
        <v>86582101</v>
      </c>
      <c r="R3189" s="348" t="s">
        <v>13662</v>
      </c>
      <c r="S3189" s="348" t="s">
        <v>15347</v>
      </c>
      <c r="T3189" s="348" t="s">
        <v>15793</v>
      </c>
      <c r="U3189" s="348">
        <v>24700513</v>
      </c>
      <c r="V3189" s="68"/>
      <c r="W3189" s="68"/>
      <c r="X3189" s="68" t="s">
        <v>3564</v>
      </c>
      <c r="Y3189" s="68"/>
    </row>
    <row r="3190" spans="1:25" x14ac:dyDescent="0.25">
      <c r="A3190" s="68" t="s">
        <v>8709</v>
      </c>
      <c r="B3190" s="68" t="s">
        <v>8708</v>
      </c>
      <c r="C3190" s="68" t="s">
        <v>1966</v>
      </c>
      <c r="D3190" s="68" t="s">
        <v>473</v>
      </c>
      <c r="E3190" s="68" t="s">
        <v>2</v>
      </c>
      <c r="F3190" s="68" t="s">
        <v>46</v>
      </c>
      <c r="G3190" s="68" t="s">
        <v>5</v>
      </c>
      <c r="H3190" s="68" t="s">
        <v>6</v>
      </c>
      <c r="I3190" s="68">
        <v>10405</v>
      </c>
      <c r="J3190" s="68" t="s">
        <v>13784</v>
      </c>
      <c r="K3190" s="68" t="s">
        <v>47</v>
      </c>
      <c r="L3190" s="68" t="s">
        <v>473</v>
      </c>
      <c r="M3190" s="68" t="s">
        <v>218</v>
      </c>
      <c r="N3190" s="68" t="s">
        <v>1966</v>
      </c>
      <c r="O3190" s="68" t="s">
        <v>14666</v>
      </c>
      <c r="P3190" s="348">
        <v>24167149</v>
      </c>
      <c r="Q3190" s="348">
        <v>24160100</v>
      </c>
      <c r="R3190" s="348" t="s">
        <v>16916</v>
      </c>
      <c r="S3190" s="348">
        <v>24160100</v>
      </c>
      <c r="T3190" s="348" t="s">
        <v>15425</v>
      </c>
      <c r="U3190" s="348">
        <v>24166355</v>
      </c>
      <c r="V3190" s="68"/>
      <c r="W3190" s="68"/>
      <c r="X3190" s="68" t="s">
        <v>4280</v>
      </c>
      <c r="Y3190" s="68"/>
    </row>
    <row r="3191" spans="1:25" x14ac:dyDescent="0.25">
      <c r="A3191" s="68" t="s">
        <v>8711</v>
      </c>
      <c r="B3191" s="68" t="s">
        <v>8710</v>
      </c>
      <c r="C3191" s="68" t="s">
        <v>8712</v>
      </c>
      <c r="D3191" s="68" t="s">
        <v>194</v>
      </c>
      <c r="E3191" s="68" t="s">
        <v>2</v>
      </c>
      <c r="F3191" s="68" t="s">
        <v>195</v>
      </c>
      <c r="G3191" s="68" t="s">
        <v>8</v>
      </c>
      <c r="H3191" s="68" t="s">
        <v>2</v>
      </c>
      <c r="I3191" s="68">
        <v>60701</v>
      </c>
      <c r="J3191" s="68" t="s">
        <v>12915</v>
      </c>
      <c r="K3191" s="68" t="s">
        <v>196</v>
      </c>
      <c r="L3191" s="68" t="s">
        <v>197</v>
      </c>
      <c r="M3191" s="68" t="s">
        <v>197</v>
      </c>
      <c r="N3191" s="68" t="s">
        <v>11966</v>
      </c>
      <c r="O3191" s="68" t="s">
        <v>14666</v>
      </c>
      <c r="P3191" s="348">
        <v>27752337</v>
      </c>
      <c r="Q3191" s="348">
        <v>27752337</v>
      </c>
      <c r="R3191" s="348" t="s">
        <v>16917</v>
      </c>
      <c r="S3191" s="348">
        <v>85163555</v>
      </c>
      <c r="T3191" s="348" t="s">
        <v>15901</v>
      </c>
      <c r="U3191" s="348">
        <v>27750256</v>
      </c>
      <c r="V3191" s="68"/>
      <c r="W3191" s="68"/>
      <c r="X3191" s="68" t="s">
        <v>3271</v>
      </c>
      <c r="Y3191" s="68"/>
    </row>
    <row r="3192" spans="1:25" x14ac:dyDescent="0.25">
      <c r="A3192" s="68" t="s">
        <v>8714</v>
      </c>
      <c r="B3192" s="68" t="s">
        <v>8713</v>
      </c>
      <c r="C3192" s="68" t="s">
        <v>12628</v>
      </c>
      <c r="D3192" s="68" t="s">
        <v>194</v>
      </c>
      <c r="E3192" s="68" t="s">
        <v>17</v>
      </c>
      <c r="F3192" s="68" t="s">
        <v>195</v>
      </c>
      <c r="G3192" s="68" t="s">
        <v>10</v>
      </c>
      <c r="H3192" s="68" t="s">
        <v>5</v>
      </c>
      <c r="I3192" s="68">
        <v>60804</v>
      </c>
      <c r="J3192" s="68" t="s">
        <v>13057</v>
      </c>
      <c r="K3192" s="68" t="s">
        <v>196</v>
      </c>
      <c r="L3192" s="68" t="s">
        <v>14307</v>
      </c>
      <c r="M3192" s="68" t="s">
        <v>262</v>
      </c>
      <c r="N3192" s="68" t="s">
        <v>11967</v>
      </c>
      <c r="O3192" s="68" t="s">
        <v>14666</v>
      </c>
      <c r="P3192" s="348">
        <v>27847020</v>
      </c>
      <c r="Q3192" s="348" t="s">
        <v>15347</v>
      </c>
      <c r="R3192" s="348" t="s">
        <v>11818</v>
      </c>
      <c r="S3192" s="348">
        <v>89468203</v>
      </c>
      <c r="T3192" s="348" t="s">
        <v>11816</v>
      </c>
      <c r="U3192" s="348">
        <v>87794171</v>
      </c>
      <c r="V3192" s="68" t="s">
        <v>15261</v>
      </c>
      <c r="W3192" s="68"/>
      <c r="X3192" s="68" t="s">
        <v>5435</v>
      </c>
      <c r="Y3192" s="68"/>
    </row>
    <row r="3193" spans="1:25" x14ac:dyDescent="0.25">
      <c r="A3193" s="68" t="s">
        <v>8716</v>
      </c>
      <c r="B3193" s="68" t="s">
        <v>8715</v>
      </c>
      <c r="C3193" s="68" t="s">
        <v>5412</v>
      </c>
      <c r="D3193" s="68" t="s">
        <v>194</v>
      </c>
      <c r="E3193" s="68" t="s">
        <v>12</v>
      </c>
      <c r="F3193" s="68" t="s">
        <v>195</v>
      </c>
      <c r="G3193" s="68" t="s">
        <v>12</v>
      </c>
      <c r="H3193" s="68" t="s">
        <v>4</v>
      </c>
      <c r="I3193" s="68">
        <v>61003</v>
      </c>
      <c r="J3193" s="68" t="s">
        <v>13011</v>
      </c>
      <c r="K3193" s="68" t="s">
        <v>196</v>
      </c>
      <c r="L3193" s="68" t="s">
        <v>14306</v>
      </c>
      <c r="M3193" s="68" t="s">
        <v>2499</v>
      </c>
      <c r="N3193" s="68" t="s">
        <v>11968</v>
      </c>
      <c r="O3193" s="68" t="s">
        <v>14666</v>
      </c>
      <c r="P3193" s="348">
        <v>27322252</v>
      </c>
      <c r="Q3193" s="348">
        <v>27322252</v>
      </c>
      <c r="R3193" s="348" t="s">
        <v>12495</v>
      </c>
      <c r="S3193" s="348">
        <v>27322252</v>
      </c>
      <c r="T3193" s="348" t="s">
        <v>16245</v>
      </c>
      <c r="U3193" s="348">
        <v>27322287</v>
      </c>
      <c r="V3193" s="68" t="s">
        <v>15261</v>
      </c>
      <c r="W3193" s="68"/>
      <c r="X3193" s="68" t="s">
        <v>4665</v>
      </c>
      <c r="Y3193" s="68"/>
    </row>
    <row r="3194" spans="1:25" x14ac:dyDescent="0.25">
      <c r="A3194" s="68" t="s">
        <v>8718</v>
      </c>
      <c r="B3194" s="68" t="s">
        <v>8717</v>
      </c>
      <c r="C3194" s="68" t="s">
        <v>8719</v>
      </c>
      <c r="D3194" s="68" t="s">
        <v>5975</v>
      </c>
      <c r="E3194" s="68" t="s">
        <v>2</v>
      </c>
      <c r="F3194" s="68" t="s">
        <v>195</v>
      </c>
      <c r="G3194" s="68" t="s">
        <v>2</v>
      </c>
      <c r="H3194" s="68" t="s">
        <v>6</v>
      </c>
      <c r="I3194" s="68">
        <v>60105</v>
      </c>
      <c r="J3194" s="68" t="s">
        <v>13063</v>
      </c>
      <c r="K3194" s="68" t="s">
        <v>196</v>
      </c>
      <c r="L3194" s="68" t="s">
        <v>196</v>
      </c>
      <c r="M3194" s="68" t="s">
        <v>6488</v>
      </c>
      <c r="N3194" s="68" t="s">
        <v>8719</v>
      </c>
      <c r="O3194" s="68" t="s">
        <v>14666</v>
      </c>
      <c r="P3194" s="348">
        <v>22007489</v>
      </c>
      <c r="Q3194" s="348" t="s">
        <v>15347</v>
      </c>
      <c r="R3194" s="348" t="s">
        <v>16047</v>
      </c>
      <c r="S3194" s="348">
        <v>87960160</v>
      </c>
      <c r="T3194" s="348" t="s">
        <v>15842</v>
      </c>
      <c r="U3194" s="348">
        <v>21007583</v>
      </c>
      <c r="V3194" s="68"/>
      <c r="W3194" s="68"/>
      <c r="X3194" s="68" t="s">
        <v>12486</v>
      </c>
      <c r="Y3194" s="68"/>
    </row>
    <row r="3195" spans="1:25" x14ac:dyDescent="0.25">
      <c r="A3195" s="68" t="s">
        <v>8721</v>
      </c>
      <c r="B3195" s="68" t="s">
        <v>8720</v>
      </c>
      <c r="C3195" s="68" t="s">
        <v>3562</v>
      </c>
      <c r="D3195" s="68" t="s">
        <v>196</v>
      </c>
      <c r="E3195" s="68" t="s">
        <v>7</v>
      </c>
      <c r="F3195" s="68" t="s">
        <v>195</v>
      </c>
      <c r="G3195" s="68" t="s">
        <v>16</v>
      </c>
      <c r="H3195" s="68" t="s">
        <v>2</v>
      </c>
      <c r="I3195" s="68">
        <v>61201</v>
      </c>
      <c r="J3195" s="68" t="s">
        <v>14581</v>
      </c>
      <c r="K3195" s="68" t="s">
        <v>196</v>
      </c>
      <c r="L3195" s="68" t="s">
        <v>7703</v>
      </c>
      <c r="M3195" s="68" t="s">
        <v>7703</v>
      </c>
      <c r="N3195" s="68" t="s">
        <v>3562</v>
      </c>
      <c r="O3195" s="68" t="s">
        <v>14666</v>
      </c>
      <c r="P3195" s="348">
        <v>26455262</v>
      </c>
      <c r="Q3195" s="348">
        <v>26455262</v>
      </c>
      <c r="R3195" s="348" t="s">
        <v>14290</v>
      </c>
      <c r="S3195" s="348">
        <v>87187690</v>
      </c>
      <c r="T3195" s="348" t="s">
        <v>15847</v>
      </c>
      <c r="U3195" s="348">
        <v>26455244</v>
      </c>
      <c r="V3195" s="68"/>
      <c r="W3195" s="68"/>
      <c r="X3195" s="68" t="s">
        <v>6820</v>
      </c>
      <c r="Y3195" s="68"/>
    </row>
    <row r="3196" spans="1:25" x14ac:dyDescent="0.25">
      <c r="A3196" s="68" t="s">
        <v>8724</v>
      </c>
      <c r="B3196" s="68" t="s">
        <v>8723</v>
      </c>
      <c r="C3196" s="68" t="s">
        <v>8725</v>
      </c>
      <c r="D3196" s="68" t="s">
        <v>196</v>
      </c>
      <c r="E3196" s="68" t="s">
        <v>10</v>
      </c>
      <c r="F3196" s="68" t="s">
        <v>195</v>
      </c>
      <c r="G3196" s="68" t="s">
        <v>3</v>
      </c>
      <c r="H3196" s="68" t="s">
        <v>3</v>
      </c>
      <c r="I3196" s="68">
        <v>60202</v>
      </c>
      <c r="J3196" s="68" t="s">
        <v>12931</v>
      </c>
      <c r="K3196" s="68" t="s">
        <v>196</v>
      </c>
      <c r="L3196" s="68" t="s">
        <v>6187</v>
      </c>
      <c r="M3196" s="68" t="s">
        <v>6188</v>
      </c>
      <c r="N3196" s="68" t="s">
        <v>11969</v>
      </c>
      <c r="O3196" s="68" t="s">
        <v>14666</v>
      </c>
      <c r="P3196" s="348">
        <v>24285274</v>
      </c>
      <c r="Q3196" s="348" t="s">
        <v>15347</v>
      </c>
      <c r="R3196" s="348" t="s">
        <v>15004</v>
      </c>
      <c r="S3196" s="348">
        <v>87268035</v>
      </c>
      <c r="T3196" s="348" t="s">
        <v>10051</v>
      </c>
      <c r="U3196" s="348">
        <v>26355272</v>
      </c>
      <c r="V3196" s="68"/>
      <c r="W3196" s="68"/>
      <c r="X3196" s="68" t="s">
        <v>7151</v>
      </c>
      <c r="Y3196" s="68"/>
    </row>
    <row r="3197" spans="1:25" x14ac:dyDescent="0.25">
      <c r="A3197" s="68" t="s">
        <v>8727</v>
      </c>
      <c r="B3197" s="68" t="s">
        <v>8726</v>
      </c>
      <c r="C3197" s="68" t="s">
        <v>976</v>
      </c>
      <c r="D3197" s="68" t="s">
        <v>196</v>
      </c>
      <c r="E3197" s="68" t="s">
        <v>5</v>
      </c>
      <c r="F3197" s="68" t="s">
        <v>195</v>
      </c>
      <c r="G3197" s="68" t="s">
        <v>5</v>
      </c>
      <c r="H3197" s="68" t="s">
        <v>2</v>
      </c>
      <c r="I3197" s="68">
        <v>60401</v>
      </c>
      <c r="J3197" s="68" t="s">
        <v>12901</v>
      </c>
      <c r="K3197" s="68" t="s">
        <v>196</v>
      </c>
      <c r="L3197" s="68" t="s">
        <v>14289</v>
      </c>
      <c r="M3197" s="68" t="s">
        <v>5530</v>
      </c>
      <c r="N3197" s="68" t="s">
        <v>976</v>
      </c>
      <c r="O3197" s="68" t="s">
        <v>14666</v>
      </c>
      <c r="P3197" s="348">
        <v>26399469</v>
      </c>
      <c r="Q3197" s="348">
        <v>26399469</v>
      </c>
      <c r="R3197" s="348" t="s">
        <v>16918</v>
      </c>
      <c r="S3197" s="348">
        <v>26399469</v>
      </c>
      <c r="T3197" s="348" t="s">
        <v>16762</v>
      </c>
      <c r="U3197" s="348">
        <v>26399237</v>
      </c>
      <c r="V3197" s="68"/>
      <c r="W3197" s="68"/>
      <c r="X3197" s="68" t="s">
        <v>3033</v>
      </c>
      <c r="Y3197" s="68"/>
    </row>
    <row r="3198" spans="1:25" x14ac:dyDescent="0.25">
      <c r="A3198" s="68" t="s">
        <v>8729</v>
      </c>
      <c r="B3198" s="68" t="s">
        <v>8728</v>
      </c>
      <c r="C3198" s="68" t="s">
        <v>7681</v>
      </c>
      <c r="D3198" s="68" t="s">
        <v>1737</v>
      </c>
      <c r="E3198" s="68" t="s">
        <v>7</v>
      </c>
      <c r="F3198" s="68" t="s">
        <v>195</v>
      </c>
      <c r="G3198" s="68" t="s">
        <v>7</v>
      </c>
      <c r="H3198" s="68" t="s">
        <v>2</v>
      </c>
      <c r="I3198" s="68">
        <v>60601</v>
      </c>
      <c r="J3198" s="68" t="s">
        <v>15334</v>
      </c>
      <c r="K3198" s="68" t="s">
        <v>196</v>
      </c>
      <c r="L3198" s="68" t="s">
        <v>14074</v>
      </c>
      <c r="M3198" s="68" t="s">
        <v>14074</v>
      </c>
      <c r="N3198" s="68" t="s">
        <v>7681</v>
      </c>
      <c r="O3198" s="68" t="s">
        <v>14666</v>
      </c>
      <c r="P3198" s="348">
        <v>27770920</v>
      </c>
      <c r="Q3198" s="348" t="s">
        <v>15347</v>
      </c>
      <c r="R3198" s="348" t="s">
        <v>10355</v>
      </c>
      <c r="S3198" s="348">
        <v>27770920</v>
      </c>
      <c r="T3198" s="348" t="s">
        <v>9943</v>
      </c>
      <c r="U3198" s="348">
        <v>27770062</v>
      </c>
      <c r="V3198" s="68"/>
      <c r="W3198" s="68"/>
      <c r="X3198" s="68" t="s">
        <v>6894</v>
      </c>
      <c r="Y3198" s="68"/>
    </row>
    <row r="3199" spans="1:25" x14ac:dyDescent="0.25">
      <c r="A3199" s="68" t="s">
        <v>8731</v>
      </c>
      <c r="B3199" s="68" t="s">
        <v>8730</v>
      </c>
      <c r="C3199" s="68" t="s">
        <v>8732</v>
      </c>
      <c r="D3199" s="68" t="s">
        <v>1737</v>
      </c>
      <c r="E3199" s="68" t="s">
        <v>7</v>
      </c>
      <c r="F3199" s="68" t="s">
        <v>195</v>
      </c>
      <c r="G3199" s="68" t="s">
        <v>11</v>
      </c>
      <c r="H3199" s="68" t="s">
        <v>2</v>
      </c>
      <c r="I3199" s="68">
        <v>60901</v>
      </c>
      <c r="J3199" s="68" t="s">
        <v>12920</v>
      </c>
      <c r="K3199" s="68" t="s">
        <v>196</v>
      </c>
      <c r="L3199" s="68" t="s">
        <v>722</v>
      </c>
      <c r="M3199" s="68" t="s">
        <v>722</v>
      </c>
      <c r="N3199" s="68" t="s">
        <v>11970</v>
      </c>
      <c r="O3199" s="68" t="s">
        <v>14666</v>
      </c>
      <c r="P3199" s="348">
        <v>27794337</v>
      </c>
      <c r="Q3199" s="348" t="s">
        <v>15347</v>
      </c>
      <c r="R3199" s="348" t="s">
        <v>14419</v>
      </c>
      <c r="S3199" s="348">
        <v>88198096</v>
      </c>
      <c r="T3199" s="348" t="s">
        <v>9943</v>
      </c>
      <c r="U3199" s="348">
        <v>27770062</v>
      </c>
      <c r="V3199" s="68"/>
      <c r="W3199" s="68"/>
      <c r="X3199" s="68" t="s">
        <v>7161</v>
      </c>
      <c r="Y3199" s="68"/>
    </row>
    <row r="3200" spans="1:25" x14ac:dyDescent="0.25">
      <c r="A3200" s="68" t="s">
        <v>8734</v>
      </c>
      <c r="B3200" s="68" t="s">
        <v>8733</v>
      </c>
      <c r="C3200" s="68" t="s">
        <v>8735</v>
      </c>
      <c r="D3200" s="68" t="s">
        <v>315</v>
      </c>
      <c r="E3200" s="68" t="s">
        <v>3</v>
      </c>
      <c r="F3200" s="68" t="s">
        <v>316</v>
      </c>
      <c r="G3200" s="68" t="s">
        <v>4</v>
      </c>
      <c r="H3200" s="68" t="s">
        <v>11</v>
      </c>
      <c r="I3200" s="68">
        <v>50309</v>
      </c>
      <c r="J3200" s="68" t="s">
        <v>13088</v>
      </c>
      <c r="K3200" s="68" t="s">
        <v>317</v>
      </c>
      <c r="L3200" s="68" t="s">
        <v>315</v>
      </c>
      <c r="M3200" s="68" t="s">
        <v>5912</v>
      </c>
      <c r="N3200" s="68" t="s">
        <v>8735</v>
      </c>
      <c r="O3200" s="68" t="s">
        <v>14666</v>
      </c>
      <c r="P3200" s="348" t="s">
        <v>15347</v>
      </c>
      <c r="Q3200" s="348" t="s">
        <v>15347</v>
      </c>
      <c r="R3200" s="348" t="s">
        <v>14981</v>
      </c>
      <c r="S3200" s="348">
        <v>85346141</v>
      </c>
      <c r="T3200" s="348" t="s">
        <v>15792</v>
      </c>
      <c r="U3200" s="348">
        <v>83769266</v>
      </c>
      <c r="V3200" s="68"/>
      <c r="W3200" s="68"/>
      <c r="X3200" s="68" t="s">
        <v>9005</v>
      </c>
      <c r="Y3200" s="68"/>
    </row>
    <row r="3201" spans="1:25" x14ac:dyDescent="0.25">
      <c r="A3201" s="68" t="s">
        <v>8737</v>
      </c>
      <c r="B3201" s="68" t="s">
        <v>8736</v>
      </c>
      <c r="C3201" s="68" t="s">
        <v>8738</v>
      </c>
      <c r="D3201" s="68" t="s">
        <v>322</v>
      </c>
      <c r="E3201" s="68" t="s">
        <v>7</v>
      </c>
      <c r="F3201" s="68" t="s">
        <v>89</v>
      </c>
      <c r="G3201" s="68" t="s">
        <v>4</v>
      </c>
      <c r="H3201" s="68" t="s">
        <v>3</v>
      </c>
      <c r="I3201" s="68">
        <v>30302</v>
      </c>
      <c r="J3201" s="68" t="s">
        <v>13849</v>
      </c>
      <c r="K3201" s="68" t="s">
        <v>322</v>
      </c>
      <c r="L3201" s="68" t="s">
        <v>323</v>
      </c>
      <c r="M3201" s="68" t="s">
        <v>3721</v>
      </c>
      <c r="N3201" s="68" t="s">
        <v>8738</v>
      </c>
      <c r="O3201" s="68" t="s">
        <v>14666</v>
      </c>
      <c r="P3201" s="348">
        <v>22783214</v>
      </c>
      <c r="Q3201" s="348" t="s">
        <v>15347</v>
      </c>
      <c r="R3201" s="348" t="s">
        <v>10584</v>
      </c>
      <c r="S3201" s="348">
        <v>88112272</v>
      </c>
      <c r="T3201" s="348" t="s">
        <v>15378</v>
      </c>
      <c r="U3201" s="348">
        <v>22792767</v>
      </c>
      <c r="V3201" s="68"/>
      <c r="W3201" s="68"/>
      <c r="X3201" s="68" t="s">
        <v>3245</v>
      </c>
      <c r="Y3201" s="68"/>
    </row>
    <row r="3202" spans="1:25" x14ac:dyDescent="0.25">
      <c r="A3202" s="68" t="s">
        <v>8740</v>
      </c>
      <c r="B3202" s="68" t="s">
        <v>8739</v>
      </c>
      <c r="C3202" s="68" t="s">
        <v>478</v>
      </c>
      <c r="D3202" s="68" t="s">
        <v>125</v>
      </c>
      <c r="E3202" s="68" t="s">
        <v>4</v>
      </c>
      <c r="F3202" s="68" t="s">
        <v>49</v>
      </c>
      <c r="G3202" s="68" t="s">
        <v>3</v>
      </c>
      <c r="H3202" s="68" t="s">
        <v>6</v>
      </c>
      <c r="I3202" s="68">
        <v>20205</v>
      </c>
      <c r="J3202" s="68" t="s">
        <v>13896</v>
      </c>
      <c r="K3202" s="68" t="s">
        <v>126</v>
      </c>
      <c r="L3202" s="68" t="s">
        <v>127</v>
      </c>
      <c r="M3202" s="68" t="s">
        <v>3092</v>
      </c>
      <c r="N3202" s="68" t="s">
        <v>478</v>
      </c>
      <c r="O3202" s="68" t="s">
        <v>14666</v>
      </c>
      <c r="P3202" s="348">
        <v>24479116</v>
      </c>
      <c r="Q3202" s="348">
        <v>24479116</v>
      </c>
      <c r="R3202" s="348" t="s">
        <v>16919</v>
      </c>
      <c r="S3202" s="348">
        <v>24479116</v>
      </c>
      <c r="T3202" s="348" t="s">
        <v>15406</v>
      </c>
      <c r="U3202" s="348">
        <v>24560275</v>
      </c>
      <c r="V3202" s="68"/>
      <c r="W3202" s="68"/>
      <c r="X3202" s="68" t="s">
        <v>14590</v>
      </c>
      <c r="Y3202" s="68"/>
    </row>
    <row r="3203" spans="1:25" x14ac:dyDescent="0.25">
      <c r="A3203" s="68" t="s">
        <v>8742</v>
      </c>
      <c r="B3203" s="68" t="s">
        <v>8741</v>
      </c>
      <c r="C3203" s="68" t="s">
        <v>8743</v>
      </c>
      <c r="D3203" s="68" t="s">
        <v>11160</v>
      </c>
      <c r="E3203" s="68" t="s">
        <v>10</v>
      </c>
      <c r="F3203" s="68" t="s">
        <v>49</v>
      </c>
      <c r="G3203" s="68" t="s">
        <v>17</v>
      </c>
      <c r="H3203" s="68" t="s">
        <v>8</v>
      </c>
      <c r="I3203" s="68">
        <v>21307</v>
      </c>
      <c r="J3203" s="68" t="s">
        <v>13036</v>
      </c>
      <c r="K3203" s="68" t="s">
        <v>126</v>
      </c>
      <c r="L3203" s="68" t="s">
        <v>271</v>
      </c>
      <c r="M3203" s="68" t="s">
        <v>14431</v>
      </c>
      <c r="N3203" s="68" t="s">
        <v>8743</v>
      </c>
      <c r="O3203" s="68" t="s">
        <v>14666</v>
      </c>
      <c r="P3203" s="348">
        <v>44119970</v>
      </c>
      <c r="Q3203" s="348" t="s">
        <v>15347</v>
      </c>
      <c r="R3203" s="348" t="s">
        <v>12779</v>
      </c>
      <c r="S3203" s="348">
        <v>72663978</v>
      </c>
      <c r="T3203" s="348" t="s">
        <v>15625</v>
      </c>
      <c r="U3203" s="348">
        <v>87067098</v>
      </c>
      <c r="V3203" s="68"/>
      <c r="W3203" s="68"/>
      <c r="X3203" s="68" t="s">
        <v>7074</v>
      </c>
      <c r="Y3203" s="68"/>
    </row>
    <row r="3204" spans="1:25" x14ac:dyDescent="0.25">
      <c r="A3204" s="68" t="s">
        <v>8745</v>
      </c>
      <c r="B3204" s="68" t="s">
        <v>8744</v>
      </c>
      <c r="C3204" s="68" t="s">
        <v>8746</v>
      </c>
      <c r="D3204" s="68" t="s">
        <v>299</v>
      </c>
      <c r="E3204" s="68" t="s">
        <v>4</v>
      </c>
      <c r="F3204" s="68" t="s">
        <v>49</v>
      </c>
      <c r="G3204" s="68" t="s">
        <v>12</v>
      </c>
      <c r="H3204" s="68" t="s">
        <v>2</v>
      </c>
      <c r="I3204" s="68">
        <v>21001</v>
      </c>
      <c r="J3204" s="68" t="s">
        <v>12921</v>
      </c>
      <c r="K3204" s="68" t="s">
        <v>126</v>
      </c>
      <c r="L3204" s="68" t="s">
        <v>299</v>
      </c>
      <c r="M3204" s="68" t="s">
        <v>3466</v>
      </c>
      <c r="N3204" s="68" t="s">
        <v>1381</v>
      </c>
      <c r="O3204" s="68" t="s">
        <v>14666</v>
      </c>
      <c r="P3204" s="348">
        <v>24609893</v>
      </c>
      <c r="Q3204" s="348" t="s">
        <v>15347</v>
      </c>
      <c r="R3204" s="348" t="s">
        <v>13312</v>
      </c>
      <c r="S3204" s="348">
        <v>87106034</v>
      </c>
      <c r="T3204" s="348" t="s">
        <v>15593</v>
      </c>
      <c r="U3204" s="348">
        <v>88327747</v>
      </c>
      <c r="V3204" s="68"/>
      <c r="W3204" s="68"/>
      <c r="X3204" s="68" t="s">
        <v>3095</v>
      </c>
      <c r="Y3204" s="68"/>
    </row>
    <row r="3205" spans="1:25" x14ac:dyDescent="0.25">
      <c r="A3205" s="68" t="s">
        <v>8748</v>
      </c>
      <c r="B3205" s="68" t="s">
        <v>8747</v>
      </c>
      <c r="C3205" s="68" t="s">
        <v>8749</v>
      </c>
      <c r="D3205" s="68" t="s">
        <v>299</v>
      </c>
      <c r="E3205" s="68" t="s">
        <v>6</v>
      </c>
      <c r="F3205" s="68" t="s">
        <v>49</v>
      </c>
      <c r="G3205" s="68" t="s">
        <v>12</v>
      </c>
      <c r="H3205" s="68" t="s">
        <v>7</v>
      </c>
      <c r="I3205" s="68">
        <v>21006</v>
      </c>
      <c r="J3205" s="68" t="s">
        <v>13012</v>
      </c>
      <c r="K3205" s="68" t="s">
        <v>126</v>
      </c>
      <c r="L3205" s="68" t="s">
        <v>299</v>
      </c>
      <c r="M3205" s="68" t="s">
        <v>3577</v>
      </c>
      <c r="N3205" s="68" t="s">
        <v>8749</v>
      </c>
      <c r="O3205" s="68" t="s">
        <v>14666</v>
      </c>
      <c r="P3205" s="348">
        <v>24040008</v>
      </c>
      <c r="Q3205" s="348" t="s">
        <v>15347</v>
      </c>
      <c r="R3205" s="348" t="s">
        <v>16048</v>
      </c>
      <c r="S3205" s="348">
        <v>63679490</v>
      </c>
      <c r="T3205" s="348" t="s">
        <v>15379</v>
      </c>
      <c r="U3205" s="348">
        <v>83187649</v>
      </c>
      <c r="V3205" s="68"/>
      <c r="W3205" s="68"/>
      <c r="X3205" s="68" t="s">
        <v>4330</v>
      </c>
      <c r="Y3205" s="68"/>
    </row>
    <row r="3206" spans="1:25" x14ac:dyDescent="0.25">
      <c r="A3206" s="68" t="s">
        <v>8751</v>
      </c>
      <c r="B3206" s="68" t="s">
        <v>8750</v>
      </c>
      <c r="C3206" s="68" t="s">
        <v>478</v>
      </c>
      <c r="D3206" s="68" t="s">
        <v>125</v>
      </c>
      <c r="E3206" s="68" t="s">
        <v>11</v>
      </c>
      <c r="F3206" s="68" t="s">
        <v>49</v>
      </c>
      <c r="G3206" s="68" t="s">
        <v>3</v>
      </c>
      <c r="H3206" s="68" t="s">
        <v>17</v>
      </c>
      <c r="I3206" s="68">
        <v>20213</v>
      </c>
      <c r="J3206" s="68" t="s">
        <v>16500</v>
      </c>
      <c r="K3206" s="68" t="s">
        <v>126</v>
      </c>
      <c r="L3206" s="68" t="s">
        <v>127</v>
      </c>
      <c r="M3206" s="68" t="s">
        <v>1831</v>
      </c>
      <c r="N3206" s="68" t="s">
        <v>478</v>
      </c>
      <c r="O3206" s="68" t="s">
        <v>14666</v>
      </c>
      <c r="P3206" s="348">
        <v>24791394</v>
      </c>
      <c r="Q3206" s="348" t="s">
        <v>15347</v>
      </c>
      <c r="R3206" s="348" t="s">
        <v>14821</v>
      </c>
      <c r="S3206" s="348">
        <v>88549500</v>
      </c>
      <c r="T3206" s="348" t="s">
        <v>15354</v>
      </c>
      <c r="U3206" s="348">
        <v>24680376</v>
      </c>
      <c r="V3206" s="68"/>
      <c r="W3206" s="68"/>
      <c r="X3206" s="68" t="s">
        <v>9887</v>
      </c>
      <c r="Y3206" s="68"/>
    </row>
    <row r="3207" spans="1:25" x14ac:dyDescent="0.25">
      <c r="A3207" s="68" t="s">
        <v>8753</v>
      </c>
      <c r="B3207" s="68" t="s">
        <v>8752</v>
      </c>
      <c r="C3207" s="68" t="s">
        <v>1187</v>
      </c>
      <c r="D3207" s="68" t="s">
        <v>299</v>
      </c>
      <c r="E3207" s="68" t="s">
        <v>10</v>
      </c>
      <c r="F3207" s="68" t="s">
        <v>49</v>
      </c>
      <c r="G3207" s="68" t="s">
        <v>12</v>
      </c>
      <c r="H3207" s="68" t="s">
        <v>17</v>
      </c>
      <c r="I3207" s="68">
        <v>21013</v>
      </c>
      <c r="J3207" s="68" t="s">
        <v>13018</v>
      </c>
      <c r="K3207" s="68" t="s">
        <v>126</v>
      </c>
      <c r="L3207" s="68" t="s">
        <v>299</v>
      </c>
      <c r="M3207" s="68" t="s">
        <v>351</v>
      </c>
      <c r="N3207" s="68" t="s">
        <v>1187</v>
      </c>
      <c r="O3207" s="68" t="s">
        <v>14666</v>
      </c>
      <c r="P3207" s="348">
        <v>44030238</v>
      </c>
      <c r="Q3207" s="348" t="s">
        <v>15347</v>
      </c>
      <c r="R3207" s="348" t="s">
        <v>11517</v>
      </c>
      <c r="S3207" s="348">
        <v>44030238</v>
      </c>
      <c r="T3207" s="348" t="s">
        <v>15517</v>
      </c>
      <c r="U3207" s="348">
        <v>24777082</v>
      </c>
      <c r="V3207" s="68"/>
      <c r="W3207" s="68"/>
      <c r="X3207" s="68" t="s">
        <v>12188</v>
      </c>
      <c r="Y3207" s="68"/>
    </row>
    <row r="3208" spans="1:25" x14ac:dyDescent="0.25">
      <c r="A3208" s="68" t="s">
        <v>8755</v>
      </c>
      <c r="B3208" s="68" t="s">
        <v>8754</v>
      </c>
      <c r="C3208" s="68" t="s">
        <v>218</v>
      </c>
      <c r="D3208" s="68" t="s">
        <v>299</v>
      </c>
      <c r="E3208" s="68" t="s">
        <v>12</v>
      </c>
      <c r="F3208" s="68" t="s">
        <v>49</v>
      </c>
      <c r="G3208" s="68" t="s">
        <v>300</v>
      </c>
      <c r="H3208" s="68" t="s">
        <v>5</v>
      </c>
      <c r="I3208" s="68">
        <v>21404</v>
      </c>
      <c r="J3208" s="68" t="s">
        <v>13042</v>
      </c>
      <c r="K3208" s="68" t="s">
        <v>126</v>
      </c>
      <c r="L3208" s="68" t="s">
        <v>301</v>
      </c>
      <c r="M3208" s="68" t="s">
        <v>129</v>
      </c>
      <c r="N3208" s="68" t="s">
        <v>218</v>
      </c>
      <c r="O3208" s="68" t="s">
        <v>14666</v>
      </c>
      <c r="P3208" s="348">
        <v>41051067</v>
      </c>
      <c r="Q3208" s="348" t="s">
        <v>15347</v>
      </c>
      <c r="R3208" s="348" t="s">
        <v>16920</v>
      </c>
      <c r="S3208" s="348">
        <v>63883434</v>
      </c>
      <c r="T3208" s="348" t="s">
        <v>12489</v>
      </c>
      <c r="U3208" s="348">
        <v>61610021</v>
      </c>
      <c r="V3208" s="68"/>
      <c r="W3208" s="68"/>
      <c r="X3208" s="68" t="s">
        <v>8828</v>
      </c>
      <c r="Y3208" s="68"/>
    </row>
    <row r="3209" spans="1:25" x14ac:dyDescent="0.25">
      <c r="A3209" s="68" t="s">
        <v>8757</v>
      </c>
      <c r="B3209" s="68" t="s">
        <v>8756</v>
      </c>
      <c r="C3209" s="68" t="s">
        <v>682</v>
      </c>
      <c r="D3209" s="68" t="s">
        <v>2232</v>
      </c>
      <c r="E3209" s="68" t="s">
        <v>3</v>
      </c>
      <c r="F3209" s="68" t="s">
        <v>316</v>
      </c>
      <c r="G3209" s="68" t="s">
        <v>8</v>
      </c>
      <c r="H3209" s="68" t="s">
        <v>2</v>
      </c>
      <c r="I3209" s="68">
        <v>50701</v>
      </c>
      <c r="J3209" s="68" t="s">
        <v>12914</v>
      </c>
      <c r="K3209" s="68" t="s">
        <v>317</v>
      </c>
      <c r="L3209" s="68" t="s">
        <v>14276</v>
      </c>
      <c r="M3209" s="68" t="s">
        <v>2177</v>
      </c>
      <c r="N3209" s="68" t="s">
        <v>682</v>
      </c>
      <c r="O3209" s="68" t="s">
        <v>14666</v>
      </c>
      <c r="P3209" s="348">
        <v>26620062</v>
      </c>
      <c r="Q3209" s="348">
        <v>26621615</v>
      </c>
      <c r="R3209" s="348" t="s">
        <v>15805</v>
      </c>
      <c r="S3209" s="348">
        <v>26620062</v>
      </c>
      <c r="T3209" s="348" t="s">
        <v>16715</v>
      </c>
      <c r="U3209" s="348">
        <v>26620685</v>
      </c>
      <c r="V3209" s="68"/>
      <c r="W3209" s="68"/>
      <c r="X3209" s="68" t="s">
        <v>3675</v>
      </c>
      <c r="Y3209" s="68"/>
    </row>
    <row r="3210" spans="1:25" x14ac:dyDescent="0.25">
      <c r="A3210" s="68" t="s">
        <v>8759</v>
      </c>
      <c r="B3210" s="68" t="s">
        <v>8758</v>
      </c>
      <c r="C3210" s="68" t="s">
        <v>4369</v>
      </c>
      <c r="D3210" s="68" t="s">
        <v>1112</v>
      </c>
      <c r="E3210" s="68" t="s">
        <v>2</v>
      </c>
      <c r="F3210" s="68" t="s">
        <v>316</v>
      </c>
      <c r="G3210" s="68" t="s">
        <v>12</v>
      </c>
      <c r="H3210" s="68" t="s">
        <v>5</v>
      </c>
      <c r="I3210" s="68">
        <v>51004</v>
      </c>
      <c r="J3210" s="68" t="s">
        <v>13059</v>
      </c>
      <c r="K3210" s="68" t="s">
        <v>317</v>
      </c>
      <c r="L3210" s="68" t="s">
        <v>934</v>
      </c>
      <c r="M3210" s="68" t="s">
        <v>633</v>
      </c>
      <c r="N3210" s="68" t="s">
        <v>4369</v>
      </c>
      <c r="O3210" s="68" t="s">
        <v>14666</v>
      </c>
      <c r="P3210" s="348">
        <v>26799174</v>
      </c>
      <c r="Q3210" s="348">
        <v>61706712</v>
      </c>
      <c r="R3210" s="348" t="s">
        <v>16050</v>
      </c>
      <c r="S3210" s="348">
        <v>22007227</v>
      </c>
      <c r="T3210" s="348" t="s">
        <v>16641</v>
      </c>
      <c r="U3210" s="348">
        <v>26799174</v>
      </c>
      <c r="V3210" s="68"/>
      <c r="W3210" s="68"/>
      <c r="X3210" s="68" t="s">
        <v>1984</v>
      </c>
      <c r="Y3210" s="68"/>
    </row>
    <row r="3211" spans="1:25" x14ac:dyDescent="0.25">
      <c r="A3211" s="68" t="s">
        <v>8761</v>
      </c>
      <c r="B3211" s="68" t="s">
        <v>8760</v>
      </c>
      <c r="C3211" s="68" t="s">
        <v>1381</v>
      </c>
      <c r="D3211" s="68" t="s">
        <v>4633</v>
      </c>
      <c r="E3211" s="68" t="s">
        <v>4</v>
      </c>
      <c r="F3211" s="68" t="s">
        <v>89</v>
      </c>
      <c r="G3211" s="68" t="s">
        <v>6</v>
      </c>
      <c r="H3211" s="68" t="s">
        <v>12</v>
      </c>
      <c r="I3211" s="68">
        <v>30510</v>
      </c>
      <c r="J3211" s="68" t="s">
        <v>13069</v>
      </c>
      <c r="K3211" s="68" t="s">
        <v>322</v>
      </c>
      <c r="L3211" s="68" t="s">
        <v>4633</v>
      </c>
      <c r="M3211" s="68" t="s">
        <v>4832</v>
      </c>
      <c r="N3211" s="68" t="s">
        <v>1381</v>
      </c>
      <c r="O3211" s="68" t="s">
        <v>14666</v>
      </c>
      <c r="P3211" s="348">
        <v>25541460</v>
      </c>
      <c r="Q3211" s="348" t="s">
        <v>15347</v>
      </c>
      <c r="R3211" s="348" t="s">
        <v>14919</v>
      </c>
      <c r="S3211" s="348">
        <v>85183971</v>
      </c>
      <c r="T3211" s="348" t="s">
        <v>15694</v>
      </c>
      <c r="U3211" s="348">
        <v>25311024</v>
      </c>
      <c r="V3211" s="68"/>
      <c r="W3211" s="68"/>
      <c r="X3211" s="68" t="s">
        <v>1554</v>
      </c>
      <c r="Y3211" s="68"/>
    </row>
    <row r="3212" spans="1:25" x14ac:dyDescent="0.25">
      <c r="A3212" s="68" t="s">
        <v>8763</v>
      </c>
      <c r="B3212" s="68" t="s">
        <v>8762</v>
      </c>
      <c r="C3212" s="68" t="s">
        <v>8764</v>
      </c>
      <c r="D3212" s="68" t="s">
        <v>4633</v>
      </c>
      <c r="E3212" s="68" t="s">
        <v>8</v>
      </c>
      <c r="F3212" s="68" t="s">
        <v>133</v>
      </c>
      <c r="G3212" s="68" t="s">
        <v>2</v>
      </c>
      <c r="H3212" s="68" t="s">
        <v>3</v>
      </c>
      <c r="I3212" s="68">
        <v>70102</v>
      </c>
      <c r="J3212" s="68" t="s">
        <v>13837</v>
      </c>
      <c r="K3212" s="68" t="s">
        <v>132</v>
      </c>
      <c r="L3212" s="68" t="s">
        <v>132</v>
      </c>
      <c r="M3212" s="68" t="s">
        <v>14182</v>
      </c>
      <c r="N3212" s="68" t="s">
        <v>11971</v>
      </c>
      <c r="O3212" s="68" t="s">
        <v>14666</v>
      </c>
      <c r="P3212" s="348">
        <v>85269109</v>
      </c>
      <c r="Q3212" s="348" t="s">
        <v>15347</v>
      </c>
      <c r="R3212" s="348" t="s">
        <v>14445</v>
      </c>
      <c r="S3212" s="348">
        <v>85269109</v>
      </c>
      <c r="T3212" s="348" t="s">
        <v>9925</v>
      </c>
      <c r="U3212" s="348">
        <v>25570765</v>
      </c>
      <c r="V3212" s="68"/>
      <c r="W3212" s="68"/>
      <c r="X3212" s="68" t="s">
        <v>10787</v>
      </c>
      <c r="Y3212" s="68"/>
    </row>
    <row r="3213" spans="1:25" x14ac:dyDescent="0.25">
      <c r="A3213" s="68" t="s">
        <v>8766</v>
      </c>
      <c r="B3213" s="68" t="s">
        <v>8765</v>
      </c>
      <c r="C3213" s="68" t="s">
        <v>8767</v>
      </c>
      <c r="D3213" s="68" t="s">
        <v>4633</v>
      </c>
      <c r="E3213" s="68" t="s">
        <v>10</v>
      </c>
      <c r="F3213" s="68" t="s">
        <v>89</v>
      </c>
      <c r="G3213" s="68" t="s">
        <v>6</v>
      </c>
      <c r="H3213" s="68" t="s">
        <v>6</v>
      </c>
      <c r="I3213" s="68">
        <v>30505</v>
      </c>
      <c r="J3213" s="68" t="s">
        <v>13064</v>
      </c>
      <c r="K3213" s="68" t="s">
        <v>322</v>
      </c>
      <c r="L3213" s="68" t="s">
        <v>4633</v>
      </c>
      <c r="M3213" s="68" t="s">
        <v>718</v>
      </c>
      <c r="N3213" s="68" t="s">
        <v>8767</v>
      </c>
      <c r="O3213" s="68" t="s">
        <v>14666</v>
      </c>
      <c r="P3213" s="348">
        <v>85393600</v>
      </c>
      <c r="Q3213" s="348">
        <v>71670421</v>
      </c>
      <c r="R3213" s="348" t="s">
        <v>16051</v>
      </c>
      <c r="S3213" s="348">
        <v>85393600</v>
      </c>
      <c r="T3213" s="348" t="s">
        <v>15238</v>
      </c>
      <c r="U3213" s="348">
        <v>89463166</v>
      </c>
      <c r="V3213" s="68"/>
      <c r="W3213" s="68"/>
      <c r="X3213" s="68" t="s">
        <v>634</v>
      </c>
      <c r="Y3213" s="68"/>
    </row>
    <row r="3214" spans="1:25" x14ac:dyDescent="0.25">
      <c r="A3214" s="68" t="s">
        <v>8769</v>
      </c>
      <c r="B3214" s="68" t="s">
        <v>8768</v>
      </c>
      <c r="C3214" s="68" t="s">
        <v>8770</v>
      </c>
      <c r="D3214" s="68" t="s">
        <v>11156</v>
      </c>
      <c r="E3214" s="68" t="s">
        <v>7</v>
      </c>
      <c r="F3214" s="68" t="s">
        <v>46</v>
      </c>
      <c r="G3214" s="68" t="s">
        <v>12</v>
      </c>
      <c r="H3214" s="68" t="s">
        <v>6</v>
      </c>
      <c r="I3214" s="68">
        <v>11005</v>
      </c>
      <c r="J3214" s="68" t="s">
        <v>13831</v>
      </c>
      <c r="K3214" s="68" t="s">
        <v>47</v>
      </c>
      <c r="L3214" s="68" t="s">
        <v>330</v>
      </c>
      <c r="M3214" s="68" t="s">
        <v>348</v>
      </c>
      <c r="N3214" s="68" t="s">
        <v>11972</v>
      </c>
      <c r="O3214" s="68" t="s">
        <v>14666</v>
      </c>
      <c r="P3214" s="348">
        <v>22525403</v>
      </c>
      <c r="Q3214" s="348" t="s">
        <v>15347</v>
      </c>
      <c r="R3214" s="348" t="s">
        <v>16092</v>
      </c>
      <c r="S3214" s="348">
        <v>22525403</v>
      </c>
      <c r="T3214" s="348" t="s">
        <v>16273</v>
      </c>
      <c r="U3214" s="348">
        <v>22754085</v>
      </c>
      <c r="V3214" s="68" t="s">
        <v>15261</v>
      </c>
      <c r="W3214" s="68"/>
      <c r="X3214" s="68" t="s">
        <v>3290</v>
      </c>
      <c r="Y3214" s="68"/>
    </row>
    <row r="3215" spans="1:25" x14ac:dyDescent="0.25">
      <c r="A3215" s="68" t="s">
        <v>8772</v>
      </c>
      <c r="B3215" s="68" t="s">
        <v>8771</v>
      </c>
      <c r="C3215" s="68" t="s">
        <v>976</v>
      </c>
      <c r="D3215" s="68" t="s">
        <v>63</v>
      </c>
      <c r="E3215" s="68" t="s">
        <v>2</v>
      </c>
      <c r="F3215" s="68" t="s">
        <v>89</v>
      </c>
      <c r="G3215" s="68" t="s">
        <v>4</v>
      </c>
      <c r="H3215" s="68" t="s">
        <v>10</v>
      </c>
      <c r="I3215" s="68">
        <v>30308</v>
      </c>
      <c r="J3215" s="68" t="s">
        <v>13948</v>
      </c>
      <c r="K3215" s="68" t="s">
        <v>322</v>
      </c>
      <c r="L3215" s="68" t="s">
        <v>323</v>
      </c>
      <c r="M3215" s="68" t="s">
        <v>563</v>
      </c>
      <c r="N3215" s="68" t="s">
        <v>976</v>
      </c>
      <c r="O3215" s="68" t="s">
        <v>14666</v>
      </c>
      <c r="P3215" s="348">
        <v>22764768</v>
      </c>
      <c r="Q3215" s="348" t="s">
        <v>15347</v>
      </c>
      <c r="R3215" s="348" t="s">
        <v>16052</v>
      </c>
      <c r="S3215" s="348">
        <v>22764768</v>
      </c>
      <c r="T3215" s="348" t="s">
        <v>15394</v>
      </c>
      <c r="U3215" s="348">
        <v>21010915</v>
      </c>
      <c r="V3215" s="68"/>
      <c r="W3215" s="68"/>
      <c r="X3215" s="68" t="s">
        <v>3839</v>
      </c>
      <c r="Y3215" s="68" t="s">
        <v>1879</v>
      </c>
    </row>
    <row r="3216" spans="1:25" x14ac:dyDescent="0.25">
      <c r="A3216" s="68" t="s">
        <v>8774</v>
      </c>
      <c r="B3216" s="68" t="s">
        <v>8773</v>
      </c>
      <c r="C3216" s="68" t="s">
        <v>402</v>
      </c>
      <c r="D3216" s="68" t="s">
        <v>11185</v>
      </c>
      <c r="E3216" s="68" t="s">
        <v>2</v>
      </c>
      <c r="F3216" s="68" t="s">
        <v>195</v>
      </c>
      <c r="G3216" s="68" t="s">
        <v>4</v>
      </c>
      <c r="H3216" s="68" t="s">
        <v>2</v>
      </c>
      <c r="I3216" s="68">
        <v>60301</v>
      </c>
      <c r="J3216" s="68" t="s">
        <v>12897</v>
      </c>
      <c r="K3216" s="68" t="s">
        <v>196</v>
      </c>
      <c r="L3216" s="68" t="s">
        <v>2066</v>
      </c>
      <c r="M3216" s="68" t="s">
        <v>2066</v>
      </c>
      <c r="N3216" s="68" t="s">
        <v>11973</v>
      </c>
      <c r="O3216" s="68" t="s">
        <v>14666</v>
      </c>
      <c r="P3216" s="348">
        <v>27300757</v>
      </c>
      <c r="Q3216" s="348" t="s">
        <v>15347</v>
      </c>
      <c r="R3216" s="348" t="s">
        <v>14718</v>
      </c>
      <c r="S3216" s="348">
        <v>27300757</v>
      </c>
      <c r="T3216" s="348" t="s">
        <v>16238</v>
      </c>
      <c r="U3216" s="348">
        <v>27300722</v>
      </c>
      <c r="V3216" s="68"/>
      <c r="W3216" s="68"/>
      <c r="X3216" s="68" t="s">
        <v>3256</v>
      </c>
      <c r="Y3216" s="68"/>
    </row>
    <row r="3217" spans="1:25" x14ac:dyDescent="0.25">
      <c r="A3217" s="68" t="s">
        <v>8776</v>
      </c>
      <c r="B3217" s="68" t="s">
        <v>8775</v>
      </c>
      <c r="C3217" s="68" t="s">
        <v>2329</v>
      </c>
      <c r="D3217" s="68" t="s">
        <v>1493</v>
      </c>
      <c r="E3217" s="68" t="s">
        <v>10</v>
      </c>
      <c r="F3217" s="68" t="s">
        <v>46</v>
      </c>
      <c r="G3217" s="68" t="s">
        <v>1494</v>
      </c>
      <c r="H3217" s="68" t="s">
        <v>8</v>
      </c>
      <c r="I3217" s="68">
        <v>11907</v>
      </c>
      <c r="J3217" s="68" t="s">
        <v>13881</v>
      </c>
      <c r="K3217" s="68" t="s">
        <v>47</v>
      </c>
      <c r="L3217" s="68" t="s">
        <v>1493</v>
      </c>
      <c r="M3217" s="68" t="s">
        <v>2073</v>
      </c>
      <c r="N3217" s="68" t="s">
        <v>2329</v>
      </c>
      <c r="O3217" s="68" t="s">
        <v>14666</v>
      </c>
      <c r="P3217" s="348">
        <v>71219429</v>
      </c>
      <c r="Q3217" s="348" t="s">
        <v>15347</v>
      </c>
      <c r="R3217" s="348" t="s">
        <v>14717</v>
      </c>
      <c r="S3217" s="348">
        <v>83664723</v>
      </c>
      <c r="T3217" s="348" t="s">
        <v>15487</v>
      </c>
      <c r="U3217" s="348">
        <v>88302467</v>
      </c>
      <c r="V3217" s="68"/>
      <c r="W3217" s="68"/>
      <c r="X3217" s="68" t="s">
        <v>10922</v>
      </c>
      <c r="Y3217" s="68"/>
    </row>
    <row r="3218" spans="1:25" x14ac:dyDescent="0.25">
      <c r="A3218" s="68" t="s">
        <v>8778</v>
      </c>
      <c r="B3218" s="68" t="s">
        <v>8777</v>
      </c>
      <c r="C3218" s="68" t="s">
        <v>14042</v>
      </c>
      <c r="D3218" s="68" t="s">
        <v>11185</v>
      </c>
      <c r="E3218" s="68" t="s">
        <v>5</v>
      </c>
      <c r="F3218" s="68" t="s">
        <v>195</v>
      </c>
      <c r="G3218" s="68" t="s">
        <v>4</v>
      </c>
      <c r="H3218" s="68" t="s">
        <v>10</v>
      </c>
      <c r="I3218" s="68">
        <v>60308</v>
      </c>
      <c r="J3218" s="68" t="s">
        <v>13090</v>
      </c>
      <c r="K3218" s="68" t="s">
        <v>196</v>
      </c>
      <c r="L3218" s="68" t="s">
        <v>2066</v>
      </c>
      <c r="M3218" s="68" t="s">
        <v>2366</v>
      </c>
      <c r="N3218" s="68" t="s">
        <v>7454</v>
      </c>
      <c r="O3218" s="68" t="s">
        <v>14666</v>
      </c>
      <c r="P3218" s="348">
        <v>22001134</v>
      </c>
      <c r="Q3218" s="348">
        <v>87309493</v>
      </c>
      <c r="R3218" s="348" t="s">
        <v>8779</v>
      </c>
      <c r="S3218" s="348">
        <v>87309493</v>
      </c>
      <c r="T3218" s="348" t="s">
        <v>15515</v>
      </c>
      <c r="U3218" s="348">
        <v>27300719</v>
      </c>
      <c r="V3218" s="68"/>
      <c r="W3218" s="68"/>
      <c r="X3218" s="68"/>
      <c r="Y3218" s="68"/>
    </row>
    <row r="3219" spans="1:25" x14ac:dyDescent="0.25">
      <c r="A3219" s="68" t="s">
        <v>8781</v>
      </c>
      <c r="B3219" s="68" t="s">
        <v>8780</v>
      </c>
      <c r="C3219" s="68" t="s">
        <v>11974</v>
      </c>
      <c r="D3219" s="68" t="s">
        <v>322</v>
      </c>
      <c r="E3219" s="68" t="s">
        <v>10</v>
      </c>
      <c r="F3219" s="68" t="s">
        <v>89</v>
      </c>
      <c r="G3219" s="68" t="s">
        <v>3</v>
      </c>
      <c r="H3219" s="68" t="s">
        <v>4</v>
      </c>
      <c r="I3219" s="68">
        <v>30203</v>
      </c>
      <c r="J3219" s="68" t="s">
        <v>13904</v>
      </c>
      <c r="K3219" s="68" t="s">
        <v>322</v>
      </c>
      <c r="L3219" s="68" t="s">
        <v>3863</v>
      </c>
      <c r="M3219" s="68" t="s">
        <v>4574</v>
      </c>
      <c r="N3219" s="68" t="s">
        <v>11974</v>
      </c>
      <c r="O3219" s="68" t="s">
        <v>14666</v>
      </c>
      <c r="P3219" s="348">
        <v>25332238</v>
      </c>
      <c r="Q3219" s="348">
        <v>85532644</v>
      </c>
      <c r="R3219" s="348" t="s">
        <v>14153</v>
      </c>
      <c r="S3219" s="348">
        <v>85532644</v>
      </c>
      <c r="T3219" s="348" t="s">
        <v>15672</v>
      </c>
      <c r="U3219" s="348">
        <v>25750008</v>
      </c>
      <c r="V3219" s="68"/>
      <c r="W3219" s="68"/>
      <c r="X3219" s="68" t="s">
        <v>10812</v>
      </c>
      <c r="Y3219" s="68"/>
    </row>
    <row r="3220" spans="1:25" x14ac:dyDescent="0.25">
      <c r="A3220" s="68" t="s">
        <v>8783</v>
      </c>
      <c r="B3220" s="68" t="s">
        <v>8782</v>
      </c>
      <c r="C3220" s="68" t="s">
        <v>8784</v>
      </c>
      <c r="D3220" s="68" t="s">
        <v>126</v>
      </c>
      <c r="E3220" s="68" t="s">
        <v>6</v>
      </c>
      <c r="F3220" s="68" t="s">
        <v>49</v>
      </c>
      <c r="G3220" s="68" t="s">
        <v>2</v>
      </c>
      <c r="H3220" s="68" t="s">
        <v>17</v>
      </c>
      <c r="I3220" s="68">
        <v>20113</v>
      </c>
      <c r="J3220" s="68" t="s">
        <v>12964</v>
      </c>
      <c r="K3220" s="68" t="s">
        <v>126</v>
      </c>
      <c r="L3220" s="68" t="s">
        <v>126</v>
      </c>
      <c r="M3220" s="68" t="s">
        <v>2629</v>
      </c>
      <c r="N3220" s="68" t="s">
        <v>8784</v>
      </c>
      <c r="O3220" s="68" t="s">
        <v>14666</v>
      </c>
      <c r="P3220" s="348">
        <v>24878093</v>
      </c>
      <c r="Q3220" s="348">
        <v>24878093</v>
      </c>
      <c r="R3220" s="348" t="s">
        <v>14814</v>
      </c>
      <c r="S3220" s="348">
        <v>24878093</v>
      </c>
      <c r="T3220" s="348" t="s">
        <v>15534</v>
      </c>
      <c r="U3220" s="348">
        <v>24434942</v>
      </c>
      <c r="V3220" s="68"/>
      <c r="W3220" s="68"/>
      <c r="X3220" s="68" t="s">
        <v>841</v>
      </c>
      <c r="Y3220" s="68"/>
    </row>
    <row r="3221" spans="1:25" x14ac:dyDescent="0.25">
      <c r="A3221" s="68" t="s">
        <v>8787</v>
      </c>
      <c r="B3221" s="68" t="s">
        <v>8786</v>
      </c>
      <c r="C3221" s="68" t="s">
        <v>3837</v>
      </c>
      <c r="D3221" s="68" t="s">
        <v>126</v>
      </c>
      <c r="E3221" s="68" t="s">
        <v>7</v>
      </c>
      <c r="F3221" s="68" t="s">
        <v>49</v>
      </c>
      <c r="G3221" s="68" t="s">
        <v>4</v>
      </c>
      <c r="H3221" s="68" t="s">
        <v>3</v>
      </c>
      <c r="I3221" s="68">
        <v>20302</v>
      </c>
      <c r="J3221" s="68" t="s">
        <v>12932</v>
      </c>
      <c r="K3221" s="68" t="s">
        <v>126</v>
      </c>
      <c r="L3221" s="68" t="s">
        <v>849</v>
      </c>
      <c r="M3221" s="68" t="s">
        <v>352</v>
      </c>
      <c r="N3221" s="68" t="s">
        <v>11975</v>
      </c>
      <c r="O3221" s="68" t="s">
        <v>14666</v>
      </c>
      <c r="P3221" s="348">
        <v>24940999</v>
      </c>
      <c r="Q3221" s="348">
        <v>24940999</v>
      </c>
      <c r="R3221" s="348" t="s">
        <v>14093</v>
      </c>
      <c r="S3221" s="348">
        <v>60801537</v>
      </c>
      <c r="T3221" s="348" t="s">
        <v>16269</v>
      </c>
      <c r="U3221" s="348">
        <v>24941124</v>
      </c>
      <c r="V3221" s="68" t="s">
        <v>15261</v>
      </c>
      <c r="W3221" s="68"/>
      <c r="X3221" s="68" t="s">
        <v>3815</v>
      </c>
      <c r="Y3221" s="68"/>
    </row>
    <row r="3222" spans="1:25" x14ac:dyDescent="0.25">
      <c r="A3222" s="68" t="s">
        <v>8789</v>
      </c>
      <c r="B3222" s="69" t="s">
        <v>8788</v>
      </c>
      <c r="C3222" s="68" t="s">
        <v>218</v>
      </c>
      <c r="D3222" s="68" t="s">
        <v>132</v>
      </c>
      <c r="E3222" s="68" t="s">
        <v>6</v>
      </c>
      <c r="F3222" s="68" t="s">
        <v>133</v>
      </c>
      <c r="G3222" s="68" t="s">
        <v>4</v>
      </c>
      <c r="H3222" s="68" t="s">
        <v>2</v>
      </c>
      <c r="I3222" s="68">
        <v>70301</v>
      </c>
      <c r="J3222" s="68" t="s">
        <v>12898</v>
      </c>
      <c r="K3222" s="68" t="s">
        <v>132</v>
      </c>
      <c r="L3222" s="68" t="s">
        <v>14348</v>
      </c>
      <c r="M3222" s="68" t="s">
        <v>14348</v>
      </c>
      <c r="N3222" s="68" t="s">
        <v>5301</v>
      </c>
      <c r="O3222" s="68" t="s">
        <v>14666</v>
      </c>
      <c r="P3222" s="348">
        <v>22002925</v>
      </c>
      <c r="Q3222" s="348">
        <v>27686696</v>
      </c>
      <c r="R3222" s="348" t="s">
        <v>8790</v>
      </c>
      <c r="S3222" s="348">
        <v>83487208</v>
      </c>
      <c r="T3222" s="348" t="s">
        <v>16551</v>
      </c>
      <c r="U3222" s="348">
        <v>27687141</v>
      </c>
      <c r="V3222" s="68"/>
      <c r="W3222" s="68"/>
      <c r="X3222" s="68" t="s">
        <v>5212</v>
      </c>
      <c r="Y3222" s="68"/>
    </row>
    <row r="3223" spans="1:25" x14ac:dyDescent="0.25">
      <c r="A3223" s="68" t="s">
        <v>8792</v>
      </c>
      <c r="B3223" s="68" t="s">
        <v>8791</v>
      </c>
      <c r="C3223" s="68" t="s">
        <v>3937</v>
      </c>
      <c r="D3223" s="68" t="s">
        <v>132</v>
      </c>
      <c r="E3223" s="68" t="s">
        <v>10</v>
      </c>
      <c r="F3223" s="68" t="s">
        <v>133</v>
      </c>
      <c r="G3223" s="68" t="s">
        <v>5</v>
      </c>
      <c r="H3223" s="68" t="s">
        <v>3</v>
      </c>
      <c r="I3223" s="68">
        <v>70402</v>
      </c>
      <c r="J3223" s="68" t="s">
        <v>12936</v>
      </c>
      <c r="K3223" s="68" t="s">
        <v>132</v>
      </c>
      <c r="L3223" s="68" t="s">
        <v>14347</v>
      </c>
      <c r="M3223" s="68" t="s">
        <v>7850</v>
      </c>
      <c r="N3223" s="68" t="s">
        <v>3937</v>
      </c>
      <c r="O3223" s="68" t="s">
        <v>14666</v>
      </c>
      <c r="P3223" s="348">
        <v>21027077</v>
      </c>
      <c r="Q3223" s="348" t="s">
        <v>15347</v>
      </c>
      <c r="R3223" s="348" t="s">
        <v>10387</v>
      </c>
      <c r="S3223" s="348">
        <v>83195993</v>
      </c>
      <c r="T3223" s="348" t="s">
        <v>15975</v>
      </c>
      <c r="U3223" s="348">
        <v>27550289</v>
      </c>
      <c r="V3223" s="68"/>
      <c r="W3223" s="68"/>
      <c r="X3223" s="68" t="s">
        <v>3656</v>
      </c>
      <c r="Y3223" s="68"/>
    </row>
    <row r="3224" spans="1:25" x14ac:dyDescent="0.25">
      <c r="A3224" s="68" t="s">
        <v>8794</v>
      </c>
      <c r="B3224" s="68" t="s">
        <v>8793</v>
      </c>
      <c r="C3224" s="68" t="s">
        <v>8795</v>
      </c>
      <c r="D3224" s="68" t="s">
        <v>11173</v>
      </c>
      <c r="E3224" s="68" t="s">
        <v>3</v>
      </c>
      <c r="F3224" s="68" t="s">
        <v>133</v>
      </c>
      <c r="G3224" s="68" t="s">
        <v>5</v>
      </c>
      <c r="H3224" s="68" t="s">
        <v>5</v>
      </c>
      <c r="I3224" s="68">
        <v>70404</v>
      </c>
      <c r="J3224" s="68" t="s">
        <v>13040</v>
      </c>
      <c r="K3224" s="68" t="s">
        <v>132</v>
      </c>
      <c r="L3224" s="68" t="s">
        <v>14347</v>
      </c>
      <c r="M3224" s="68" t="s">
        <v>14351</v>
      </c>
      <c r="N3224" s="68" t="s">
        <v>11976</v>
      </c>
      <c r="O3224" s="68" t="s">
        <v>14666</v>
      </c>
      <c r="P3224" s="348">
        <v>85308141</v>
      </c>
      <c r="Q3224" s="348" t="s">
        <v>15347</v>
      </c>
      <c r="R3224" s="348" t="s">
        <v>16921</v>
      </c>
      <c r="S3224" s="348">
        <v>89419630</v>
      </c>
      <c r="T3224" s="348" t="s">
        <v>15970</v>
      </c>
      <c r="U3224" s="348">
        <v>83768761</v>
      </c>
      <c r="V3224" s="68"/>
      <c r="W3224" s="68"/>
      <c r="X3224" s="68"/>
      <c r="Y3224" s="68"/>
    </row>
    <row r="3225" spans="1:25" x14ac:dyDescent="0.25">
      <c r="A3225" s="68" t="s">
        <v>8797</v>
      </c>
      <c r="B3225" s="68" t="s">
        <v>8796</v>
      </c>
      <c r="C3225" s="68" t="s">
        <v>8798</v>
      </c>
      <c r="D3225" s="68" t="s">
        <v>11173</v>
      </c>
      <c r="E3225" s="68" t="s">
        <v>3</v>
      </c>
      <c r="F3225" s="68" t="s">
        <v>133</v>
      </c>
      <c r="G3225" s="68" t="s">
        <v>5</v>
      </c>
      <c r="H3225" s="68" t="s">
        <v>5</v>
      </c>
      <c r="I3225" s="68">
        <v>70404</v>
      </c>
      <c r="J3225" s="68" t="s">
        <v>13040</v>
      </c>
      <c r="K3225" s="68" t="s">
        <v>132</v>
      </c>
      <c r="L3225" s="68" t="s">
        <v>14347</v>
      </c>
      <c r="M3225" s="68" t="s">
        <v>14351</v>
      </c>
      <c r="N3225" s="68" t="s">
        <v>11977</v>
      </c>
      <c r="O3225" s="68" t="s">
        <v>14666</v>
      </c>
      <c r="P3225" s="348">
        <v>27510235</v>
      </c>
      <c r="Q3225" s="348">
        <v>87270288</v>
      </c>
      <c r="R3225" s="348" t="s">
        <v>15117</v>
      </c>
      <c r="S3225" s="348">
        <v>85547409</v>
      </c>
      <c r="T3225" s="348" t="s">
        <v>15970</v>
      </c>
      <c r="U3225" s="348">
        <v>83768761</v>
      </c>
      <c r="V3225" s="68" t="s">
        <v>15261</v>
      </c>
      <c r="W3225" s="68"/>
      <c r="X3225" s="68" t="s">
        <v>7322</v>
      </c>
      <c r="Y3225" s="68"/>
    </row>
    <row r="3226" spans="1:25" x14ac:dyDescent="0.25">
      <c r="A3226" s="68" t="s">
        <v>8800</v>
      </c>
      <c r="B3226" s="68" t="s">
        <v>8799</v>
      </c>
      <c r="C3226" s="68" t="s">
        <v>14371</v>
      </c>
      <c r="D3226" s="68" t="s">
        <v>11173</v>
      </c>
      <c r="E3226" s="68" t="s">
        <v>3</v>
      </c>
      <c r="F3226" s="68" t="s">
        <v>133</v>
      </c>
      <c r="G3226" s="68" t="s">
        <v>5</v>
      </c>
      <c r="H3226" s="68" t="s">
        <v>5</v>
      </c>
      <c r="I3226" s="68">
        <v>70404</v>
      </c>
      <c r="J3226" s="68" t="s">
        <v>13040</v>
      </c>
      <c r="K3226" s="68" t="s">
        <v>132</v>
      </c>
      <c r="L3226" s="68" t="s">
        <v>14347</v>
      </c>
      <c r="M3226" s="68" t="s">
        <v>14351</v>
      </c>
      <c r="N3226" s="68" t="s">
        <v>14371</v>
      </c>
      <c r="O3226" s="68" t="s">
        <v>14666</v>
      </c>
      <c r="P3226" s="348" t="s">
        <v>15347</v>
      </c>
      <c r="Q3226" s="348" t="s">
        <v>15347</v>
      </c>
      <c r="R3226" s="348" t="s">
        <v>10586</v>
      </c>
      <c r="S3226" s="348">
        <v>84587993</v>
      </c>
      <c r="T3226" s="348" t="s">
        <v>15970</v>
      </c>
      <c r="U3226" s="348">
        <v>83768761</v>
      </c>
      <c r="V3226" s="68"/>
      <c r="W3226" s="68"/>
      <c r="X3226" s="68" t="s">
        <v>5709</v>
      </c>
      <c r="Y3226" s="68"/>
    </row>
    <row r="3227" spans="1:25" x14ac:dyDescent="0.25">
      <c r="A3227" s="68" t="s">
        <v>8802</v>
      </c>
      <c r="B3227" s="68" t="s">
        <v>8801</v>
      </c>
      <c r="C3227" s="68" t="s">
        <v>14082</v>
      </c>
      <c r="D3227" s="68" t="s">
        <v>11173</v>
      </c>
      <c r="E3227" s="68" t="s">
        <v>4</v>
      </c>
      <c r="F3227" s="68" t="s">
        <v>133</v>
      </c>
      <c r="G3227" s="68" t="s">
        <v>5</v>
      </c>
      <c r="H3227" s="68" t="s">
        <v>5</v>
      </c>
      <c r="I3227" s="68">
        <v>70404</v>
      </c>
      <c r="J3227" s="68" t="s">
        <v>13040</v>
      </c>
      <c r="K3227" s="68" t="s">
        <v>132</v>
      </c>
      <c r="L3227" s="68" t="s">
        <v>14347</v>
      </c>
      <c r="M3227" s="68" t="s">
        <v>14351</v>
      </c>
      <c r="N3227" s="68" t="s">
        <v>7810</v>
      </c>
      <c r="O3227" s="68" t="s">
        <v>14666</v>
      </c>
      <c r="P3227" s="348">
        <v>89948506</v>
      </c>
      <c r="Q3227" s="348" t="s">
        <v>15347</v>
      </c>
      <c r="R3227" s="348" t="s">
        <v>15116</v>
      </c>
      <c r="S3227" s="348">
        <v>89948506</v>
      </c>
      <c r="T3227" s="348" t="s">
        <v>15934</v>
      </c>
      <c r="U3227" s="348">
        <v>88320938</v>
      </c>
      <c r="V3227" s="68"/>
      <c r="W3227" s="68"/>
      <c r="X3227" s="68" t="s">
        <v>7319</v>
      </c>
      <c r="Y3227" s="68"/>
    </row>
    <row r="3228" spans="1:25" x14ac:dyDescent="0.25">
      <c r="A3228" s="68" t="s">
        <v>8804</v>
      </c>
      <c r="B3228" s="68" t="s">
        <v>8803</v>
      </c>
      <c r="C3228" s="68" t="s">
        <v>10477</v>
      </c>
      <c r="D3228" s="68" t="s">
        <v>132</v>
      </c>
      <c r="E3228" s="68" t="s">
        <v>3</v>
      </c>
      <c r="F3228" s="68" t="s">
        <v>133</v>
      </c>
      <c r="G3228" s="68" t="s">
        <v>2</v>
      </c>
      <c r="H3228" s="68" t="s">
        <v>5</v>
      </c>
      <c r="I3228" s="68">
        <v>70104</v>
      </c>
      <c r="J3228" s="68" t="s">
        <v>13927</v>
      </c>
      <c r="K3228" s="68" t="s">
        <v>132</v>
      </c>
      <c r="L3228" s="68" t="s">
        <v>132</v>
      </c>
      <c r="M3228" s="68" t="s">
        <v>14352</v>
      </c>
      <c r="N3228" s="68" t="s">
        <v>10477</v>
      </c>
      <c r="O3228" s="68" t="s">
        <v>14666</v>
      </c>
      <c r="P3228" s="348">
        <v>85864453</v>
      </c>
      <c r="Q3228" s="348" t="s">
        <v>15347</v>
      </c>
      <c r="R3228" s="348" t="s">
        <v>10401</v>
      </c>
      <c r="S3228" s="348">
        <v>85864453</v>
      </c>
      <c r="T3228" s="348" t="s">
        <v>15624</v>
      </c>
      <c r="U3228" s="348">
        <v>47037698</v>
      </c>
      <c r="V3228" s="68"/>
      <c r="W3228" s="68"/>
      <c r="X3228" s="68" t="s">
        <v>4982</v>
      </c>
      <c r="Y3228" s="68"/>
    </row>
    <row r="3229" spans="1:25" x14ac:dyDescent="0.25">
      <c r="A3229" s="68" t="s">
        <v>8806</v>
      </c>
      <c r="B3229" s="68" t="s">
        <v>8805</v>
      </c>
      <c r="C3229" s="68" t="s">
        <v>285</v>
      </c>
      <c r="D3229" s="68" t="s">
        <v>132</v>
      </c>
      <c r="E3229" s="68" t="s">
        <v>4</v>
      </c>
      <c r="F3229" s="68" t="s">
        <v>133</v>
      </c>
      <c r="G3229" s="68" t="s">
        <v>2</v>
      </c>
      <c r="H3229" s="68" t="s">
        <v>3</v>
      </c>
      <c r="I3229" s="68">
        <v>70102</v>
      </c>
      <c r="J3229" s="68" t="s">
        <v>13837</v>
      </c>
      <c r="K3229" s="68" t="s">
        <v>132</v>
      </c>
      <c r="L3229" s="68" t="s">
        <v>132</v>
      </c>
      <c r="M3229" s="68" t="s">
        <v>14182</v>
      </c>
      <c r="N3229" s="68" t="s">
        <v>285</v>
      </c>
      <c r="O3229" s="68" t="s">
        <v>14666</v>
      </c>
      <c r="P3229" s="348">
        <v>22001658</v>
      </c>
      <c r="Q3229" s="348">
        <v>88597947</v>
      </c>
      <c r="R3229" s="348" t="s">
        <v>12754</v>
      </c>
      <c r="S3229" s="348">
        <v>83655030</v>
      </c>
      <c r="T3229" s="348" t="s">
        <v>15633</v>
      </c>
      <c r="U3229" s="348">
        <v>27590142</v>
      </c>
      <c r="V3229" s="68"/>
      <c r="W3229" s="68"/>
      <c r="X3229" s="68" t="s">
        <v>3153</v>
      </c>
      <c r="Y3229" s="68"/>
    </row>
    <row r="3230" spans="1:25" x14ac:dyDescent="0.25">
      <c r="A3230" s="68" t="s">
        <v>8808</v>
      </c>
      <c r="B3230" s="68" t="s">
        <v>8807</v>
      </c>
      <c r="C3230" s="68" t="s">
        <v>8809</v>
      </c>
      <c r="D3230" s="68" t="s">
        <v>281</v>
      </c>
      <c r="E3230" s="68" t="s">
        <v>2</v>
      </c>
      <c r="F3230" s="68" t="s">
        <v>282</v>
      </c>
      <c r="G3230" s="68" t="s">
        <v>12</v>
      </c>
      <c r="H3230" s="68" t="s">
        <v>3</v>
      </c>
      <c r="I3230" s="68">
        <v>41002</v>
      </c>
      <c r="J3230" s="68" t="s">
        <v>13889</v>
      </c>
      <c r="K3230" s="68" t="s">
        <v>283</v>
      </c>
      <c r="L3230" s="68" t="s">
        <v>281</v>
      </c>
      <c r="M3230" s="68" t="s">
        <v>2472</v>
      </c>
      <c r="N3230" s="68" t="s">
        <v>11978</v>
      </c>
      <c r="O3230" s="68" t="s">
        <v>14666</v>
      </c>
      <c r="P3230" s="348">
        <v>27612930</v>
      </c>
      <c r="Q3230" s="348">
        <v>44047048</v>
      </c>
      <c r="R3230" s="348" t="s">
        <v>15587</v>
      </c>
      <c r="S3230" s="348">
        <v>27611126</v>
      </c>
      <c r="T3230" s="348" t="s">
        <v>15587</v>
      </c>
      <c r="U3230" s="348">
        <v>27611126</v>
      </c>
      <c r="V3230" s="68"/>
      <c r="W3230" s="68"/>
      <c r="X3230" s="68" t="s">
        <v>3984</v>
      </c>
      <c r="Y3230" s="68"/>
    </row>
    <row r="3231" spans="1:25" x14ac:dyDescent="0.25">
      <c r="A3231" s="68" t="s">
        <v>8811</v>
      </c>
      <c r="B3231" s="68" t="s">
        <v>8810</v>
      </c>
      <c r="C3231" s="68" t="s">
        <v>8812</v>
      </c>
      <c r="D3231" s="68" t="s">
        <v>281</v>
      </c>
      <c r="E3231" s="68" t="s">
        <v>2</v>
      </c>
      <c r="F3231" s="68" t="s">
        <v>282</v>
      </c>
      <c r="G3231" s="68" t="s">
        <v>12</v>
      </c>
      <c r="H3231" s="68" t="s">
        <v>3</v>
      </c>
      <c r="I3231" s="68">
        <v>41002</v>
      </c>
      <c r="J3231" s="68" t="s">
        <v>13889</v>
      </c>
      <c r="K3231" s="68" t="s">
        <v>283</v>
      </c>
      <c r="L3231" s="68" t="s">
        <v>281</v>
      </c>
      <c r="M3231" s="68" t="s">
        <v>2472</v>
      </c>
      <c r="N3231" s="68" t="s">
        <v>11979</v>
      </c>
      <c r="O3231" s="68" t="s">
        <v>14666</v>
      </c>
      <c r="P3231" s="348">
        <v>44056173</v>
      </c>
      <c r="Q3231" s="348" t="s">
        <v>15347</v>
      </c>
      <c r="R3231" s="348" t="s">
        <v>14927</v>
      </c>
      <c r="S3231" s="348">
        <v>85804671</v>
      </c>
      <c r="T3231" s="348" t="s">
        <v>15587</v>
      </c>
      <c r="U3231" s="348">
        <v>27610192</v>
      </c>
      <c r="V3231" s="68"/>
      <c r="W3231" s="68"/>
      <c r="X3231" s="68" t="s">
        <v>9317</v>
      </c>
      <c r="Y3231" s="68"/>
    </row>
    <row r="3232" spans="1:25" x14ac:dyDescent="0.25">
      <c r="A3232" s="68" t="s">
        <v>8814</v>
      </c>
      <c r="B3232" s="68" t="s">
        <v>8813</v>
      </c>
      <c r="C3232" s="68" t="s">
        <v>69</v>
      </c>
      <c r="D3232" s="68" t="s">
        <v>1737</v>
      </c>
      <c r="E3232" s="68" t="s">
        <v>7</v>
      </c>
      <c r="F3232" s="68" t="s">
        <v>195</v>
      </c>
      <c r="G3232" s="68" t="s">
        <v>11</v>
      </c>
      <c r="H3232" s="68" t="s">
        <v>2</v>
      </c>
      <c r="I3232" s="68">
        <v>60901</v>
      </c>
      <c r="J3232" s="68" t="s">
        <v>12920</v>
      </c>
      <c r="K3232" s="68" t="s">
        <v>196</v>
      </c>
      <c r="L3232" s="68" t="s">
        <v>722</v>
      </c>
      <c r="M3232" s="68" t="s">
        <v>722</v>
      </c>
      <c r="N3232" s="68" t="s">
        <v>69</v>
      </c>
      <c r="O3232" s="68" t="s">
        <v>14666</v>
      </c>
      <c r="P3232" s="348">
        <v>87050634</v>
      </c>
      <c r="Q3232" s="348" t="s">
        <v>15347</v>
      </c>
      <c r="R3232" s="348" t="s">
        <v>7091</v>
      </c>
      <c r="S3232" s="348">
        <v>87050634</v>
      </c>
      <c r="T3232" s="348" t="s">
        <v>9943</v>
      </c>
      <c r="U3232" s="348">
        <v>27770062</v>
      </c>
      <c r="V3232" s="68"/>
      <c r="W3232" s="68"/>
      <c r="X3232" s="68" t="s">
        <v>10900</v>
      </c>
      <c r="Y3232" s="68"/>
    </row>
    <row r="3233" spans="1:25" x14ac:dyDescent="0.25">
      <c r="A3233" s="68" t="s">
        <v>8817</v>
      </c>
      <c r="B3233" s="68" t="s">
        <v>8816</v>
      </c>
      <c r="C3233" s="68" t="s">
        <v>8818</v>
      </c>
      <c r="D3233" s="68" t="s">
        <v>1737</v>
      </c>
      <c r="E3233" s="68" t="s">
        <v>6</v>
      </c>
      <c r="F3233" s="68" t="s">
        <v>195</v>
      </c>
      <c r="G3233" s="68" t="s">
        <v>15</v>
      </c>
      <c r="H3233" s="68" t="s">
        <v>4</v>
      </c>
      <c r="I3233" s="68">
        <v>61103</v>
      </c>
      <c r="J3233" s="68" t="s">
        <v>14582</v>
      </c>
      <c r="K3233" s="68" t="s">
        <v>196</v>
      </c>
      <c r="L3233" s="68" t="s">
        <v>2779</v>
      </c>
      <c r="M3233" s="68" t="s">
        <v>898</v>
      </c>
      <c r="N3233" s="68" t="s">
        <v>8818</v>
      </c>
      <c r="O3233" s="68" t="s">
        <v>14666</v>
      </c>
      <c r="P3233" s="348">
        <v>22005865</v>
      </c>
      <c r="Q3233" s="348">
        <v>72164062</v>
      </c>
      <c r="R3233" s="348" t="s">
        <v>16922</v>
      </c>
      <c r="S3233" s="348">
        <v>72164062</v>
      </c>
      <c r="T3233" s="348" t="s">
        <v>15911</v>
      </c>
      <c r="U3233" s="348">
        <v>89233782</v>
      </c>
      <c r="V3233" s="68"/>
      <c r="W3233" s="68"/>
      <c r="X3233" s="68" t="s">
        <v>8492</v>
      </c>
      <c r="Y3233" s="68"/>
    </row>
    <row r="3234" spans="1:25" x14ac:dyDescent="0.25">
      <c r="A3234" s="68" t="s">
        <v>8820</v>
      </c>
      <c r="B3234" s="68" t="s">
        <v>8819</v>
      </c>
      <c r="C3234" s="68" t="s">
        <v>3921</v>
      </c>
      <c r="D3234" s="68" t="s">
        <v>281</v>
      </c>
      <c r="E3234" s="68" t="s">
        <v>5</v>
      </c>
      <c r="F3234" s="68" t="s">
        <v>282</v>
      </c>
      <c r="G3234" s="68" t="s">
        <v>12</v>
      </c>
      <c r="H3234" s="68" t="s">
        <v>4</v>
      </c>
      <c r="I3234" s="68">
        <v>41003</v>
      </c>
      <c r="J3234" s="68" t="s">
        <v>15326</v>
      </c>
      <c r="K3234" s="68" t="s">
        <v>283</v>
      </c>
      <c r="L3234" s="68" t="s">
        <v>281</v>
      </c>
      <c r="M3234" s="68" t="s">
        <v>5136</v>
      </c>
      <c r="N3234" s="68" t="s">
        <v>12721</v>
      </c>
      <c r="O3234" s="68" t="s">
        <v>14666</v>
      </c>
      <c r="P3234" s="348">
        <v>27647033</v>
      </c>
      <c r="Q3234" s="348" t="s">
        <v>15347</v>
      </c>
      <c r="R3234" s="348" t="s">
        <v>14198</v>
      </c>
      <c r="S3234" s="348">
        <v>85209134</v>
      </c>
      <c r="T3234" s="348" t="s">
        <v>15726</v>
      </c>
      <c r="U3234" s="348">
        <v>27640352</v>
      </c>
      <c r="V3234" s="68"/>
      <c r="W3234" s="68"/>
      <c r="X3234" s="68" t="s">
        <v>3294</v>
      </c>
      <c r="Y3234" s="68"/>
    </row>
    <row r="3235" spans="1:25" x14ac:dyDescent="0.25">
      <c r="A3235" s="68" t="s">
        <v>8822</v>
      </c>
      <c r="B3235" s="68" t="s">
        <v>8821</v>
      </c>
      <c r="C3235" s="68" t="s">
        <v>6048</v>
      </c>
      <c r="D3235" s="68" t="s">
        <v>194</v>
      </c>
      <c r="E3235" s="68" t="s">
        <v>2</v>
      </c>
      <c r="F3235" s="68" t="s">
        <v>195</v>
      </c>
      <c r="G3235" s="68" t="s">
        <v>8</v>
      </c>
      <c r="H3235" s="68" t="s">
        <v>2</v>
      </c>
      <c r="I3235" s="68">
        <v>60701</v>
      </c>
      <c r="J3235" s="68" t="s">
        <v>12915</v>
      </c>
      <c r="K3235" s="68" t="s">
        <v>196</v>
      </c>
      <c r="L3235" s="68" t="s">
        <v>197</v>
      </c>
      <c r="M3235" s="68" t="s">
        <v>197</v>
      </c>
      <c r="N3235" s="68" t="s">
        <v>6048</v>
      </c>
      <c r="O3235" s="68" t="s">
        <v>14666</v>
      </c>
      <c r="P3235" s="348">
        <v>27766258</v>
      </c>
      <c r="Q3235" s="348" t="s">
        <v>15347</v>
      </c>
      <c r="R3235" s="348" t="s">
        <v>12498</v>
      </c>
      <c r="S3235" s="348">
        <v>88196954</v>
      </c>
      <c r="T3235" s="348" t="s">
        <v>15901</v>
      </c>
      <c r="U3235" s="348">
        <v>87180106</v>
      </c>
      <c r="V3235" s="68"/>
      <c r="W3235" s="68"/>
      <c r="X3235" s="68" t="s">
        <v>10668</v>
      </c>
      <c r="Y3235" s="68"/>
    </row>
    <row r="3236" spans="1:25" x14ac:dyDescent="0.25">
      <c r="A3236" s="68" t="s">
        <v>8824</v>
      </c>
      <c r="B3236" s="68" t="s">
        <v>8823</v>
      </c>
      <c r="C3236" s="68" t="s">
        <v>8825</v>
      </c>
      <c r="D3236" s="68" t="s">
        <v>132</v>
      </c>
      <c r="E3236" s="68" t="s">
        <v>2</v>
      </c>
      <c r="F3236" s="68" t="s">
        <v>133</v>
      </c>
      <c r="G3236" s="68" t="s">
        <v>2</v>
      </c>
      <c r="H3236" s="68" t="s">
        <v>2</v>
      </c>
      <c r="I3236" s="68">
        <v>70101</v>
      </c>
      <c r="J3236" s="68" t="s">
        <v>13750</v>
      </c>
      <c r="K3236" s="68" t="s">
        <v>132</v>
      </c>
      <c r="L3236" s="68" t="s">
        <v>132</v>
      </c>
      <c r="M3236" s="68" t="s">
        <v>132</v>
      </c>
      <c r="N3236" s="68" t="s">
        <v>16923</v>
      </c>
      <c r="O3236" s="68" t="s">
        <v>14666</v>
      </c>
      <c r="P3236" s="348">
        <v>27954856</v>
      </c>
      <c r="Q3236" s="348">
        <v>27954856</v>
      </c>
      <c r="R3236" s="348" t="s">
        <v>10587</v>
      </c>
      <c r="S3236" s="348">
        <v>86784383</v>
      </c>
      <c r="T3236" s="348" t="s">
        <v>15948</v>
      </c>
      <c r="U3236" s="348">
        <v>22017169</v>
      </c>
      <c r="V3236" s="68"/>
      <c r="W3236" s="68"/>
      <c r="X3236" s="68" t="s">
        <v>3375</v>
      </c>
      <c r="Y3236" s="68"/>
    </row>
    <row r="3237" spans="1:25" x14ac:dyDescent="0.25">
      <c r="A3237" s="68" t="s">
        <v>8827</v>
      </c>
      <c r="B3237" s="68" t="s">
        <v>8826</v>
      </c>
      <c r="C3237" s="68" t="s">
        <v>10018</v>
      </c>
      <c r="D3237" s="68" t="s">
        <v>281</v>
      </c>
      <c r="E3237" s="68" t="s">
        <v>3</v>
      </c>
      <c r="F3237" s="68" t="s">
        <v>282</v>
      </c>
      <c r="G3237" s="68" t="s">
        <v>12</v>
      </c>
      <c r="H3237" s="68" t="s">
        <v>4</v>
      </c>
      <c r="I3237" s="68">
        <v>41003</v>
      </c>
      <c r="J3237" s="68" t="s">
        <v>15326</v>
      </c>
      <c r="K3237" s="68" t="s">
        <v>283</v>
      </c>
      <c r="L3237" s="68" t="s">
        <v>281</v>
      </c>
      <c r="M3237" s="68" t="s">
        <v>5136</v>
      </c>
      <c r="N3237" s="68" t="s">
        <v>11980</v>
      </c>
      <c r="O3237" s="68" t="s">
        <v>14666</v>
      </c>
      <c r="P3237" s="348">
        <v>44057983</v>
      </c>
      <c r="Q3237" s="348" t="s">
        <v>15347</v>
      </c>
      <c r="R3237" s="348" t="s">
        <v>10202</v>
      </c>
      <c r="S3237" s="348">
        <v>86665516</v>
      </c>
      <c r="T3237" s="348" t="s">
        <v>15727</v>
      </c>
      <c r="U3237" s="348">
        <v>27644108</v>
      </c>
      <c r="V3237" s="68"/>
      <c r="W3237" s="68"/>
      <c r="X3237" s="68" t="s">
        <v>3228</v>
      </c>
      <c r="Y3237" s="68"/>
    </row>
    <row r="3238" spans="1:25" x14ac:dyDescent="0.25">
      <c r="A3238" s="68" t="s">
        <v>8829</v>
      </c>
      <c r="B3238" s="68" t="s">
        <v>8828</v>
      </c>
      <c r="C3238" s="68" t="s">
        <v>6081</v>
      </c>
      <c r="D3238" s="68" t="s">
        <v>11160</v>
      </c>
      <c r="E3238" s="68" t="s">
        <v>6</v>
      </c>
      <c r="F3238" s="68" t="s">
        <v>49</v>
      </c>
      <c r="G3238" s="68" t="s">
        <v>277</v>
      </c>
      <c r="H3238" s="68" t="s">
        <v>4</v>
      </c>
      <c r="I3238" s="68">
        <v>21503</v>
      </c>
      <c r="J3238" s="68" t="s">
        <v>13046</v>
      </c>
      <c r="K3238" s="68" t="s">
        <v>126</v>
      </c>
      <c r="L3238" s="68" t="s">
        <v>278</v>
      </c>
      <c r="M3238" s="68" t="s">
        <v>14131</v>
      </c>
      <c r="N3238" s="68" t="s">
        <v>6081</v>
      </c>
      <c r="O3238" s="68" t="s">
        <v>14666</v>
      </c>
      <c r="P3238" s="348">
        <v>41051114</v>
      </c>
      <c r="Q3238" s="348" t="s">
        <v>15347</v>
      </c>
      <c r="R3238" s="348" t="s">
        <v>14857</v>
      </c>
      <c r="S3238" s="348">
        <v>85966314</v>
      </c>
      <c r="T3238" s="348" t="s">
        <v>15637</v>
      </c>
      <c r="U3238" s="348">
        <v>24640011</v>
      </c>
      <c r="V3238" s="68"/>
      <c r="W3238" s="68"/>
      <c r="X3238" s="68"/>
      <c r="Y3238" s="68"/>
    </row>
    <row r="3239" spans="1:25" x14ac:dyDescent="0.25">
      <c r="A3239" s="68" t="s">
        <v>8831</v>
      </c>
      <c r="B3239" s="68" t="s">
        <v>8830</v>
      </c>
      <c r="C3239" s="68" t="s">
        <v>8832</v>
      </c>
      <c r="D3239" s="68" t="s">
        <v>4119</v>
      </c>
      <c r="E3239" s="68" t="s">
        <v>7</v>
      </c>
      <c r="F3239" s="68" t="s">
        <v>133</v>
      </c>
      <c r="G3239" s="68" t="s">
        <v>3</v>
      </c>
      <c r="H3239" s="68" t="s">
        <v>7</v>
      </c>
      <c r="I3239" s="68">
        <v>70206</v>
      </c>
      <c r="J3239" s="68" t="s">
        <v>13964</v>
      </c>
      <c r="K3239" s="68" t="s">
        <v>132</v>
      </c>
      <c r="L3239" s="68" t="s">
        <v>14376</v>
      </c>
      <c r="M3239" s="68" t="s">
        <v>2365</v>
      </c>
      <c r="N3239" s="68" t="s">
        <v>8832</v>
      </c>
      <c r="O3239" s="68" t="s">
        <v>14666</v>
      </c>
      <c r="P3239" s="348">
        <v>44109209</v>
      </c>
      <c r="Q3239" s="348">
        <v>83151077</v>
      </c>
      <c r="R3239" s="348" t="s">
        <v>13317</v>
      </c>
      <c r="S3239" s="348">
        <v>83151077</v>
      </c>
      <c r="T3239" s="348" t="s">
        <v>15651</v>
      </c>
      <c r="U3239" s="348">
        <v>88756410</v>
      </c>
      <c r="V3239" s="68" t="s">
        <v>15261</v>
      </c>
      <c r="W3239" s="68"/>
      <c r="X3239" s="68" t="s">
        <v>10648</v>
      </c>
      <c r="Y3239" s="68"/>
    </row>
    <row r="3240" spans="1:25" x14ac:dyDescent="0.25">
      <c r="A3240" s="68" t="s">
        <v>8834</v>
      </c>
      <c r="B3240" s="68" t="s">
        <v>8833</v>
      </c>
      <c r="C3240" s="68" t="s">
        <v>8689</v>
      </c>
      <c r="D3240" s="68" t="s">
        <v>4119</v>
      </c>
      <c r="E3240" s="68" t="s">
        <v>7</v>
      </c>
      <c r="F3240" s="68" t="s">
        <v>133</v>
      </c>
      <c r="G3240" s="68" t="s">
        <v>3</v>
      </c>
      <c r="H3240" s="68" t="s">
        <v>4</v>
      </c>
      <c r="I3240" s="68">
        <v>70203</v>
      </c>
      <c r="J3240" s="68" t="s">
        <v>15339</v>
      </c>
      <c r="K3240" s="68" t="s">
        <v>132</v>
      </c>
      <c r="L3240" s="68" t="s">
        <v>14376</v>
      </c>
      <c r="M3240" s="68" t="s">
        <v>14380</v>
      </c>
      <c r="N3240" s="68" t="s">
        <v>8689</v>
      </c>
      <c r="O3240" s="68" t="s">
        <v>14666</v>
      </c>
      <c r="P3240" s="348">
        <v>89143425</v>
      </c>
      <c r="Q3240" s="348">
        <v>44092709</v>
      </c>
      <c r="R3240" s="348" t="s">
        <v>16087</v>
      </c>
      <c r="S3240" s="348">
        <v>71530383</v>
      </c>
      <c r="T3240" s="348" t="s">
        <v>15651</v>
      </c>
      <c r="U3240" s="348">
        <v>88756410</v>
      </c>
      <c r="V3240" s="68" t="s">
        <v>15261</v>
      </c>
      <c r="W3240" s="68"/>
      <c r="X3240" s="68" t="s">
        <v>7302</v>
      </c>
      <c r="Y3240" s="68"/>
    </row>
    <row r="3241" spans="1:25" x14ac:dyDescent="0.25">
      <c r="A3241" s="68" t="s">
        <v>8836</v>
      </c>
      <c r="B3241" s="68" t="s">
        <v>8835</v>
      </c>
      <c r="C3241" s="68" t="s">
        <v>540</v>
      </c>
      <c r="D3241" s="68" t="s">
        <v>126</v>
      </c>
      <c r="E3241" s="68" t="s">
        <v>10</v>
      </c>
      <c r="F3241" s="68" t="s">
        <v>49</v>
      </c>
      <c r="G3241" s="68" t="s">
        <v>6</v>
      </c>
      <c r="H3241" s="68" t="s">
        <v>4</v>
      </c>
      <c r="I3241" s="68">
        <v>20503</v>
      </c>
      <c r="J3241" s="68" t="s">
        <v>12982</v>
      </c>
      <c r="K3241" s="68" t="s">
        <v>126</v>
      </c>
      <c r="L3241" s="68" t="s">
        <v>2890</v>
      </c>
      <c r="M3241" s="68" t="s">
        <v>1051</v>
      </c>
      <c r="N3241" s="68" t="s">
        <v>540</v>
      </c>
      <c r="O3241" s="68" t="s">
        <v>14666</v>
      </c>
      <c r="P3241" s="348">
        <v>24468406</v>
      </c>
      <c r="Q3241" s="348">
        <v>24468406</v>
      </c>
      <c r="R3241" s="348" t="s">
        <v>16924</v>
      </c>
      <c r="S3241" s="348">
        <v>24468406</v>
      </c>
      <c r="T3241" s="348" t="s">
        <v>15494</v>
      </c>
      <c r="U3241" s="348">
        <v>24465922</v>
      </c>
      <c r="V3241" s="68"/>
      <c r="W3241" s="68"/>
      <c r="X3241" s="68" t="s">
        <v>4614</v>
      </c>
      <c r="Y3241" s="68"/>
    </row>
    <row r="3242" spans="1:25" x14ac:dyDescent="0.25">
      <c r="A3242" s="68" t="s">
        <v>8838</v>
      </c>
      <c r="B3242" s="68" t="s">
        <v>8837</v>
      </c>
      <c r="C3242" s="68" t="s">
        <v>97</v>
      </c>
      <c r="D3242" s="68" t="s">
        <v>281</v>
      </c>
      <c r="E3242" s="68" t="s">
        <v>4</v>
      </c>
      <c r="F3242" s="68" t="s">
        <v>282</v>
      </c>
      <c r="G3242" s="68" t="s">
        <v>12</v>
      </c>
      <c r="H3242" s="68" t="s">
        <v>2</v>
      </c>
      <c r="I3242" s="68">
        <v>41001</v>
      </c>
      <c r="J3242" s="68" t="s">
        <v>13818</v>
      </c>
      <c r="K3242" s="68" t="s">
        <v>283</v>
      </c>
      <c r="L3242" s="68" t="s">
        <v>281</v>
      </c>
      <c r="M3242" s="68" t="s">
        <v>4153</v>
      </c>
      <c r="N3242" s="68" t="s">
        <v>97</v>
      </c>
      <c r="O3242" s="68" t="s">
        <v>14666</v>
      </c>
      <c r="P3242" s="348">
        <v>27666909</v>
      </c>
      <c r="Q3242" s="348">
        <v>27666470</v>
      </c>
      <c r="R3242" s="348" t="s">
        <v>16925</v>
      </c>
      <c r="S3242" s="348">
        <v>27666909</v>
      </c>
      <c r="T3242" s="348" t="s">
        <v>15373</v>
      </c>
      <c r="U3242" s="348">
        <v>27666283</v>
      </c>
      <c r="V3242" s="68" t="s">
        <v>15261</v>
      </c>
      <c r="W3242" s="68"/>
      <c r="X3242" s="68" t="s">
        <v>985</v>
      </c>
      <c r="Y3242" s="68"/>
    </row>
    <row r="3243" spans="1:25" x14ac:dyDescent="0.25">
      <c r="A3243" s="68" t="s">
        <v>8840</v>
      </c>
      <c r="B3243" s="68" t="s">
        <v>8839</v>
      </c>
      <c r="C3243" s="68" t="s">
        <v>8841</v>
      </c>
      <c r="D3243" s="68" t="s">
        <v>196</v>
      </c>
      <c r="E3243" s="68" t="s">
        <v>3</v>
      </c>
      <c r="F3243" s="68" t="s">
        <v>195</v>
      </c>
      <c r="G3243" s="68" t="s">
        <v>2</v>
      </c>
      <c r="H3243" s="68" t="s">
        <v>3</v>
      </c>
      <c r="I3243" s="68">
        <v>60102</v>
      </c>
      <c r="J3243" s="68" t="s">
        <v>12929</v>
      </c>
      <c r="K3243" s="68" t="s">
        <v>196</v>
      </c>
      <c r="L3243" s="68" t="s">
        <v>196</v>
      </c>
      <c r="M3243" s="68" t="s">
        <v>6367</v>
      </c>
      <c r="N3243" s="68" t="s">
        <v>8841</v>
      </c>
      <c r="O3243" s="68" t="s">
        <v>14666</v>
      </c>
      <c r="P3243" s="348">
        <v>22006620</v>
      </c>
      <c r="Q3243" s="348">
        <v>26391191</v>
      </c>
      <c r="R3243" s="348" t="s">
        <v>15829</v>
      </c>
      <c r="S3243" s="348">
        <v>84050010</v>
      </c>
      <c r="T3243" s="348" t="s">
        <v>15827</v>
      </c>
      <c r="U3243" s="348">
        <v>26393028</v>
      </c>
      <c r="V3243" s="68"/>
      <c r="W3243" s="68"/>
      <c r="X3243" s="68" t="s">
        <v>7289</v>
      </c>
      <c r="Y3243" s="68"/>
    </row>
    <row r="3244" spans="1:25" x14ac:dyDescent="0.25">
      <c r="A3244" s="68" t="s">
        <v>8843</v>
      </c>
      <c r="B3244" s="68" t="s">
        <v>8842</v>
      </c>
      <c r="C3244" s="68" t="s">
        <v>682</v>
      </c>
      <c r="D3244" s="68" t="s">
        <v>56</v>
      </c>
      <c r="E3244" s="68" t="s">
        <v>7</v>
      </c>
      <c r="F3244" s="68" t="s">
        <v>46</v>
      </c>
      <c r="G3244" s="68" t="s">
        <v>15</v>
      </c>
      <c r="H3244" s="68" t="s">
        <v>2</v>
      </c>
      <c r="I3244" s="68">
        <v>11101</v>
      </c>
      <c r="J3244" s="68" t="s">
        <v>13822</v>
      </c>
      <c r="K3244" s="68" t="s">
        <v>47</v>
      </c>
      <c r="L3244" s="68" t="s">
        <v>13984</v>
      </c>
      <c r="M3244" s="68" t="s">
        <v>352</v>
      </c>
      <c r="N3244" s="68" t="s">
        <v>682</v>
      </c>
      <c r="O3244" s="68" t="s">
        <v>14666</v>
      </c>
      <c r="P3244" s="348">
        <v>22925189</v>
      </c>
      <c r="Q3244" s="348">
        <v>22925189</v>
      </c>
      <c r="R3244" s="348" t="s">
        <v>10298</v>
      </c>
      <c r="S3244" s="348">
        <v>22925189</v>
      </c>
      <c r="T3244" s="348" t="s">
        <v>15410</v>
      </c>
      <c r="U3244" s="348">
        <v>21012292</v>
      </c>
      <c r="V3244" s="68"/>
      <c r="W3244" s="68"/>
      <c r="X3244" s="68" t="s">
        <v>3844</v>
      </c>
      <c r="Y3244" s="68"/>
    </row>
    <row r="3245" spans="1:25" x14ac:dyDescent="0.25">
      <c r="A3245" s="68" t="s">
        <v>9944</v>
      </c>
      <c r="B3245" s="68" t="s">
        <v>9945</v>
      </c>
      <c r="C3245" s="68" t="s">
        <v>774</v>
      </c>
      <c r="D3245" s="68" t="s">
        <v>5975</v>
      </c>
      <c r="E3245" s="68" t="s">
        <v>5</v>
      </c>
      <c r="F3245" s="68" t="s">
        <v>195</v>
      </c>
      <c r="G3245" s="68" t="s">
        <v>2</v>
      </c>
      <c r="H3245" s="68" t="s">
        <v>5</v>
      </c>
      <c r="I3245" s="68">
        <v>60104</v>
      </c>
      <c r="J3245" s="68" t="s">
        <v>13021</v>
      </c>
      <c r="K3245" s="68" t="s">
        <v>196</v>
      </c>
      <c r="L3245" s="68" t="s">
        <v>196</v>
      </c>
      <c r="M3245" s="68" t="s">
        <v>5821</v>
      </c>
      <c r="N3245" s="68" t="s">
        <v>774</v>
      </c>
      <c r="O3245" s="68" t="s">
        <v>14666</v>
      </c>
      <c r="P3245" s="348" t="s">
        <v>15347</v>
      </c>
      <c r="Q3245" s="348" t="s">
        <v>15347</v>
      </c>
      <c r="R3245" s="348" t="s">
        <v>13313</v>
      </c>
      <c r="S3245" s="348">
        <v>86554277</v>
      </c>
      <c r="T3245" s="348" t="s">
        <v>15836</v>
      </c>
      <c r="U3245" s="348">
        <v>86505339</v>
      </c>
      <c r="V3245" s="68"/>
      <c r="W3245" s="68"/>
      <c r="X3245" s="68"/>
      <c r="Y3245" s="68"/>
    </row>
    <row r="3246" spans="1:25" x14ac:dyDescent="0.25">
      <c r="A3246" s="68" t="s">
        <v>8845</v>
      </c>
      <c r="B3246" s="68" t="s">
        <v>8844</v>
      </c>
      <c r="C3246" s="68" t="s">
        <v>4057</v>
      </c>
      <c r="D3246" s="68" t="s">
        <v>281</v>
      </c>
      <c r="E3246" s="68" t="s">
        <v>6</v>
      </c>
      <c r="F3246" s="68" t="s">
        <v>282</v>
      </c>
      <c r="G3246" s="68" t="s">
        <v>12</v>
      </c>
      <c r="H3246" s="68" t="s">
        <v>5</v>
      </c>
      <c r="I3246" s="68">
        <v>41004</v>
      </c>
      <c r="J3246" s="68" t="s">
        <v>13945</v>
      </c>
      <c r="K3246" s="68" t="s">
        <v>283</v>
      </c>
      <c r="L3246" s="68" t="s">
        <v>281</v>
      </c>
      <c r="M3246" s="68" t="s">
        <v>14194</v>
      </c>
      <c r="N3246" s="68" t="s">
        <v>4057</v>
      </c>
      <c r="O3246" s="68" t="s">
        <v>14666</v>
      </c>
      <c r="P3246" s="348">
        <v>44140695</v>
      </c>
      <c r="Q3246" s="348">
        <v>70607543</v>
      </c>
      <c r="R3246" s="348" t="s">
        <v>16054</v>
      </c>
      <c r="S3246" s="348">
        <v>85915528</v>
      </c>
      <c r="T3246" s="348" t="s">
        <v>10205</v>
      </c>
      <c r="U3246" s="348">
        <v>22064218</v>
      </c>
      <c r="V3246" s="68"/>
      <c r="W3246" s="68"/>
      <c r="X3246" s="68" t="s">
        <v>8730</v>
      </c>
      <c r="Y3246" s="68"/>
    </row>
    <row r="3247" spans="1:25" x14ac:dyDescent="0.25">
      <c r="A3247" s="68" t="s">
        <v>8847</v>
      </c>
      <c r="B3247" s="68" t="s">
        <v>8846</v>
      </c>
      <c r="C3247" s="68" t="s">
        <v>331</v>
      </c>
      <c r="D3247" s="68" t="s">
        <v>196</v>
      </c>
      <c r="E3247" s="68" t="s">
        <v>7</v>
      </c>
      <c r="F3247" s="68" t="s">
        <v>195</v>
      </c>
      <c r="G3247" s="68" t="s">
        <v>2</v>
      </c>
      <c r="H3247" s="68" t="s">
        <v>8</v>
      </c>
      <c r="I3247" s="68">
        <v>60107</v>
      </c>
      <c r="J3247" s="68" t="s">
        <v>13086</v>
      </c>
      <c r="K3247" s="68" t="s">
        <v>196</v>
      </c>
      <c r="L3247" s="68" t="s">
        <v>196</v>
      </c>
      <c r="M3247" s="68" t="s">
        <v>6523</v>
      </c>
      <c r="N3247" s="68" t="s">
        <v>331</v>
      </c>
      <c r="O3247" s="68" t="s">
        <v>14666</v>
      </c>
      <c r="P3247" s="348">
        <v>22007544</v>
      </c>
      <c r="Q3247" s="348" t="s">
        <v>15347</v>
      </c>
      <c r="R3247" s="348" t="s">
        <v>15035</v>
      </c>
      <c r="S3247" s="348">
        <v>22007544</v>
      </c>
      <c r="T3247" s="348" t="s">
        <v>15847</v>
      </c>
      <c r="U3247" s="348">
        <v>26455244</v>
      </c>
      <c r="V3247" s="68"/>
      <c r="W3247" s="68"/>
      <c r="X3247" s="68"/>
      <c r="Y3247" s="68"/>
    </row>
    <row r="3248" spans="1:25" x14ac:dyDescent="0.25">
      <c r="A3248" s="68" t="s">
        <v>8849</v>
      </c>
      <c r="B3248" s="68" t="s">
        <v>8848</v>
      </c>
      <c r="C3248" s="68" t="s">
        <v>11269</v>
      </c>
      <c r="D3248" s="68" t="s">
        <v>5975</v>
      </c>
      <c r="E3248" s="68" t="s">
        <v>3</v>
      </c>
      <c r="F3248" s="68" t="s">
        <v>195</v>
      </c>
      <c r="G3248" s="68" t="s">
        <v>2</v>
      </c>
      <c r="H3248" s="68" t="s">
        <v>15</v>
      </c>
      <c r="I3248" s="68">
        <v>60111</v>
      </c>
      <c r="J3248" s="68" t="s">
        <v>13974</v>
      </c>
      <c r="K3248" s="68" t="s">
        <v>196</v>
      </c>
      <c r="L3248" s="68" t="s">
        <v>196</v>
      </c>
      <c r="M3248" s="68" t="s">
        <v>4033</v>
      </c>
      <c r="N3248" s="68" t="s">
        <v>5606</v>
      </c>
      <c r="O3248" s="68" t="s">
        <v>14666</v>
      </c>
      <c r="P3248" s="348">
        <v>22006573</v>
      </c>
      <c r="Q3248" s="348" t="s">
        <v>15347</v>
      </c>
      <c r="R3248" s="348" t="s">
        <v>15008</v>
      </c>
      <c r="S3248" s="348">
        <v>87468359</v>
      </c>
      <c r="T3248" s="348" t="s">
        <v>16296</v>
      </c>
      <c r="U3248" s="348">
        <v>26420211</v>
      </c>
      <c r="V3248" s="68"/>
      <c r="W3248" s="68"/>
      <c r="X3248" s="68"/>
      <c r="Y3248" s="68"/>
    </row>
    <row r="3249" spans="1:25" x14ac:dyDescent="0.25">
      <c r="A3249" s="68" t="s">
        <v>8851</v>
      </c>
      <c r="B3249" s="68" t="s">
        <v>8850</v>
      </c>
      <c r="C3249" s="68" t="s">
        <v>261</v>
      </c>
      <c r="D3249" s="68" t="s">
        <v>11160</v>
      </c>
      <c r="E3249" s="68" t="s">
        <v>3</v>
      </c>
      <c r="F3249" s="68" t="s">
        <v>49</v>
      </c>
      <c r="G3249" s="68" t="s">
        <v>17</v>
      </c>
      <c r="H3249" s="68" t="s">
        <v>4</v>
      </c>
      <c r="I3249" s="68">
        <v>21303</v>
      </c>
      <c r="J3249" s="68" t="s">
        <v>15316</v>
      </c>
      <c r="K3249" s="68" t="s">
        <v>126</v>
      </c>
      <c r="L3249" s="68" t="s">
        <v>271</v>
      </c>
      <c r="M3249" s="68" t="s">
        <v>14664</v>
      </c>
      <c r="N3249" s="68" t="s">
        <v>261</v>
      </c>
      <c r="O3249" s="68" t="s">
        <v>14666</v>
      </c>
      <c r="P3249" s="348">
        <v>24706676</v>
      </c>
      <c r="Q3249" s="348">
        <v>72962356</v>
      </c>
      <c r="R3249" s="348" t="s">
        <v>15180</v>
      </c>
      <c r="S3249" s="348">
        <v>86274850</v>
      </c>
      <c r="T3249" s="348" t="s">
        <v>15732</v>
      </c>
      <c r="U3249" s="348">
        <v>87657026</v>
      </c>
      <c r="V3249" s="68"/>
      <c r="W3249" s="68"/>
      <c r="X3249" s="68" t="s">
        <v>2320</v>
      </c>
      <c r="Y3249" s="68"/>
    </row>
    <row r="3250" spans="1:25" x14ac:dyDescent="0.25">
      <c r="A3250" s="68" t="s">
        <v>8853</v>
      </c>
      <c r="B3250" s="68" t="s">
        <v>8852</v>
      </c>
      <c r="C3250" s="68" t="s">
        <v>8854</v>
      </c>
      <c r="D3250" s="68" t="s">
        <v>1112</v>
      </c>
      <c r="E3250" s="68" t="s">
        <v>6</v>
      </c>
      <c r="F3250" s="68" t="s">
        <v>316</v>
      </c>
      <c r="G3250" s="68" t="s">
        <v>12</v>
      </c>
      <c r="H3250" s="68" t="s">
        <v>3</v>
      </c>
      <c r="I3250" s="68">
        <v>51002</v>
      </c>
      <c r="J3250" s="68" t="s">
        <v>12958</v>
      </c>
      <c r="K3250" s="68" t="s">
        <v>317</v>
      </c>
      <c r="L3250" s="68" t="s">
        <v>934</v>
      </c>
      <c r="M3250" s="68" t="s">
        <v>1966</v>
      </c>
      <c r="N3250" s="68" t="s">
        <v>8854</v>
      </c>
      <c r="O3250" s="68" t="s">
        <v>14666</v>
      </c>
      <c r="P3250" s="348">
        <v>24700283</v>
      </c>
      <c r="Q3250" s="348">
        <v>26777022</v>
      </c>
      <c r="R3250" s="348" t="s">
        <v>13660</v>
      </c>
      <c r="S3250" s="348">
        <v>22005131</v>
      </c>
      <c r="T3250" s="348" t="s">
        <v>15739</v>
      </c>
      <c r="U3250" s="348">
        <v>26777022</v>
      </c>
      <c r="V3250" s="68"/>
      <c r="W3250" s="68"/>
      <c r="X3250" s="68" t="s">
        <v>7890</v>
      </c>
      <c r="Y3250" s="68"/>
    </row>
    <row r="3251" spans="1:25" x14ac:dyDescent="0.25">
      <c r="A3251" s="68" t="s">
        <v>8856</v>
      </c>
      <c r="B3251" s="68" t="s">
        <v>8855</v>
      </c>
      <c r="C3251" s="68" t="s">
        <v>8857</v>
      </c>
      <c r="D3251" s="68" t="s">
        <v>322</v>
      </c>
      <c r="E3251" s="68" t="s">
        <v>8</v>
      </c>
      <c r="F3251" s="68" t="s">
        <v>89</v>
      </c>
      <c r="G3251" s="68" t="s">
        <v>2</v>
      </c>
      <c r="H3251" s="68" t="s">
        <v>6</v>
      </c>
      <c r="I3251" s="68">
        <v>30105</v>
      </c>
      <c r="J3251" s="68" t="s">
        <v>15317</v>
      </c>
      <c r="K3251" s="68" t="s">
        <v>322</v>
      </c>
      <c r="L3251" s="68" t="s">
        <v>322</v>
      </c>
      <c r="M3251" s="68" t="s">
        <v>14607</v>
      </c>
      <c r="N3251" s="68" t="s">
        <v>4518</v>
      </c>
      <c r="O3251" s="68" t="s">
        <v>14666</v>
      </c>
      <c r="P3251" s="348">
        <v>25530715</v>
      </c>
      <c r="Q3251" s="348" t="s">
        <v>15347</v>
      </c>
      <c r="R3251" s="348" t="s">
        <v>13671</v>
      </c>
      <c r="S3251" s="348">
        <v>25530715</v>
      </c>
      <c r="T3251" s="348" t="s">
        <v>15668</v>
      </c>
      <c r="U3251" s="348">
        <v>25519478</v>
      </c>
      <c r="V3251" s="68"/>
      <c r="W3251" s="68"/>
      <c r="X3251" s="68" t="s">
        <v>3749</v>
      </c>
      <c r="Y3251" s="68"/>
    </row>
    <row r="3252" spans="1:25" x14ac:dyDescent="0.25">
      <c r="A3252" s="68" t="s">
        <v>8859</v>
      </c>
      <c r="B3252" s="68" t="s">
        <v>8858</v>
      </c>
      <c r="C3252" s="68" t="s">
        <v>4029</v>
      </c>
      <c r="D3252" s="68" t="s">
        <v>322</v>
      </c>
      <c r="E3252" s="68" t="s">
        <v>6</v>
      </c>
      <c r="F3252" s="68" t="s">
        <v>89</v>
      </c>
      <c r="G3252" s="68" t="s">
        <v>3</v>
      </c>
      <c r="H3252" s="68" t="s">
        <v>6</v>
      </c>
      <c r="I3252" s="68">
        <v>30205</v>
      </c>
      <c r="J3252" s="68" t="s">
        <v>13944</v>
      </c>
      <c r="K3252" s="68" t="s">
        <v>322</v>
      </c>
      <c r="L3252" s="68" t="s">
        <v>3863</v>
      </c>
      <c r="M3252" s="68" t="s">
        <v>14601</v>
      </c>
      <c r="N3252" s="68" t="s">
        <v>4029</v>
      </c>
      <c r="O3252" s="68" t="s">
        <v>14666</v>
      </c>
      <c r="P3252" s="348">
        <v>25746552</v>
      </c>
      <c r="Q3252" s="348">
        <v>25746552</v>
      </c>
      <c r="R3252" s="348" t="s">
        <v>10525</v>
      </c>
      <c r="S3252" s="348">
        <v>25746552</v>
      </c>
      <c r="T3252" s="348" t="s">
        <v>15685</v>
      </c>
      <c r="U3252" s="348">
        <v>25750123</v>
      </c>
      <c r="V3252" s="68" t="s">
        <v>15261</v>
      </c>
      <c r="W3252" s="68"/>
      <c r="X3252" s="68" t="s">
        <v>3752</v>
      </c>
      <c r="Y3252" s="68"/>
    </row>
    <row r="3253" spans="1:25" x14ac:dyDescent="0.25">
      <c r="A3253" s="68" t="s">
        <v>8861</v>
      </c>
      <c r="B3253" s="68" t="s">
        <v>8860</v>
      </c>
      <c r="C3253" s="68" t="s">
        <v>10360</v>
      </c>
      <c r="D3253" s="68" t="s">
        <v>132</v>
      </c>
      <c r="E3253" s="68" t="s">
        <v>5</v>
      </c>
      <c r="F3253" s="68" t="s">
        <v>133</v>
      </c>
      <c r="G3253" s="68" t="s">
        <v>4</v>
      </c>
      <c r="H3253" s="68" t="s">
        <v>2</v>
      </c>
      <c r="I3253" s="68">
        <v>70301</v>
      </c>
      <c r="J3253" s="68" t="s">
        <v>12898</v>
      </c>
      <c r="K3253" s="68" t="s">
        <v>132</v>
      </c>
      <c r="L3253" s="68" t="s">
        <v>14348</v>
      </c>
      <c r="M3253" s="68" t="s">
        <v>14348</v>
      </c>
      <c r="N3253" s="68" t="s">
        <v>10360</v>
      </c>
      <c r="O3253" s="68" t="s">
        <v>14666</v>
      </c>
      <c r="P3253" s="348">
        <v>27685143</v>
      </c>
      <c r="Q3253" s="348">
        <v>27685143</v>
      </c>
      <c r="R3253" s="348" t="s">
        <v>14353</v>
      </c>
      <c r="S3253" s="348">
        <v>88449483</v>
      </c>
      <c r="T3253" s="348" t="s">
        <v>15951</v>
      </c>
      <c r="U3253" s="348">
        <v>27685436</v>
      </c>
      <c r="V3253" s="68" t="s">
        <v>15261</v>
      </c>
      <c r="W3253" s="68"/>
      <c r="X3253" s="68" t="s">
        <v>4337</v>
      </c>
      <c r="Y3253" s="68"/>
    </row>
    <row r="3254" spans="1:25" x14ac:dyDescent="0.25">
      <c r="A3254" s="68" t="s">
        <v>8863</v>
      </c>
      <c r="B3254" s="68" t="s">
        <v>8862</v>
      </c>
      <c r="C3254" s="68" t="s">
        <v>10061</v>
      </c>
      <c r="D3254" s="68" t="s">
        <v>11173</v>
      </c>
      <c r="E3254" s="68" t="s">
        <v>2</v>
      </c>
      <c r="F3254" s="68" t="s">
        <v>133</v>
      </c>
      <c r="G3254" s="68" t="s">
        <v>5</v>
      </c>
      <c r="H3254" s="68" t="s">
        <v>3</v>
      </c>
      <c r="I3254" s="68">
        <v>70402</v>
      </c>
      <c r="J3254" s="68" t="s">
        <v>12936</v>
      </c>
      <c r="K3254" s="68" t="s">
        <v>132</v>
      </c>
      <c r="L3254" s="68" t="s">
        <v>14347</v>
      </c>
      <c r="M3254" s="68" t="s">
        <v>7850</v>
      </c>
      <c r="N3254" s="68" t="s">
        <v>10061</v>
      </c>
      <c r="O3254" s="68" t="s">
        <v>14666</v>
      </c>
      <c r="P3254" s="348">
        <v>50009961</v>
      </c>
      <c r="Q3254" s="348" t="s">
        <v>15347</v>
      </c>
      <c r="R3254" s="348" t="s">
        <v>13623</v>
      </c>
      <c r="S3254" s="348">
        <v>50009961</v>
      </c>
      <c r="T3254" s="348" t="s">
        <v>15939</v>
      </c>
      <c r="U3254" s="348">
        <v>87286188</v>
      </c>
      <c r="V3254" s="68"/>
      <c r="W3254" s="68"/>
      <c r="X3254" s="68" t="s">
        <v>9450</v>
      </c>
      <c r="Y3254" s="68"/>
    </row>
    <row r="3255" spans="1:25" x14ac:dyDescent="0.25">
      <c r="A3255" s="68" t="s">
        <v>8865</v>
      </c>
      <c r="B3255" s="68" t="s">
        <v>8864</v>
      </c>
      <c r="C3255" s="68" t="s">
        <v>8866</v>
      </c>
      <c r="D3255" s="68" t="s">
        <v>11173</v>
      </c>
      <c r="E3255" s="68" t="s">
        <v>7</v>
      </c>
      <c r="F3255" s="68" t="s">
        <v>133</v>
      </c>
      <c r="G3255" s="68" t="s">
        <v>6</v>
      </c>
      <c r="H3255" s="68" t="s">
        <v>2</v>
      </c>
      <c r="I3255" s="68">
        <v>70501</v>
      </c>
      <c r="J3255" s="68" t="s">
        <v>12907</v>
      </c>
      <c r="K3255" s="68" t="s">
        <v>132</v>
      </c>
      <c r="L3255" s="68" t="s">
        <v>3790</v>
      </c>
      <c r="M3255" s="68" t="s">
        <v>3790</v>
      </c>
      <c r="N3255" s="68" t="s">
        <v>8866</v>
      </c>
      <c r="O3255" s="68" t="s">
        <v>14666</v>
      </c>
      <c r="P3255" s="348">
        <v>86437972</v>
      </c>
      <c r="Q3255" s="348" t="s">
        <v>15347</v>
      </c>
      <c r="R3255" s="348" t="s">
        <v>13314</v>
      </c>
      <c r="S3255" s="348">
        <v>86437972</v>
      </c>
      <c r="T3255" s="348" t="s">
        <v>16055</v>
      </c>
      <c r="U3255" s="348">
        <v>83602028</v>
      </c>
      <c r="V3255" s="68"/>
      <c r="W3255" s="68"/>
      <c r="X3255" s="68" t="s">
        <v>7176</v>
      </c>
      <c r="Y3255" s="68"/>
    </row>
    <row r="3256" spans="1:25" x14ac:dyDescent="0.25">
      <c r="A3256" s="68" t="s">
        <v>8868</v>
      </c>
      <c r="B3256" s="68" t="s">
        <v>8867</v>
      </c>
      <c r="C3256" s="68" t="s">
        <v>10376</v>
      </c>
      <c r="D3256" s="68" t="s">
        <v>132</v>
      </c>
      <c r="E3256" s="68" t="s">
        <v>11</v>
      </c>
      <c r="F3256" s="68" t="s">
        <v>133</v>
      </c>
      <c r="G3256" s="68" t="s">
        <v>6</v>
      </c>
      <c r="H3256" s="68" t="s">
        <v>3</v>
      </c>
      <c r="I3256" s="68">
        <v>70502</v>
      </c>
      <c r="J3256" s="68" t="s">
        <v>13873</v>
      </c>
      <c r="K3256" s="68" t="s">
        <v>132</v>
      </c>
      <c r="L3256" s="68" t="s">
        <v>3790</v>
      </c>
      <c r="M3256" s="68" t="s">
        <v>7734</v>
      </c>
      <c r="N3256" s="68" t="s">
        <v>11981</v>
      </c>
      <c r="O3256" s="68" t="s">
        <v>14666</v>
      </c>
      <c r="P3256" s="348">
        <v>86036795</v>
      </c>
      <c r="Q3256" s="348" t="s">
        <v>15347</v>
      </c>
      <c r="R3256" s="348" t="s">
        <v>10415</v>
      </c>
      <c r="S3256" s="348">
        <v>86036795</v>
      </c>
      <c r="T3256" s="348" t="s">
        <v>15982</v>
      </c>
      <c r="U3256" s="348">
        <v>27186207</v>
      </c>
      <c r="V3256" s="68"/>
      <c r="W3256" s="68"/>
      <c r="X3256" s="68" t="s">
        <v>5720</v>
      </c>
      <c r="Y3256" s="68"/>
    </row>
    <row r="3257" spans="1:25" x14ac:dyDescent="0.25">
      <c r="A3257" s="68" t="s">
        <v>8870</v>
      </c>
      <c r="B3257" s="68" t="s">
        <v>8869</v>
      </c>
      <c r="C3257" s="68" t="s">
        <v>8871</v>
      </c>
      <c r="D3257" s="68" t="s">
        <v>4119</v>
      </c>
      <c r="E3257" s="68" t="s">
        <v>8</v>
      </c>
      <c r="F3257" s="68" t="s">
        <v>133</v>
      </c>
      <c r="G3257" s="68" t="s">
        <v>7</v>
      </c>
      <c r="H3257" s="68" t="s">
        <v>5</v>
      </c>
      <c r="I3257" s="68">
        <v>70604</v>
      </c>
      <c r="J3257" s="68" t="s">
        <v>13941</v>
      </c>
      <c r="K3257" s="68" t="s">
        <v>132</v>
      </c>
      <c r="L3257" s="68" t="s">
        <v>2958</v>
      </c>
      <c r="M3257" s="68" t="s">
        <v>14382</v>
      </c>
      <c r="N3257" s="68" t="s">
        <v>8871</v>
      </c>
      <c r="O3257" s="68" t="s">
        <v>14666</v>
      </c>
      <c r="P3257" s="348">
        <v>22001415</v>
      </c>
      <c r="Q3257" s="348" t="s">
        <v>15347</v>
      </c>
      <c r="R3257" s="348" t="s">
        <v>16056</v>
      </c>
      <c r="S3257" s="348">
        <v>60494456</v>
      </c>
      <c r="T3257" s="348" t="s">
        <v>16841</v>
      </c>
      <c r="U3257" s="348">
        <v>89357825</v>
      </c>
      <c r="V3257" s="68"/>
      <c r="W3257" s="68"/>
      <c r="X3257" s="68" t="s">
        <v>6383</v>
      </c>
      <c r="Y3257" s="68"/>
    </row>
    <row r="3258" spans="1:25" x14ac:dyDescent="0.25">
      <c r="A3258" s="68" t="s">
        <v>8873</v>
      </c>
      <c r="B3258" s="68" t="s">
        <v>8872</v>
      </c>
      <c r="C3258" s="68" t="s">
        <v>8874</v>
      </c>
      <c r="D3258" s="68" t="s">
        <v>4119</v>
      </c>
      <c r="E3258" s="68" t="s">
        <v>5</v>
      </c>
      <c r="F3258" s="68" t="s">
        <v>133</v>
      </c>
      <c r="G3258" s="68" t="s">
        <v>7</v>
      </c>
      <c r="H3258" s="68" t="s">
        <v>2</v>
      </c>
      <c r="I3258" s="68">
        <v>70601</v>
      </c>
      <c r="J3258" s="68" t="s">
        <v>13794</v>
      </c>
      <c r="K3258" s="68" t="s">
        <v>132</v>
      </c>
      <c r="L3258" s="68" t="s">
        <v>2958</v>
      </c>
      <c r="M3258" s="68" t="s">
        <v>2958</v>
      </c>
      <c r="N3258" s="68" t="s">
        <v>8874</v>
      </c>
      <c r="O3258" s="68" t="s">
        <v>14666</v>
      </c>
      <c r="P3258" s="348">
        <v>27166808</v>
      </c>
      <c r="Q3258" s="348">
        <v>62927878</v>
      </c>
      <c r="R3258" s="348" t="s">
        <v>13643</v>
      </c>
      <c r="S3258" s="348">
        <v>62927878</v>
      </c>
      <c r="T3258" s="348" t="s">
        <v>15883</v>
      </c>
      <c r="U3258" s="348">
        <v>27165048</v>
      </c>
      <c r="V3258" s="68"/>
      <c r="W3258" s="68"/>
      <c r="X3258" s="68" t="s">
        <v>7043</v>
      </c>
      <c r="Y3258" s="68"/>
    </row>
    <row r="3259" spans="1:25" x14ac:dyDescent="0.25">
      <c r="A3259" s="68" t="s">
        <v>8876</v>
      </c>
      <c r="B3259" s="68" t="s">
        <v>8875</v>
      </c>
      <c r="C3259" s="68" t="s">
        <v>1970</v>
      </c>
      <c r="D3259" s="68" t="s">
        <v>1737</v>
      </c>
      <c r="E3259" s="68" t="s">
        <v>5</v>
      </c>
      <c r="F3259" s="68" t="s">
        <v>195</v>
      </c>
      <c r="G3259" s="68" t="s">
        <v>11</v>
      </c>
      <c r="H3259" s="68" t="s">
        <v>2</v>
      </c>
      <c r="I3259" s="68">
        <v>60901</v>
      </c>
      <c r="J3259" s="68" t="s">
        <v>12920</v>
      </c>
      <c r="K3259" s="68" t="s">
        <v>196</v>
      </c>
      <c r="L3259" s="68" t="s">
        <v>722</v>
      </c>
      <c r="M3259" s="68" t="s">
        <v>722</v>
      </c>
      <c r="N3259" s="68" t="s">
        <v>402</v>
      </c>
      <c r="O3259" s="68" t="s">
        <v>14666</v>
      </c>
      <c r="P3259" s="348">
        <v>27797060</v>
      </c>
      <c r="Q3259" s="348" t="s">
        <v>15347</v>
      </c>
      <c r="R3259" s="348" t="s">
        <v>16926</v>
      </c>
      <c r="S3259" s="348">
        <v>27797060</v>
      </c>
      <c r="T3259" s="348" t="s">
        <v>15995</v>
      </c>
      <c r="U3259" s="348">
        <v>27799004</v>
      </c>
      <c r="V3259" s="68" t="s">
        <v>15261</v>
      </c>
      <c r="W3259" s="68"/>
      <c r="X3259" s="68" t="s">
        <v>5290</v>
      </c>
      <c r="Y3259" s="68"/>
    </row>
    <row r="3260" spans="1:25" x14ac:dyDescent="0.25">
      <c r="A3260" s="68" t="s">
        <v>8878</v>
      </c>
      <c r="B3260" s="68" t="s">
        <v>8877</v>
      </c>
      <c r="C3260" s="68" t="s">
        <v>8879</v>
      </c>
      <c r="D3260" s="68" t="s">
        <v>4119</v>
      </c>
      <c r="E3260" s="68" t="s">
        <v>2</v>
      </c>
      <c r="F3260" s="68" t="s">
        <v>133</v>
      </c>
      <c r="G3260" s="68" t="s">
        <v>3</v>
      </c>
      <c r="H3260" s="68" t="s">
        <v>2</v>
      </c>
      <c r="I3260" s="68">
        <v>70201</v>
      </c>
      <c r="J3260" s="68" t="s">
        <v>13761</v>
      </c>
      <c r="K3260" s="68" t="s">
        <v>132</v>
      </c>
      <c r="L3260" s="68" t="s">
        <v>14376</v>
      </c>
      <c r="M3260" s="68" t="s">
        <v>4119</v>
      </c>
      <c r="N3260" s="68" t="s">
        <v>11982</v>
      </c>
      <c r="O3260" s="68" t="s">
        <v>14666</v>
      </c>
      <c r="P3260" s="348">
        <v>27105644</v>
      </c>
      <c r="Q3260" s="348" t="s">
        <v>15347</v>
      </c>
      <c r="R3260" s="348" t="s">
        <v>13642</v>
      </c>
      <c r="S3260" s="348">
        <v>60060711</v>
      </c>
      <c r="T3260" s="348" t="s">
        <v>13647</v>
      </c>
      <c r="U3260" s="348">
        <v>27111497</v>
      </c>
      <c r="V3260" s="68"/>
      <c r="W3260" s="68"/>
      <c r="X3260" s="68" t="s">
        <v>4301</v>
      </c>
      <c r="Y3260" s="68"/>
    </row>
    <row r="3261" spans="1:25" x14ac:dyDescent="0.25">
      <c r="A3261" s="68" t="s">
        <v>8881</v>
      </c>
      <c r="B3261" s="68" t="s">
        <v>8880</v>
      </c>
      <c r="C3261" s="68" t="s">
        <v>6979</v>
      </c>
      <c r="D3261" s="68" t="s">
        <v>11185</v>
      </c>
      <c r="E3261" s="68" t="s">
        <v>5</v>
      </c>
      <c r="F3261" s="68" t="s">
        <v>195</v>
      </c>
      <c r="G3261" s="68" t="s">
        <v>4</v>
      </c>
      <c r="H3261" s="68" t="s">
        <v>10</v>
      </c>
      <c r="I3261" s="68">
        <v>60308</v>
      </c>
      <c r="J3261" s="68" t="s">
        <v>13090</v>
      </c>
      <c r="K3261" s="68" t="s">
        <v>196</v>
      </c>
      <c r="L3261" s="68" t="s">
        <v>2066</v>
      </c>
      <c r="M3261" s="68" t="s">
        <v>2366</v>
      </c>
      <c r="N3261" s="68" t="s">
        <v>6979</v>
      </c>
      <c r="O3261" s="68" t="s">
        <v>14666</v>
      </c>
      <c r="P3261" s="348">
        <v>84246698</v>
      </c>
      <c r="Q3261" s="348">
        <v>27300719</v>
      </c>
      <c r="R3261" s="348" t="s">
        <v>16927</v>
      </c>
      <c r="S3261" s="348">
        <v>87240151</v>
      </c>
      <c r="T3261" s="348" t="s">
        <v>15515</v>
      </c>
      <c r="U3261" s="348">
        <v>27300719</v>
      </c>
      <c r="V3261" s="68"/>
      <c r="W3261" s="68"/>
      <c r="X3261" s="68" t="s">
        <v>8644</v>
      </c>
      <c r="Y3261" s="68"/>
    </row>
    <row r="3262" spans="1:25" x14ac:dyDescent="0.25">
      <c r="A3262" s="68" t="s">
        <v>8883</v>
      </c>
      <c r="B3262" s="68" t="s">
        <v>8882</v>
      </c>
      <c r="C3262" s="68" t="s">
        <v>352</v>
      </c>
      <c r="D3262" s="68" t="s">
        <v>11185</v>
      </c>
      <c r="E3262" s="68" t="s">
        <v>5</v>
      </c>
      <c r="F3262" s="68" t="s">
        <v>195</v>
      </c>
      <c r="G3262" s="68" t="s">
        <v>4</v>
      </c>
      <c r="H3262" s="68" t="s">
        <v>10</v>
      </c>
      <c r="I3262" s="68">
        <v>60308</v>
      </c>
      <c r="J3262" s="68" t="s">
        <v>13090</v>
      </c>
      <c r="K3262" s="68" t="s">
        <v>196</v>
      </c>
      <c r="L3262" s="68" t="s">
        <v>2066</v>
      </c>
      <c r="M3262" s="68" t="s">
        <v>2366</v>
      </c>
      <c r="N3262" s="68" t="s">
        <v>352</v>
      </c>
      <c r="O3262" s="68" t="s">
        <v>14666</v>
      </c>
      <c r="P3262" s="348">
        <v>27300719</v>
      </c>
      <c r="Q3262" s="348">
        <v>88126553</v>
      </c>
      <c r="R3262" s="348" t="s">
        <v>13140</v>
      </c>
      <c r="S3262" s="348">
        <v>88126553</v>
      </c>
      <c r="T3262" s="348" t="s">
        <v>15515</v>
      </c>
      <c r="U3262" s="348">
        <v>27300719</v>
      </c>
      <c r="V3262" s="68"/>
      <c r="W3262" s="68"/>
      <c r="X3262" s="68" t="s">
        <v>8064</v>
      </c>
      <c r="Y3262" s="68"/>
    </row>
    <row r="3263" spans="1:25" x14ac:dyDescent="0.25">
      <c r="A3263" s="68" t="s">
        <v>8885</v>
      </c>
      <c r="B3263" s="68" t="s">
        <v>8884</v>
      </c>
      <c r="C3263" s="68" t="s">
        <v>8389</v>
      </c>
      <c r="D3263" s="68" t="s">
        <v>1493</v>
      </c>
      <c r="E3263" s="68" t="s">
        <v>6</v>
      </c>
      <c r="F3263" s="68" t="s">
        <v>46</v>
      </c>
      <c r="G3263" s="68" t="s">
        <v>1494</v>
      </c>
      <c r="H3263" s="68" t="s">
        <v>5</v>
      </c>
      <c r="I3263" s="68">
        <v>11904</v>
      </c>
      <c r="J3263" s="68" t="s">
        <v>13877</v>
      </c>
      <c r="K3263" s="68" t="s">
        <v>47</v>
      </c>
      <c r="L3263" s="68" t="s">
        <v>1493</v>
      </c>
      <c r="M3263" s="68" t="s">
        <v>1611</v>
      </c>
      <c r="N3263" s="68" t="s">
        <v>11983</v>
      </c>
      <c r="O3263" s="68" t="s">
        <v>14666</v>
      </c>
      <c r="P3263" s="348">
        <v>72019003</v>
      </c>
      <c r="Q3263" s="348" t="s">
        <v>15347</v>
      </c>
      <c r="R3263" s="348" t="s">
        <v>16928</v>
      </c>
      <c r="S3263" s="348">
        <v>72019003</v>
      </c>
      <c r="T3263" s="348" t="s">
        <v>15470</v>
      </c>
      <c r="U3263" s="348">
        <v>27725171</v>
      </c>
      <c r="V3263" s="68"/>
      <c r="W3263" s="68"/>
      <c r="X3263" s="68"/>
      <c r="Y3263" s="68"/>
    </row>
    <row r="3264" spans="1:25" x14ac:dyDescent="0.25">
      <c r="A3264" s="68" t="s">
        <v>8887</v>
      </c>
      <c r="B3264" s="68" t="s">
        <v>8886</v>
      </c>
      <c r="C3264" s="68" t="s">
        <v>8888</v>
      </c>
      <c r="D3264" s="68" t="s">
        <v>1493</v>
      </c>
      <c r="E3264" s="68" t="s">
        <v>3</v>
      </c>
      <c r="F3264" s="68" t="s">
        <v>46</v>
      </c>
      <c r="G3264" s="68" t="s">
        <v>1494</v>
      </c>
      <c r="H3264" s="68" t="s">
        <v>12</v>
      </c>
      <c r="I3264" s="68">
        <v>11910</v>
      </c>
      <c r="J3264" s="68" t="s">
        <v>13884</v>
      </c>
      <c r="K3264" s="68" t="s">
        <v>47</v>
      </c>
      <c r="L3264" s="68" t="s">
        <v>1493</v>
      </c>
      <c r="M3264" s="68" t="s">
        <v>1543</v>
      </c>
      <c r="N3264" s="68" t="s">
        <v>6852</v>
      </c>
      <c r="O3264" s="68" t="s">
        <v>14666</v>
      </c>
      <c r="P3264" s="348" t="s">
        <v>15347</v>
      </c>
      <c r="Q3264" s="348" t="s">
        <v>15347</v>
      </c>
      <c r="R3264" s="348" t="s">
        <v>15451</v>
      </c>
      <c r="S3264" s="348">
        <v>27719646</v>
      </c>
      <c r="T3264" s="348" t="s">
        <v>15451</v>
      </c>
      <c r="U3264" s="348">
        <v>27719646</v>
      </c>
      <c r="V3264" s="68"/>
      <c r="W3264" s="68"/>
      <c r="X3264" s="68"/>
      <c r="Y3264" s="68"/>
    </row>
    <row r="3265" spans="1:25" x14ac:dyDescent="0.25">
      <c r="A3265" s="68" t="s">
        <v>8890</v>
      </c>
      <c r="B3265" s="68" t="s">
        <v>8889</v>
      </c>
      <c r="C3265" s="68" t="s">
        <v>3986</v>
      </c>
      <c r="D3265" s="68" t="s">
        <v>1493</v>
      </c>
      <c r="E3265" s="68" t="s">
        <v>5</v>
      </c>
      <c r="F3265" s="68" t="s">
        <v>195</v>
      </c>
      <c r="G3265" s="68" t="s">
        <v>6</v>
      </c>
      <c r="H3265" s="68" t="s">
        <v>5</v>
      </c>
      <c r="I3265" s="68">
        <v>60504</v>
      </c>
      <c r="J3265" s="68" t="s">
        <v>13937</v>
      </c>
      <c r="K3265" s="68" t="s">
        <v>196</v>
      </c>
      <c r="L3265" s="68" t="s">
        <v>14048</v>
      </c>
      <c r="M3265" s="68" t="s">
        <v>14049</v>
      </c>
      <c r="N3265" s="68" t="s">
        <v>3986</v>
      </c>
      <c r="O3265" s="68" t="s">
        <v>14666</v>
      </c>
      <c r="P3265" s="348" t="s">
        <v>15347</v>
      </c>
      <c r="Q3265" s="348" t="s">
        <v>15347</v>
      </c>
      <c r="R3265" s="348" t="s">
        <v>14725</v>
      </c>
      <c r="S3265" s="348">
        <v>87195853</v>
      </c>
      <c r="T3265" s="348" t="s">
        <v>15460</v>
      </c>
      <c r="U3265" s="348">
        <v>22005213</v>
      </c>
      <c r="V3265" s="68"/>
      <c r="W3265" s="68"/>
      <c r="X3265" s="68"/>
      <c r="Y3265" s="68"/>
    </row>
    <row r="3266" spans="1:25" x14ac:dyDescent="0.25">
      <c r="A3266" s="68" t="s">
        <v>8892</v>
      </c>
      <c r="B3266" s="68" t="s">
        <v>8891</v>
      </c>
      <c r="C3266" s="68" t="s">
        <v>8893</v>
      </c>
      <c r="D3266" s="68" t="s">
        <v>4633</v>
      </c>
      <c r="E3266" s="68" t="s">
        <v>8</v>
      </c>
      <c r="F3266" s="68" t="s">
        <v>133</v>
      </c>
      <c r="G3266" s="68" t="s">
        <v>2</v>
      </c>
      <c r="H3266" s="68" t="s">
        <v>3</v>
      </c>
      <c r="I3266" s="68">
        <v>70102</v>
      </c>
      <c r="J3266" s="68" t="s">
        <v>13837</v>
      </c>
      <c r="K3266" s="68" t="s">
        <v>132</v>
      </c>
      <c r="L3266" s="68" t="s">
        <v>132</v>
      </c>
      <c r="M3266" s="68" t="s">
        <v>14182</v>
      </c>
      <c r="N3266" s="68" t="s">
        <v>11984</v>
      </c>
      <c r="O3266" s="68" t="s">
        <v>14666</v>
      </c>
      <c r="P3266" s="348" t="s">
        <v>15347</v>
      </c>
      <c r="Q3266" s="348" t="s">
        <v>15347</v>
      </c>
      <c r="R3266" s="348" t="s">
        <v>14187</v>
      </c>
      <c r="S3266" s="348">
        <v>88379075</v>
      </c>
      <c r="T3266" s="348" t="s">
        <v>9925</v>
      </c>
      <c r="U3266" s="348">
        <v>25570765</v>
      </c>
      <c r="V3266" s="68"/>
      <c r="W3266" s="68"/>
      <c r="X3266" s="68" t="s">
        <v>12189</v>
      </c>
      <c r="Y3266" s="68"/>
    </row>
    <row r="3267" spans="1:25" x14ac:dyDescent="0.25">
      <c r="A3267" s="68" t="s">
        <v>8895</v>
      </c>
      <c r="B3267" s="68" t="s">
        <v>8894</v>
      </c>
      <c r="C3267" s="68" t="s">
        <v>7046</v>
      </c>
      <c r="D3267" s="68" t="s">
        <v>4633</v>
      </c>
      <c r="E3267" s="68" t="s">
        <v>4</v>
      </c>
      <c r="F3267" s="68" t="s">
        <v>89</v>
      </c>
      <c r="G3267" s="68" t="s">
        <v>6</v>
      </c>
      <c r="H3267" s="68" t="s">
        <v>12</v>
      </c>
      <c r="I3267" s="68">
        <v>30510</v>
      </c>
      <c r="J3267" s="68" t="s">
        <v>13069</v>
      </c>
      <c r="K3267" s="68" t="s">
        <v>322</v>
      </c>
      <c r="L3267" s="68" t="s">
        <v>4633</v>
      </c>
      <c r="M3267" s="68" t="s">
        <v>4832</v>
      </c>
      <c r="N3267" s="68" t="s">
        <v>11985</v>
      </c>
      <c r="O3267" s="68" t="s">
        <v>14666</v>
      </c>
      <c r="P3267" s="348">
        <v>88500992</v>
      </c>
      <c r="Q3267" s="348" t="s">
        <v>15347</v>
      </c>
      <c r="R3267" s="348" t="s">
        <v>9927</v>
      </c>
      <c r="S3267" s="348">
        <v>88500992</v>
      </c>
      <c r="T3267" s="348" t="s">
        <v>15694</v>
      </c>
      <c r="U3267" s="348">
        <v>25311024</v>
      </c>
      <c r="V3267" s="68"/>
      <c r="W3267" s="68"/>
      <c r="X3267" s="68" t="s">
        <v>6646</v>
      </c>
      <c r="Y3267" s="68"/>
    </row>
    <row r="3268" spans="1:25" x14ac:dyDescent="0.25">
      <c r="A3268" s="68" t="s">
        <v>8897</v>
      </c>
      <c r="B3268" s="68" t="s">
        <v>8896</v>
      </c>
      <c r="C3268" s="68" t="s">
        <v>1187</v>
      </c>
      <c r="D3268" s="68" t="s">
        <v>4633</v>
      </c>
      <c r="E3268" s="68" t="s">
        <v>10</v>
      </c>
      <c r="F3268" s="68" t="s">
        <v>89</v>
      </c>
      <c r="G3268" s="68" t="s">
        <v>6</v>
      </c>
      <c r="H3268" s="68" t="s">
        <v>15</v>
      </c>
      <c r="I3268" s="68">
        <v>30511</v>
      </c>
      <c r="J3268" s="68" t="s">
        <v>13070</v>
      </c>
      <c r="K3268" s="68" t="s">
        <v>322</v>
      </c>
      <c r="L3268" s="68" t="s">
        <v>4633</v>
      </c>
      <c r="M3268" s="68" t="s">
        <v>4674</v>
      </c>
      <c r="N3268" s="68" t="s">
        <v>1187</v>
      </c>
      <c r="O3268" s="68" t="s">
        <v>14666</v>
      </c>
      <c r="P3268" s="348">
        <v>25569549</v>
      </c>
      <c r="Q3268" s="348" t="s">
        <v>15347</v>
      </c>
      <c r="R3268" s="348" t="s">
        <v>10526</v>
      </c>
      <c r="S3268" s="348">
        <v>25569549</v>
      </c>
      <c r="T3268" s="348" t="s">
        <v>15238</v>
      </c>
      <c r="U3268" s="348" t="s">
        <v>16591</v>
      </c>
      <c r="V3268" s="68"/>
      <c r="W3268" s="68"/>
      <c r="X3268" s="68" t="s">
        <v>4764</v>
      </c>
      <c r="Y3268" s="68"/>
    </row>
    <row r="3269" spans="1:25" x14ac:dyDescent="0.25">
      <c r="A3269" s="68" t="s">
        <v>8899</v>
      </c>
      <c r="B3269" s="68" t="s">
        <v>8898</v>
      </c>
      <c r="C3269" s="68" t="s">
        <v>929</v>
      </c>
      <c r="D3269" s="68" t="s">
        <v>4633</v>
      </c>
      <c r="E3269" s="68" t="s">
        <v>2</v>
      </c>
      <c r="F3269" s="68" t="s">
        <v>89</v>
      </c>
      <c r="G3269" s="68" t="s">
        <v>5</v>
      </c>
      <c r="H3269" s="68" t="s">
        <v>4</v>
      </c>
      <c r="I3269" s="68">
        <v>30403</v>
      </c>
      <c r="J3269" s="68" t="s">
        <v>13910</v>
      </c>
      <c r="K3269" s="68" t="s">
        <v>322</v>
      </c>
      <c r="L3269" s="68" t="s">
        <v>14181</v>
      </c>
      <c r="M3269" s="68" t="s">
        <v>2073</v>
      </c>
      <c r="N3269" s="68" t="s">
        <v>929</v>
      </c>
      <c r="O3269" s="68" t="s">
        <v>14666</v>
      </c>
      <c r="P3269" s="348">
        <v>83867333</v>
      </c>
      <c r="Q3269" s="348" t="s">
        <v>15347</v>
      </c>
      <c r="R3269" s="348" t="s">
        <v>4639</v>
      </c>
      <c r="S3269" s="348">
        <v>83867333</v>
      </c>
      <c r="T3269" s="348" t="s">
        <v>4682</v>
      </c>
      <c r="U3269" s="348">
        <v>24591100</v>
      </c>
      <c r="V3269" s="68"/>
      <c r="W3269" s="68"/>
      <c r="X3269" s="68" t="s">
        <v>9373</v>
      </c>
      <c r="Y3269" s="68"/>
    </row>
    <row r="3270" spans="1:25" x14ac:dyDescent="0.25">
      <c r="A3270" s="68" t="s">
        <v>8901</v>
      </c>
      <c r="B3270" s="68" t="s">
        <v>8900</v>
      </c>
      <c r="C3270" s="68" t="s">
        <v>8902</v>
      </c>
      <c r="D3270" s="68" t="s">
        <v>299</v>
      </c>
      <c r="E3270" s="68" t="s">
        <v>6</v>
      </c>
      <c r="F3270" s="68" t="s">
        <v>282</v>
      </c>
      <c r="G3270" s="68" t="s">
        <v>12</v>
      </c>
      <c r="H3270" s="68" t="s">
        <v>6</v>
      </c>
      <c r="I3270" s="68">
        <v>41005</v>
      </c>
      <c r="J3270" s="68" t="s">
        <v>13961</v>
      </c>
      <c r="K3270" s="68" t="s">
        <v>283</v>
      </c>
      <c r="L3270" s="68" t="s">
        <v>281</v>
      </c>
      <c r="M3270" s="68" t="s">
        <v>14123</v>
      </c>
      <c r="N3270" s="68" t="s">
        <v>11986</v>
      </c>
      <c r="O3270" s="68" t="s">
        <v>14666</v>
      </c>
      <c r="P3270" s="348">
        <v>22064007</v>
      </c>
      <c r="Q3270" s="348">
        <v>44169799</v>
      </c>
      <c r="R3270" s="348" t="s">
        <v>13499</v>
      </c>
      <c r="S3270" s="348">
        <v>89779163</v>
      </c>
      <c r="T3270" s="348" t="s">
        <v>15379</v>
      </c>
      <c r="U3270" s="348">
        <v>83187649</v>
      </c>
      <c r="V3270" s="68"/>
      <c r="W3270" s="68"/>
      <c r="X3270" s="68" t="s">
        <v>10841</v>
      </c>
      <c r="Y3270" s="68"/>
    </row>
    <row r="3271" spans="1:25" x14ac:dyDescent="0.25">
      <c r="A3271" s="68" t="s">
        <v>8904</v>
      </c>
      <c r="B3271" s="68" t="s">
        <v>8903</v>
      </c>
      <c r="C3271" s="68" t="s">
        <v>4029</v>
      </c>
      <c r="D3271" s="68" t="s">
        <v>299</v>
      </c>
      <c r="E3271" s="68" t="s">
        <v>7</v>
      </c>
      <c r="F3271" s="68" t="s">
        <v>49</v>
      </c>
      <c r="G3271" s="68" t="s">
        <v>12</v>
      </c>
      <c r="H3271" s="68" t="s">
        <v>8</v>
      </c>
      <c r="I3271" s="68">
        <v>21007</v>
      </c>
      <c r="J3271" s="68" t="s">
        <v>15314</v>
      </c>
      <c r="K3271" s="68" t="s">
        <v>126</v>
      </c>
      <c r="L3271" s="68" t="s">
        <v>299</v>
      </c>
      <c r="M3271" s="68" t="s">
        <v>14237</v>
      </c>
      <c r="N3271" s="68" t="s">
        <v>4029</v>
      </c>
      <c r="O3271" s="68" t="s">
        <v>14666</v>
      </c>
      <c r="P3271" s="348">
        <v>24798381</v>
      </c>
      <c r="Q3271" s="348">
        <v>24798381</v>
      </c>
      <c r="R3271" s="348" t="s">
        <v>13497</v>
      </c>
      <c r="S3271" s="348">
        <v>24798381</v>
      </c>
      <c r="T3271" s="348" t="s">
        <v>14842</v>
      </c>
      <c r="U3271" s="348">
        <v>24799162</v>
      </c>
      <c r="V3271" s="68"/>
      <c r="W3271" s="68"/>
      <c r="X3271" s="68" t="s">
        <v>8308</v>
      </c>
      <c r="Y3271" s="68"/>
    </row>
    <row r="3272" spans="1:25" x14ac:dyDescent="0.25">
      <c r="A3272" s="68" t="s">
        <v>8906</v>
      </c>
      <c r="B3272" s="68" t="s">
        <v>8905</v>
      </c>
      <c r="C3272" s="68" t="s">
        <v>7715</v>
      </c>
      <c r="D3272" s="68" t="s">
        <v>11160</v>
      </c>
      <c r="E3272" s="68" t="s">
        <v>10</v>
      </c>
      <c r="F3272" s="68" t="s">
        <v>49</v>
      </c>
      <c r="G3272" s="68" t="s">
        <v>300</v>
      </c>
      <c r="H3272" s="68" t="s">
        <v>3</v>
      </c>
      <c r="I3272" s="68">
        <v>21402</v>
      </c>
      <c r="J3272" s="68" t="s">
        <v>13039</v>
      </c>
      <c r="K3272" s="68" t="s">
        <v>126</v>
      </c>
      <c r="L3272" s="68" t="s">
        <v>301</v>
      </c>
      <c r="M3272" s="68" t="s">
        <v>3908</v>
      </c>
      <c r="N3272" s="68" t="s">
        <v>7715</v>
      </c>
      <c r="O3272" s="68" t="s">
        <v>14666</v>
      </c>
      <c r="P3272" s="348" t="s">
        <v>15347</v>
      </c>
      <c r="Q3272" s="348" t="s">
        <v>15347</v>
      </c>
      <c r="R3272" s="348" t="s">
        <v>16929</v>
      </c>
      <c r="S3272" s="348">
        <v>86495432</v>
      </c>
      <c r="T3272" s="348" t="s">
        <v>15625</v>
      </c>
      <c r="U3272" s="348">
        <v>87067098</v>
      </c>
      <c r="V3272" s="68"/>
      <c r="W3272" s="68"/>
      <c r="X3272" s="68" t="s">
        <v>8136</v>
      </c>
      <c r="Y3272" s="68"/>
    </row>
    <row r="3273" spans="1:25" x14ac:dyDescent="0.25">
      <c r="A3273" s="68" t="s">
        <v>8908</v>
      </c>
      <c r="B3273" s="68" t="s">
        <v>8907</v>
      </c>
      <c r="C3273" s="68" t="s">
        <v>3570</v>
      </c>
      <c r="D3273" s="68" t="s">
        <v>299</v>
      </c>
      <c r="E3273" s="68" t="s">
        <v>11</v>
      </c>
      <c r="F3273" s="68" t="s">
        <v>49</v>
      </c>
      <c r="G3273" s="68" t="s">
        <v>300</v>
      </c>
      <c r="H3273" s="68" t="s">
        <v>2</v>
      </c>
      <c r="I3273" s="68">
        <v>21401</v>
      </c>
      <c r="J3273" s="68" t="s">
        <v>13038</v>
      </c>
      <c r="K3273" s="68" t="s">
        <v>126</v>
      </c>
      <c r="L3273" s="68" t="s">
        <v>301</v>
      </c>
      <c r="M3273" s="68" t="s">
        <v>301</v>
      </c>
      <c r="N3273" s="68" t="s">
        <v>3570</v>
      </c>
      <c r="O3273" s="68" t="s">
        <v>14666</v>
      </c>
      <c r="P3273" s="348">
        <v>41051070</v>
      </c>
      <c r="Q3273" s="348">
        <v>24711101</v>
      </c>
      <c r="R3273" s="348" t="s">
        <v>16930</v>
      </c>
      <c r="S3273" s="348">
        <v>61057064</v>
      </c>
      <c r="T3273" s="348" t="s">
        <v>16347</v>
      </c>
      <c r="U3273" s="348">
        <v>24711101</v>
      </c>
      <c r="V3273" s="68"/>
      <c r="W3273" s="68"/>
      <c r="X3273" s="68" t="s">
        <v>8823</v>
      </c>
      <c r="Y3273" s="68"/>
    </row>
    <row r="3274" spans="1:25" x14ac:dyDescent="0.25">
      <c r="A3274" s="68" t="s">
        <v>8910</v>
      </c>
      <c r="B3274" s="68" t="s">
        <v>8909</v>
      </c>
      <c r="C3274" s="68" t="s">
        <v>4007</v>
      </c>
      <c r="D3274" s="68" t="s">
        <v>11160</v>
      </c>
      <c r="E3274" s="68" t="s">
        <v>6</v>
      </c>
      <c r="F3274" s="68" t="s">
        <v>49</v>
      </c>
      <c r="G3274" s="68" t="s">
        <v>300</v>
      </c>
      <c r="H3274" s="68" t="s">
        <v>5</v>
      </c>
      <c r="I3274" s="68">
        <v>21404</v>
      </c>
      <c r="J3274" s="68" t="s">
        <v>13042</v>
      </c>
      <c r="K3274" s="68" t="s">
        <v>126</v>
      </c>
      <c r="L3274" s="68" t="s">
        <v>301</v>
      </c>
      <c r="M3274" s="68" t="s">
        <v>129</v>
      </c>
      <c r="N3274" s="68" t="s">
        <v>4007</v>
      </c>
      <c r="O3274" s="68" t="s">
        <v>14666</v>
      </c>
      <c r="P3274" s="348">
        <v>41051051</v>
      </c>
      <c r="Q3274" s="348">
        <v>41051051</v>
      </c>
      <c r="R3274" s="348" t="s">
        <v>16931</v>
      </c>
      <c r="S3274" s="348">
        <v>63143394</v>
      </c>
      <c r="T3274" s="348" t="s">
        <v>15637</v>
      </c>
      <c r="U3274" s="348">
        <v>24640011</v>
      </c>
      <c r="V3274" s="68"/>
      <c r="W3274" s="68"/>
      <c r="X3274" s="68" t="s">
        <v>13315</v>
      </c>
      <c r="Y3274" s="68"/>
    </row>
    <row r="3275" spans="1:25" x14ac:dyDescent="0.25">
      <c r="A3275" s="68" t="s">
        <v>8912</v>
      </c>
      <c r="B3275" s="68" t="s">
        <v>8911</v>
      </c>
      <c r="C3275" s="68" t="s">
        <v>2329</v>
      </c>
      <c r="D3275" s="68" t="s">
        <v>196</v>
      </c>
      <c r="E3275" s="68" t="s">
        <v>2</v>
      </c>
      <c r="F3275" s="68" t="s">
        <v>195</v>
      </c>
      <c r="G3275" s="68" t="s">
        <v>2</v>
      </c>
      <c r="H3275" s="68" t="s">
        <v>10</v>
      </c>
      <c r="I3275" s="68">
        <v>60108</v>
      </c>
      <c r="J3275" s="68" t="s">
        <v>13089</v>
      </c>
      <c r="K3275" s="68" t="s">
        <v>196</v>
      </c>
      <c r="L3275" s="68" t="s">
        <v>196</v>
      </c>
      <c r="M3275" s="68" t="s">
        <v>3082</v>
      </c>
      <c r="N3275" s="68" t="s">
        <v>2329</v>
      </c>
      <c r="O3275" s="68" t="s">
        <v>14666</v>
      </c>
      <c r="P3275" s="348">
        <v>26635380</v>
      </c>
      <c r="Q3275" s="348">
        <v>26635380</v>
      </c>
      <c r="R3275" s="348" t="s">
        <v>16058</v>
      </c>
      <c r="S3275" s="348">
        <v>26635380</v>
      </c>
      <c r="T3275" s="348" t="s">
        <v>15820</v>
      </c>
      <c r="U3275" s="348">
        <v>26639730</v>
      </c>
      <c r="V3275" s="68"/>
      <c r="W3275" s="68" t="s">
        <v>15261</v>
      </c>
      <c r="X3275" s="68" t="s">
        <v>4548</v>
      </c>
      <c r="Y3275" s="68"/>
    </row>
    <row r="3276" spans="1:25" x14ac:dyDescent="0.25">
      <c r="A3276" s="68" t="s">
        <v>8914</v>
      </c>
      <c r="B3276" s="68" t="s">
        <v>8913</v>
      </c>
      <c r="C3276" s="68" t="s">
        <v>3737</v>
      </c>
      <c r="D3276" s="68" t="s">
        <v>196</v>
      </c>
      <c r="E3276" s="68" t="s">
        <v>2</v>
      </c>
      <c r="F3276" s="68" t="s">
        <v>195</v>
      </c>
      <c r="G3276" s="68" t="s">
        <v>2</v>
      </c>
      <c r="H3276" s="68" t="s">
        <v>10</v>
      </c>
      <c r="I3276" s="68">
        <v>60108</v>
      </c>
      <c r="J3276" s="68" t="s">
        <v>13089</v>
      </c>
      <c r="K3276" s="68" t="s">
        <v>196</v>
      </c>
      <c r="L3276" s="68" t="s">
        <v>196</v>
      </c>
      <c r="M3276" s="68" t="s">
        <v>3082</v>
      </c>
      <c r="N3276" s="68" t="s">
        <v>3737</v>
      </c>
      <c r="O3276" s="68" t="s">
        <v>14666</v>
      </c>
      <c r="P3276" s="348">
        <v>26636167</v>
      </c>
      <c r="Q3276" s="348" t="s">
        <v>15347</v>
      </c>
      <c r="R3276" s="348" t="s">
        <v>12743</v>
      </c>
      <c r="S3276" s="348">
        <v>87687280</v>
      </c>
      <c r="T3276" s="348" t="s">
        <v>15820</v>
      </c>
      <c r="U3276" s="348">
        <v>26639730</v>
      </c>
      <c r="V3276" s="68" t="s">
        <v>15261</v>
      </c>
      <c r="W3276" s="68"/>
      <c r="X3276" s="68" t="s">
        <v>7141</v>
      </c>
      <c r="Y3276" s="68"/>
    </row>
    <row r="3277" spans="1:25" x14ac:dyDescent="0.25">
      <c r="A3277" s="68" t="s">
        <v>8916</v>
      </c>
      <c r="B3277" s="68" t="s">
        <v>8915</v>
      </c>
      <c r="C3277" s="68" t="s">
        <v>8917</v>
      </c>
      <c r="D3277" s="68" t="s">
        <v>1493</v>
      </c>
      <c r="E3277" s="68" t="s">
        <v>3</v>
      </c>
      <c r="F3277" s="68" t="s">
        <v>46</v>
      </c>
      <c r="G3277" s="68" t="s">
        <v>1494</v>
      </c>
      <c r="H3277" s="68" t="s">
        <v>15</v>
      </c>
      <c r="I3277" s="68">
        <v>11911</v>
      </c>
      <c r="J3277" s="68" t="s">
        <v>13885</v>
      </c>
      <c r="K3277" s="68" t="s">
        <v>47</v>
      </c>
      <c r="L3277" s="68" t="s">
        <v>1493</v>
      </c>
      <c r="M3277" s="68" t="s">
        <v>14056</v>
      </c>
      <c r="N3277" s="68" t="s">
        <v>11987</v>
      </c>
      <c r="O3277" s="68" t="s">
        <v>14666</v>
      </c>
      <c r="P3277" s="348">
        <v>27715179</v>
      </c>
      <c r="Q3277" s="348" t="s">
        <v>15347</v>
      </c>
      <c r="R3277" s="348" t="s">
        <v>8918</v>
      </c>
      <c r="S3277" s="348">
        <v>27715971</v>
      </c>
      <c r="T3277" s="348" t="s">
        <v>15451</v>
      </c>
      <c r="U3277" s="348">
        <v>27719646</v>
      </c>
      <c r="V3277" s="68"/>
      <c r="W3277" s="68"/>
      <c r="X3277" s="68" t="s">
        <v>7957</v>
      </c>
      <c r="Y3277" s="68"/>
    </row>
    <row r="3278" spans="1:25" x14ac:dyDescent="0.25">
      <c r="A3278" s="68" t="s">
        <v>8920</v>
      </c>
      <c r="B3278" s="68" t="s">
        <v>8919</v>
      </c>
      <c r="C3278" s="68" t="s">
        <v>8921</v>
      </c>
      <c r="D3278" s="68" t="s">
        <v>2232</v>
      </c>
      <c r="E3278" s="68" t="s">
        <v>2</v>
      </c>
      <c r="F3278" s="68" t="s">
        <v>316</v>
      </c>
      <c r="G3278" s="68" t="s">
        <v>7</v>
      </c>
      <c r="H3278" s="68" t="s">
        <v>2</v>
      </c>
      <c r="I3278" s="68">
        <v>50601</v>
      </c>
      <c r="J3278" s="68" t="s">
        <v>12911</v>
      </c>
      <c r="K3278" s="68" t="s">
        <v>317</v>
      </c>
      <c r="L3278" s="68" t="s">
        <v>2232</v>
      </c>
      <c r="M3278" s="68" t="s">
        <v>2232</v>
      </c>
      <c r="N3278" s="68" t="s">
        <v>8921</v>
      </c>
      <c r="O3278" s="68" t="s">
        <v>14666</v>
      </c>
      <c r="P3278" s="348">
        <v>85490255</v>
      </c>
      <c r="Q3278" s="348" t="s">
        <v>15347</v>
      </c>
      <c r="R3278" s="348" t="s">
        <v>14995</v>
      </c>
      <c r="S3278" s="348">
        <v>86305359</v>
      </c>
      <c r="T3278" s="348" t="s">
        <v>15505</v>
      </c>
      <c r="U3278" s="348">
        <v>26692611</v>
      </c>
      <c r="V3278" s="68"/>
      <c r="W3278" s="68"/>
      <c r="X3278" s="68" t="s">
        <v>4017</v>
      </c>
      <c r="Y3278" s="68"/>
    </row>
    <row r="3279" spans="1:25" x14ac:dyDescent="0.25">
      <c r="A3279" s="68" t="s">
        <v>8923</v>
      </c>
      <c r="B3279" s="68" t="s">
        <v>8922</v>
      </c>
      <c r="C3279" s="68" t="s">
        <v>8924</v>
      </c>
      <c r="D3279" s="68" t="s">
        <v>2232</v>
      </c>
      <c r="E3279" s="68" t="s">
        <v>5</v>
      </c>
      <c r="F3279" s="68" t="s">
        <v>316</v>
      </c>
      <c r="G3279" s="68" t="s">
        <v>8</v>
      </c>
      <c r="H3279" s="68" t="s">
        <v>2</v>
      </c>
      <c r="I3279" s="68">
        <v>50701</v>
      </c>
      <c r="J3279" s="68" t="s">
        <v>12914</v>
      </c>
      <c r="K3279" s="68" t="s">
        <v>317</v>
      </c>
      <c r="L3279" s="68" t="s">
        <v>14276</v>
      </c>
      <c r="M3279" s="68" t="s">
        <v>2177</v>
      </c>
      <c r="N3279" s="68" t="s">
        <v>8924</v>
      </c>
      <c r="O3279" s="68" t="s">
        <v>14666</v>
      </c>
      <c r="P3279" s="348">
        <v>26687894</v>
      </c>
      <c r="Q3279" s="348" t="s">
        <v>15347</v>
      </c>
      <c r="R3279" s="348" t="s">
        <v>16059</v>
      </c>
      <c r="S3279" s="348">
        <v>89256753</v>
      </c>
      <c r="T3279" s="348" t="s">
        <v>15799</v>
      </c>
      <c r="U3279" s="348">
        <v>26687010</v>
      </c>
      <c r="V3279" s="68"/>
      <c r="W3279" s="68"/>
      <c r="X3279" s="68" t="s">
        <v>7133</v>
      </c>
      <c r="Y3279" s="68"/>
    </row>
    <row r="3280" spans="1:25" x14ac:dyDescent="0.25">
      <c r="A3280" s="68" t="s">
        <v>8926</v>
      </c>
      <c r="B3280" s="68" t="s">
        <v>8925</v>
      </c>
      <c r="C3280" s="68" t="s">
        <v>285</v>
      </c>
      <c r="D3280" s="68" t="s">
        <v>2232</v>
      </c>
      <c r="E3280" s="68" t="s">
        <v>6</v>
      </c>
      <c r="F3280" s="68" t="s">
        <v>316</v>
      </c>
      <c r="G3280" s="68" t="s">
        <v>10</v>
      </c>
      <c r="H3280" s="68" t="s">
        <v>3</v>
      </c>
      <c r="I3280" s="68">
        <v>50802</v>
      </c>
      <c r="J3280" s="68" t="s">
        <v>16724</v>
      </c>
      <c r="K3280" s="68" t="s">
        <v>317</v>
      </c>
      <c r="L3280" s="68" t="s">
        <v>3625</v>
      </c>
      <c r="M3280" s="68" t="s">
        <v>3608</v>
      </c>
      <c r="N3280" s="68" t="s">
        <v>285</v>
      </c>
      <c r="O3280" s="68" t="s">
        <v>14666</v>
      </c>
      <c r="P3280" s="348">
        <v>22007523</v>
      </c>
      <c r="Q3280" s="348">
        <v>22007523</v>
      </c>
      <c r="R3280" s="348" t="s">
        <v>8927</v>
      </c>
      <c r="S3280" s="348">
        <v>22007523</v>
      </c>
      <c r="T3280" s="348" t="s">
        <v>14992</v>
      </c>
      <c r="U3280" s="348">
        <v>21005138</v>
      </c>
      <c r="V3280" s="68"/>
      <c r="W3280" s="68"/>
      <c r="X3280" s="68"/>
      <c r="Y3280" s="68"/>
    </row>
    <row r="3281" spans="1:25" x14ac:dyDescent="0.25">
      <c r="A3281" s="68" t="s">
        <v>8929</v>
      </c>
      <c r="B3281" s="68" t="s">
        <v>8928</v>
      </c>
      <c r="C3281" s="68" t="s">
        <v>8930</v>
      </c>
      <c r="D3281" s="68" t="s">
        <v>2232</v>
      </c>
      <c r="E3281" s="68" t="s">
        <v>4</v>
      </c>
      <c r="F3281" s="68" t="s">
        <v>316</v>
      </c>
      <c r="G3281" s="68" t="s">
        <v>10</v>
      </c>
      <c r="H3281" s="68" t="s">
        <v>5</v>
      </c>
      <c r="I3281" s="68">
        <v>50804</v>
      </c>
      <c r="J3281" s="68" t="s">
        <v>13943</v>
      </c>
      <c r="K3281" s="68" t="s">
        <v>317</v>
      </c>
      <c r="L3281" s="68" t="s">
        <v>3625</v>
      </c>
      <c r="M3281" s="68" t="s">
        <v>1542</v>
      </c>
      <c r="N3281" s="68" t="s">
        <v>8930</v>
      </c>
      <c r="O3281" s="68" t="s">
        <v>14666</v>
      </c>
      <c r="P3281" s="348">
        <v>89943664</v>
      </c>
      <c r="Q3281" s="348">
        <v>22007560</v>
      </c>
      <c r="R3281" s="348" t="s">
        <v>13316</v>
      </c>
      <c r="S3281" s="348">
        <v>22007560</v>
      </c>
      <c r="T3281" s="348" t="s">
        <v>15606</v>
      </c>
      <c r="U3281" s="348">
        <v>26955509</v>
      </c>
      <c r="V3281" s="68"/>
      <c r="W3281" s="68"/>
      <c r="X3281" s="68" t="s">
        <v>9267</v>
      </c>
      <c r="Y3281" s="68"/>
    </row>
    <row r="3282" spans="1:25" x14ac:dyDescent="0.25">
      <c r="A3282" s="68" t="s">
        <v>8932</v>
      </c>
      <c r="B3282" s="68" t="s">
        <v>8931</v>
      </c>
      <c r="C3282" s="68" t="s">
        <v>8933</v>
      </c>
      <c r="D3282" s="68" t="s">
        <v>1112</v>
      </c>
      <c r="E3282" s="68" t="s">
        <v>5</v>
      </c>
      <c r="F3282" s="68" t="s">
        <v>316</v>
      </c>
      <c r="G3282" s="68" t="s">
        <v>2</v>
      </c>
      <c r="H3282" s="68" t="s">
        <v>4</v>
      </c>
      <c r="I3282" s="68">
        <v>50103</v>
      </c>
      <c r="J3282" s="68" t="s">
        <v>12967</v>
      </c>
      <c r="K3282" s="68" t="s">
        <v>317</v>
      </c>
      <c r="L3282" s="68" t="s">
        <v>1112</v>
      </c>
      <c r="M3282" s="68" t="s">
        <v>14240</v>
      </c>
      <c r="N3282" s="68" t="s">
        <v>8933</v>
      </c>
      <c r="O3282" s="68" t="s">
        <v>14666</v>
      </c>
      <c r="P3282" s="348">
        <v>22006730</v>
      </c>
      <c r="Q3282" s="348">
        <v>86679077</v>
      </c>
      <c r="R3282" s="348" t="s">
        <v>14948</v>
      </c>
      <c r="S3282" s="348">
        <v>86679077</v>
      </c>
      <c r="T3282" s="348" t="s">
        <v>15746</v>
      </c>
      <c r="U3282" s="348">
        <v>87100992</v>
      </c>
      <c r="V3282" s="68"/>
      <c r="W3282" s="68"/>
      <c r="X3282" s="68" t="s">
        <v>6912</v>
      </c>
      <c r="Y3282" s="68"/>
    </row>
    <row r="3283" spans="1:25" x14ac:dyDescent="0.25">
      <c r="A3283" s="68" t="s">
        <v>8935</v>
      </c>
      <c r="B3283" s="68" t="s">
        <v>8934</v>
      </c>
      <c r="C3283" s="68" t="s">
        <v>8936</v>
      </c>
      <c r="D3283" s="68" t="s">
        <v>4633</v>
      </c>
      <c r="E3283" s="68" t="s">
        <v>4</v>
      </c>
      <c r="F3283" s="68" t="s">
        <v>89</v>
      </c>
      <c r="G3283" s="68" t="s">
        <v>6</v>
      </c>
      <c r="H3283" s="68" t="s">
        <v>7</v>
      </c>
      <c r="I3283" s="68">
        <v>30506</v>
      </c>
      <c r="J3283" s="68" t="s">
        <v>13065</v>
      </c>
      <c r="K3283" s="68" t="s">
        <v>322</v>
      </c>
      <c r="L3283" s="68" t="s">
        <v>4633</v>
      </c>
      <c r="M3283" s="68" t="s">
        <v>1639</v>
      </c>
      <c r="N3283" s="68" t="s">
        <v>8936</v>
      </c>
      <c r="O3283" s="68" t="s">
        <v>14666</v>
      </c>
      <c r="P3283" s="348">
        <v>25381324</v>
      </c>
      <c r="Q3283" s="348">
        <v>87129132</v>
      </c>
      <c r="R3283" s="348" t="s">
        <v>16060</v>
      </c>
      <c r="S3283" s="348">
        <v>84148242</v>
      </c>
      <c r="T3283" s="348" t="s">
        <v>15694</v>
      </c>
      <c r="U3283" s="348">
        <v>25311024</v>
      </c>
      <c r="V3283" s="68"/>
      <c r="W3283" s="68"/>
      <c r="X3283" s="68" t="s">
        <v>2305</v>
      </c>
      <c r="Y3283" s="68"/>
    </row>
    <row r="3284" spans="1:25" x14ac:dyDescent="0.25">
      <c r="A3284" s="68" t="s">
        <v>8938</v>
      </c>
      <c r="B3284" s="68" t="s">
        <v>8937</v>
      </c>
      <c r="C3284" s="68" t="s">
        <v>8939</v>
      </c>
      <c r="D3284" s="68" t="s">
        <v>4633</v>
      </c>
      <c r="E3284" s="68" t="s">
        <v>11</v>
      </c>
      <c r="F3284" s="68" t="s">
        <v>89</v>
      </c>
      <c r="G3284" s="68" t="s">
        <v>6</v>
      </c>
      <c r="H3284" s="68" t="s">
        <v>16</v>
      </c>
      <c r="I3284" s="68">
        <v>30512</v>
      </c>
      <c r="J3284" s="68" t="s">
        <v>13954</v>
      </c>
      <c r="K3284" s="68" t="s">
        <v>322</v>
      </c>
      <c r="L3284" s="68" t="s">
        <v>4633</v>
      </c>
      <c r="M3284" s="68" t="s">
        <v>15700</v>
      </c>
      <c r="N3284" s="68" t="s">
        <v>8939</v>
      </c>
      <c r="O3284" s="68" t="s">
        <v>14666</v>
      </c>
      <c r="P3284" s="348">
        <v>83769209</v>
      </c>
      <c r="Q3284" s="348" t="s">
        <v>15347</v>
      </c>
      <c r="R3284" s="348" t="s">
        <v>16061</v>
      </c>
      <c r="S3284" s="348">
        <v>83769209</v>
      </c>
      <c r="T3284" s="348" t="s">
        <v>15701</v>
      </c>
      <c r="U3284" s="348">
        <v>25567876</v>
      </c>
      <c r="V3284" s="68"/>
      <c r="W3284" s="68"/>
      <c r="X3284" s="68" t="s">
        <v>7811</v>
      </c>
      <c r="Y3284" s="68"/>
    </row>
    <row r="3285" spans="1:25" x14ac:dyDescent="0.25">
      <c r="A3285" s="68" t="s">
        <v>8941</v>
      </c>
      <c r="B3285" s="68" t="s">
        <v>8940</v>
      </c>
      <c r="C3285" s="68" t="s">
        <v>10010</v>
      </c>
      <c r="D3285" s="68" t="s">
        <v>4633</v>
      </c>
      <c r="E3285" s="68" t="s">
        <v>7</v>
      </c>
      <c r="F3285" s="68" t="s">
        <v>133</v>
      </c>
      <c r="G3285" s="68" t="s">
        <v>2</v>
      </c>
      <c r="H3285" s="68" t="s">
        <v>3</v>
      </c>
      <c r="I3285" s="68">
        <v>70102</v>
      </c>
      <c r="J3285" s="68" t="s">
        <v>13837</v>
      </c>
      <c r="K3285" s="68" t="s">
        <v>132</v>
      </c>
      <c r="L3285" s="68" t="s">
        <v>132</v>
      </c>
      <c r="M3285" s="68" t="s">
        <v>14182</v>
      </c>
      <c r="N3285" s="68" t="s">
        <v>11988</v>
      </c>
      <c r="O3285" s="68" t="s">
        <v>14666</v>
      </c>
      <c r="P3285" s="348" t="s">
        <v>15347</v>
      </c>
      <c r="Q3285" s="348" t="s">
        <v>15347</v>
      </c>
      <c r="R3285" s="348" t="s">
        <v>8942</v>
      </c>
      <c r="S3285" s="348">
        <v>89159363</v>
      </c>
      <c r="T3285" s="348" t="s">
        <v>14905</v>
      </c>
      <c r="U3285" s="348">
        <v>25567876</v>
      </c>
      <c r="V3285" s="68"/>
      <c r="W3285" s="68"/>
      <c r="X3285" s="68" t="s">
        <v>9397</v>
      </c>
      <c r="Y3285" s="68"/>
    </row>
    <row r="3286" spans="1:25" x14ac:dyDescent="0.25">
      <c r="A3286" s="68" t="s">
        <v>8944</v>
      </c>
      <c r="B3286" s="68" t="s">
        <v>8943</v>
      </c>
      <c r="C3286" s="68" t="s">
        <v>8945</v>
      </c>
      <c r="D3286" s="68" t="s">
        <v>4633</v>
      </c>
      <c r="E3286" s="68" t="s">
        <v>8</v>
      </c>
      <c r="F3286" s="68" t="s">
        <v>89</v>
      </c>
      <c r="G3286" s="68" t="s">
        <v>6</v>
      </c>
      <c r="H3286" s="68" t="s">
        <v>16</v>
      </c>
      <c r="I3286" s="68">
        <v>30512</v>
      </c>
      <c r="J3286" s="68" t="s">
        <v>13954</v>
      </c>
      <c r="K3286" s="68" t="s">
        <v>322</v>
      </c>
      <c r="L3286" s="68" t="s">
        <v>4633</v>
      </c>
      <c r="M3286" s="68" t="s">
        <v>15700</v>
      </c>
      <c r="N3286" s="68" t="s">
        <v>11989</v>
      </c>
      <c r="O3286" s="68" t="s">
        <v>14666</v>
      </c>
      <c r="P3286" s="348">
        <v>25612374</v>
      </c>
      <c r="Q3286" s="348" t="s">
        <v>15347</v>
      </c>
      <c r="R3286" s="348" t="s">
        <v>16062</v>
      </c>
      <c r="S3286" s="348">
        <v>84682031</v>
      </c>
      <c r="T3286" s="348" t="s">
        <v>9925</v>
      </c>
      <c r="U3286" s="348">
        <v>25567876</v>
      </c>
      <c r="V3286" s="68"/>
      <c r="W3286" s="68"/>
      <c r="X3286" s="68" t="s">
        <v>2483</v>
      </c>
      <c r="Y3286" s="68"/>
    </row>
    <row r="3287" spans="1:25" x14ac:dyDescent="0.25">
      <c r="A3287" s="68" t="s">
        <v>8947</v>
      </c>
      <c r="B3287" s="68" t="s">
        <v>8946</v>
      </c>
      <c r="C3287" s="68" t="s">
        <v>8948</v>
      </c>
      <c r="D3287" s="68" t="s">
        <v>4633</v>
      </c>
      <c r="E3287" s="68" t="s">
        <v>7</v>
      </c>
      <c r="F3287" s="68" t="s">
        <v>89</v>
      </c>
      <c r="G3287" s="68" t="s">
        <v>6</v>
      </c>
      <c r="H3287" s="68" t="s">
        <v>16</v>
      </c>
      <c r="I3287" s="68">
        <v>30512</v>
      </c>
      <c r="J3287" s="68" t="s">
        <v>13954</v>
      </c>
      <c r="K3287" s="68" t="s">
        <v>322</v>
      </c>
      <c r="L3287" s="68" t="s">
        <v>4633</v>
      </c>
      <c r="M3287" s="68" t="s">
        <v>15700</v>
      </c>
      <c r="N3287" s="68" t="s">
        <v>8948</v>
      </c>
      <c r="O3287" s="68" t="s">
        <v>14666</v>
      </c>
      <c r="P3287" s="348">
        <v>85204669</v>
      </c>
      <c r="Q3287" s="348" t="s">
        <v>15347</v>
      </c>
      <c r="R3287" s="348" t="s">
        <v>16063</v>
      </c>
      <c r="S3287" s="348">
        <v>85204669</v>
      </c>
      <c r="T3287" s="348" t="s">
        <v>14905</v>
      </c>
      <c r="U3287" s="348">
        <v>25560698</v>
      </c>
      <c r="V3287" s="68"/>
      <c r="W3287" s="68"/>
      <c r="X3287" s="68" t="s">
        <v>12190</v>
      </c>
      <c r="Y3287" s="68"/>
    </row>
    <row r="3288" spans="1:25" x14ac:dyDescent="0.25">
      <c r="A3288" s="68" t="s">
        <v>8950</v>
      </c>
      <c r="B3288" s="68" t="s">
        <v>8949</v>
      </c>
      <c r="C3288" s="68" t="s">
        <v>8951</v>
      </c>
      <c r="D3288" s="68" t="s">
        <v>125</v>
      </c>
      <c r="E3288" s="68" t="s">
        <v>3</v>
      </c>
      <c r="F3288" s="68" t="s">
        <v>49</v>
      </c>
      <c r="G3288" s="68" t="s">
        <v>3</v>
      </c>
      <c r="H3288" s="68" t="s">
        <v>10</v>
      </c>
      <c r="I3288" s="68">
        <v>20208</v>
      </c>
      <c r="J3288" s="68" t="s">
        <v>13899</v>
      </c>
      <c r="K3288" s="68" t="s">
        <v>126</v>
      </c>
      <c r="L3288" s="68" t="s">
        <v>127</v>
      </c>
      <c r="M3288" s="68" t="s">
        <v>128</v>
      </c>
      <c r="N3288" s="68" t="s">
        <v>8951</v>
      </c>
      <c r="O3288" s="68" t="s">
        <v>14666</v>
      </c>
      <c r="P3288" s="348">
        <v>24458882</v>
      </c>
      <c r="Q3288" s="348" t="s">
        <v>15347</v>
      </c>
      <c r="R3288" s="348" t="s">
        <v>11990</v>
      </c>
      <c r="S3288" s="348">
        <v>24458882</v>
      </c>
      <c r="T3288" s="348" t="s">
        <v>15565</v>
      </c>
      <c r="U3288" s="348">
        <v>24456861</v>
      </c>
      <c r="V3288" s="68"/>
      <c r="W3288" s="68"/>
      <c r="X3288" s="68" t="s">
        <v>461</v>
      </c>
      <c r="Y3288" s="68"/>
    </row>
    <row r="3289" spans="1:25" x14ac:dyDescent="0.25">
      <c r="A3289" s="68" t="s">
        <v>8953</v>
      </c>
      <c r="B3289" s="68" t="s">
        <v>8952</v>
      </c>
      <c r="C3289" s="68" t="s">
        <v>1357</v>
      </c>
      <c r="D3289" s="68" t="s">
        <v>125</v>
      </c>
      <c r="E3289" s="68" t="s">
        <v>4</v>
      </c>
      <c r="F3289" s="68" t="s">
        <v>49</v>
      </c>
      <c r="G3289" s="68" t="s">
        <v>3</v>
      </c>
      <c r="H3289" s="68" t="s">
        <v>6</v>
      </c>
      <c r="I3289" s="68">
        <v>20205</v>
      </c>
      <c r="J3289" s="68" t="s">
        <v>13896</v>
      </c>
      <c r="K3289" s="68" t="s">
        <v>126</v>
      </c>
      <c r="L3289" s="68" t="s">
        <v>127</v>
      </c>
      <c r="M3289" s="68" t="s">
        <v>3092</v>
      </c>
      <c r="N3289" s="68" t="s">
        <v>1357</v>
      </c>
      <c r="O3289" s="68" t="s">
        <v>14666</v>
      </c>
      <c r="P3289" s="348">
        <v>24450681</v>
      </c>
      <c r="Q3289" s="348" t="s">
        <v>15347</v>
      </c>
      <c r="R3289" s="348" t="s">
        <v>11991</v>
      </c>
      <c r="S3289" s="348">
        <v>24450681</v>
      </c>
      <c r="T3289" s="348" t="s">
        <v>15406</v>
      </c>
      <c r="U3289" s="348">
        <v>24560275</v>
      </c>
      <c r="V3289" s="68"/>
      <c r="W3289" s="68"/>
      <c r="X3289" s="68" t="s">
        <v>9519</v>
      </c>
      <c r="Y3289" s="68"/>
    </row>
    <row r="3290" spans="1:25" x14ac:dyDescent="0.25">
      <c r="A3290" s="68" t="s">
        <v>8957</v>
      </c>
      <c r="B3290" s="68" t="s">
        <v>8956</v>
      </c>
      <c r="C3290" s="68" t="s">
        <v>402</v>
      </c>
      <c r="D3290" s="68" t="s">
        <v>4119</v>
      </c>
      <c r="E3290" s="68" t="s">
        <v>6</v>
      </c>
      <c r="F3290" s="68" t="s">
        <v>133</v>
      </c>
      <c r="G3290" s="68" t="s">
        <v>7</v>
      </c>
      <c r="H3290" s="68" t="s">
        <v>6</v>
      </c>
      <c r="I3290" s="68">
        <v>70605</v>
      </c>
      <c r="J3290" s="68" t="s">
        <v>13958</v>
      </c>
      <c r="K3290" s="68" t="s">
        <v>132</v>
      </c>
      <c r="L3290" s="68" t="s">
        <v>2958</v>
      </c>
      <c r="M3290" s="68" t="s">
        <v>14377</v>
      </c>
      <c r="N3290" s="68" t="s">
        <v>402</v>
      </c>
      <c r="O3290" s="68" t="s">
        <v>14666</v>
      </c>
      <c r="P3290" s="348">
        <v>22001453</v>
      </c>
      <c r="Q3290" s="348">
        <v>22001453</v>
      </c>
      <c r="R3290" s="348" t="s">
        <v>12760</v>
      </c>
      <c r="S3290" s="348">
        <v>85514938</v>
      </c>
      <c r="T3290" s="348" t="s">
        <v>15385</v>
      </c>
      <c r="U3290" s="348">
        <v>24591100</v>
      </c>
      <c r="V3290" s="68"/>
      <c r="W3290" s="68"/>
      <c r="X3290" s="68" t="s">
        <v>7045</v>
      </c>
      <c r="Y3290" s="68"/>
    </row>
    <row r="3291" spans="1:25" x14ac:dyDescent="0.25">
      <c r="A3291" s="68" t="s">
        <v>8959</v>
      </c>
      <c r="B3291" s="68" t="s">
        <v>8958</v>
      </c>
      <c r="C3291" s="68" t="s">
        <v>11270</v>
      </c>
      <c r="D3291" s="68" t="s">
        <v>194</v>
      </c>
      <c r="E3291" s="68" t="s">
        <v>7</v>
      </c>
      <c r="F3291" s="68" t="s">
        <v>195</v>
      </c>
      <c r="G3291" s="68" t="s">
        <v>10</v>
      </c>
      <c r="H3291" s="68" t="s">
        <v>3</v>
      </c>
      <c r="I3291" s="68">
        <v>60802</v>
      </c>
      <c r="J3291" s="68" t="s">
        <v>12949</v>
      </c>
      <c r="K3291" s="68" t="s">
        <v>196</v>
      </c>
      <c r="L3291" s="68" t="s">
        <v>14307</v>
      </c>
      <c r="M3291" s="68" t="s">
        <v>4179</v>
      </c>
      <c r="N3291" s="68" t="s">
        <v>11270</v>
      </c>
      <c r="O3291" s="68" t="s">
        <v>14666</v>
      </c>
      <c r="P3291" s="348">
        <v>22006089</v>
      </c>
      <c r="Q3291" s="348" t="s">
        <v>15347</v>
      </c>
      <c r="R3291" s="348" t="s">
        <v>13608</v>
      </c>
      <c r="S3291" s="348">
        <v>22006089</v>
      </c>
      <c r="T3291" s="348" t="s">
        <v>15917</v>
      </c>
      <c r="U3291" s="348">
        <v>27840230</v>
      </c>
      <c r="V3291" s="68"/>
      <c r="W3291" s="68"/>
      <c r="X3291" s="68"/>
      <c r="Y3291" s="68"/>
    </row>
    <row r="3292" spans="1:25" x14ac:dyDescent="0.25">
      <c r="A3292" s="68" t="s">
        <v>8961</v>
      </c>
      <c r="B3292" s="68" t="s">
        <v>8960</v>
      </c>
      <c r="C3292" s="68" t="s">
        <v>14412</v>
      </c>
      <c r="D3292" s="68" t="s">
        <v>4119</v>
      </c>
      <c r="E3292" s="68" t="s">
        <v>6</v>
      </c>
      <c r="F3292" s="68" t="s">
        <v>133</v>
      </c>
      <c r="G3292" s="68" t="s">
        <v>3</v>
      </c>
      <c r="H3292" s="68" t="s">
        <v>5</v>
      </c>
      <c r="I3292" s="68">
        <v>70204</v>
      </c>
      <c r="J3292" s="68" t="s">
        <v>13929</v>
      </c>
      <c r="K3292" s="68" t="s">
        <v>132</v>
      </c>
      <c r="L3292" s="68" t="s">
        <v>14376</v>
      </c>
      <c r="M3292" s="68" t="s">
        <v>4451</v>
      </c>
      <c r="N3292" s="68" t="s">
        <v>14412</v>
      </c>
      <c r="O3292" s="68" t="s">
        <v>14666</v>
      </c>
      <c r="P3292" s="348">
        <v>84600064</v>
      </c>
      <c r="Q3292" s="348" t="s">
        <v>15347</v>
      </c>
      <c r="R3292" s="348" t="s">
        <v>16064</v>
      </c>
      <c r="S3292" s="348">
        <v>84600064</v>
      </c>
      <c r="T3292" s="348" t="s">
        <v>15385</v>
      </c>
      <c r="U3292" s="348">
        <v>84699645</v>
      </c>
      <c r="V3292" s="68"/>
      <c r="W3292" s="68"/>
      <c r="X3292" s="68" t="s">
        <v>5268</v>
      </c>
      <c r="Y3292" s="68"/>
    </row>
    <row r="3293" spans="1:25" x14ac:dyDescent="0.25">
      <c r="A3293" s="68" t="s">
        <v>8963</v>
      </c>
      <c r="B3293" s="68" t="s">
        <v>8962</v>
      </c>
      <c r="C3293" s="68" t="s">
        <v>8964</v>
      </c>
      <c r="D3293" s="68" t="s">
        <v>11160</v>
      </c>
      <c r="E3293" s="68" t="s">
        <v>6</v>
      </c>
      <c r="F3293" s="68" t="s">
        <v>49</v>
      </c>
      <c r="G3293" s="68" t="s">
        <v>277</v>
      </c>
      <c r="H3293" s="68" t="s">
        <v>2</v>
      </c>
      <c r="I3293" s="68">
        <v>21501</v>
      </c>
      <c r="J3293" s="68" t="s">
        <v>13044</v>
      </c>
      <c r="K3293" s="68" t="s">
        <v>126</v>
      </c>
      <c r="L3293" s="68" t="s">
        <v>278</v>
      </c>
      <c r="M3293" s="68" t="s">
        <v>218</v>
      </c>
      <c r="N3293" s="68" t="s">
        <v>11992</v>
      </c>
      <c r="O3293" s="68" t="s">
        <v>14666</v>
      </c>
      <c r="P3293" s="348">
        <v>41051142</v>
      </c>
      <c r="Q3293" s="348" t="s">
        <v>15347</v>
      </c>
      <c r="R3293" s="348" t="s">
        <v>14827</v>
      </c>
      <c r="S3293" s="348">
        <v>84154707</v>
      </c>
      <c r="T3293" s="348" t="s">
        <v>15637</v>
      </c>
      <c r="U3293" s="348">
        <v>24640011</v>
      </c>
      <c r="V3293" s="68"/>
      <c r="W3293" s="68"/>
      <c r="X3293" s="68"/>
      <c r="Y3293" s="68"/>
    </row>
    <row r="3294" spans="1:25" x14ac:dyDescent="0.25">
      <c r="A3294" s="68" t="s">
        <v>8966</v>
      </c>
      <c r="B3294" s="68" t="s">
        <v>8965</v>
      </c>
      <c r="C3294" s="68" t="s">
        <v>8967</v>
      </c>
      <c r="D3294" s="68" t="s">
        <v>299</v>
      </c>
      <c r="E3294" s="68" t="s">
        <v>6</v>
      </c>
      <c r="F3294" s="68" t="s">
        <v>49</v>
      </c>
      <c r="G3294" s="68" t="s">
        <v>12</v>
      </c>
      <c r="H3294" s="68" t="s">
        <v>7</v>
      </c>
      <c r="I3294" s="68">
        <v>21006</v>
      </c>
      <c r="J3294" s="68" t="s">
        <v>13012</v>
      </c>
      <c r="K3294" s="68" t="s">
        <v>126</v>
      </c>
      <c r="L3294" s="68" t="s">
        <v>299</v>
      </c>
      <c r="M3294" s="68" t="s">
        <v>3577</v>
      </c>
      <c r="N3294" s="68" t="s">
        <v>8967</v>
      </c>
      <c r="O3294" s="68" t="s">
        <v>14666</v>
      </c>
      <c r="P3294" s="348">
        <v>87500582</v>
      </c>
      <c r="Q3294" s="348" t="s">
        <v>15347</v>
      </c>
      <c r="R3294" s="348" t="s">
        <v>14830</v>
      </c>
      <c r="S3294" s="348">
        <v>87500582</v>
      </c>
      <c r="T3294" s="348" t="s">
        <v>15379</v>
      </c>
      <c r="U3294" s="348">
        <v>24603899</v>
      </c>
      <c r="V3294" s="68"/>
      <c r="W3294" s="68"/>
      <c r="X3294" s="68"/>
      <c r="Y3294" s="68"/>
    </row>
    <row r="3295" spans="1:25" x14ac:dyDescent="0.25">
      <c r="A3295" s="68" t="s">
        <v>8969</v>
      </c>
      <c r="B3295" s="68" t="s">
        <v>8968</v>
      </c>
      <c r="C3295" s="68" t="s">
        <v>8970</v>
      </c>
      <c r="D3295" s="68" t="s">
        <v>11173</v>
      </c>
      <c r="E3295" s="68" t="s">
        <v>6</v>
      </c>
      <c r="F3295" s="68" t="s">
        <v>133</v>
      </c>
      <c r="G3295" s="68" t="s">
        <v>2</v>
      </c>
      <c r="H3295" s="68" t="s">
        <v>3</v>
      </c>
      <c r="I3295" s="68">
        <v>70102</v>
      </c>
      <c r="J3295" s="68" t="s">
        <v>13837</v>
      </c>
      <c r="K3295" s="68" t="s">
        <v>132</v>
      </c>
      <c r="L3295" s="68" t="s">
        <v>132</v>
      </c>
      <c r="M3295" s="68" t="s">
        <v>14182</v>
      </c>
      <c r="N3295" s="68" t="s">
        <v>8970</v>
      </c>
      <c r="O3295" s="68" t="s">
        <v>14666</v>
      </c>
      <c r="P3295" s="348">
        <v>84509021</v>
      </c>
      <c r="Q3295" s="348" t="s">
        <v>15347</v>
      </c>
      <c r="R3295" s="348" t="s">
        <v>14367</v>
      </c>
      <c r="S3295" s="348">
        <v>84509021</v>
      </c>
      <c r="T3295" s="348" t="s">
        <v>10227</v>
      </c>
      <c r="U3295" s="348">
        <v>83478507</v>
      </c>
      <c r="V3295" s="68"/>
      <c r="W3295" s="68"/>
      <c r="X3295" s="68" t="s">
        <v>3388</v>
      </c>
      <c r="Y3295" s="68"/>
    </row>
    <row r="3296" spans="1:25" x14ac:dyDescent="0.25">
      <c r="A3296" s="68" t="s">
        <v>8972</v>
      </c>
      <c r="B3296" s="68" t="s">
        <v>8971</v>
      </c>
      <c r="C3296" s="68" t="s">
        <v>1881</v>
      </c>
      <c r="D3296" s="68" t="s">
        <v>132</v>
      </c>
      <c r="E3296" s="68" t="s">
        <v>4</v>
      </c>
      <c r="F3296" s="68" t="s">
        <v>133</v>
      </c>
      <c r="G3296" s="68" t="s">
        <v>2</v>
      </c>
      <c r="H3296" s="68" t="s">
        <v>3</v>
      </c>
      <c r="I3296" s="68">
        <v>70102</v>
      </c>
      <c r="J3296" s="68" t="s">
        <v>13837</v>
      </c>
      <c r="K3296" s="68" t="s">
        <v>132</v>
      </c>
      <c r="L3296" s="68" t="s">
        <v>132</v>
      </c>
      <c r="M3296" s="68" t="s">
        <v>14182</v>
      </c>
      <c r="N3296" s="68" t="s">
        <v>1881</v>
      </c>
      <c r="O3296" s="68" t="s">
        <v>14666</v>
      </c>
      <c r="P3296" s="348">
        <v>22001681</v>
      </c>
      <c r="Q3296" s="348" t="s">
        <v>15347</v>
      </c>
      <c r="R3296" s="348" t="s">
        <v>12508</v>
      </c>
      <c r="S3296" s="348">
        <v>84197690</v>
      </c>
      <c r="T3296" s="348" t="s">
        <v>15633</v>
      </c>
      <c r="U3296" s="348">
        <v>27590142</v>
      </c>
      <c r="V3296" s="68"/>
      <c r="W3296" s="68"/>
      <c r="X3296" s="68" t="s">
        <v>12191</v>
      </c>
      <c r="Y3296" s="68"/>
    </row>
    <row r="3297" spans="1:25" x14ac:dyDescent="0.25">
      <c r="A3297" s="68" t="s">
        <v>8975</v>
      </c>
      <c r="B3297" s="68" t="s">
        <v>8974</v>
      </c>
      <c r="C3297" s="68" t="s">
        <v>545</v>
      </c>
      <c r="D3297" s="68" t="s">
        <v>132</v>
      </c>
      <c r="E3297" s="68" t="s">
        <v>4</v>
      </c>
      <c r="F3297" s="68" t="s">
        <v>133</v>
      </c>
      <c r="G3297" s="68" t="s">
        <v>2</v>
      </c>
      <c r="H3297" s="68" t="s">
        <v>3</v>
      </c>
      <c r="I3297" s="68">
        <v>70102</v>
      </c>
      <c r="J3297" s="68" t="s">
        <v>13837</v>
      </c>
      <c r="K3297" s="68" t="s">
        <v>132</v>
      </c>
      <c r="L3297" s="68" t="s">
        <v>132</v>
      </c>
      <c r="M3297" s="68" t="s">
        <v>14182</v>
      </c>
      <c r="N3297" s="68" t="s">
        <v>545</v>
      </c>
      <c r="O3297" s="68" t="s">
        <v>14666</v>
      </c>
      <c r="P3297" s="348">
        <v>83879740</v>
      </c>
      <c r="Q3297" s="348" t="s">
        <v>15347</v>
      </c>
      <c r="R3297" s="348" t="s">
        <v>13613</v>
      </c>
      <c r="S3297" s="348">
        <v>83879740</v>
      </c>
      <c r="T3297" s="348" t="s">
        <v>15633</v>
      </c>
      <c r="U3297" s="348">
        <v>71047519</v>
      </c>
      <c r="V3297" s="68"/>
      <c r="W3297" s="68"/>
      <c r="X3297" s="68" t="s">
        <v>8334</v>
      </c>
      <c r="Y3297" s="68"/>
    </row>
    <row r="3298" spans="1:25" x14ac:dyDescent="0.25">
      <c r="A3298" s="68" t="s">
        <v>8977</v>
      </c>
      <c r="B3298" s="68" t="s">
        <v>8976</v>
      </c>
      <c r="C3298" s="68" t="s">
        <v>8978</v>
      </c>
      <c r="D3298" s="68" t="s">
        <v>132</v>
      </c>
      <c r="E3298" s="68" t="s">
        <v>11</v>
      </c>
      <c r="F3298" s="68" t="s">
        <v>133</v>
      </c>
      <c r="G3298" s="68" t="s">
        <v>6</v>
      </c>
      <c r="H3298" s="68" t="s">
        <v>2</v>
      </c>
      <c r="I3298" s="68">
        <v>70501</v>
      </c>
      <c r="J3298" s="68" t="s">
        <v>12907</v>
      </c>
      <c r="K3298" s="68" t="s">
        <v>132</v>
      </c>
      <c r="L3298" s="68" t="s">
        <v>3790</v>
      </c>
      <c r="M3298" s="68" t="s">
        <v>3790</v>
      </c>
      <c r="N3298" s="68" t="s">
        <v>8978</v>
      </c>
      <c r="O3298" s="68" t="s">
        <v>14666</v>
      </c>
      <c r="P3298" s="348">
        <v>27181048</v>
      </c>
      <c r="Q3298" s="348">
        <v>27181048</v>
      </c>
      <c r="R3298" s="348" t="s">
        <v>8979</v>
      </c>
      <c r="S3298" s="348">
        <v>27181048</v>
      </c>
      <c r="T3298" s="348" t="s">
        <v>15982</v>
      </c>
      <c r="U3298" s="348">
        <v>27186207</v>
      </c>
      <c r="V3298" s="68"/>
      <c r="W3298" s="68"/>
      <c r="X3298" s="68" t="s">
        <v>4372</v>
      </c>
      <c r="Y3298" s="68"/>
    </row>
    <row r="3299" spans="1:25" x14ac:dyDescent="0.25">
      <c r="A3299" s="68" t="s">
        <v>8981</v>
      </c>
      <c r="B3299" s="68" t="s">
        <v>8980</v>
      </c>
      <c r="C3299" s="68" t="s">
        <v>3754</v>
      </c>
      <c r="D3299" s="68" t="s">
        <v>132</v>
      </c>
      <c r="E3299" s="68" t="s">
        <v>11</v>
      </c>
      <c r="F3299" s="68" t="s">
        <v>133</v>
      </c>
      <c r="G3299" s="68" t="s">
        <v>6</v>
      </c>
      <c r="H3299" s="68" t="s">
        <v>3</v>
      </c>
      <c r="I3299" s="68">
        <v>70502</v>
      </c>
      <c r="J3299" s="68" t="s">
        <v>13873</v>
      </c>
      <c r="K3299" s="68" t="s">
        <v>132</v>
      </c>
      <c r="L3299" s="68" t="s">
        <v>3790</v>
      </c>
      <c r="M3299" s="68" t="s">
        <v>7734</v>
      </c>
      <c r="N3299" s="68" t="s">
        <v>3754</v>
      </c>
      <c r="O3299" s="68" t="s">
        <v>14666</v>
      </c>
      <c r="P3299" s="348">
        <v>83408932</v>
      </c>
      <c r="Q3299" s="348" t="s">
        <v>15347</v>
      </c>
      <c r="R3299" s="348" t="s">
        <v>10356</v>
      </c>
      <c r="S3299" s="348">
        <v>83408932</v>
      </c>
      <c r="T3299" s="348" t="s">
        <v>15982</v>
      </c>
      <c r="U3299" s="348">
        <v>27186207</v>
      </c>
      <c r="V3299" s="68"/>
      <c r="W3299" s="68"/>
      <c r="X3299" s="68" t="s">
        <v>5711</v>
      </c>
      <c r="Y3299" s="68"/>
    </row>
    <row r="3300" spans="1:25" x14ac:dyDescent="0.25">
      <c r="A3300" s="68" t="s">
        <v>8983</v>
      </c>
      <c r="B3300" s="68" t="s">
        <v>8982</v>
      </c>
      <c r="C3300" s="68" t="s">
        <v>633</v>
      </c>
      <c r="D3300" s="68" t="s">
        <v>299</v>
      </c>
      <c r="E3300" s="68" t="s">
        <v>12</v>
      </c>
      <c r="F3300" s="68" t="s">
        <v>49</v>
      </c>
      <c r="G3300" s="68" t="s">
        <v>300</v>
      </c>
      <c r="H3300" s="68" t="s">
        <v>2</v>
      </c>
      <c r="I3300" s="68">
        <v>21401</v>
      </c>
      <c r="J3300" s="68" t="s">
        <v>13038</v>
      </c>
      <c r="K3300" s="68" t="s">
        <v>126</v>
      </c>
      <c r="L3300" s="68" t="s">
        <v>301</v>
      </c>
      <c r="M3300" s="68" t="s">
        <v>301</v>
      </c>
      <c r="N3300" s="68" t="s">
        <v>633</v>
      </c>
      <c r="O3300" s="68" t="s">
        <v>14666</v>
      </c>
      <c r="P3300" s="348">
        <v>41051069</v>
      </c>
      <c r="Q3300" s="348">
        <v>83915885</v>
      </c>
      <c r="R3300" s="348" t="s">
        <v>14822</v>
      </c>
      <c r="S3300" s="348">
        <v>83915885</v>
      </c>
      <c r="T3300" s="348" t="s">
        <v>12489</v>
      </c>
      <c r="U3300" s="348">
        <v>89649288</v>
      </c>
      <c r="V3300" s="68"/>
      <c r="W3300" s="68"/>
      <c r="X3300" s="68" t="s">
        <v>9475</v>
      </c>
      <c r="Y3300" s="68"/>
    </row>
    <row r="3301" spans="1:25" x14ac:dyDescent="0.25">
      <c r="A3301" s="68" t="s">
        <v>8985</v>
      </c>
      <c r="B3301" s="68" t="s">
        <v>8984</v>
      </c>
      <c r="C3301" s="68" t="s">
        <v>129</v>
      </c>
      <c r="D3301" s="68" t="s">
        <v>299</v>
      </c>
      <c r="E3301" s="68" t="s">
        <v>12</v>
      </c>
      <c r="F3301" s="68" t="s">
        <v>49</v>
      </c>
      <c r="G3301" s="68" t="s">
        <v>300</v>
      </c>
      <c r="H3301" s="68" t="s">
        <v>5</v>
      </c>
      <c r="I3301" s="68">
        <v>21404</v>
      </c>
      <c r="J3301" s="68" t="s">
        <v>13042</v>
      </c>
      <c r="K3301" s="68" t="s">
        <v>126</v>
      </c>
      <c r="L3301" s="68" t="s">
        <v>301</v>
      </c>
      <c r="M3301" s="68" t="s">
        <v>129</v>
      </c>
      <c r="N3301" s="68" t="s">
        <v>285</v>
      </c>
      <c r="O3301" s="68" t="s">
        <v>14666</v>
      </c>
      <c r="P3301" s="348">
        <v>41051138</v>
      </c>
      <c r="Q3301" s="348">
        <v>62250511</v>
      </c>
      <c r="R3301" s="348" t="s">
        <v>14860</v>
      </c>
      <c r="S3301" s="348">
        <v>62250511</v>
      </c>
      <c r="T3301" s="348" t="s">
        <v>12489</v>
      </c>
      <c r="U3301" s="348">
        <v>61610021</v>
      </c>
      <c r="V3301" s="68"/>
      <c r="W3301" s="68"/>
      <c r="X3301" s="68"/>
      <c r="Y3301" s="68"/>
    </row>
    <row r="3302" spans="1:25" x14ac:dyDescent="0.25">
      <c r="A3302" s="68" t="s">
        <v>8987</v>
      </c>
      <c r="B3302" s="68" t="s">
        <v>8986</v>
      </c>
      <c r="C3302" s="68" t="s">
        <v>5672</v>
      </c>
      <c r="D3302" s="68" t="s">
        <v>11160</v>
      </c>
      <c r="E3302" s="68" t="s">
        <v>2</v>
      </c>
      <c r="F3302" s="68" t="s">
        <v>49</v>
      </c>
      <c r="G3302" s="68" t="s">
        <v>17</v>
      </c>
      <c r="H3302" s="68" t="s">
        <v>8</v>
      </c>
      <c r="I3302" s="68">
        <v>21307</v>
      </c>
      <c r="J3302" s="68" t="s">
        <v>13036</v>
      </c>
      <c r="K3302" s="68" t="s">
        <v>126</v>
      </c>
      <c r="L3302" s="68" t="s">
        <v>271</v>
      </c>
      <c r="M3302" s="68" t="s">
        <v>14431</v>
      </c>
      <c r="N3302" s="68" t="s">
        <v>218</v>
      </c>
      <c r="O3302" s="68" t="s">
        <v>14666</v>
      </c>
      <c r="P3302" s="348">
        <v>24708333</v>
      </c>
      <c r="Q3302" s="348" t="s">
        <v>15347</v>
      </c>
      <c r="R3302" s="348" t="s">
        <v>16932</v>
      </c>
      <c r="S3302" s="348">
        <v>88295674</v>
      </c>
      <c r="T3302" s="348" t="s">
        <v>15793</v>
      </c>
      <c r="U3302" s="348">
        <v>88134791</v>
      </c>
      <c r="V3302" s="68"/>
      <c r="W3302" s="68"/>
      <c r="X3302" s="68" t="s">
        <v>5324</v>
      </c>
      <c r="Y3302" s="68"/>
    </row>
    <row r="3303" spans="1:25" x14ac:dyDescent="0.25">
      <c r="A3303" s="68" t="s">
        <v>8989</v>
      </c>
      <c r="B3303" s="68" t="s">
        <v>8988</v>
      </c>
      <c r="C3303" s="68" t="s">
        <v>3837</v>
      </c>
      <c r="D3303" s="68" t="s">
        <v>281</v>
      </c>
      <c r="E3303" s="68" t="s">
        <v>6</v>
      </c>
      <c r="F3303" s="68" t="s">
        <v>282</v>
      </c>
      <c r="G3303" s="68" t="s">
        <v>12</v>
      </c>
      <c r="H3303" s="68" t="s">
        <v>5</v>
      </c>
      <c r="I3303" s="68">
        <v>41004</v>
      </c>
      <c r="J3303" s="68" t="s">
        <v>13945</v>
      </c>
      <c r="K3303" s="68" t="s">
        <v>283</v>
      </c>
      <c r="L3303" s="68" t="s">
        <v>281</v>
      </c>
      <c r="M3303" s="68" t="s">
        <v>14194</v>
      </c>
      <c r="N3303" s="68" t="s">
        <v>3837</v>
      </c>
      <c r="O3303" s="68" t="s">
        <v>14666</v>
      </c>
      <c r="P3303" s="348">
        <v>44117717</v>
      </c>
      <c r="Q3303" s="348">
        <v>72514107</v>
      </c>
      <c r="R3303" s="348" t="s">
        <v>13318</v>
      </c>
      <c r="S3303" s="348">
        <v>72514107</v>
      </c>
      <c r="T3303" s="348" t="s">
        <v>10205</v>
      </c>
      <c r="U3303" s="348">
        <v>88766625</v>
      </c>
      <c r="V3303" s="68"/>
      <c r="W3303" s="68"/>
      <c r="X3303" s="68" t="s">
        <v>7254</v>
      </c>
      <c r="Y3303" s="68"/>
    </row>
    <row r="3304" spans="1:25" x14ac:dyDescent="0.25">
      <c r="A3304" s="68" t="s">
        <v>8991</v>
      </c>
      <c r="B3304" s="68" t="s">
        <v>8990</v>
      </c>
      <c r="C3304" s="68" t="s">
        <v>4796</v>
      </c>
      <c r="D3304" s="68" t="s">
        <v>1493</v>
      </c>
      <c r="E3304" s="68" t="s">
        <v>5</v>
      </c>
      <c r="F3304" s="68" t="s">
        <v>46</v>
      </c>
      <c r="G3304" s="68" t="s">
        <v>1494</v>
      </c>
      <c r="H3304" s="68" t="s">
        <v>11</v>
      </c>
      <c r="I3304" s="68">
        <v>11909</v>
      </c>
      <c r="J3304" s="68" t="s">
        <v>13883</v>
      </c>
      <c r="K3304" s="68" t="s">
        <v>47</v>
      </c>
      <c r="L3304" s="68" t="s">
        <v>1493</v>
      </c>
      <c r="M3304" s="68" t="s">
        <v>1574</v>
      </c>
      <c r="N3304" s="68" t="s">
        <v>4796</v>
      </c>
      <c r="O3304" s="68" t="s">
        <v>14666</v>
      </c>
      <c r="P3304" s="348" t="s">
        <v>15347</v>
      </c>
      <c r="Q3304" s="348" t="s">
        <v>15347</v>
      </c>
      <c r="R3304" s="348" t="s">
        <v>10588</v>
      </c>
      <c r="S3304" s="348">
        <v>87056320</v>
      </c>
      <c r="T3304" s="348" t="s">
        <v>15460</v>
      </c>
      <c r="U3304" s="348">
        <v>22005213</v>
      </c>
      <c r="V3304" s="68"/>
      <c r="W3304" s="68"/>
      <c r="X3304" s="68"/>
      <c r="Y3304" s="68"/>
    </row>
    <row r="3305" spans="1:25" x14ac:dyDescent="0.25">
      <c r="A3305" s="68" t="s">
        <v>8994</v>
      </c>
      <c r="B3305" s="68" t="s">
        <v>8993</v>
      </c>
      <c r="C3305" s="68" t="s">
        <v>4170</v>
      </c>
      <c r="D3305" s="68" t="s">
        <v>1493</v>
      </c>
      <c r="E3305" s="68" t="s">
        <v>5</v>
      </c>
      <c r="F3305" s="68" t="s">
        <v>195</v>
      </c>
      <c r="G3305" s="68" t="s">
        <v>6</v>
      </c>
      <c r="H3305" s="68" t="s">
        <v>5</v>
      </c>
      <c r="I3305" s="68">
        <v>60504</v>
      </c>
      <c r="J3305" s="68" t="s">
        <v>13937</v>
      </c>
      <c r="K3305" s="68" t="s">
        <v>196</v>
      </c>
      <c r="L3305" s="68" t="s">
        <v>14048</v>
      </c>
      <c r="M3305" s="68" t="s">
        <v>14049</v>
      </c>
      <c r="N3305" s="68" t="s">
        <v>4170</v>
      </c>
      <c r="O3305" s="68" t="s">
        <v>14666</v>
      </c>
      <c r="P3305" s="348" t="s">
        <v>15347</v>
      </c>
      <c r="Q3305" s="348" t="s">
        <v>15347</v>
      </c>
      <c r="R3305" s="348" t="s">
        <v>16933</v>
      </c>
      <c r="S3305" s="348">
        <v>84446643</v>
      </c>
      <c r="T3305" s="348" t="s">
        <v>15460</v>
      </c>
      <c r="U3305" s="348">
        <v>88243729</v>
      </c>
      <c r="V3305" s="68"/>
      <c r="W3305" s="68"/>
      <c r="X3305" s="68"/>
      <c r="Y3305" s="68"/>
    </row>
    <row r="3306" spans="1:25" x14ac:dyDescent="0.25">
      <c r="A3306" s="68" t="s">
        <v>8996</v>
      </c>
      <c r="B3306" s="68" t="s">
        <v>8995</v>
      </c>
      <c r="C3306" s="68" t="s">
        <v>6286</v>
      </c>
      <c r="D3306" s="68" t="s">
        <v>723</v>
      </c>
      <c r="E3306" s="68" t="s">
        <v>2</v>
      </c>
      <c r="F3306" s="68" t="s">
        <v>46</v>
      </c>
      <c r="G3306" s="68" t="s">
        <v>6</v>
      </c>
      <c r="H3306" s="68" t="s">
        <v>3</v>
      </c>
      <c r="I3306" s="68">
        <v>10502</v>
      </c>
      <c r="J3306" s="68" t="s">
        <v>13791</v>
      </c>
      <c r="K3306" s="68" t="s">
        <v>47</v>
      </c>
      <c r="L3306" s="68" t="s">
        <v>14155</v>
      </c>
      <c r="M3306" s="68" t="s">
        <v>1762</v>
      </c>
      <c r="N3306" s="68" t="s">
        <v>6286</v>
      </c>
      <c r="O3306" s="68" t="s">
        <v>14666</v>
      </c>
      <c r="P3306" s="348">
        <v>25465503</v>
      </c>
      <c r="Q3306" s="348">
        <v>25461555</v>
      </c>
      <c r="R3306" s="348" t="s">
        <v>14900</v>
      </c>
      <c r="S3306" s="348">
        <v>25465503</v>
      </c>
      <c r="T3306" s="348" t="s">
        <v>15653</v>
      </c>
      <c r="U3306" s="348">
        <v>21004869</v>
      </c>
      <c r="V3306" s="68"/>
      <c r="W3306" s="68"/>
      <c r="X3306" s="68" t="s">
        <v>8054</v>
      </c>
      <c r="Y3306" s="68"/>
    </row>
    <row r="3307" spans="1:25" x14ac:dyDescent="0.25">
      <c r="A3307" s="68" t="s">
        <v>8998</v>
      </c>
      <c r="B3307" s="68" t="s">
        <v>8997</v>
      </c>
      <c r="C3307" s="68" t="s">
        <v>8999</v>
      </c>
      <c r="D3307" s="68" t="s">
        <v>723</v>
      </c>
      <c r="E3307" s="68" t="s">
        <v>4</v>
      </c>
      <c r="F3307" s="68" t="s">
        <v>46</v>
      </c>
      <c r="G3307" s="68" t="s">
        <v>4249</v>
      </c>
      <c r="H3307" s="68" t="s">
        <v>4</v>
      </c>
      <c r="I3307" s="68">
        <v>12003</v>
      </c>
      <c r="J3307" s="68" t="s">
        <v>15304</v>
      </c>
      <c r="K3307" s="68" t="s">
        <v>47</v>
      </c>
      <c r="L3307" s="68" t="s">
        <v>4250</v>
      </c>
      <c r="M3307" s="68" t="s">
        <v>612</v>
      </c>
      <c r="N3307" s="68" t="s">
        <v>8999</v>
      </c>
      <c r="O3307" s="68" t="s">
        <v>14666</v>
      </c>
      <c r="P3307" s="348">
        <v>22016548</v>
      </c>
      <c r="Q3307" s="348">
        <v>22016548</v>
      </c>
      <c r="R3307" s="348" t="s">
        <v>11994</v>
      </c>
      <c r="S3307" s="348">
        <v>22016548</v>
      </c>
      <c r="T3307" s="348" t="s">
        <v>15403</v>
      </c>
      <c r="U3307" s="348">
        <v>25467360</v>
      </c>
      <c r="V3307" s="68"/>
      <c r="W3307" s="68"/>
      <c r="X3307" s="68" t="s">
        <v>6143</v>
      </c>
      <c r="Y3307" s="68"/>
    </row>
    <row r="3308" spans="1:25" x14ac:dyDescent="0.25">
      <c r="A3308" s="68" t="s">
        <v>9001</v>
      </c>
      <c r="B3308" s="68" t="s">
        <v>9000</v>
      </c>
      <c r="C3308" s="68" t="s">
        <v>9002</v>
      </c>
      <c r="D3308" s="68" t="s">
        <v>196</v>
      </c>
      <c r="E3308" s="68" t="s">
        <v>4</v>
      </c>
      <c r="F3308" s="68" t="s">
        <v>195</v>
      </c>
      <c r="G3308" s="68" t="s">
        <v>2</v>
      </c>
      <c r="H3308" s="68" t="s">
        <v>4</v>
      </c>
      <c r="I3308" s="68">
        <v>60103</v>
      </c>
      <c r="J3308" s="68" t="s">
        <v>12968</v>
      </c>
      <c r="K3308" s="68" t="s">
        <v>196</v>
      </c>
      <c r="L3308" s="68" t="s">
        <v>196</v>
      </c>
      <c r="M3308" s="68" t="s">
        <v>6408</v>
      </c>
      <c r="N3308" s="68" t="s">
        <v>11995</v>
      </c>
      <c r="O3308" s="68" t="s">
        <v>14666</v>
      </c>
      <c r="P3308" s="348">
        <v>26613324</v>
      </c>
      <c r="Q3308" s="348">
        <v>26613324</v>
      </c>
      <c r="R3308" s="348" t="s">
        <v>16066</v>
      </c>
      <c r="S3308" s="348">
        <v>88033344</v>
      </c>
      <c r="T3308" s="348" t="s">
        <v>15831</v>
      </c>
      <c r="U3308" s="348" t="s">
        <v>16736</v>
      </c>
      <c r="V3308" s="68"/>
      <c r="W3308" s="68"/>
      <c r="X3308" s="68" t="s">
        <v>6530</v>
      </c>
      <c r="Y3308" s="68"/>
    </row>
    <row r="3309" spans="1:25" x14ac:dyDescent="0.25">
      <c r="A3309" s="68" t="s">
        <v>9004</v>
      </c>
      <c r="B3309" s="68" t="s">
        <v>9003</v>
      </c>
      <c r="C3309" s="68" t="s">
        <v>750</v>
      </c>
      <c r="D3309" s="68" t="s">
        <v>5975</v>
      </c>
      <c r="E3309" s="68" t="s">
        <v>3</v>
      </c>
      <c r="F3309" s="68" t="s">
        <v>195</v>
      </c>
      <c r="G3309" s="68" t="s">
        <v>2</v>
      </c>
      <c r="H3309" s="68" t="s">
        <v>15</v>
      </c>
      <c r="I3309" s="68">
        <v>60111</v>
      </c>
      <c r="J3309" s="68" t="s">
        <v>13974</v>
      </c>
      <c r="K3309" s="68" t="s">
        <v>196</v>
      </c>
      <c r="L3309" s="68" t="s">
        <v>196</v>
      </c>
      <c r="M3309" s="68" t="s">
        <v>4033</v>
      </c>
      <c r="N3309" s="68" t="s">
        <v>750</v>
      </c>
      <c r="O3309" s="68" t="s">
        <v>14666</v>
      </c>
      <c r="P3309" s="348" t="s">
        <v>15347</v>
      </c>
      <c r="Q3309" s="348" t="s">
        <v>15347</v>
      </c>
      <c r="R3309" s="348" t="s">
        <v>13586</v>
      </c>
      <c r="S3309" s="348">
        <v>84401444</v>
      </c>
      <c r="T3309" s="348" t="s">
        <v>16296</v>
      </c>
      <c r="U3309" s="348">
        <v>26420211</v>
      </c>
      <c r="V3309" s="68"/>
      <c r="W3309" s="68"/>
      <c r="X3309" s="68" t="s">
        <v>3488</v>
      </c>
      <c r="Y3309" s="68"/>
    </row>
    <row r="3310" spans="1:25" x14ac:dyDescent="0.25">
      <c r="A3310" s="68" t="s">
        <v>9006</v>
      </c>
      <c r="B3310" s="68" t="s">
        <v>9005</v>
      </c>
      <c r="C3310" s="68" t="s">
        <v>9007</v>
      </c>
      <c r="D3310" s="68" t="s">
        <v>322</v>
      </c>
      <c r="E3310" s="68" t="s">
        <v>4</v>
      </c>
      <c r="F3310" s="68" t="s">
        <v>89</v>
      </c>
      <c r="G3310" s="68" t="s">
        <v>10</v>
      </c>
      <c r="H3310" s="68" t="s">
        <v>3</v>
      </c>
      <c r="I3310" s="68">
        <v>30802</v>
      </c>
      <c r="J3310" s="68" t="s">
        <v>12947</v>
      </c>
      <c r="K3310" s="68" t="s">
        <v>322</v>
      </c>
      <c r="L3310" s="68" t="s">
        <v>14158</v>
      </c>
      <c r="M3310" s="68" t="s">
        <v>352</v>
      </c>
      <c r="N3310" s="68" t="s">
        <v>9007</v>
      </c>
      <c r="O3310" s="68" t="s">
        <v>14666</v>
      </c>
      <c r="P3310" s="348">
        <v>25711522</v>
      </c>
      <c r="Q3310" s="348">
        <v>83740467</v>
      </c>
      <c r="R3310" s="348" t="s">
        <v>14892</v>
      </c>
      <c r="S3310" s="348">
        <v>83740467</v>
      </c>
      <c r="T3310" s="348" t="s">
        <v>16278</v>
      </c>
      <c r="U3310" s="348">
        <v>25521557</v>
      </c>
      <c r="V3310" s="68"/>
      <c r="W3310" s="68"/>
      <c r="X3310" s="68"/>
      <c r="Y3310" s="68"/>
    </row>
    <row r="3311" spans="1:25" x14ac:dyDescent="0.25">
      <c r="A3311" s="68" t="s">
        <v>9010</v>
      </c>
      <c r="B3311" s="68" t="s">
        <v>9009</v>
      </c>
      <c r="C3311" s="68" t="s">
        <v>9011</v>
      </c>
      <c r="D3311" s="68" t="s">
        <v>322</v>
      </c>
      <c r="E3311" s="68" t="s">
        <v>10</v>
      </c>
      <c r="F3311" s="68" t="s">
        <v>89</v>
      </c>
      <c r="G3311" s="68" t="s">
        <v>3</v>
      </c>
      <c r="H3311" s="68" t="s">
        <v>4</v>
      </c>
      <c r="I3311" s="68">
        <v>30203</v>
      </c>
      <c r="J3311" s="68" t="s">
        <v>13904</v>
      </c>
      <c r="K3311" s="68" t="s">
        <v>322</v>
      </c>
      <c r="L3311" s="68" t="s">
        <v>3863</v>
      </c>
      <c r="M3311" s="68" t="s">
        <v>4574</v>
      </c>
      <c r="N3311" s="68" t="s">
        <v>11996</v>
      </c>
      <c r="O3311" s="68" t="s">
        <v>14666</v>
      </c>
      <c r="P3311" s="348">
        <v>25332553</v>
      </c>
      <c r="Q3311" s="348">
        <v>86986784</v>
      </c>
      <c r="R3311" s="348" t="s">
        <v>13319</v>
      </c>
      <c r="S3311" s="348">
        <v>25332553</v>
      </c>
      <c r="T3311" s="348" t="s">
        <v>15672</v>
      </c>
      <c r="U3311" s="348">
        <v>25740008</v>
      </c>
      <c r="V3311" s="68"/>
      <c r="W3311" s="68"/>
      <c r="X3311" s="68" t="s">
        <v>4568</v>
      </c>
      <c r="Y3311" s="68"/>
    </row>
    <row r="3312" spans="1:25" x14ac:dyDescent="0.25">
      <c r="A3312" s="68" t="s">
        <v>9013</v>
      </c>
      <c r="B3312" s="68" t="s">
        <v>9012</v>
      </c>
      <c r="C3312" s="68" t="s">
        <v>2497</v>
      </c>
      <c r="D3312" s="68" t="s">
        <v>126</v>
      </c>
      <c r="E3312" s="68" t="s">
        <v>7</v>
      </c>
      <c r="F3312" s="68" t="s">
        <v>49</v>
      </c>
      <c r="G3312" s="68" t="s">
        <v>4</v>
      </c>
      <c r="H3312" s="68" t="s">
        <v>5</v>
      </c>
      <c r="I3312" s="68">
        <v>20304</v>
      </c>
      <c r="J3312" s="68" t="s">
        <v>12972</v>
      </c>
      <c r="K3312" s="68" t="s">
        <v>126</v>
      </c>
      <c r="L3312" s="68" t="s">
        <v>849</v>
      </c>
      <c r="M3312" s="68" t="s">
        <v>2669</v>
      </c>
      <c r="N3312" s="68" t="s">
        <v>4250</v>
      </c>
      <c r="O3312" s="68" t="s">
        <v>14666</v>
      </c>
      <c r="P3312" s="348">
        <v>24948742</v>
      </c>
      <c r="Q3312" s="348">
        <v>24948742</v>
      </c>
      <c r="R3312" s="348" t="s">
        <v>16067</v>
      </c>
      <c r="S3312" s="348">
        <v>24948742</v>
      </c>
      <c r="T3312" s="348" t="s">
        <v>16269</v>
      </c>
      <c r="U3312" s="348">
        <v>24941124</v>
      </c>
      <c r="V3312" s="68"/>
      <c r="W3312" s="68"/>
      <c r="X3312" s="68" t="s">
        <v>4597</v>
      </c>
      <c r="Y3312" s="68"/>
    </row>
    <row r="3313" spans="1:25" x14ac:dyDescent="0.25">
      <c r="A3313" s="68" t="s">
        <v>9015</v>
      </c>
      <c r="B3313" s="68" t="s">
        <v>9014</v>
      </c>
      <c r="C3313" s="68" t="s">
        <v>6691</v>
      </c>
      <c r="D3313" s="68" t="s">
        <v>11173</v>
      </c>
      <c r="E3313" s="68" t="s">
        <v>2</v>
      </c>
      <c r="F3313" s="68" t="s">
        <v>133</v>
      </c>
      <c r="G3313" s="68" t="s">
        <v>5</v>
      </c>
      <c r="H3313" s="68" t="s">
        <v>2</v>
      </c>
      <c r="I3313" s="68">
        <v>70401</v>
      </c>
      <c r="J3313" s="68" t="s">
        <v>12902</v>
      </c>
      <c r="K3313" s="68" t="s">
        <v>132</v>
      </c>
      <c r="L3313" s="68" t="s">
        <v>14347</v>
      </c>
      <c r="M3313" s="68" t="s">
        <v>7341</v>
      </c>
      <c r="N3313" s="68" t="s">
        <v>6691</v>
      </c>
      <c r="O3313" s="68" t="s">
        <v>14666</v>
      </c>
      <c r="P3313" s="348">
        <v>83088983</v>
      </c>
      <c r="Q3313" s="348" t="s">
        <v>15347</v>
      </c>
      <c r="R3313" s="348" t="s">
        <v>16934</v>
      </c>
      <c r="S3313" s="348">
        <v>83369997</v>
      </c>
      <c r="T3313" s="348" t="s">
        <v>15939</v>
      </c>
      <c r="U3313" s="348">
        <v>87286188</v>
      </c>
      <c r="V3313" s="68"/>
      <c r="W3313" s="68"/>
      <c r="X3313" s="68" t="s">
        <v>8158</v>
      </c>
      <c r="Y3313" s="68"/>
    </row>
    <row r="3314" spans="1:25" x14ac:dyDescent="0.25">
      <c r="A3314" s="68" t="s">
        <v>9017</v>
      </c>
      <c r="B3314" s="68" t="s">
        <v>9016</v>
      </c>
      <c r="C3314" s="68" t="s">
        <v>9018</v>
      </c>
      <c r="D3314" s="68" t="s">
        <v>1737</v>
      </c>
      <c r="E3314" s="68" t="s">
        <v>6</v>
      </c>
      <c r="F3314" s="68" t="s">
        <v>195</v>
      </c>
      <c r="G3314" s="68" t="s">
        <v>15</v>
      </c>
      <c r="H3314" s="68" t="s">
        <v>4</v>
      </c>
      <c r="I3314" s="68">
        <v>61103</v>
      </c>
      <c r="J3314" s="68" t="s">
        <v>14582</v>
      </c>
      <c r="K3314" s="68" t="s">
        <v>196</v>
      </c>
      <c r="L3314" s="68" t="s">
        <v>2779</v>
      </c>
      <c r="M3314" s="68" t="s">
        <v>898</v>
      </c>
      <c r="N3314" s="68" t="s">
        <v>9018</v>
      </c>
      <c r="O3314" s="68" t="s">
        <v>14666</v>
      </c>
      <c r="P3314" s="348" t="s">
        <v>15347</v>
      </c>
      <c r="Q3314" s="348" t="s">
        <v>15347</v>
      </c>
      <c r="R3314" s="348" t="s">
        <v>16068</v>
      </c>
      <c r="S3314" s="348">
        <v>83092139</v>
      </c>
      <c r="T3314" s="348" t="s">
        <v>15911</v>
      </c>
      <c r="U3314" s="348">
        <v>26377541</v>
      </c>
      <c r="V3314" s="68"/>
      <c r="W3314" s="68"/>
      <c r="X3314" s="68" t="s">
        <v>10748</v>
      </c>
      <c r="Y3314" s="68"/>
    </row>
    <row r="3315" spans="1:25" x14ac:dyDescent="0.25">
      <c r="A3315" s="68" t="s">
        <v>9020</v>
      </c>
      <c r="B3315" s="68" t="s">
        <v>9019</v>
      </c>
      <c r="C3315" s="68" t="s">
        <v>9021</v>
      </c>
      <c r="D3315" s="68" t="s">
        <v>1737</v>
      </c>
      <c r="E3315" s="68" t="s">
        <v>5</v>
      </c>
      <c r="F3315" s="68" t="s">
        <v>195</v>
      </c>
      <c r="G3315" s="68" t="s">
        <v>11</v>
      </c>
      <c r="H3315" s="68" t="s">
        <v>2</v>
      </c>
      <c r="I3315" s="68">
        <v>60901</v>
      </c>
      <c r="J3315" s="68" t="s">
        <v>12920</v>
      </c>
      <c r="K3315" s="68" t="s">
        <v>196</v>
      </c>
      <c r="L3315" s="68" t="s">
        <v>722</v>
      </c>
      <c r="M3315" s="68" t="s">
        <v>722</v>
      </c>
      <c r="N3315" s="68" t="s">
        <v>9021</v>
      </c>
      <c r="O3315" s="68" t="s">
        <v>14666</v>
      </c>
      <c r="P3315" s="348">
        <v>27799004</v>
      </c>
      <c r="Q3315" s="348" t="s">
        <v>15347</v>
      </c>
      <c r="R3315" s="348" t="s">
        <v>13653</v>
      </c>
      <c r="S3315" s="348">
        <v>27799004</v>
      </c>
      <c r="T3315" s="348" t="s">
        <v>15995</v>
      </c>
      <c r="U3315" s="348">
        <v>27799004</v>
      </c>
      <c r="V3315" s="68"/>
      <c r="W3315" s="68"/>
      <c r="X3315" s="68" t="s">
        <v>7997</v>
      </c>
      <c r="Y3315" s="68"/>
    </row>
    <row r="3316" spans="1:25" x14ac:dyDescent="0.25">
      <c r="A3316" s="68" t="s">
        <v>9023</v>
      </c>
      <c r="B3316" s="68" t="s">
        <v>9022</v>
      </c>
      <c r="C3316" s="68" t="s">
        <v>1010</v>
      </c>
      <c r="D3316" s="68" t="s">
        <v>1737</v>
      </c>
      <c r="E3316" s="68" t="s">
        <v>4</v>
      </c>
      <c r="F3316" s="68" t="s">
        <v>195</v>
      </c>
      <c r="G3316" s="68" t="s">
        <v>11</v>
      </c>
      <c r="H3316" s="68" t="s">
        <v>2</v>
      </c>
      <c r="I3316" s="68">
        <v>60901</v>
      </c>
      <c r="J3316" s="68" t="s">
        <v>12920</v>
      </c>
      <c r="K3316" s="68" t="s">
        <v>196</v>
      </c>
      <c r="L3316" s="68" t="s">
        <v>722</v>
      </c>
      <c r="M3316" s="68" t="s">
        <v>722</v>
      </c>
      <c r="N3316" s="68" t="s">
        <v>1010</v>
      </c>
      <c r="O3316" s="68" t="s">
        <v>14666</v>
      </c>
      <c r="P3316" s="348">
        <v>27797133</v>
      </c>
      <c r="Q3316" s="348" t="s">
        <v>15347</v>
      </c>
      <c r="R3316" s="348" t="s">
        <v>16935</v>
      </c>
      <c r="S3316" s="348">
        <v>27797133</v>
      </c>
      <c r="T3316" s="348" t="s">
        <v>15784</v>
      </c>
      <c r="U3316" s="348">
        <v>27798158</v>
      </c>
      <c r="V3316" s="68"/>
      <c r="W3316" s="68"/>
      <c r="X3316" s="68" t="s">
        <v>8747</v>
      </c>
      <c r="Y3316" s="68"/>
    </row>
    <row r="3317" spans="1:25" x14ac:dyDescent="0.25">
      <c r="A3317" s="68" t="s">
        <v>9025</v>
      </c>
      <c r="B3317" s="68" t="s">
        <v>9024</v>
      </c>
      <c r="C3317" s="68" t="s">
        <v>9026</v>
      </c>
      <c r="D3317" s="68" t="s">
        <v>4119</v>
      </c>
      <c r="E3317" s="68" t="s">
        <v>4</v>
      </c>
      <c r="F3317" s="68" t="s">
        <v>133</v>
      </c>
      <c r="G3317" s="68" t="s">
        <v>3</v>
      </c>
      <c r="H3317" s="68" t="s">
        <v>6</v>
      </c>
      <c r="I3317" s="68">
        <v>70205</v>
      </c>
      <c r="J3317" s="68" t="s">
        <v>13953</v>
      </c>
      <c r="K3317" s="68" t="s">
        <v>132</v>
      </c>
      <c r="L3317" s="68" t="s">
        <v>14376</v>
      </c>
      <c r="M3317" s="68" t="s">
        <v>4120</v>
      </c>
      <c r="N3317" s="68" t="s">
        <v>9026</v>
      </c>
      <c r="O3317" s="68" t="s">
        <v>14666</v>
      </c>
      <c r="P3317" s="348">
        <v>44092768</v>
      </c>
      <c r="Q3317" s="348" t="s">
        <v>15347</v>
      </c>
      <c r="R3317" s="348" t="s">
        <v>16936</v>
      </c>
      <c r="S3317" s="348">
        <v>83994110</v>
      </c>
      <c r="T3317" s="348" t="s">
        <v>15646</v>
      </c>
      <c r="U3317" s="348">
        <v>21007274</v>
      </c>
      <c r="V3317" s="68"/>
      <c r="W3317" s="68"/>
      <c r="X3317" s="68" t="s">
        <v>5818</v>
      </c>
      <c r="Y3317" s="68"/>
    </row>
    <row r="3318" spans="1:25" x14ac:dyDescent="0.25">
      <c r="A3318" s="68" t="s">
        <v>9028</v>
      </c>
      <c r="B3318" s="68" t="s">
        <v>9027</v>
      </c>
      <c r="C3318" s="68" t="s">
        <v>929</v>
      </c>
      <c r="D3318" s="68" t="s">
        <v>281</v>
      </c>
      <c r="E3318" s="68" t="s">
        <v>6</v>
      </c>
      <c r="F3318" s="68" t="s">
        <v>282</v>
      </c>
      <c r="G3318" s="68" t="s">
        <v>12</v>
      </c>
      <c r="H3318" s="68" t="s">
        <v>5</v>
      </c>
      <c r="I3318" s="68">
        <v>41004</v>
      </c>
      <c r="J3318" s="68" t="s">
        <v>13945</v>
      </c>
      <c r="K3318" s="68" t="s">
        <v>283</v>
      </c>
      <c r="L3318" s="68" t="s">
        <v>281</v>
      </c>
      <c r="M3318" s="68" t="s">
        <v>14194</v>
      </c>
      <c r="N3318" s="68" t="s">
        <v>16069</v>
      </c>
      <c r="O3318" s="68" t="s">
        <v>14666</v>
      </c>
      <c r="P3318" s="348">
        <v>86590505</v>
      </c>
      <c r="Q3318" s="348" t="s">
        <v>15347</v>
      </c>
      <c r="R3318" s="348" t="s">
        <v>16937</v>
      </c>
      <c r="S3318" s="348">
        <v>86590505</v>
      </c>
      <c r="T3318" s="348" t="s">
        <v>10205</v>
      </c>
      <c r="U3318" s="348">
        <v>22065913</v>
      </c>
      <c r="V3318" s="68" t="s">
        <v>15261</v>
      </c>
      <c r="W3318" s="68"/>
      <c r="X3318" s="68" t="s">
        <v>7926</v>
      </c>
      <c r="Y3318" s="68"/>
    </row>
    <row r="3319" spans="1:25" x14ac:dyDescent="0.25">
      <c r="A3319" s="68" t="s">
        <v>9030</v>
      </c>
      <c r="B3319" s="68" t="s">
        <v>9029</v>
      </c>
      <c r="C3319" s="68" t="s">
        <v>9031</v>
      </c>
      <c r="D3319" s="68" t="s">
        <v>4119</v>
      </c>
      <c r="E3319" s="68" t="s">
        <v>6</v>
      </c>
      <c r="F3319" s="68" t="s">
        <v>133</v>
      </c>
      <c r="G3319" s="68" t="s">
        <v>3</v>
      </c>
      <c r="H3319" s="68" t="s">
        <v>5</v>
      </c>
      <c r="I3319" s="68">
        <v>70204</v>
      </c>
      <c r="J3319" s="68" t="s">
        <v>13929</v>
      </c>
      <c r="K3319" s="68" t="s">
        <v>132</v>
      </c>
      <c r="L3319" s="68" t="s">
        <v>14376</v>
      </c>
      <c r="M3319" s="68" t="s">
        <v>4451</v>
      </c>
      <c r="N3319" s="68" t="s">
        <v>11998</v>
      </c>
      <c r="O3319" s="68" t="s">
        <v>14666</v>
      </c>
      <c r="P3319" s="348" t="s">
        <v>16938</v>
      </c>
      <c r="Q3319" s="348" t="s">
        <v>15347</v>
      </c>
      <c r="R3319" s="348" t="s">
        <v>13287</v>
      </c>
      <c r="S3319" s="348" t="s">
        <v>16939</v>
      </c>
      <c r="T3319" s="348" t="s">
        <v>15385</v>
      </c>
      <c r="U3319" s="348">
        <v>27633911</v>
      </c>
      <c r="V3319" s="68"/>
      <c r="W3319" s="68"/>
      <c r="X3319" s="68" t="s">
        <v>12192</v>
      </c>
      <c r="Y3319" s="68"/>
    </row>
    <row r="3320" spans="1:25" x14ac:dyDescent="0.25">
      <c r="A3320" s="68" t="s">
        <v>9033</v>
      </c>
      <c r="B3320" s="68" t="s">
        <v>9032</v>
      </c>
      <c r="C3320" s="68" t="s">
        <v>1680</v>
      </c>
      <c r="D3320" s="68" t="s">
        <v>63</v>
      </c>
      <c r="E3320" s="68" t="s">
        <v>4</v>
      </c>
      <c r="F3320" s="68" t="s">
        <v>46</v>
      </c>
      <c r="G3320" s="68" t="s">
        <v>7</v>
      </c>
      <c r="H3320" s="68" t="s">
        <v>4</v>
      </c>
      <c r="I3320" s="68">
        <v>10603</v>
      </c>
      <c r="J3320" s="68" t="s">
        <v>13795</v>
      </c>
      <c r="K3320" s="68" t="s">
        <v>47</v>
      </c>
      <c r="L3320" s="68" t="s">
        <v>661</v>
      </c>
      <c r="M3320" s="68" t="s">
        <v>689</v>
      </c>
      <c r="N3320" s="68" t="s">
        <v>1680</v>
      </c>
      <c r="O3320" s="68" t="s">
        <v>14666</v>
      </c>
      <c r="P3320" s="348">
        <v>24107172</v>
      </c>
      <c r="Q3320" s="348" t="s">
        <v>15347</v>
      </c>
      <c r="R3320" s="348" t="s">
        <v>14684</v>
      </c>
      <c r="S3320" s="348">
        <v>87021880</v>
      </c>
      <c r="T3320" s="348" t="s">
        <v>14698</v>
      </c>
      <c r="U3320" s="348">
        <v>22301358</v>
      </c>
      <c r="V3320" s="68"/>
      <c r="W3320" s="68"/>
      <c r="X3320" s="68" t="s">
        <v>4792</v>
      </c>
      <c r="Y3320" s="68"/>
    </row>
    <row r="3321" spans="1:25" x14ac:dyDescent="0.25">
      <c r="A3321" s="68" t="s">
        <v>9035</v>
      </c>
      <c r="B3321" s="68" t="s">
        <v>9034</v>
      </c>
      <c r="C3321" s="68" t="s">
        <v>9036</v>
      </c>
      <c r="D3321" s="68" t="s">
        <v>63</v>
      </c>
      <c r="E3321" s="68" t="s">
        <v>7</v>
      </c>
      <c r="F3321" s="68" t="s">
        <v>46</v>
      </c>
      <c r="G3321" s="68" t="s">
        <v>16</v>
      </c>
      <c r="H3321" s="68" t="s">
        <v>6</v>
      </c>
      <c r="I3321" s="68">
        <v>11205</v>
      </c>
      <c r="J3321" s="68" t="s">
        <v>13843</v>
      </c>
      <c r="K3321" s="68" t="s">
        <v>47</v>
      </c>
      <c r="L3321" s="68" t="s">
        <v>14011</v>
      </c>
      <c r="M3321" s="68" t="s">
        <v>966</v>
      </c>
      <c r="N3321" s="68" t="s">
        <v>9036</v>
      </c>
      <c r="O3321" s="68" t="s">
        <v>14666</v>
      </c>
      <c r="P3321" s="348">
        <v>22009476</v>
      </c>
      <c r="Q3321" s="348">
        <v>22009476</v>
      </c>
      <c r="R3321" s="348" t="s">
        <v>16940</v>
      </c>
      <c r="S3321" s="348">
        <v>22009476</v>
      </c>
      <c r="T3321" s="348" t="s">
        <v>715</v>
      </c>
      <c r="U3321" s="348">
        <v>24104951</v>
      </c>
      <c r="V3321" s="68"/>
      <c r="W3321" s="68"/>
      <c r="X3321" s="68" t="s">
        <v>8153</v>
      </c>
      <c r="Y3321" s="68"/>
    </row>
    <row r="3322" spans="1:25" x14ac:dyDescent="0.25">
      <c r="A3322" s="68" t="s">
        <v>9038</v>
      </c>
      <c r="B3322" s="68" t="s">
        <v>9037</v>
      </c>
      <c r="C3322" s="68" t="s">
        <v>9039</v>
      </c>
      <c r="D3322" s="68" t="s">
        <v>322</v>
      </c>
      <c r="E3322" s="68" t="s">
        <v>8</v>
      </c>
      <c r="F3322" s="68" t="s">
        <v>89</v>
      </c>
      <c r="G3322" s="68" t="s">
        <v>2</v>
      </c>
      <c r="H3322" s="68" t="s">
        <v>15</v>
      </c>
      <c r="I3322" s="68">
        <v>30111</v>
      </c>
      <c r="J3322" s="68" t="s">
        <v>13056</v>
      </c>
      <c r="K3322" s="68" t="s">
        <v>322</v>
      </c>
      <c r="L3322" s="68" t="s">
        <v>322</v>
      </c>
      <c r="M3322" s="68" t="s">
        <v>4352</v>
      </c>
      <c r="N3322" s="68" t="s">
        <v>11323</v>
      </c>
      <c r="O3322" s="68" t="s">
        <v>14666</v>
      </c>
      <c r="P3322" s="348">
        <v>25738065</v>
      </c>
      <c r="Q3322" s="348">
        <v>86602065</v>
      </c>
      <c r="R3322" s="348" t="s">
        <v>12702</v>
      </c>
      <c r="S3322" s="348">
        <v>25730301</v>
      </c>
      <c r="T3322" s="348" t="s">
        <v>15668</v>
      </c>
      <c r="U3322" s="348" t="s">
        <v>16070</v>
      </c>
      <c r="V3322" s="68"/>
      <c r="W3322" s="68"/>
      <c r="X3322" s="68" t="s">
        <v>4974</v>
      </c>
      <c r="Y3322" s="68"/>
    </row>
    <row r="3323" spans="1:25" x14ac:dyDescent="0.25">
      <c r="A3323" s="68" t="s">
        <v>9042</v>
      </c>
      <c r="B3323" s="68" t="s">
        <v>9041</v>
      </c>
      <c r="C3323" s="68" t="s">
        <v>8257</v>
      </c>
      <c r="D3323" s="68" t="s">
        <v>299</v>
      </c>
      <c r="E3323" s="68" t="s">
        <v>3</v>
      </c>
      <c r="F3323" s="68" t="s">
        <v>49</v>
      </c>
      <c r="G3323" s="68" t="s">
        <v>12</v>
      </c>
      <c r="H3323" s="68" t="s">
        <v>10</v>
      </c>
      <c r="I3323" s="68">
        <v>21008</v>
      </c>
      <c r="J3323" s="68" t="s">
        <v>13013</v>
      </c>
      <c r="K3323" s="68" t="s">
        <v>126</v>
      </c>
      <c r="L3323" s="68" t="s">
        <v>299</v>
      </c>
      <c r="M3323" s="68" t="s">
        <v>3409</v>
      </c>
      <c r="N3323" s="68" t="s">
        <v>8257</v>
      </c>
      <c r="O3323" s="68" t="s">
        <v>14666</v>
      </c>
      <c r="P3323" s="348">
        <v>86175890</v>
      </c>
      <c r="Q3323" s="348" t="s">
        <v>15347</v>
      </c>
      <c r="R3323" s="348" t="s">
        <v>14121</v>
      </c>
      <c r="S3323" s="348">
        <v>88000061</v>
      </c>
      <c r="T3323" s="348" t="s">
        <v>15798</v>
      </c>
      <c r="U3323" s="348">
        <v>89207693</v>
      </c>
      <c r="V3323" s="68"/>
      <c r="W3323" s="68"/>
      <c r="X3323" s="68" t="s">
        <v>7197</v>
      </c>
      <c r="Y3323" s="68"/>
    </row>
    <row r="3324" spans="1:25" x14ac:dyDescent="0.25">
      <c r="A3324" s="68" t="s">
        <v>9044</v>
      </c>
      <c r="B3324" s="68" t="s">
        <v>9043</v>
      </c>
      <c r="C3324" s="68" t="s">
        <v>9045</v>
      </c>
      <c r="D3324" s="68" t="s">
        <v>11160</v>
      </c>
      <c r="E3324" s="68" t="s">
        <v>2</v>
      </c>
      <c r="F3324" s="68" t="s">
        <v>49</v>
      </c>
      <c r="G3324" s="68" t="s">
        <v>17</v>
      </c>
      <c r="H3324" s="68" t="s">
        <v>2</v>
      </c>
      <c r="I3324" s="68">
        <v>21301</v>
      </c>
      <c r="J3324" s="68" t="s">
        <v>13028</v>
      </c>
      <c r="K3324" s="68" t="s">
        <v>126</v>
      </c>
      <c r="L3324" s="68" t="s">
        <v>271</v>
      </c>
      <c r="M3324" s="68" t="s">
        <v>271</v>
      </c>
      <c r="N3324" s="68" t="s">
        <v>9045</v>
      </c>
      <c r="O3324" s="68" t="s">
        <v>14666</v>
      </c>
      <c r="P3324" s="348">
        <v>44057996</v>
      </c>
      <c r="Q3324" s="348" t="s">
        <v>15347</v>
      </c>
      <c r="R3324" s="348" t="s">
        <v>15192</v>
      </c>
      <c r="S3324" s="348">
        <v>87013626</v>
      </c>
      <c r="T3324" s="348" t="s">
        <v>15793</v>
      </c>
      <c r="U3324" s="348">
        <v>24700533</v>
      </c>
      <c r="V3324" s="68"/>
      <c r="W3324" s="68"/>
      <c r="X3324" s="68" t="s">
        <v>12193</v>
      </c>
      <c r="Y3324" s="68"/>
    </row>
    <row r="3325" spans="1:25" x14ac:dyDescent="0.25">
      <c r="A3325" s="68" t="s">
        <v>9047</v>
      </c>
      <c r="B3325" s="68" t="s">
        <v>9046</v>
      </c>
      <c r="C3325" s="68" t="s">
        <v>9048</v>
      </c>
      <c r="D3325" s="68" t="s">
        <v>11160</v>
      </c>
      <c r="E3325" s="68" t="s">
        <v>2</v>
      </c>
      <c r="F3325" s="68" t="s">
        <v>49</v>
      </c>
      <c r="G3325" s="68" t="s">
        <v>17</v>
      </c>
      <c r="H3325" s="68" t="s">
        <v>2</v>
      </c>
      <c r="I3325" s="68">
        <v>21301</v>
      </c>
      <c r="J3325" s="68" t="s">
        <v>13028</v>
      </c>
      <c r="K3325" s="68" t="s">
        <v>126</v>
      </c>
      <c r="L3325" s="68" t="s">
        <v>271</v>
      </c>
      <c r="M3325" s="68" t="s">
        <v>271</v>
      </c>
      <c r="N3325" s="68" t="s">
        <v>101</v>
      </c>
      <c r="O3325" s="68" t="s">
        <v>14666</v>
      </c>
      <c r="P3325" s="348">
        <v>24701171</v>
      </c>
      <c r="Q3325" s="348">
        <v>24700539</v>
      </c>
      <c r="R3325" s="348" t="s">
        <v>10599</v>
      </c>
      <c r="S3325" s="348">
        <v>24701171</v>
      </c>
      <c r="T3325" s="348" t="s">
        <v>15793</v>
      </c>
      <c r="U3325" s="348">
        <v>24700533</v>
      </c>
      <c r="V3325" s="68"/>
      <c r="W3325" s="68"/>
      <c r="X3325" s="68" t="s">
        <v>5370</v>
      </c>
      <c r="Y3325" s="68"/>
    </row>
    <row r="3326" spans="1:25" x14ac:dyDescent="0.25">
      <c r="A3326" s="68" t="s">
        <v>9050</v>
      </c>
      <c r="B3326" s="68" t="s">
        <v>9049</v>
      </c>
      <c r="C3326" s="68" t="s">
        <v>9051</v>
      </c>
      <c r="D3326" s="68" t="s">
        <v>126</v>
      </c>
      <c r="E3326" s="68" t="s">
        <v>11</v>
      </c>
      <c r="F3326" s="68" t="s">
        <v>49</v>
      </c>
      <c r="G3326" s="68" t="s">
        <v>11</v>
      </c>
      <c r="H3326" s="68" t="s">
        <v>5</v>
      </c>
      <c r="I3326" s="68">
        <v>20904</v>
      </c>
      <c r="J3326" s="68" t="s">
        <v>13005</v>
      </c>
      <c r="K3326" s="68" t="s">
        <v>126</v>
      </c>
      <c r="L3326" s="68" t="s">
        <v>14092</v>
      </c>
      <c r="M3326" s="68" t="s">
        <v>943</v>
      </c>
      <c r="N3326" s="68" t="s">
        <v>9051</v>
      </c>
      <c r="O3326" s="68" t="s">
        <v>14666</v>
      </c>
      <c r="P3326" s="348">
        <v>40828647</v>
      </c>
      <c r="Q3326" s="348">
        <v>47042561</v>
      </c>
      <c r="R3326" s="348" t="s">
        <v>10505</v>
      </c>
      <c r="S3326" s="348">
        <v>40828647</v>
      </c>
      <c r="T3326" s="348" t="s">
        <v>16267</v>
      </c>
      <c r="U3326" s="348">
        <v>24282460</v>
      </c>
      <c r="V3326" s="68" t="s">
        <v>15261</v>
      </c>
      <c r="W3326" s="68"/>
      <c r="X3326" s="68" t="s">
        <v>4933</v>
      </c>
      <c r="Y3326" s="68"/>
    </row>
    <row r="3327" spans="1:25" x14ac:dyDescent="0.25">
      <c r="A3327" s="68" t="s">
        <v>9053</v>
      </c>
      <c r="B3327" s="68" t="s">
        <v>9052</v>
      </c>
      <c r="C3327" s="68" t="s">
        <v>10478</v>
      </c>
      <c r="D3327" s="68" t="s">
        <v>196</v>
      </c>
      <c r="E3327" s="68" t="s">
        <v>8</v>
      </c>
      <c r="F3327" s="68" t="s">
        <v>195</v>
      </c>
      <c r="G3327" s="68" t="s">
        <v>3</v>
      </c>
      <c r="H3327" s="68" t="s">
        <v>2</v>
      </c>
      <c r="I3327" s="68">
        <v>60201</v>
      </c>
      <c r="J3327" s="68" t="s">
        <v>13759</v>
      </c>
      <c r="K3327" s="68" t="s">
        <v>196</v>
      </c>
      <c r="L3327" s="68" t="s">
        <v>6187</v>
      </c>
      <c r="M3327" s="68" t="s">
        <v>6582</v>
      </c>
      <c r="N3327" s="68" t="s">
        <v>10116</v>
      </c>
      <c r="O3327" s="68" t="s">
        <v>14666</v>
      </c>
      <c r="P3327" s="348">
        <v>26364033</v>
      </c>
      <c r="Q3327" s="348">
        <v>26364033</v>
      </c>
      <c r="R3327" s="348" t="s">
        <v>16071</v>
      </c>
      <c r="S3327" s="348">
        <v>26364033</v>
      </c>
      <c r="T3327" s="348" t="s">
        <v>15802</v>
      </c>
      <c r="U3327" s="348">
        <v>26350583</v>
      </c>
      <c r="V3327" s="68"/>
      <c r="W3327" s="68"/>
      <c r="X3327" s="68" t="s">
        <v>3419</v>
      </c>
      <c r="Y3327" s="68" t="s">
        <v>7332</v>
      </c>
    </row>
    <row r="3328" spans="1:25" x14ac:dyDescent="0.25">
      <c r="A3328" s="68" t="s">
        <v>9055</v>
      </c>
      <c r="B3328" s="68" t="s">
        <v>9054</v>
      </c>
      <c r="C3328" s="68" t="s">
        <v>9056</v>
      </c>
      <c r="D3328" s="68" t="s">
        <v>196</v>
      </c>
      <c r="E3328" s="68" t="s">
        <v>4</v>
      </c>
      <c r="F3328" s="68" t="s">
        <v>195</v>
      </c>
      <c r="G3328" s="68" t="s">
        <v>2</v>
      </c>
      <c r="H3328" s="68" t="s">
        <v>4</v>
      </c>
      <c r="I3328" s="68">
        <v>60103</v>
      </c>
      <c r="J3328" s="68" t="s">
        <v>12968</v>
      </c>
      <c r="K3328" s="68" t="s">
        <v>196</v>
      </c>
      <c r="L3328" s="68" t="s">
        <v>196</v>
      </c>
      <c r="M3328" s="68" t="s">
        <v>6408</v>
      </c>
      <c r="N3328" s="68" t="s">
        <v>9056</v>
      </c>
      <c r="O3328" s="68" t="s">
        <v>14666</v>
      </c>
      <c r="P3328" s="348">
        <v>22006174</v>
      </c>
      <c r="Q3328" s="348">
        <v>60393378</v>
      </c>
      <c r="R3328" s="348" t="s">
        <v>15831</v>
      </c>
      <c r="S3328" s="348" t="s">
        <v>16941</v>
      </c>
      <c r="T3328" s="348" t="s">
        <v>15831</v>
      </c>
      <c r="U3328" s="348" t="s">
        <v>16941</v>
      </c>
      <c r="V3328" s="68"/>
      <c r="W3328" s="68"/>
      <c r="X3328" s="68" t="s">
        <v>8487</v>
      </c>
      <c r="Y3328" s="68"/>
    </row>
    <row r="3329" spans="1:25" x14ac:dyDescent="0.25">
      <c r="A3329" s="68" t="s">
        <v>9058</v>
      </c>
      <c r="B3329" s="68" t="s">
        <v>9057</v>
      </c>
      <c r="C3329" s="68" t="s">
        <v>641</v>
      </c>
      <c r="D3329" s="68" t="s">
        <v>281</v>
      </c>
      <c r="E3329" s="68" t="s">
        <v>4</v>
      </c>
      <c r="F3329" s="68" t="s">
        <v>282</v>
      </c>
      <c r="G3329" s="68" t="s">
        <v>12</v>
      </c>
      <c r="H3329" s="68" t="s">
        <v>2</v>
      </c>
      <c r="I3329" s="68">
        <v>41001</v>
      </c>
      <c r="J3329" s="68" t="s">
        <v>13818</v>
      </c>
      <c r="K3329" s="68" t="s">
        <v>283</v>
      </c>
      <c r="L3329" s="68" t="s">
        <v>281</v>
      </c>
      <c r="M3329" s="68" t="s">
        <v>4153</v>
      </c>
      <c r="N3329" s="68" t="s">
        <v>641</v>
      </c>
      <c r="O3329" s="68" t="s">
        <v>14666</v>
      </c>
      <c r="P3329" s="348">
        <v>27666906</v>
      </c>
      <c r="Q3329" s="348" t="s">
        <v>15347</v>
      </c>
      <c r="R3329" s="348" t="s">
        <v>16035</v>
      </c>
      <c r="S3329" s="348">
        <v>85415784</v>
      </c>
      <c r="T3329" s="348" t="s">
        <v>15373</v>
      </c>
      <c r="U3329" s="348">
        <v>27666283</v>
      </c>
      <c r="V3329" s="68"/>
      <c r="W3329" s="68"/>
      <c r="X3329" s="68" t="s">
        <v>3731</v>
      </c>
      <c r="Y3329" s="68"/>
    </row>
    <row r="3330" spans="1:25" x14ac:dyDescent="0.25">
      <c r="A3330" s="68" t="s">
        <v>9060</v>
      </c>
      <c r="B3330" s="68" t="s">
        <v>9059</v>
      </c>
      <c r="C3330" s="68" t="s">
        <v>9061</v>
      </c>
      <c r="D3330" s="68" t="s">
        <v>11185</v>
      </c>
      <c r="E3330" s="68" t="s">
        <v>10</v>
      </c>
      <c r="F3330" s="68" t="s">
        <v>195</v>
      </c>
      <c r="G3330" s="68" t="s">
        <v>6</v>
      </c>
      <c r="H3330" s="68" t="s">
        <v>7</v>
      </c>
      <c r="I3330" s="68">
        <v>60506</v>
      </c>
      <c r="J3330" s="68" t="s">
        <v>13966</v>
      </c>
      <c r="K3330" s="68" t="s">
        <v>196</v>
      </c>
      <c r="L3330" s="68" t="s">
        <v>14048</v>
      </c>
      <c r="M3330" s="68" t="s">
        <v>14324</v>
      </c>
      <c r="N3330" s="68" t="s">
        <v>12000</v>
      </c>
      <c r="O3330" s="68" t="s">
        <v>14666</v>
      </c>
      <c r="P3330" s="348">
        <v>83560762</v>
      </c>
      <c r="Q3330" s="348" t="s">
        <v>15347</v>
      </c>
      <c r="R3330" s="348" t="s">
        <v>13599</v>
      </c>
      <c r="S3330" s="348">
        <v>83560762</v>
      </c>
      <c r="T3330" s="348" t="s">
        <v>15893</v>
      </c>
      <c r="U3330" s="348">
        <v>27881127</v>
      </c>
      <c r="V3330" s="68"/>
      <c r="W3330" s="68"/>
      <c r="X3330" s="68"/>
      <c r="Y3330" s="68"/>
    </row>
    <row r="3331" spans="1:25" x14ac:dyDescent="0.25">
      <c r="A3331" s="68" t="s">
        <v>9063</v>
      </c>
      <c r="B3331" s="68" t="s">
        <v>9062</v>
      </c>
      <c r="C3331" s="68" t="s">
        <v>9064</v>
      </c>
      <c r="D3331" s="68" t="s">
        <v>299</v>
      </c>
      <c r="E3331" s="68" t="s">
        <v>17</v>
      </c>
      <c r="F3331" s="68" t="s">
        <v>49</v>
      </c>
      <c r="G3331" s="68" t="s">
        <v>12</v>
      </c>
      <c r="H3331" s="68" t="s">
        <v>17</v>
      </c>
      <c r="I3331" s="68">
        <v>21013</v>
      </c>
      <c r="J3331" s="68" t="s">
        <v>13018</v>
      </c>
      <c r="K3331" s="68" t="s">
        <v>126</v>
      </c>
      <c r="L3331" s="68" t="s">
        <v>299</v>
      </c>
      <c r="M3331" s="68" t="s">
        <v>351</v>
      </c>
      <c r="N3331" s="68" t="s">
        <v>9064</v>
      </c>
      <c r="O3331" s="68" t="s">
        <v>14666</v>
      </c>
      <c r="P3331" s="348">
        <v>73003746</v>
      </c>
      <c r="Q3331" s="348">
        <v>83495716</v>
      </c>
      <c r="R3331" s="348" t="s">
        <v>13322</v>
      </c>
      <c r="S3331" s="348">
        <v>83495716</v>
      </c>
      <c r="T3331" s="348" t="s">
        <v>15620</v>
      </c>
      <c r="U3331" s="348">
        <v>24591100</v>
      </c>
      <c r="V3331" s="68"/>
      <c r="W3331" s="68"/>
      <c r="X3331" s="68"/>
      <c r="Y3331" s="68"/>
    </row>
    <row r="3332" spans="1:25" x14ac:dyDescent="0.25">
      <c r="A3332" s="68" t="s">
        <v>9066</v>
      </c>
      <c r="B3332" s="68" t="s">
        <v>9065</v>
      </c>
      <c r="C3332" s="68" t="s">
        <v>9067</v>
      </c>
      <c r="D3332" s="68" t="s">
        <v>4633</v>
      </c>
      <c r="E3332" s="68" t="s">
        <v>7</v>
      </c>
      <c r="F3332" s="68" t="s">
        <v>89</v>
      </c>
      <c r="G3332" s="68" t="s">
        <v>6</v>
      </c>
      <c r="H3332" s="68" t="s">
        <v>16</v>
      </c>
      <c r="I3332" s="68">
        <v>30512</v>
      </c>
      <c r="J3332" s="68" t="s">
        <v>13954</v>
      </c>
      <c r="K3332" s="68" t="s">
        <v>322</v>
      </c>
      <c r="L3332" s="68" t="s">
        <v>4633</v>
      </c>
      <c r="M3332" s="68" t="s">
        <v>15700</v>
      </c>
      <c r="N3332" s="68" t="s">
        <v>9067</v>
      </c>
      <c r="O3332" s="68" t="s">
        <v>14666</v>
      </c>
      <c r="P3332" s="348">
        <v>82020394</v>
      </c>
      <c r="Q3332" s="348">
        <v>87991818</v>
      </c>
      <c r="R3332" s="348" t="s">
        <v>9928</v>
      </c>
      <c r="S3332" s="348">
        <v>87991818</v>
      </c>
      <c r="T3332" s="348" t="s">
        <v>14905</v>
      </c>
      <c r="U3332" s="348">
        <v>25560698</v>
      </c>
      <c r="V3332" s="68"/>
      <c r="W3332" s="68"/>
      <c r="X3332" s="68" t="s">
        <v>7109</v>
      </c>
      <c r="Y3332" s="68"/>
    </row>
    <row r="3333" spans="1:25" x14ac:dyDescent="0.25">
      <c r="A3333" s="68" t="s">
        <v>9069</v>
      </c>
      <c r="B3333" s="68" t="s">
        <v>9068</v>
      </c>
      <c r="C3333" s="68" t="s">
        <v>9070</v>
      </c>
      <c r="D3333" s="68" t="s">
        <v>4633</v>
      </c>
      <c r="E3333" s="68" t="s">
        <v>7</v>
      </c>
      <c r="F3333" s="68" t="s">
        <v>89</v>
      </c>
      <c r="G3333" s="68" t="s">
        <v>6</v>
      </c>
      <c r="H3333" s="68" t="s">
        <v>16</v>
      </c>
      <c r="I3333" s="68">
        <v>30512</v>
      </c>
      <c r="J3333" s="68" t="s">
        <v>13954</v>
      </c>
      <c r="K3333" s="68" t="s">
        <v>322</v>
      </c>
      <c r="L3333" s="68" t="s">
        <v>4633</v>
      </c>
      <c r="M3333" s="68" t="s">
        <v>15700</v>
      </c>
      <c r="N3333" s="68" t="s">
        <v>12001</v>
      </c>
      <c r="O3333" s="68" t="s">
        <v>14666</v>
      </c>
      <c r="P3333" s="348">
        <v>22064797</v>
      </c>
      <c r="Q3333" s="348" t="s">
        <v>15347</v>
      </c>
      <c r="R3333" s="348" t="s">
        <v>16072</v>
      </c>
      <c r="S3333" s="348">
        <v>83058101</v>
      </c>
      <c r="T3333" s="348" t="s">
        <v>14905</v>
      </c>
      <c r="U3333" s="348">
        <v>25567876</v>
      </c>
      <c r="V3333" s="68"/>
      <c r="W3333" s="68"/>
      <c r="X3333" s="68" t="s">
        <v>12194</v>
      </c>
      <c r="Y3333" s="68"/>
    </row>
    <row r="3334" spans="1:25" x14ac:dyDescent="0.25">
      <c r="A3334" s="68" t="s">
        <v>9072</v>
      </c>
      <c r="B3334" s="68" t="s">
        <v>9071</v>
      </c>
      <c r="C3334" s="68" t="s">
        <v>9073</v>
      </c>
      <c r="D3334" s="68" t="s">
        <v>4633</v>
      </c>
      <c r="E3334" s="68" t="s">
        <v>7</v>
      </c>
      <c r="F3334" s="68" t="s">
        <v>133</v>
      </c>
      <c r="G3334" s="68" t="s">
        <v>2</v>
      </c>
      <c r="H3334" s="68" t="s">
        <v>3</v>
      </c>
      <c r="I3334" s="68">
        <v>70102</v>
      </c>
      <c r="J3334" s="68" t="s">
        <v>13837</v>
      </c>
      <c r="K3334" s="68" t="s">
        <v>132</v>
      </c>
      <c r="L3334" s="68" t="s">
        <v>132</v>
      </c>
      <c r="M3334" s="68" t="s">
        <v>14182</v>
      </c>
      <c r="N3334" s="68" t="s">
        <v>9073</v>
      </c>
      <c r="O3334" s="68" t="s">
        <v>14666</v>
      </c>
      <c r="P3334" s="348">
        <v>88091299</v>
      </c>
      <c r="Q3334" s="348" t="s">
        <v>15347</v>
      </c>
      <c r="R3334" s="348" t="s">
        <v>16942</v>
      </c>
      <c r="S3334" s="348">
        <v>88091299</v>
      </c>
      <c r="T3334" s="348" t="s">
        <v>14905</v>
      </c>
      <c r="U3334" s="348">
        <v>25567876</v>
      </c>
      <c r="V3334" s="68"/>
      <c r="W3334" s="68"/>
      <c r="X3334" s="68" t="s">
        <v>3889</v>
      </c>
      <c r="Y3334" s="68"/>
    </row>
    <row r="3335" spans="1:25" x14ac:dyDescent="0.25">
      <c r="A3335" s="68" t="s">
        <v>9076</v>
      </c>
      <c r="B3335" s="68" t="s">
        <v>9075</v>
      </c>
      <c r="C3335" s="68" t="s">
        <v>9077</v>
      </c>
      <c r="D3335" s="68" t="s">
        <v>194</v>
      </c>
      <c r="E3335" s="68" t="s">
        <v>15</v>
      </c>
      <c r="F3335" s="68" t="s">
        <v>195</v>
      </c>
      <c r="G3335" s="68" t="s">
        <v>12</v>
      </c>
      <c r="H3335" s="68" t="s">
        <v>5</v>
      </c>
      <c r="I3335" s="68">
        <v>61004</v>
      </c>
      <c r="J3335" s="68" t="s">
        <v>13060</v>
      </c>
      <c r="K3335" s="68" t="s">
        <v>196</v>
      </c>
      <c r="L3335" s="68" t="s">
        <v>14306</v>
      </c>
      <c r="M3335" s="68" t="s">
        <v>7350</v>
      </c>
      <c r="N3335" s="68" t="s">
        <v>9077</v>
      </c>
      <c r="O3335" s="68" t="s">
        <v>14666</v>
      </c>
      <c r="P3335" s="348">
        <v>47061225</v>
      </c>
      <c r="Q3335" s="348">
        <v>27322143</v>
      </c>
      <c r="R3335" s="348" t="s">
        <v>11847</v>
      </c>
      <c r="S3335" s="348">
        <v>89318258</v>
      </c>
      <c r="T3335" s="348" t="s">
        <v>15942</v>
      </c>
      <c r="U3335" s="348">
        <v>89771930</v>
      </c>
      <c r="V3335" s="68" t="s">
        <v>15261</v>
      </c>
      <c r="W3335" s="68"/>
      <c r="X3335" s="68" t="s">
        <v>2392</v>
      </c>
      <c r="Y3335" s="68"/>
    </row>
    <row r="3336" spans="1:25" x14ac:dyDescent="0.25">
      <c r="A3336" s="68" t="s">
        <v>9079</v>
      </c>
      <c r="B3336" s="68" t="s">
        <v>9078</v>
      </c>
      <c r="C3336" s="68" t="s">
        <v>4653</v>
      </c>
      <c r="D3336" s="68" t="s">
        <v>194</v>
      </c>
      <c r="E3336" s="68" t="s">
        <v>10</v>
      </c>
      <c r="F3336" s="68" t="s">
        <v>195</v>
      </c>
      <c r="G3336" s="68" t="s">
        <v>10</v>
      </c>
      <c r="H3336" s="68" t="s">
        <v>5</v>
      </c>
      <c r="I3336" s="68">
        <v>60804</v>
      </c>
      <c r="J3336" s="68" t="s">
        <v>13057</v>
      </c>
      <c r="K3336" s="68" t="s">
        <v>196</v>
      </c>
      <c r="L3336" s="68" t="s">
        <v>14307</v>
      </c>
      <c r="M3336" s="68" t="s">
        <v>262</v>
      </c>
      <c r="N3336" s="68" t="s">
        <v>233</v>
      </c>
      <c r="O3336" s="68" t="s">
        <v>14666</v>
      </c>
      <c r="P3336" s="348">
        <v>86122229</v>
      </c>
      <c r="Q3336" s="348" t="s">
        <v>15347</v>
      </c>
      <c r="R3336" s="348" t="s">
        <v>16073</v>
      </c>
      <c r="S3336" s="348">
        <v>86122229</v>
      </c>
      <c r="T3336" s="348" t="s">
        <v>10570</v>
      </c>
      <c r="U3336" s="348">
        <v>27735242</v>
      </c>
      <c r="V3336" s="68"/>
      <c r="W3336" s="68"/>
      <c r="X3336" s="68"/>
      <c r="Y3336" s="68"/>
    </row>
    <row r="3337" spans="1:25" x14ac:dyDescent="0.25">
      <c r="A3337" s="68" t="s">
        <v>9081</v>
      </c>
      <c r="B3337" s="68" t="s">
        <v>9080</v>
      </c>
      <c r="C3337" s="68" t="s">
        <v>9082</v>
      </c>
      <c r="D3337" s="68" t="s">
        <v>4633</v>
      </c>
      <c r="E3337" s="68" t="s">
        <v>7</v>
      </c>
      <c r="F3337" s="68" t="s">
        <v>89</v>
      </c>
      <c r="G3337" s="68" t="s">
        <v>6</v>
      </c>
      <c r="H3337" s="68" t="s">
        <v>16</v>
      </c>
      <c r="I3337" s="68">
        <v>30512</v>
      </c>
      <c r="J3337" s="68" t="s">
        <v>13954</v>
      </c>
      <c r="K3337" s="68" t="s">
        <v>322</v>
      </c>
      <c r="L3337" s="68" t="s">
        <v>4633</v>
      </c>
      <c r="M3337" s="68" t="s">
        <v>15700</v>
      </c>
      <c r="N3337" s="68" t="s">
        <v>12002</v>
      </c>
      <c r="O3337" s="68" t="s">
        <v>14666</v>
      </c>
      <c r="P3337" s="348">
        <v>89409293</v>
      </c>
      <c r="Q3337" s="348" t="s">
        <v>15347</v>
      </c>
      <c r="R3337" s="348" t="s">
        <v>14906</v>
      </c>
      <c r="S3337" s="348">
        <v>89409293</v>
      </c>
      <c r="T3337" s="348" t="s">
        <v>14905</v>
      </c>
      <c r="U3337" s="348">
        <v>25567876</v>
      </c>
      <c r="V3337" s="68"/>
      <c r="W3337" s="68"/>
      <c r="X3337" s="68" t="s">
        <v>8467</v>
      </c>
      <c r="Y3337" s="68"/>
    </row>
    <row r="3338" spans="1:25" x14ac:dyDescent="0.25">
      <c r="A3338" s="68" t="s">
        <v>9084</v>
      </c>
      <c r="B3338" s="68" t="s">
        <v>9083</v>
      </c>
      <c r="C3338" s="68" t="s">
        <v>9085</v>
      </c>
      <c r="D3338" s="68" t="s">
        <v>283</v>
      </c>
      <c r="E3338" s="68" t="s">
        <v>7</v>
      </c>
      <c r="F3338" s="68" t="s">
        <v>282</v>
      </c>
      <c r="G3338" s="68" t="s">
        <v>7</v>
      </c>
      <c r="H3338" s="68" t="s">
        <v>2</v>
      </c>
      <c r="I3338" s="68">
        <v>40601</v>
      </c>
      <c r="J3338" s="68" t="s">
        <v>12910</v>
      </c>
      <c r="K3338" s="68" t="s">
        <v>283</v>
      </c>
      <c r="L3338" s="68" t="s">
        <v>352</v>
      </c>
      <c r="M3338" s="68" t="s">
        <v>352</v>
      </c>
      <c r="N3338" s="68" t="s">
        <v>9085</v>
      </c>
      <c r="O3338" s="68" t="s">
        <v>14666</v>
      </c>
      <c r="P3338" s="348">
        <v>22682459</v>
      </c>
      <c r="Q3338" s="348">
        <v>22684047</v>
      </c>
      <c r="R3338" s="348" t="s">
        <v>16943</v>
      </c>
      <c r="S3338" s="348">
        <v>22682459</v>
      </c>
      <c r="T3338" s="348" t="s">
        <v>15715</v>
      </c>
      <c r="U3338" s="348">
        <v>22618569</v>
      </c>
      <c r="V3338" s="68"/>
      <c r="W3338" s="68"/>
      <c r="X3338" s="68" t="s">
        <v>6113</v>
      </c>
      <c r="Y3338" s="68"/>
    </row>
    <row r="3339" spans="1:25" x14ac:dyDescent="0.25">
      <c r="A3339" s="68" t="s">
        <v>9087</v>
      </c>
      <c r="B3339" s="68" t="s">
        <v>9086</v>
      </c>
      <c r="C3339" s="68" t="s">
        <v>402</v>
      </c>
      <c r="D3339" s="68" t="s">
        <v>132</v>
      </c>
      <c r="E3339" s="68" t="s">
        <v>7</v>
      </c>
      <c r="F3339" s="68" t="s">
        <v>133</v>
      </c>
      <c r="G3339" s="68" t="s">
        <v>4</v>
      </c>
      <c r="H3339" s="68" t="s">
        <v>4</v>
      </c>
      <c r="I3339" s="68">
        <v>70303</v>
      </c>
      <c r="J3339" s="68" t="s">
        <v>12979</v>
      </c>
      <c r="K3339" s="68" t="s">
        <v>132</v>
      </c>
      <c r="L3339" s="68" t="s">
        <v>14348</v>
      </c>
      <c r="M3339" s="68" t="s">
        <v>5606</v>
      </c>
      <c r="N3339" s="68" t="s">
        <v>402</v>
      </c>
      <c r="O3339" s="68" t="s">
        <v>14666</v>
      </c>
      <c r="P3339" s="348">
        <v>22001762</v>
      </c>
      <c r="Q3339" s="348" t="s">
        <v>15347</v>
      </c>
      <c r="R3339" s="348" t="s">
        <v>10414</v>
      </c>
      <c r="S3339" s="348">
        <v>85197054</v>
      </c>
      <c r="T3339" s="348" t="s">
        <v>15643</v>
      </c>
      <c r="U3339" s="348">
        <v>27654219</v>
      </c>
      <c r="V3339" s="68"/>
      <c r="W3339" s="68"/>
      <c r="X3339" s="68" t="s">
        <v>5213</v>
      </c>
      <c r="Y3339" s="68"/>
    </row>
    <row r="3340" spans="1:25" x14ac:dyDescent="0.25">
      <c r="A3340" s="68" t="s">
        <v>9089</v>
      </c>
      <c r="B3340" s="68" t="s">
        <v>9088</v>
      </c>
      <c r="C3340" s="68" t="s">
        <v>9090</v>
      </c>
      <c r="D3340" s="68" t="s">
        <v>132</v>
      </c>
      <c r="E3340" s="68" t="s">
        <v>11</v>
      </c>
      <c r="F3340" s="68" t="s">
        <v>133</v>
      </c>
      <c r="G3340" s="68" t="s">
        <v>6</v>
      </c>
      <c r="H3340" s="68" t="s">
        <v>3</v>
      </c>
      <c r="I3340" s="68">
        <v>70502</v>
      </c>
      <c r="J3340" s="68" t="s">
        <v>13873</v>
      </c>
      <c r="K3340" s="68" t="s">
        <v>132</v>
      </c>
      <c r="L3340" s="68" t="s">
        <v>3790</v>
      </c>
      <c r="M3340" s="68" t="s">
        <v>7734</v>
      </c>
      <c r="N3340" s="68" t="s">
        <v>9090</v>
      </c>
      <c r="O3340" s="68" t="s">
        <v>14666</v>
      </c>
      <c r="P3340" s="348">
        <v>27186162</v>
      </c>
      <c r="Q3340" s="348" t="s">
        <v>15347</v>
      </c>
      <c r="R3340" s="348" t="s">
        <v>9091</v>
      </c>
      <c r="S3340" s="348">
        <v>83372951</v>
      </c>
      <c r="T3340" s="348" t="s">
        <v>15982</v>
      </c>
      <c r="U3340" s="348">
        <v>27186207</v>
      </c>
      <c r="V3340" s="68" t="s">
        <v>15261</v>
      </c>
      <c r="W3340" s="68"/>
      <c r="X3340" s="68" t="s">
        <v>6643</v>
      </c>
      <c r="Y3340" s="68"/>
    </row>
    <row r="3341" spans="1:25" x14ac:dyDescent="0.25">
      <c r="A3341" s="68" t="s">
        <v>9093</v>
      </c>
      <c r="B3341" s="69" t="s">
        <v>9092</v>
      </c>
      <c r="C3341" s="68" t="s">
        <v>9094</v>
      </c>
      <c r="D3341" s="68" t="s">
        <v>1493</v>
      </c>
      <c r="E3341" s="68" t="s">
        <v>7</v>
      </c>
      <c r="F3341" s="68" t="s">
        <v>46</v>
      </c>
      <c r="G3341" s="68" t="s">
        <v>1494</v>
      </c>
      <c r="H3341" s="68" t="s">
        <v>10</v>
      </c>
      <c r="I3341" s="68">
        <v>11908</v>
      </c>
      <c r="J3341" s="68" t="s">
        <v>13882</v>
      </c>
      <c r="K3341" s="68" t="s">
        <v>47</v>
      </c>
      <c r="L3341" s="68" t="s">
        <v>1493</v>
      </c>
      <c r="M3341" s="68" t="s">
        <v>14037</v>
      </c>
      <c r="N3341" s="68" t="s">
        <v>725</v>
      </c>
      <c r="O3341" s="68" t="s">
        <v>14666</v>
      </c>
      <c r="P3341" s="348">
        <v>71219369</v>
      </c>
      <c r="Q3341" s="348">
        <v>85462823</v>
      </c>
      <c r="R3341" s="348" t="s">
        <v>16944</v>
      </c>
      <c r="S3341" s="348">
        <v>89100706</v>
      </c>
      <c r="T3341" s="348" t="s">
        <v>15481</v>
      </c>
      <c r="U3341" s="348">
        <v>27311075</v>
      </c>
      <c r="V3341" s="68"/>
      <c r="W3341" s="68"/>
      <c r="X3341" s="68"/>
      <c r="Y3341" s="68"/>
    </row>
    <row r="3342" spans="1:25" x14ac:dyDescent="0.25">
      <c r="A3342" s="68" t="s">
        <v>9096</v>
      </c>
      <c r="B3342" s="68" t="s">
        <v>9095</v>
      </c>
      <c r="C3342" s="68" t="s">
        <v>916</v>
      </c>
      <c r="D3342" s="68" t="s">
        <v>1493</v>
      </c>
      <c r="E3342" s="68" t="s">
        <v>12</v>
      </c>
      <c r="F3342" s="68" t="s">
        <v>46</v>
      </c>
      <c r="G3342" s="68" t="s">
        <v>1494</v>
      </c>
      <c r="H3342" s="68" t="s">
        <v>2</v>
      </c>
      <c r="I3342" s="68">
        <v>11901</v>
      </c>
      <c r="J3342" s="68" t="s">
        <v>15300</v>
      </c>
      <c r="K3342" s="68" t="s">
        <v>47</v>
      </c>
      <c r="L3342" s="68" t="s">
        <v>1493</v>
      </c>
      <c r="M3342" s="68" t="s">
        <v>15450</v>
      </c>
      <c r="N3342" s="68" t="s">
        <v>916</v>
      </c>
      <c r="O3342" s="68" t="s">
        <v>14666</v>
      </c>
      <c r="P3342" s="348">
        <v>22009881</v>
      </c>
      <c r="Q3342" s="348" t="s">
        <v>15347</v>
      </c>
      <c r="R3342" s="348" t="s">
        <v>14052</v>
      </c>
      <c r="S3342" s="348">
        <v>83118829</v>
      </c>
      <c r="T3342" s="348" t="s">
        <v>15456</v>
      </c>
      <c r="U3342" s="348">
        <v>27725172</v>
      </c>
      <c r="V3342" s="68"/>
      <c r="W3342" s="68"/>
      <c r="X3342" s="68" t="s">
        <v>9515</v>
      </c>
      <c r="Y3342" s="68"/>
    </row>
    <row r="3343" spans="1:25" x14ac:dyDescent="0.25">
      <c r="A3343" s="68" t="s">
        <v>9098</v>
      </c>
      <c r="B3343" s="68" t="s">
        <v>9097</v>
      </c>
      <c r="C3343" s="68" t="s">
        <v>13101</v>
      </c>
      <c r="D3343" s="68" t="s">
        <v>1493</v>
      </c>
      <c r="E3343" s="68" t="s">
        <v>4</v>
      </c>
      <c r="F3343" s="68" t="s">
        <v>46</v>
      </c>
      <c r="G3343" s="68" t="s">
        <v>1494</v>
      </c>
      <c r="H3343" s="68" t="s">
        <v>4</v>
      </c>
      <c r="I3343" s="68">
        <v>11903</v>
      </c>
      <c r="J3343" s="68" t="s">
        <v>13875</v>
      </c>
      <c r="K3343" s="68" t="s">
        <v>47</v>
      </c>
      <c r="L3343" s="68" t="s">
        <v>1493</v>
      </c>
      <c r="M3343" s="68" t="s">
        <v>1642</v>
      </c>
      <c r="N3343" s="68" t="s">
        <v>12003</v>
      </c>
      <c r="O3343" s="68" t="s">
        <v>14666</v>
      </c>
      <c r="P3343" s="348">
        <v>27728003</v>
      </c>
      <c r="Q3343" s="348" t="s">
        <v>15347</v>
      </c>
      <c r="R3343" s="348" t="s">
        <v>13443</v>
      </c>
      <c r="S3343" s="348">
        <v>27708003</v>
      </c>
      <c r="T3343" s="348" t="s">
        <v>15458</v>
      </c>
      <c r="U3343" s="348">
        <v>27725128</v>
      </c>
      <c r="V3343" s="68" t="s">
        <v>15261</v>
      </c>
      <c r="W3343" s="68"/>
      <c r="X3343" s="68" t="s">
        <v>4923</v>
      </c>
      <c r="Y3343" s="68"/>
    </row>
    <row r="3344" spans="1:25" x14ac:dyDescent="0.25">
      <c r="A3344" s="68" t="s">
        <v>9100</v>
      </c>
      <c r="B3344" s="68" t="s">
        <v>9099</v>
      </c>
      <c r="C3344" s="68" t="s">
        <v>682</v>
      </c>
      <c r="D3344" s="68" t="s">
        <v>473</v>
      </c>
      <c r="E3344" s="68" t="s">
        <v>2</v>
      </c>
      <c r="F3344" s="68" t="s">
        <v>46</v>
      </c>
      <c r="G3344" s="68" t="s">
        <v>5</v>
      </c>
      <c r="H3344" s="68" t="s">
        <v>2</v>
      </c>
      <c r="I3344" s="68">
        <v>10401</v>
      </c>
      <c r="J3344" s="68" t="s">
        <v>13771</v>
      </c>
      <c r="K3344" s="68" t="s">
        <v>47</v>
      </c>
      <c r="L3344" s="68" t="s">
        <v>473</v>
      </c>
      <c r="M3344" s="68" t="s">
        <v>798</v>
      </c>
      <c r="N3344" s="68" t="s">
        <v>682</v>
      </c>
      <c r="O3344" s="68" t="s">
        <v>14666</v>
      </c>
      <c r="P3344" s="348">
        <v>24160654</v>
      </c>
      <c r="Q3344" s="348" t="s">
        <v>15347</v>
      </c>
      <c r="R3344" s="348" t="s">
        <v>12656</v>
      </c>
      <c r="S3344" s="348">
        <v>24160654</v>
      </c>
      <c r="T3344" s="348" t="s">
        <v>15425</v>
      </c>
      <c r="U3344" s="348">
        <v>24166335</v>
      </c>
      <c r="V3344" s="68"/>
      <c r="W3344" s="68"/>
      <c r="X3344" s="68" t="s">
        <v>5590</v>
      </c>
      <c r="Y3344" s="68"/>
    </row>
    <row r="3345" spans="1:25" x14ac:dyDescent="0.25">
      <c r="A3345" s="68" t="s">
        <v>9102</v>
      </c>
      <c r="B3345" s="68" t="s">
        <v>9101</v>
      </c>
      <c r="C3345" s="68" t="s">
        <v>4029</v>
      </c>
      <c r="D3345" s="68" t="s">
        <v>1493</v>
      </c>
      <c r="E3345" s="68" t="s">
        <v>3</v>
      </c>
      <c r="F3345" s="68" t="s">
        <v>46</v>
      </c>
      <c r="G3345" s="68" t="s">
        <v>1494</v>
      </c>
      <c r="H3345" s="68" t="s">
        <v>12</v>
      </c>
      <c r="I3345" s="68">
        <v>11910</v>
      </c>
      <c r="J3345" s="68" t="s">
        <v>13884</v>
      </c>
      <c r="K3345" s="68" t="s">
        <v>47</v>
      </c>
      <c r="L3345" s="68" t="s">
        <v>1493</v>
      </c>
      <c r="M3345" s="68" t="s">
        <v>1543</v>
      </c>
      <c r="N3345" s="68" t="s">
        <v>4029</v>
      </c>
      <c r="O3345" s="68" t="s">
        <v>14666</v>
      </c>
      <c r="P3345" s="348">
        <v>86260562</v>
      </c>
      <c r="Q3345" s="348">
        <v>44118044</v>
      </c>
      <c r="R3345" s="348" t="s">
        <v>14041</v>
      </c>
      <c r="S3345" s="348">
        <v>86260562</v>
      </c>
      <c r="T3345" s="348" t="s">
        <v>15451</v>
      </c>
      <c r="U3345" s="348">
        <v>27719646</v>
      </c>
      <c r="V3345" s="68"/>
      <c r="W3345" s="68"/>
      <c r="X3345" s="68"/>
      <c r="Y3345" s="68"/>
    </row>
    <row r="3346" spans="1:25" x14ac:dyDescent="0.25">
      <c r="A3346" s="68" t="s">
        <v>9104</v>
      </c>
      <c r="B3346" s="68" t="s">
        <v>9103</v>
      </c>
      <c r="C3346" s="68" t="s">
        <v>911</v>
      </c>
      <c r="D3346" s="68" t="s">
        <v>1493</v>
      </c>
      <c r="E3346" s="68" t="s">
        <v>6</v>
      </c>
      <c r="F3346" s="68" t="s">
        <v>46</v>
      </c>
      <c r="G3346" s="68" t="s">
        <v>1494</v>
      </c>
      <c r="H3346" s="68" t="s">
        <v>3</v>
      </c>
      <c r="I3346" s="68">
        <v>11902</v>
      </c>
      <c r="J3346" s="68" t="s">
        <v>15301</v>
      </c>
      <c r="K3346" s="68" t="s">
        <v>47</v>
      </c>
      <c r="L3346" s="68" t="s">
        <v>1493</v>
      </c>
      <c r="M3346" s="68" t="s">
        <v>15472</v>
      </c>
      <c r="N3346" s="68" t="s">
        <v>911</v>
      </c>
      <c r="O3346" s="68" t="s">
        <v>14666</v>
      </c>
      <c r="P3346" s="348">
        <v>27381246</v>
      </c>
      <c r="Q3346" s="348" t="s">
        <v>15347</v>
      </c>
      <c r="R3346" s="348" t="s">
        <v>12004</v>
      </c>
      <c r="S3346" s="348">
        <v>87103885</v>
      </c>
      <c r="T3346" s="348" t="s">
        <v>15470</v>
      </c>
      <c r="U3346" s="348">
        <v>27725171</v>
      </c>
      <c r="V3346" s="68"/>
      <c r="W3346" s="68"/>
      <c r="X3346" s="68" t="s">
        <v>7571</v>
      </c>
      <c r="Y3346" s="68"/>
    </row>
    <row r="3347" spans="1:25" x14ac:dyDescent="0.25">
      <c r="A3347" s="68" t="s">
        <v>9106</v>
      </c>
      <c r="B3347" s="68" t="s">
        <v>9105</v>
      </c>
      <c r="C3347" s="68" t="s">
        <v>9107</v>
      </c>
      <c r="D3347" s="68" t="s">
        <v>315</v>
      </c>
      <c r="E3347" s="68" t="s">
        <v>6</v>
      </c>
      <c r="F3347" s="68" t="s">
        <v>316</v>
      </c>
      <c r="G3347" s="68" t="s">
        <v>6</v>
      </c>
      <c r="H3347" s="68" t="s">
        <v>5</v>
      </c>
      <c r="I3347" s="68">
        <v>50504</v>
      </c>
      <c r="J3347" s="68" t="s">
        <v>13936</v>
      </c>
      <c r="K3347" s="68" t="s">
        <v>317</v>
      </c>
      <c r="L3347" s="68" t="s">
        <v>14266</v>
      </c>
      <c r="M3347" s="68" t="s">
        <v>4944</v>
      </c>
      <c r="N3347" s="68" t="s">
        <v>9107</v>
      </c>
      <c r="O3347" s="68" t="s">
        <v>14666</v>
      </c>
      <c r="P3347" s="348">
        <v>26512183</v>
      </c>
      <c r="Q3347" s="348">
        <v>26512183</v>
      </c>
      <c r="R3347" s="348" t="s">
        <v>11656</v>
      </c>
      <c r="S3347" s="348">
        <v>83162792</v>
      </c>
      <c r="T3347" s="348" t="s">
        <v>16291</v>
      </c>
      <c r="U3347" s="348">
        <v>26886206</v>
      </c>
      <c r="V3347" s="68"/>
      <c r="W3347" s="68"/>
      <c r="X3347" s="68" t="s">
        <v>5265</v>
      </c>
      <c r="Y3347" s="68"/>
    </row>
    <row r="3348" spans="1:25" x14ac:dyDescent="0.25">
      <c r="A3348" s="68" t="s">
        <v>9109</v>
      </c>
      <c r="B3348" s="68" t="s">
        <v>9108</v>
      </c>
      <c r="C3348" s="68" t="s">
        <v>9110</v>
      </c>
      <c r="D3348" s="68" t="s">
        <v>315</v>
      </c>
      <c r="E3348" s="68" t="s">
        <v>3</v>
      </c>
      <c r="F3348" s="68" t="s">
        <v>316</v>
      </c>
      <c r="G3348" s="68" t="s">
        <v>4</v>
      </c>
      <c r="H3348" s="68" t="s">
        <v>4</v>
      </c>
      <c r="I3348" s="68">
        <v>50303</v>
      </c>
      <c r="J3348" s="68" t="s">
        <v>12976</v>
      </c>
      <c r="K3348" s="68" t="s">
        <v>317</v>
      </c>
      <c r="L3348" s="68" t="s">
        <v>315</v>
      </c>
      <c r="M3348" s="68" t="s">
        <v>14267</v>
      </c>
      <c r="N3348" s="68" t="s">
        <v>9110</v>
      </c>
      <c r="O3348" s="68" t="s">
        <v>14666</v>
      </c>
      <c r="P3348" s="348">
        <v>22006488</v>
      </c>
      <c r="Q3348" s="348" t="s">
        <v>15347</v>
      </c>
      <c r="R3348" s="348" t="s">
        <v>14271</v>
      </c>
      <c r="S3348" s="348">
        <v>62777502</v>
      </c>
      <c r="T3348" s="348" t="s">
        <v>15792</v>
      </c>
      <c r="U3348" s="348">
        <v>83769266</v>
      </c>
      <c r="V3348" s="68"/>
      <c r="W3348" s="68"/>
      <c r="X3348" s="68"/>
      <c r="Y3348" s="68"/>
    </row>
    <row r="3349" spans="1:25" x14ac:dyDescent="0.25">
      <c r="A3349" s="68" t="s">
        <v>9112</v>
      </c>
      <c r="B3349" s="68" t="s">
        <v>9111</v>
      </c>
      <c r="C3349" s="68" t="s">
        <v>9113</v>
      </c>
      <c r="D3349" s="68" t="s">
        <v>1112</v>
      </c>
      <c r="E3349" s="68" t="s">
        <v>5</v>
      </c>
      <c r="F3349" s="68" t="s">
        <v>316</v>
      </c>
      <c r="G3349" s="68" t="s">
        <v>2</v>
      </c>
      <c r="H3349" s="68" t="s">
        <v>6</v>
      </c>
      <c r="I3349" s="68">
        <v>50105</v>
      </c>
      <c r="J3349" s="68" t="s">
        <v>13949</v>
      </c>
      <c r="K3349" s="68" t="s">
        <v>317</v>
      </c>
      <c r="L3349" s="68" t="s">
        <v>1112</v>
      </c>
      <c r="M3349" s="68" t="s">
        <v>5390</v>
      </c>
      <c r="N3349" s="68" t="s">
        <v>12005</v>
      </c>
      <c r="O3349" s="68" t="s">
        <v>14666</v>
      </c>
      <c r="P3349" s="348">
        <v>47049615</v>
      </c>
      <c r="Q3349" s="348" t="s">
        <v>15347</v>
      </c>
      <c r="R3349" s="348" t="s">
        <v>10422</v>
      </c>
      <c r="S3349" s="348">
        <v>47049615</v>
      </c>
      <c r="T3349" s="348" t="s">
        <v>15746</v>
      </c>
      <c r="U3349" s="348">
        <v>87100992</v>
      </c>
      <c r="V3349" s="68"/>
      <c r="W3349" s="68"/>
      <c r="X3349" s="68" t="s">
        <v>5065</v>
      </c>
      <c r="Y3349" s="68"/>
    </row>
    <row r="3350" spans="1:25" x14ac:dyDescent="0.25">
      <c r="A3350" s="68" t="s">
        <v>9115</v>
      </c>
      <c r="B3350" s="68" t="s">
        <v>9114</v>
      </c>
      <c r="C3350" s="68" t="s">
        <v>9116</v>
      </c>
      <c r="D3350" s="68" t="s">
        <v>1112</v>
      </c>
      <c r="E3350" s="68" t="s">
        <v>2</v>
      </c>
      <c r="F3350" s="68" t="s">
        <v>316</v>
      </c>
      <c r="G3350" s="68" t="s">
        <v>12</v>
      </c>
      <c r="H3350" s="68" t="s">
        <v>2</v>
      </c>
      <c r="I3350" s="68">
        <v>51001</v>
      </c>
      <c r="J3350" s="68" t="s">
        <v>12922</v>
      </c>
      <c r="K3350" s="68" t="s">
        <v>317</v>
      </c>
      <c r="L3350" s="68" t="s">
        <v>934</v>
      </c>
      <c r="M3350" s="68" t="s">
        <v>934</v>
      </c>
      <c r="N3350" s="68" t="s">
        <v>9116</v>
      </c>
      <c r="O3350" s="68" t="s">
        <v>14666</v>
      </c>
      <c r="P3350" s="348">
        <v>72479422</v>
      </c>
      <c r="Q3350" s="348" t="s">
        <v>15347</v>
      </c>
      <c r="R3350" s="348" t="s">
        <v>5264</v>
      </c>
      <c r="S3350" s="348">
        <v>86639997</v>
      </c>
      <c r="T3350" s="348" t="s">
        <v>16945</v>
      </c>
      <c r="U3350" s="348">
        <v>26799174</v>
      </c>
      <c r="V3350" s="68" t="s">
        <v>15261</v>
      </c>
      <c r="W3350" s="68"/>
      <c r="X3350" s="68" t="s">
        <v>5457</v>
      </c>
      <c r="Y3350" s="68"/>
    </row>
    <row r="3351" spans="1:25" x14ac:dyDescent="0.25">
      <c r="A3351" s="68" t="s">
        <v>9118</v>
      </c>
      <c r="B3351" s="68" t="s">
        <v>9117</v>
      </c>
      <c r="C3351" s="68" t="s">
        <v>2855</v>
      </c>
      <c r="D3351" s="68" t="s">
        <v>1112</v>
      </c>
      <c r="E3351" s="68" t="s">
        <v>2</v>
      </c>
      <c r="F3351" s="68" t="s">
        <v>316</v>
      </c>
      <c r="G3351" s="68" t="s">
        <v>12</v>
      </c>
      <c r="H3351" s="68" t="s">
        <v>4</v>
      </c>
      <c r="I3351" s="68">
        <v>51003</v>
      </c>
      <c r="J3351" s="68" t="s">
        <v>13009</v>
      </c>
      <c r="K3351" s="68" t="s">
        <v>317</v>
      </c>
      <c r="L3351" s="68" t="s">
        <v>934</v>
      </c>
      <c r="M3351" s="68" t="s">
        <v>2658</v>
      </c>
      <c r="N3351" s="68" t="s">
        <v>2855</v>
      </c>
      <c r="O3351" s="68" t="s">
        <v>14666</v>
      </c>
      <c r="P3351" s="348">
        <v>26799174</v>
      </c>
      <c r="Q3351" s="348">
        <v>83175667</v>
      </c>
      <c r="R3351" s="348" t="s">
        <v>10591</v>
      </c>
      <c r="S3351" s="348">
        <v>83175667</v>
      </c>
      <c r="T3351" s="348" t="s">
        <v>16641</v>
      </c>
      <c r="U3351" s="348">
        <v>26799174</v>
      </c>
      <c r="V3351" s="68"/>
      <c r="W3351" s="68"/>
      <c r="X3351" s="68" t="s">
        <v>12470</v>
      </c>
      <c r="Y3351" s="68"/>
    </row>
    <row r="3352" spans="1:25" x14ac:dyDescent="0.25">
      <c r="A3352" s="68" t="s">
        <v>9120</v>
      </c>
      <c r="B3352" s="68" t="s">
        <v>9119</v>
      </c>
      <c r="C3352" s="68" t="s">
        <v>9121</v>
      </c>
      <c r="D3352" s="68" t="s">
        <v>315</v>
      </c>
      <c r="E3352" s="68" t="s">
        <v>7</v>
      </c>
      <c r="F3352" s="68" t="s">
        <v>316</v>
      </c>
      <c r="G3352" s="68" t="s">
        <v>6</v>
      </c>
      <c r="H3352" s="68" t="s">
        <v>4</v>
      </c>
      <c r="I3352" s="68">
        <v>50503</v>
      </c>
      <c r="J3352" s="68" t="s">
        <v>12990</v>
      </c>
      <c r="K3352" s="68" t="s">
        <v>317</v>
      </c>
      <c r="L3352" s="68" t="s">
        <v>14266</v>
      </c>
      <c r="M3352" s="68" t="s">
        <v>5978</v>
      </c>
      <c r="N3352" s="68" t="s">
        <v>9121</v>
      </c>
      <c r="O3352" s="68" t="s">
        <v>14666</v>
      </c>
      <c r="P3352" s="348">
        <v>26971302</v>
      </c>
      <c r="Q3352" s="348">
        <v>26971302</v>
      </c>
      <c r="R3352" s="348" t="s">
        <v>14989</v>
      </c>
      <c r="S3352" s="348">
        <v>88971831</v>
      </c>
      <c r="T3352" s="348" t="s">
        <v>9939</v>
      </c>
      <c r="U3352" s="348">
        <v>26978291</v>
      </c>
      <c r="V3352" s="68"/>
      <c r="W3352" s="68"/>
      <c r="X3352" s="68" t="s">
        <v>7458</v>
      </c>
      <c r="Y3352" s="68"/>
    </row>
    <row r="3353" spans="1:25" x14ac:dyDescent="0.25">
      <c r="A3353" s="68" t="s">
        <v>9123</v>
      </c>
      <c r="B3353" s="68" t="s">
        <v>9122</v>
      </c>
      <c r="C3353" s="68" t="s">
        <v>9124</v>
      </c>
      <c r="D3353" s="68" t="s">
        <v>315</v>
      </c>
      <c r="E3353" s="68" t="s">
        <v>8</v>
      </c>
      <c r="F3353" s="68" t="s">
        <v>316</v>
      </c>
      <c r="G3353" s="68" t="s">
        <v>4</v>
      </c>
      <c r="H3353" s="68" t="s">
        <v>2</v>
      </c>
      <c r="I3353" s="68">
        <v>50301</v>
      </c>
      <c r="J3353" s="68" t="s">
        <v>12896</v>
      </c>
      <c r="K3353" s="68" t="s">
        <v>317</v>
      </c>
      <c r="L3353" s="68" t="s">
        <v>315</v>
      </c>
      <c r="M3353" s="68" t="s">
        <v>315</v>
      </c>
      <c r="N3353" s="68" t="s">
        <v>9124</v>
      </c>
      <c r="O3353" s="68" t="s">
        <v>14666</v>
      </c>
      <c r="P3353" s="348">
        <v>26803366</v>
      </c>
      <c r="Q3353" s="348">
        <v>26803366</v>
      </c>
      <c r="R3353" s="348" t="s">
        <v>10295</v>
      </c>
      <c r="S3353" s="348">
        <v>88535485</v>
      </c>
      <c r="T3353" s="348" t="s">
        <v>15780</v>
      </c>
      <c r="U3353" s="348">
        <v>85975452</v>
      </c>
      <c r="V3353" s="68"/>
      <c r="W3353" s="68"/>
      <c r="X3353" s="68" t="s">
        <v>5542</v>
      </c>
      <c r="Y3353" s="68"/>
    </row>
    <row r="3354" spans="1:25" x14ac:dyDescent="0.25">
      <c r="A3354" s="68" t="s">
        <v>9126</v>
      </c>
      <c r="B3354" s="68" t="s">
        <v>9125</v>
      </c>
      <c r="C3354" s="68" t="s">
        <v>2517</v>
      </c>
      <c r="D3354" s="68" t="s">
        <v>2232</v>
      </c>
      <c r="E3354" s="68" t="s">
        <v>2</v>
      </c>
      <c r="F3354" s="68" t="s">
        <v>316</v>
      </c>
      <c r="G3354" s="68" t="s">
        <v>7</v>
      </c>
      <c r="H3354" s="68" t="s">
        <v>2</v>
      </c>
      <c r="I3354" s="68">
        <v>50601</v>
      </c>
      <c r="J3354" s="68" t="s">
        <v>12911</v>
      </c>
      <c r="K3354" s="68" t="s">
        <v>317</v>
      </c>
      <c r="L3354" s="68" t="s">
        <v>2232</v>
      </c>
      <c r="M3354" s="68" t="s">
        <v>2232</v>
      </c>
      <c r="N3354" s="68" t="s">
        <v>14279</v>
      </c>
      <c r="O3354" s="68" t="s">
        <v>14666</v>
      </c>
      <c r="P3354" s="348">
        <v>26687024</v>
      </c>
      <c r="Q3354" s="348">
        <v>26687024</v>
      </c>
      <c r="R3354" s="348" t="s">
        <v>13566</v>
      </c>
      <c r="S3354" s="348">
        <v>89886787</v>
      </c>
      <c r="T3354" s="348" t="s">
        <v>15505</v>
      </c>
      <c r="U3354" s="348">
        <v>87309259</v>
      </c>
      <c r="V3354" s="68"/>
      <c r="W3354" s="68"/>
      <c r="X3354" s="68" t="s">
        <v>5554</v>
      </c>
      <c r="Y3354" s="68"/>
    </row>
    <row r="3355" spans="1:25" x14ac:dyDescent="0.25">
      <c r="A3355" s="68" t="s">
        <v>9128</v>
      </c>
      <c r="B3355" s="68" t="s">
        <v>9127</v>
      </c>
      <c r="C3355" s="68" t="s">
        <v>10301</v>
      </c>
      <c r="D3355" s="68" t="s">
        <v>322</v>
      </c>
      <c r="E3355" s="68" t="s">
        <v>10</v>
      </c>
      <c r="F3355" s="68" t="s">
        <v>89</v>
      </c>
      <c r="G3355" s="68" t="s">
        <v>3</v>
      </c>
      <c r="H3355" s="68" t="s">
        <v>4</v>
      </c>
      <c r="I3355" s="68">
        <v>30203</v>
      </c>
      <c r="J3355" s="68" t="s">
        <v>13904</v>
      </c>
      <c r="K3355" s="68" t="s">
        <v>322</v>
      </c>
      <c r="L3355" s="68" t="s">
        <v>3863</v>
      </c>
      <c r="M3355" s="68" t="s">
        <v>4574</v>
      </c>
      <c r="N3355" s="68" t="s">
        <v>11882</v>
      </c>
      <c r="O3355" s="68" t="s">
        <v>14666</v>
      </c>
      <c r="P3355" s="348">
        <v>25331258</v>
      </c>
      <c r="Q3355" s="348">
        <v>83109422</v>
      </c>
      <c r="R3355" s="348" t="s">
        <v>14893</v>
      </c>
      <c r="S3355" s="348">
        <v>93109422</v>
      </c>
      <c r="T3355" s="348" t="s">
        <v>15672</v>
      </c>
      <c r="U3355" s="348">
        <v>25750008</v>
      </c>
      <c r="V3355" s="68" t="s">
        <v>15261</v>
      </c>
      <c r="W3355" s="68"/>
      <c r="X3355" s="68" t="s">
        <v>5514</v>
      </c>
      <c r="Y3355" s="68"/>
    </row>
    <row r="3356" spans="1:25" x14ac:dyDescent="0.25">
      <c r="A3356" s="68" t="s">
        <v>9130</v>
      </c>
      <c r="B3356" s="68" t="s">
        <v>9129</v>
      </c>
      <c r="C3356" s="68" t="s">
        <v>9131</v>
      </c>
      <c r="D3356" s="68" t="s">
        <v>299</v>
      </c>
      <c r="E3356" s="68" t="s">
        <v>12</v>
      </c>
      <c r="F3356" s="68" t="s">
        <v>49</v>
      </c>
      <c r="G3356" s="68" t="s">
        <v>300</v>
      </c>
      <c r="H3356" s="68" t="s">
        <v>4</v>
      </c>
      <c r="I3356" s="68">
        <v>21403</v>
      </c>
      <c r="J3356" s="68" t="s">
        <v>13041</v>
      </c>
      <c r="K3356" s="68" t="s">
        <v>126</v>
      </c>
      <c r="L3356" s="68" t="s">
        <v>301</v>
      </c>
      <c r="M3356" s="68" t="s">
        <v>14120</v>
      </c>
      <c r="N3356" s="68" t="s">
        <v>12006</v>
      </c>
      <c r="O3356" s="68" t="s">
        <v>14666</v>
      </c>
      <c r="P3356" s="348">
        <v>41051021</v>
      </c>
      <c r="Q3356" s="348">
        <v>22064019</v>
      </c>
      <c r="R3356" s="348" t="s">
        <v>11923</v>
      </c>
      <c r="S3356" s="348">
        <v>64383801</v>
      </c>
      <c r="T3356" s="348" t="s">
        <v>12489</v>
      </c>
      <c r="U3356" s="348">
        <v>61610021</v>
      </c>
      <c r="V3356" s="68"/>
      <c r="W3356" s="68"/>
      <c r="X3356" s="68" t="s">
        <v>8141</v>
      </c>
      <c r="Y3356" s="68"/>
    </row>
    <row r="3357" spans="1:25" x14ac:dyDescent="0.25">
      <c r="A3357" s="68" t="s">
        <v>9133</v>
      </c>
      <c r="B3357" s="68" t="s">
        <v>9132</v>
      </c>
      <c r="C3357" s="68" t="s">
        <v>3570</v>
      </c>
      <c r="D3357" s="68" t="s">
        <v>126</v>
      </c>
      <c r="E3357" s="68" t="s">
        <v>5</v>
      </c>
      <c r="F3357" s="68" t="s">
        <v>49</v>
      </c>
      <c r="G3357" s="68" t="s">
        <v>2</v>
      </c>
      <c r="H3357" s="68" t="s">
        <v>5</v>
      </c>
      <c r="I3357" s="68">
        <v>20104</v>
      </c>
      <c r="J3357" s="68" t="s">
        <v>12952</v>
      </c>
      <c r="K3357" s="68" t="s">
        <v>126</v>
      </c>
      <c r="L3357" s="68" t="s">
        <v>126</v>
      </c>
      <c r="M3357" s="68" t="s">
        <v>331</v>
      </c>
      <c r="N3357" s="68" t="s">
        <v>2586</v>
      </c>
      <c r="O3357" s="68" t="s">
        <v>14666</v>
      </c>
      <c r="P3357" s="348">
        <v>22944902</v>
      </c>
      <c r="Q3357" s="348">
        <v>22944902</v>
      </c>
      <c r="R3357" s="348" t="s">
        <v>14785</v>
      </c>
      <c r="S3357" s="348">
        <v>22494902</v>
      </c>
      <c r="T3357" s="348" t="s">
        <v>10186</v>
      </c>
      <c r="U3357" s="348">
        <v>24302406</v>
      </c>
      <c r="V3357" s="68"/>
      <c r="W3357" s="68"/>
      <c r="X3357" s="68" t="s">
        <v>6354</v>
      </c>
      <c r="Y3357" s="68"/>
    </row>
    <row r="3358" spans="1:25" x14ac:dyDescent="0.25">
      <c r="A3358" s="68" t="s">
        <v>9135</v>
      </c>
      <c r="B3358" s="68" t="s">
        <v>9134</v>
      </c>
      <c r="C3358" s="68" t="s">
        <v>9136</v>
      </c>
      <c r="D3358" s="68" t="s">
        <v>299</v>
      </c>
      <c r="E3358" s="68" t="s">
        <v>7</v>
      </c>
      <c r="F3358" s="68" t="s">
        <v>49</v>
      </c>
      <c r="G3358" s="68" t="s">
        <v>12</v>
      </c>
      <c r="H3358" s="68" t="s">
        <v>3</v>
      </c>
      <c r="I3358" s="68">
        <v>21002</v>
      </c>
      <c r="J3358" s="68" t="s">
        <v>12955</v>
      </c>
      <c r="K3358" s="68" t="s">
        <v>126</v>
      </c>
      <c r="L3358" s="68" t="s">
        <v>299</v>
      </c>
      <c r="M3358" s="68" t="s">
        <v>338</v>
      </c>
      <c r="N3358" s="68" t="s">
        <v>9136</v>
      </c>
      <c r="O3358" s="68" t="s">
        <v>14666</v>
      </c>
      <c r="P3358" s="348">
        <v>85572002</v>
      </c>
      <c r="Q3358" s="348" t="s">
        <v>15347</v>
      </c>
      <c r="R3358" s="348" t="s">
        <v>16074</v>
      </c>
      <c r="S3358" s="348">
        <v>85572002</v>
      </c>
      <c r="T3358" s="348" t="s">
        <v>14842</v>
      </c>
      <c r="U3358" s="348">
        <v>24799162</v>
      </c>
      <c r="V3358" s="68"/>
      <c r="W3358" s="68"/>
      <c r="X3358" s="68" t="s">
        <v>12195</v>
      </c>
      <c r="Y3358" s="68"/>
    </row>
    <row r="3359" spans="1:25" x14ac:dyDescent="0.25">
      <c r="A3359" s="68" t="s">
        <v>9138</v>
      </c>
      <c r="B3359" s="68" t="s">
        <v>9137</v>
      </c>
      <c r="C3359" s="68" t="s">
        <v>9139</v>
      </c>
      <c r="D3359" s="68" t="s">
        <v>1493</v>
      </c>
      <c r="E3359" s="68" t="s">
        <v>11</v>
      </c>
      <c r="F3359" s="68" t="s">
        <v>46</v>
      </c>
      <c r="G3359" s="68" t="s">
        <v>1494</v>
      </c>
      <c r="H3359" s="68" t="s">
        <v>6</v>
      </c>
      <c r="I3359" s="68">
        <v>11905</v>
      </c>
      <c r="J3359" s="68" t="s">
        <v>13878</v>
      </c>
      <c r="K3359" s="68" t="s">
        <v>47</v>
      </c>
      <c r="L3359" s="68" t="s">
        <v>1493</v>
      </c>
      <c r="M3359" s="68" t="s">
        <v>845</v>
      </c>
      <c r="N3359" s="68" t="s">
        <v>9139</v>
      </c>
      <c r="O3359" s="68" t="s">
        <v>14666</v>
      </c>
      <c r="P3359" s="348" t="s">
        <v>15347</v>
      </c>
      <c r="Q3359" s="348" t="s">
        <v>15347</v>
      </c>
      <c r="R3359" s="348" t="s">
        <v>14727</v>
      </c>
      <c r="S3359" s="348">
        <v>89986404</v>
      </c>
      <c r="T3359" s="348" t="s">
        <v>15480</v>
      </c>
      <c r="U3359" s="348">
        <v>27725147</v>
      </c>
      <c r="V3359" s="68"/>
      <c r="W3359" s="68"/>
      <c r="X3359" s="68" t="s">
        <v>5578</v>
      </c>
      <c r="Y3359" s="68"/>
    </row>
    <row r="3360" spans="1:25" x14ac:dyDescent="0.25">
      <c r="A3360" s="68" t="s">
        <v>9141</v>
      </c>
      <c r="B3360" s="68" t="s">
        <v>9140</v>
      </c>
      <c r="C3360" s="68" t="s">
        <v>746</v>
      </c>
      <c r="D3360" s="68" t="s">
        <v>322</v>
      </c>
      <c r="E3360" s="68" t="s">
        <v>6</v>
      </c>
      <c r="F3360" s="68" t="s">
        <v>89</v>
      </c>
      <c r="G3360" s="68" t="s">
        <v>3</v>
      </c>
      <c r="H3360" s="68" t="s">
        <v>2</v>
      </c>
      <c r="I3360" s="68">
        <v>30201</v>
      </c>
      <c r="J3360" s="68" t="s">
        <v>13756</v>
      </c>
      <c r="K3360" s="68" t="s">
        <v>322</v>
      </c>
      <c r="L3360" s="68" t="s">
        <v>3863</v>
      </c>
      <c r="M3360" s="68" t="s">
        <v>3863</v>
      </c>
      <c r="N3360" s="68" t="s">
        <v>746</v>
      </c>
      <c r="O3360" s="68" t="s">
        <v>14666</v>
      </c>
      <c r="P3360" s="348">
        <v>25750151</v>
      </c>
      <c r="Q3360" s="348" t="s">
        <v>15347</v>
      </c>
      <c r="R3360" s="348" t="s">
        <v>10299</v>
      </c>
      <c r="S3360" s="348">
        <v>25750151</v>
      </c>
      <c r="T3360" s="348" t="s">
        <v>15685</v>
      </c>
      <c r="U3360" s="348">
        <v>25750123</v>
      </c>
      <c r="V3360" s="68"/>
      <c r="W3360" s="68"/>
      <c r="X3360" s="68" t="s">
        <v>5473</v>
      </c>
      <c r="Y3360" s="68"/>
    </row>
    <row r="3361" spans="1:25" x14ac:dyDescent="0.25">
      <c r="A3361" s="68" t="s">
        <v>9143</v>
      </c>
      <c r="B3361" s="68" t="s">
        <v>9142</v>
      </c>
      <c r="C3361" s="68" t="s">
        <v>1187</v>
      </c>
      <c r="D3361" s="68" t="s">
        <v>11185</v>
      </c>
      <c r="E3361" s="68" t="s">
        <v>2</v>
      </c>
      <c r="F3361" s="68" t="s">
        <v>195</v>
      </c>
      <c r="G3361" s="68" t="s">
        <v>4</v>
      </c>
      <c r="H3361" s="68" t="s">
        <v>2</v>
      </c>
      <c r="I3361" s="68">
        <v>60301</v>
      </c>
      <c r="J3361" s="68" t="s">
        <v>12897</v>
      </c>
      <c r="K3361" s="68" t="s">
        <v>196</v>
      </c>
      <c r="L3361" s="68" t="s">
        <v>2066</v>
      </c>
      <c r="M3361" s="68" t="s">
        <v>2066</v>
      </c>
      <c r="N3361" s="68" t="s">
        <v>1187</v>
      </c>
      <c r="O3361" s="68" t="s">
        <v>14666</v>
      </c>
      <c r="P3361" s="348">
        <v>27302258</v>
      </c>
      <c r="Q3361" s="348">
        <v>87046017</v>
      </c>
      <c r="R3361" s="348" t="s">
        <v>16075</v>
      </c>
      <c r="S3361" s="348">
        <v>27302258</v>
      </c>
      <c r="T3361" s="348" t="s">
        <v>16238</v>
      </c>
      <c r="U3361" s="348">
        <v>27302258</v>
      </c>
      <c r="V3361" s="68"/>
      <c r="W3361" s="68"/>
      <c r="X3361" s="68" t="s">
        <v>3910</v>
      </c>
      <c r="Y3361" s="68"/>
    </row>
    <row r="3362" spans="1:25" x14ac:dyDescent="0.25">
      <c r="A3362" s="68" t="s">
        <v>9145</v>
      </c>
      <c r="B3362" s="68" t="s">
        <v>9144</v>
      </c>
      <c r="C3362" s="68" t="s">
        <v>9146</v>
      </c>
      <c r="D3362" s="68" t="s">
        <v>11185</v>
      </c>
      <c r="E3362" s="68" t="s">
        <v>3</v>
      </c>
      <c r="F3362" s="68" t="s">
        <v>195</v>
      </c>
      <c r="G3362" s="68" t="s">
        <v>4</v>
      </c>
      <c r="H3362" s="68" t="s">
        <v>11</v>
      </c>
      <c r="I3362" s="68">
        <v>60309</v>
      </c>
      <c r="J3362" s="68" t="s">
        <v>13091</v>
      </c>
      <c r="K3362" s="68" t="s">
        <v>196</v>
      </c>
      <c r="L3362" s="68" t="s">
        <v>2066</v>
      </c>
      <c r="M3362" s="68" t="s">
        <v>14040</v>
      </c>
      <c r="N3362" s="68" t="s">
        <v>2232</v>
      </c>
      <c r="O3362" s="68" t="s">
        <v>14666</v>
      </c>
      <c r="P3362" s="348">
        <v>22001066</v>
      </c>
      <c r="Q3362" s="348" t="s">
        <v>15347</v>
      </c>
      <c r="R3362" s="348" t="s">
        <v>9912</v>
      </c>
      <c r="S3362" s="348">
        <v>22001066</v>
      </c>
      <c r="T3362" s="348" t="s">
        <v>15501</v>
      </c>
      <c r="U3362" s="348">
        <v>27300654</v>
      </c>
      <c r="V3362" s="68"/>
      <c r="W3362" s="68"/>
      <c r="X3362" s="68" t="s">
        <v>7432</v>
      </c>
      <c r="Y3362" s="68"/>
    </row>
    <row r="3363" spans="1:25" x14ac:dyDescent="0.25">
      <c r="A3363" s="68" t="s">
        <v>9148</v>
      </c>
      <c r="B3363" s="68" t="s">
        <v>9147</v>
      </c>
      <c r="C3363" s="68" t="s">
        <v>1543</v>
      </c>
      <c r="D3363" s="68" t="s">
        <v>194</v>
      </c>
      <c r="E3363" s="68" t="s">
        <v>11</v>
      </c>
      <c r="F3363" s="68" t="s">
        <v>195</v>
      </c>
      <c r="G3363" s="68" t="s">
        <v>12</v>
      </c>
      <c r="H3363" s="68" t="s">
        <v>2</v>
      </c>
      <c r="I3363" s="68">
        <v>61001</v>
      </c>
      <c r="J3363" s="68" t="s">
        <v>12923</v>
      </c>
      <c r="K3363" s="68" t="s">
        <v>196</v>
      </c>
      <c r="L3363" s="68" t="s">
        <v>14306</v>
      </c>
      <c r="M3363" s="68" t="s">
        <v>14310</v>
      </c>
      <c r="N3363" s="68" t="s">
        <v>1543</v>
      </c>
      <c r="O3363" s="68" t="s">
        <v>14666</v>
      </c>
      <c r="P3363" s="348">
        <v>27836968</v>
      </c>
      <c r="Q3363" s="348">
        <v>27836968</v>
      </c>
      <c r="R3363" s="348" t="s">
        <v>15049</v>
      </c>
      <c r="S3363" s="348">
        <v>27836859</v>
      </c>
      <c r="T3363" s="348" t="s">
        <v>15938</v>
      </c>
      <c r="U3363" s="348">
        <v>21010746</v>
      </c>
      <c r="V3363" s="68"/>
      <c r="W3363" s="68"/>
      <c r="X3363" s="68" t="s">
        <v>5883</v>
      </c>
      <c r="Y3363" s="68"/>
    </row>
    <row r="3364" spans="1:25" x14ac:dyDescent="0.25">
      <c r="A3364" s="68" t="s">
        <v>9150</v>
      </c>
      <c r="B3364" s="68" t="s">
        <v>9149</v>
      </c>
      <c r="C3364" s="68" t="s">
        <v>9151</v>
      </c>
      <c r="D3364" s="68" t="s">
        <v>11157</v>
      </c>
      <c r="E3364" s="68" t="s">
        <v>5</v>
      </c>
      <c r="F3364" s="68" t="s">
        <v>46</v>
      </c>
      <c r="G3364" s="68" t="s">
        <v>11</v>
      </c>
      <c r="H3364" s="68" t="s">
        <v>4</v>
      </c>
      <c r="I3364" s="68">
        <v>10903</v>
      </c>
      <c r="J3364" s="68" t="s">
        <v>13820</v>
      </c>
      <c r="K3364" s="68" t="s">
        <v>47</v>
      </c>
      <c r="L3364" s="68" t="s">
        <v>450</v>
      </c>
      <c r="M3364" s="68" t="s">
        <v>451</v>
      </c>
      <c r="N3364" s="68" t="s">
        <v>6532</v>
      </c>
      <c r="O3364" s="68" t="s">
        <v>14666</v>
      </c>
      <c r="P3364" s="348">
        <v>22030875</v>
      </c>
      <c r="Q3364" s="348">
        <v>22030875</v>
      </c>
      <c r="R3364" s="348" t="s">
        <v>14676</v>
      </c>
      <c r="S3364" s="348">
        <v>22030875</v>
      </c>
      <c r="T3364" s="348" t="s">
        <v>15388</v>
      </c>
      <c r="U3364" s="348" t="s">
        <v>16946</v>
      </c>
      <c r="V3364" s="68"/>
      <c r="W3364" s="68"/>
      <c r="X3364" s="68" t="s">
        <v>10770</v>
      </c>
      <c r="Y3364" s="68"/>
    </row>
    <row r="3365" spans="1:25" x14ac:dyDescent="0.25">
      <c r="A3365" s="68" t="s">
        <v>9153</v>
      </c>
      <c r="B3365" s="68" t="s">
        <v>9152</v>
      </c>
      <c r="C3365" s="68" t="s">
        <v>856</v>
      </c>
      <c r="D3365" s="68" t="s">
        <v>283</v>
      </c>
      <c r="E3365" s="68" t="s">
        <v>6</v>
      </c>
      <c r="F3365" s="68" t="s">
        <v>282</v>
      </c>
      <c r="G3365" s="68" t="s">
        <v>4</v>
      </c>
      <c r="H3365" s="68" t="s">
        <v>3</v>
      </c>
      <c r="I3365" s="68">
        <v>40302</v>
      </c>
      <c r="J3365" s="68" t="s">
        <v>12933</v>
      </c>
      <c r="K3365" s="68" t="s">
        <v>283</v>
      </c>
      <c r="L3365" s="68" t="s">
        <v>1982</v>
      </c>
      <c r="M3365" s="68" t="s">
        <v>856</v>
      </c>
      <c r="N3365" s="68" t="s">
        <v>12008</v>
      </c>
      <c r="O3365" s="68" t="s">
        <v>14666</v>
      </c>
      <c r="P3365" s="348">
        <v>22446273</v>
      </c>
      <c r="Q3365" s="348">
        <v>22446273</v>
      </c>
      <c r="R3365" s="348" t="s">
        <v>14928</v>
      </c>
      <c r="S3365" s="348">
        <v>22446273</v>
      </c>
      <c r="T3365" s="348" t="s">
        <v>15718</v>
      </c>
      <c r="U3365" s="348">
        <v>25660341</v>
      </c>
      <c r="V3365" s="68"/>
      <c r="W3365" s="68"/>
      <c r="X3365" s="68" t="s">
        <v>7935</v>
      </c>
      <c r="Y3365" s="68"/>
    </row>
    <row r="3366" spans="1:25" x14ac:dyDescent="0.25">
      <c r="A3366" s="68" t="s">
        <v>9155</v>
      </c>
      <c r="B3366" s="68" t="s">
        <v>9154</v>
      </c>
      <c r="C3366" s="68" t="s">
        <v>3881</v>
      </c>
      <c r="D3366" s="68" t="s">
        <v>281</v>
      </c>
      <c r="E3366" s="68" t="s">
        <v>6</v>
      </c>
      <c r="F3366" s="68" t="s">
        <v>282</v>
      </c>
      <c r="G3366" s="68" t="s">
        <v>12</v>
      </c>
      <c r="H3366" s="68" t="s">
        <v>2</v>
      </c>
      <c r="I3366" s="68">
        <v>41001</v>
      </c>
      <c r="J3366" s="68" t="s">
        <v>13818</v>
      </c>
      <c r="K3366" s="68" t="s">
        <v>283</v>
      </c>
      <c r="L3366" s="68" t="s">
        <v>281</v>
      </c>
      <c r="M3366" s="68" t="s">
        <v>4153</v>
      </c>
      <c r="N3366" s="68" t="s">
        <v>3881</v>
      </c>
      <c r="O3366" s="68" t="s">
        <v>14666</v>
      </c>
      <c r="P3366" s="348">
        <v>44056185</v>
      </c>
      <c r="Q3366" s="348">
        <v>71944652</v>
      </c>
      <c r="R3366" s="348" t="s">
        <v>10601</v>
      </c>
      <c r="S3366" s="348">
        <v>84010913</v>
      </c>
      <c r="T3366" s="348" t="s">
        <v>10205</v>
      </c>
      <c r="U3366" s="348">
        <v>87665823</v>
      </c>
      <c r="V3366" s="68" t="s">
        <v>15261</v>
      </c>
      <c r="W3366" s="68"/>
      <c r="X3366" s="68" t="s">
        <v>5504</v>
      </c>
      <c r="Y3366" s="68"/>
    </row>
    <row r="3367" spans="1:25" x14ac:dyDescent="0.25">
      <c r="A3367" s="68" t="s">
        <v>9157</v>
      </c>
      <c r="B3367" s="68" t="s">
        <v>9156</v>
      </c>
      <c r="C3367" s="68" t="s">
        <v>9158</v>
      </c>
      <c r="D3367" s="68" t="s">
        <v>281</v>
      </c>
      <c r="E3367" s="68" t="s">
        <v>4</v>
      </c>
      <c r="F3367" s="68" t="s">
        <v>282</v>
      </c>
      <c r="G3367" s="68" t="s">
        <v>12</v>
      </c>
      <c r="H3367" s="68" t="s">
        <v>6</v>
      </c>
      <c r="I3367" s="68">
        <v>41005</v>
      </c>
      <c r="J3367" s="68" t="s">
        <v>13961</v>
      </c>
      <c r="K3367" s="68" t="s">
        <v>283</v>
      </c>
      <c r="L3367" s="68" t="s">
        <v>281</v>
      </c>
      <c r="M3367" s="68" t="s">
        <v>14123</v>
      </c>
      <c r="N3367" s="68" t="s">
        <v>9158</v>
      </c>
      <c r="O3367" s="68" t="s">
        <v>14666</v>
      </c>
      <c r="P3367" s="348">
        <v>86839490</v>
      </c>
      <c r="Q3367" s="348">
        <v>27666283</v>
      </c>
      <c r="R3367" s="348" t="s">
        <v>14930</v>
      </c>
      <c r="S3367" s="348">
        <v>86839490</v>
      </c>
      <c r="T3367" s="348" t="s">
        <v>15373</v>
      </c>
      <c r="U3367" s="348">
        <v>27666283</v>
      </c>
      <c r="V3367" s="68"/>
      <c r="W3367" s="68"/>
      <c r="X3367" s="68" t="s">
        <v>10926</v>
      </c>
      <c r="Y3367" s="68"/>
    </row>
    <row r="3368" spans="1:25" x14ac:dyDescent="0.25">
      <c r="A3368" s="68" t="s">
        <v>9160</v>
      </c>
      <c r="B3368" s="68" t="s">
        <v>9159</v>
      </c>
      <c r="C3368" s="68" t="s">
        <v>10023</v>
      </c>
      <c r="D3368" s="68" t="s">
        <v>281</v>
      </c>
      <c r="E3368" s="68" t="s">
        <v>4</v>
      </c>
      <c r="F3368" s="68" t="s">
        <v>282</v>
      </c>
      <c r="G3368" s="68" t="s">
        <v>12</v>
      </c>
      <c r="H3368" s="68" t="s">
        <v>6</v>
      </c>
      <c r="I3368" s="68">
        <v>41005</v>
      </c>
      <c r="J3368" s="68" t="s">
        <v>13961</v>
      </c>
      <c r="K3368" s="68" t="s">
        <v>283</v>
      </c>
      <c r="L3368" s="68" t="s">
        <v>281</v>
      </c>
      <c r="M3368" s="68" t="s">
        <v>14123</v>
      </c>
      <c r="N3368" s="68" t="s">
        <v>12009</v>
      </c>
      <c r="O3368" s="68" t="s">
        <v>14666</v>
      </c>
      <c r="P3368" s="348">
        <v>44056133</v>
      </c>
      <c r="Q3368" s="348">
        <v>27666283</v>
      </c>
      <c r="R3368" s="348" t="s">
        <v>10203</v>
      </c>
      <c r="S3368" s="348">
        <v>71032194</v>
      </c>
      <c r="T3368" s="348" t="s">
        <v>15373</v>
      </c>
      <c r="U3368" s="348">
        <v>27666283</v>
      </c>
      <c r="V3368" s="68"/>
      <c r="W3368" s="68"/>
      <c r="X3368" s="68" t="s">
        <v>8440</v>
      </c>
      <c r="Y3368" s="68"/>
    </row>
    <row r="3369" spans="1:25" x14ac:dyDescent="0.25">
      <c r="A3369" s="68" t="s">
        <v>9162</v>
      </c>
      <c r="B3369" s="68" t="s">
        <v>9161</v>
      </c>
      <c r="C3369" s="68" t="s">
        <v>3582</v>
      </c>
      <c r="D3369" s="68" t="s">
        <v>281</v>
      </c>
      <c r="E3369" s="68" t="s">
        <v>6</v>
      </c>
      <c r="F3369" s="68" t="s">
        <v>282</v>
      </c>
      <c r="G3369" s="68" t="s">
        <v>12</v>
      </c>
      <c r="H3369" s="68" t="s">
        <v>2</v>
      </c>
      <c r="I3369" s="68">
        <v>41001</v>
      </c>
      <c r="J3369" s="68" t="s">
        <v>13818</v>
      </c>
      <c r="K3369" s="68" t="s">
        <v>283</v>
      </c>
      <c r="L3369" s="68" t="s">
        <v>281</v>
      </c>
      <c r="M3369" s="68" t="s">
        <v>4153</v>
      </c>
      <c r="N3369" s="68" t="s">
        <v>3582</v>
      </c>
      <c r="O3369" s="68" t="s">
        <v>14666</v>
      </c>
      <c r="P3369" s="348">
        <v>22005086</v>
      </c>
      <c r="Q3369" s="348">
        <v>87194763</v>
      </c>
      <c r="R3369" s="348" t="s">
        <v>5102</v>
      </c>
      <c r="S3369" s="348">
        <v>87194763</v>
      </c>
      <c r="T3369" s="348" t="s">
        <v>10205</v>
      </c>
      <c r="U3369" s="348">
        <v>72949021</v>
      </c>
      <c r="V3369" s="68"/>
      <c r="W3369" s="68"/>
      <c r="X3369" s="68" t="s">
        <v>7842</v>
      </c>
      <c r="Y3369" s="68"/>
    </row>
    <row r="3370" spans="1:25" x14ac:dyDescent="0.25">
      <c r="A3370" s="68" t="s">
        <v>9164</v>
      </c>
      <c r="B3370" s="68" t="s">
        <v>9163</v>
      </c>
      <c r="C3370" s="68" t="s">
        <v>9165</v>
      </c>
      <c r="D3370" s="68" t="s">
        <v>4119</v>
      </c>
      <c r="E3370" s="68" t="s">
        <v>6</v>
      </c>
      <c r="F3370" s="68" t="s">
        <v>133</v>
      </c>
      <c r="G3370" s="68" t="s">
        <v>3</v>
      </c>
      <c r="H3370" s="68" t="s">
        <v>5</v>
      </c>
      <c r="I3370" s="68">
        <v>70204</v>
      </c>
      <c r="J3370" s="68" t="s">
        <v>13929</v>
      </c>
      <c r="K3370" s="68" t="s">
        <v>132</v>
      </c>
      <c r="L3370" s="68" t="s">
        <v>14376</v>
      </c>
      <c r="M3370" s="68" t="s">
        <v>4451</v>
      </c>
      <c r="N3370" s="68" t="s">
        <v>9165</v>
      </c>
      <c r="O3370" s="68" t="s">
        <v>14666</v>
      </c>
      <c r="P3370" s="348">
        <v>27634222</v>
      </c>
      <c r="Q3370" s="348">
        <v>27633911</v>
      </c>
      <c r="R3370" s="348" t="s">
        <v>10593</v>
      </c>
      <c r="S3370" s="348">
        <v>83203120</v>
      </c>
      <c r="T3370" s="348" t="s">
        <v>15385</v>
      </c>
      <c r="U3370" s="348">
        <v>83358057</v>
      </c>
      <c r="V3370" s="68"/>
      <c r="W3370" s="68"/>
      <c r="X3370" s="68" t="s">
        <v>5327</v>
      </c>
      <c r="Y3370" s="68"/>
    </row>
    <row r="3371" spans="1:25" x14ac:dyDescent="0.25">
      <c r="A3371" s="68" t="s">
        <v>9167</v>
      </c>
      <c r="B3371" s="68" t="s">
        <v>9166</v>
      </c>
      <c r="C3371" s="68" t="s">
        <v>9168</v>
      </c>
      <c r="D3371" s="68" t="s">
        <v>4119</v>
      </c>
      <c r="E3371" s="68" t="s">
        <v>2</v>
      </c>
      <c r="F3371" s="68" t="s">
        <v>133</v>
      </c>
      <c r="G3371" s="68" t="s">
        <v>3</v>
      </c>
      <c r="H3371" s="68" t="s">
        <v>8</v>
      </c>
      <c r="I3371" s="68">
        <v>70207</v>
      </c>
      <c r="J3371" s="68" t="s">
        <v>13968</v>
      </c>
      <c r="K3371" s="68" t="s">
        <v>132</v>
      </c>
      <c r="L3371" s="68" t="s">
        <v>14376</v>
      </c>
      <c r="M3371" s="68" t="s">
        <v>1881</v>
      </c>
      <c r="N3371" s="68" t="s">
        <v>9168</v>
      </c>
      <c r="O3371" s="68" t="s">
        <v>14666</v>
      </c>
      <c r="P3371" s="348">
        <v>27104553</v>
      </c>
      <c r="Q3371" s="348" t="s">
        <v>15347</v>
      </c>
      <c r="R3371" s="348" t="s">
        <v>10592</v>
      </c>
      <c r="S3371" s="348">
        <v>27104553</v>
      </c>
      <c r="T3371" s="348" t="s">
        <v>13647</v>
      </c>
      <c r="U3371" s="348">
        <v>27111497</v>
      </c>
      <c r="V3371" s="68"/>
      <c r="W3371" s="68"/>
      <c r="X3371" s="68" t="s">
        <v>5801</v>
      </c>
      <c r="Y3371" s="68"/>
    </row>
    <row r="3372" spans="1:25" x14ac:dyDescent="0.25">
      <c r="A3372" s="68" t="s">
        <v>9170</v>
      </c>
      <c r="B3372" s="68" t="s">
        <v>9169</v>
      </c>
      <c r="C3372" s="68" t="s">
        <v>1187</v>
      </c>
      <c r="D3372" s="68" t="s">
        <v>4119</v>
      </c>
      <c r="E3372" s="68" t="s">
        <v>2</v>
      </c>
      <c r="F3372" s="68" t="s">
        <v>133</v>
      </c>
      <c r="G3372" s="68" t="s">
        <v>3</v>
      </c>
      <c r="H3372" s="68" t="s">
        <v>3</v>
      </c>
      <c r="I3372" s="68">
        <v>70202</v>
      </c>
      <c r="J3372" s="68" t="s">
        <v>13845</v>
      </c>
      <c r="K3372" s="68" t="s">
        <v>132</v>
      </c>
      <c r="L3372" s="68" t="s">
        <v>14376</v>
      </c>
      <c r="M3372" s="68" t="s">
        <v>14181</v>
      </c>
      <c r="N3372" s="68" t="s">
        <v>1187</v>
      </c>
      <c r="O3372" s="68" t="s">
        <v>14666</v>
      </c>
      <c r="P3372" s="348">
        <v>27106882</v>
      </c>
      <c r="Q3372" s="348">
        <v>27106882</v>
      </c>
      <c r="R3372" s="348" t="s">
        <v>13350</v>
      </c>
      <c r="S3372" s="348">
        <v>88309304</v>
      </c>
      <c r="T3372" s="348" t="s">
        <v>13647</v>
      </c>
      <c r="U3372" s="348">
        <v>27111497</v>
      </c>
      <c r="V3372" s="68"/>
      <c r="W3372" s="68"/>
      <c r="X3372" s="68" t="s">
        <v>2973</v>
      </c>
      <c r="Y3372" s="68"/>
    </row>
    <row r="3373" spans="1:25" x14ac:dyDescent="0.25">
      <c r="A3373" s="68" t="s">
        <v>9172</v>
      </c>
      <c r="B3373" s="68" t="s">
        <v>9171</v>
      </c>
      <c r="C3373" s="68" t="s">
        <v>347</v>
      </c>
      <c r="D3373" s="68" t="s">
        <v>4119</v>
      </c>
      <c r="E3373" s="68" t="s">
        <v>3</v>
      </c>
      <c r="F3373" s="68" t="s">
        <v>133</v>
      </c>
      <c r="G3373" s="68" t="s">
        <v>3</v>
      </c>
      <c r="H3373" s="68" t="s">
        <v>4</v>
      </c>
      <c r="I3373" s="68">
        <v>70203</v>
      </c>
      <c r="J3373" s="68" t="s">
        <v>15339</v>
      </c>
      <c r="K3373" s="68" t="s">
        <v>132</v>
      </c>
      <c r="L3373" s="68" t="s">
        <v>14376</v>
      </c>
      <c r="M3373" s="68" t="s">
        <v>14380</v>
      </c>
      <c r="N3373" s="68" t="s">
        <v>347</v>
      </c>
      <c r="O3373" s="68" t="s">
        <v>14666</v>
      </c>
      <c r="P3373" s="348">
        <v>44092780</v>
      </c>
      <c r="Q3373" s="348">
        <v>85947308</v>
      </c>
      <c r="R3373" s="348" t="s">
        <v>16076</v>
      </c>
      <c r="S3373" s="348">
        <v>85947308</v>
      </c>
      <c r="T3373" s="348" t="s">
        <v>16792</v>
      </c>
      <c r="U3373" s="348">
        <v>26732900</v>
      </c>
      <c r="V3373" s="68"/>
      <c r="W3373" s="68"/>
      <c r="X3373" s="68" t="s">
        <v>5815</v>
      </c>
      <c r="Y3373" s="68"/>
    </row>
    <row r="3374" spans="1:25" x14ac:dyDescent="0.25">
      <c r="A3374" s="68" t="s">
        <v>9174</v>
      </c>
      <c r="B3374" s="68" t="s">
        <v>9173</v>
      </c>
      <c r="C3374" s="68" t="s">
        <v>9175</v>
      </c>
      <c r="D3374" s="68" t="s">
        <v>4119</v>
      </c>
      <c r="E3374" s="68" t="s">
        <v>5</v>
      </c>
      <c r="F3374" s="68" t="s">
        <v>133</v>
      </c>
      <c r="G3374" s="68" t="s">
        <v>7</v>
      </c>
      <c r="H3374" s="68" t="s">
        <v>4</v>
      </c>
      <c r="I3374" s="68">
        <v>70603</v>
      </c>
      <c r="J3374" s="68" t="s">
        <v>13917</v>
      </c>
      <c r="K3374" s="68" t="s">
        <v>132</v>
      </c>
      <c r="L3374" s="68" t="s">
        <v>2958</v>
      </c>
      <c r="M3374" s="68" t="s">
        <v>6848</v>
      </c>
      <c r="N3374" s="68" t="s">
        <v>8099</v>
      </c>
      <c r="O3374" s="68" t="s">
        <v>14666</v>
      </c>
      <c r="P3374" s="348">
        <v>27601061</v>
      </c>
      <c r="Q3374" s="348">
        <v>27601061</v>
      </c>
      <c r="R3374" s="348" t="s">
        <v>15148</v>
      </c>
      <c r="S3374" s="348">
        <v>60463637</v>
      </c>
      <c r="T3374" s="348" t="s">
        <v>15883</v>
      </c>
      <c r="U3374" s="348">
        <v>27165048</v>
      </c>
      <c r="V3374" s="68"/>
      <c r="W3374" s="68"/>
      <c r="X3374" s="68" t="s">
        <v>4375</v>
      </c>
      <c r="Y3374" s="68"/>
    </row>
    <row r="3375" spans="1:25" x14ac:dyDescent="0.25">
      <c r="A3375" s="68" t="s">
        <v>9177</v>
      </c>
      <c r="B3375" s="68" t="s">
        <v>9176</v>
      </c>
      <c r="C3375" s="68" t="s">
        <v>9178</v>
      </c>
      <c r="D3375" s="68" t="s">
        <v>4119</v>
      </c>
      <c r="E3375" s="68" t="s">
        <v>8</v>
      </c>
      <c r="F3375" s="68" t="s">
        <v>133</v>
      </c>
      <c r="G3375" s="68" t="s">
        <v>3</v>
      </c>
      <c r="H3375" s="68" t="s">
        <v>7</v>
      </c>
      <c r="I3375" s="68">
        <v>70206</v>
      </c>
      <c r="J3375" s="68" t="s">
        <v>13964</v>
      </c>
      <c r="K3375" s="68" t="s">
        <v>132</v>
      </c>
      <c r="L3375" s="68" t="s">
        <v>14376</v>
      </c>
      <c r="M3375" s="68" t="s">
        <v>2365</v>
      </c>
      <c r="N3375" s="68" t="s">
        <v>9178</v>
      </c>
      <c r="O3375" s="68" t="s">
        <v>14666</v>
      </c>
      <c r="P3375" s="348">
        <v>44094895</v>
      </c>
      <c r="Q3375" s="348" t="s">
        <v>15347</v>
      </c>
      <c r="R3375" s="348" t="s">
        <v>16077</v>
      </c>
      <c r="S3375" s="348">
        <v>83371459</v>
      </c>
      <c r="T3375" s="348" t="s">
        <v>16841</v>
      </c>
      <c r="U3375" s="348">
        <v>89357825</v>
      </c>
      <c r="V3375" s="68"/>
      <c r="W3375" s="68"/>
      <c r="X3375" s="68" t="s">
        <v>5583</v>
      </c>
      <c r="Y3375" s="68"/>
    </row>
    <row r="3376" spans="1:25" x14ac:dyDescent="0.25">
      <c r="A3376" s="68" t="s">
        <v>9180</v>
      </c>
      <c r="B3376" s="68" t="s">
        <v>9179</v>
      </c>
      <c r="C3376" s="68" t="s">
        <v>9181</v>
      </c>
      <c r="D3376" s="68" t="s">
        <v>4119</v>
      </c>
      <c r="E3376" s="68" t="s">
        <v>4</v>
      </c>
      <c r="F3376" s="68" t="s">
        <v>133</v>
      </c>
      <c r="G3376" s="68" t="s">
        <v>3</v>
      </c>
      <c r="H3376" s="68" t="s">
        <v>4</v>
      </c>
      <c r="I3376" s="68">
        <v>70203</v>
      </c>
      <c r="J3376" s="68" t="s">
        <v>15339</v>
      </c>
      <c r="K3376" s="68" t="s">
        <v>132</v>
      </c>
      <c r="L3376" s="68" t="s">
        <v>14376</v>
      </c>
      <c r="M3376" s="68" t="s">
        <v>14380</v>
      </c>
      <c r="N3376" s="68" t="s">
        <v>9181</v>
      </c>
      <c r="O3376" s="68" t="s">
        <v>14666</v>
      </c>
      <c r="P3376" s="348">
        <v>44092740</v>
      </c>
      <c r="Q3376" s="348" t="s">
        <v>15347</v>
      </c>
      <c r="R3376" s="348" t="s">
        <v>12766</v>
      </c>
      <c r="S3376" s="348">
        <v>87025998</v>
      </c>
      <c r="T3376" s="348" t="s">
        <v>15646</v>
      </c>
      <c r="U3376" s="348">
        <v>21007274</v>
      </c>
      <c r="V3376" s="68"/>
      <c r="W3376" s="68"/>
      <c r="X3376" s="68" t="s">
        <v>5825</v>
      </c>
      <c r="Y3376" s="68"/>
    </row>
    <row r="3377" spans="1:25" x14ac:dyDescent="0.25">
      <c r="A3377" s="68" t="s">
        <v>9183</v>
      </c>
      <c r="B3377" s="68" t="s">
        <v>9182</v>
      </c>
      <c r="C3377" s="68" t="s">
        <v>6048</v>
      </c>
      <c r="D3377" s="68" t="s">
        <v>4119</v>
      </c>
      <c r="E3377" s="68" t="s">
        <v>6</v>
      </c>
      <c r="F3377" s="68" t="s">
        <v>133</v>
      </c>
      <c r="G3377" s="68" t="s">
        <v>3</v>
      </c>
      <c r="H3377" s="68" t="s">
        <v>5</v>
      </c>
      <c r="I3377" s="68">
        <v>70204</v>
      </c>
      <c r="J3377" s="68" t="s">
        <v>13929</v>
      </c>
      <c r="K3377" s="68" t="s">
        <v>132</v>
      </c>
      <c r="L3377" s="68" t="s">
        <v>14376</v>
      </c>
      <c r="M3377" s="68" t="s">
        <v>4451</v>
      </c>
      <c r="N3377" s="68" t="s">
        <v>6048</v>
      </c>
      <c r="O3377" s="68" t="s">
        <v>14666</v>
      </c>
      <c r="P3377" s="348" t="s">
        <v>15347</v>
      </c>
      <c r="Q3377" s="348" t="s">
        <v>15347</v>
      </c>
      <c r="R3377" s="348" t="s">
        <v>12765</v>
      </c>
      <c r="S3377" s="348">
        <v>84862547</v>
      </c>
      <c r="T3377" s="348" t="s">
        <v>15385</v>
      </c>
      <c r="U3377" s="348">
        <v>84699645</v>
      </c>
      <c r="V3377" s="68"/>
      <c r="W3377" s="68"/>
      <c r="X3377" s="68" t="s">
        <v>6546</v>
      </c>
      <c r="Y3377" s="68"/>
    </row>
    <row r="3378" spans="1:25" x14ac:dyDescent="0.25">
      <c r="A3378" s="68" t="s">
        <v>9185</v>
      </c>
      <c r="B3378" s="68" t="s">
        <v>9184</v>
      </c>
      <c r="C3378" s="68" t="s">
        <v>16078</v>
      </c>
      <c r="D3378" s="68" t="s">
        <v>4119</v>
      </c>
      <c r="E3378" s="68" t="s">
        <v>6</v>
      </c>
      <c r="F3378" s="68" t="s">
        <v>133</v>
      </c>
      <c r="G3378" s="68" t="s">
        <v>3</v>
      </c>
      <c r="H3378" s="68" t="s">
        <v>5</v>
      </c>
      <c r="I3378" s="68">
        <v>70204</v>
      </c>
      <c r="J3378" s="68" t="s">
        <v>13929</v>
      </c>
      <c r="K3378" s="68" t="s">
        <v>132</v>
      </c>
      <c r="L3378" s="68" t="s">
        <v>14376</v>
      </c>
      <c r="M3378" s="68" t="s">
        <v>4451</v>
      </c>
      <c r="N3378" s="68" t="s">
        <v>12010</v>
      </c>
      <c r="O3378" s="68" t="s">
        <v>14666</v>
      </c>
      <c r="P3378" s="348">
        <v>27634438</v>
      </c>
      <c r="Q3378" s="348" t="s">
        <v>15347</v>
      </c>
      <c r="R3378" s="348" t="s">
        <v>14443</v>
      </c>
      <c r="S3378" s="348">
        <v>89983835</v>
      </c>
      <c r="T3378" s="348" t="s">
        <v>15385</v>
      </c>
      <c r="U3378" s="348">
        <v>27633911</v>
      </c>
      <c r="V3378" s="68"/>
      <c r="W3378" s="68"/>
      <c r="X3378" s="68" t="s">
        <v>5341</v>
      </c>
      <c r="Y3378" s="68"/>
    </row>
    <row r="3379" spans="1:25" x14ac:dyDescent="0.25">
      <c r="A3379" s="68" t="s">
        <v>9187</v>
      </c>
      <c r="B3379" s="68" t="s">
        <v>9186</v>
      </c>
      <c r="C3379" s="68" t="s">
        <v>14418</v>
      </c>
      <c r="D3379" s="68" t="s">
        <v>4119</v>
      </c>
      <c r="E3379" s="68" t="s">
        <v>4</v>
      </c>
      <c r="F3379" s="68" t="s">
        <v>133</v>
      </c>
      <c r="G3379" s="68" t="s">
        <v>3</v>
      </c>
      <c r="H3379" s="68" t="s">
        <v>5</v>
      </c>
      <c r="I3379" s="68">
        <v>70204</v>
      </c>
      <c r="J3379" s="68" t="s">
        <v>13929</v>
      </c>
      <c r="K3379" s="68" t="s">
        <v>132</v>
      </c>
      <c r="L3379" s="68" t="s">
        <v>14376</v>
      </c>
      <c r="M3379" s="68" t="s">
        <v>4451</v>
      </c>
      <c r="N3379" s="68" t="s">
        <v>14418</v>
      </c>
      <c r="O3379" s="68" t="s">
        <v>14666</v>
      </c>
      <c r="P3379" s="348">
        <v>64653656</v>
      </c>
      <c r="Q3379" s="348">
        <v>44091799</v>
      </c>
      <c r="R3379" s="348" t="s">
        <v>16079</v>
      </c>
      <c r="S3379" s="348">
        <v>64653656</v>
      </c>
      <c r="T3379" s="348" t="s">
        <v>15646</v>
      </c>
      <c r="U3379" s="348">
        <v>21007274</v>
      </c>
      <c r="V3379" s="68"/>
      <c r="W3379" s="68"/>
      <c r="X3379" s="68" t="s">
        <v>8271</v>
      </c>
      <c r="Y3379" s="68"/>
    </row>
    <row r="3380" spans="1:25" x14ac:dyDescent="0.25">
      <c r="A3380" s="68" t="s">
        <v>9189</v>
      </c>
      <c r="B3380" s="68" t="s">
        <v>9188</v>
      </c>
      <c r="C3380" s="68" t="s">
        <v>2109</v>
      </c>
      <c r="D3380" s="68" t="s">
        <v>132</v>
      </c>
      <c r="E3380" s="68" t="s">
        <v>3</v>
      </c>
      <c r="F3380" s="68" t="s">
        <v>133</v>
      </c>
      <c r="G3380" s="68" t="s">
        <v>2</v>
      </c>
      <c r="H3380" s="68" t="s">
        <v>2</v>
      </c>
      <c r="I3380" s="68">
        <v>70101</v>
      </c>
      <c r="J3380" s="68" t="s">
        <v>13750</v>
      </c>
      <c r="K3380" s="68" t="s">
        <v>132</v>
      </c>
      <c r="L3380" s="68" t="s">
        <v>132</v>
      </c>
      <c r="M3380" s="68" t="s">
        <v>132</v>
      </c>
      <c r="N3380" s="68" t="s">
        <v>2109</v>
      </c>
      <c r="O3380" s="68" t="s">
        <v>14666</v>
      </c>
      <c r="P3380" s="348">
        <v>88228867</v>
      </c>
      <c r="Q3380" s="348" t="s">
        <v>15347</v>
      </c>
      <c r="R3380" s="348" t="s">
        <v>10357</v>
      </c>
      <c r="S3380" s="348">
        <v>88228867</v>
      </c>
      <c r="T3380" s="348" t="s">
        <v>15624</v>
      </c>
      <c r="U3380" s="348">
        <v>27582530</v>
      </c>
      <c r="V3380" s="68"/>
      <c r="W3380" s="68"/>
      <c r="X3380" s="68" t="s">
        <v>7186</v>
      </c>
      <c r="Y3380" s="68"/>
    </row>
    <row r="3381" spans="1:25" x14ac:dyDescent="0.25">
      <c r="A3381" s="68" t="s">
        <v>9191</v>
      </c>
      <c r="B3381" s="68" t="s">
        <v>9190</v>
      </c>
      <c r="C3381" s="68" t="s">
        <v>10359</v>
      </c>
      <c r="D3381" s="68" t="s">
        <v>132</v>
      </c>
      <c r="E3381" s="68" t="s">
        <v>6</v>
      </c>
      <c r="F3381" s="68" t="s">
        <v>133</v>
      </c>
      <c r="G3381" s="68" t="s">
        <v>4</v>
      </c>
      <c r="H3381" s="68" t="s">
        <v>2</v>
      </c>
      <c r="I3381" s="68">
        <v>70301</v>
      </c>
      <c r="J3381" s="68" t="s">
        <v>12898</v>
      </c>
      <c r="K3381" s="68" t="s">
        <v>132</v>
      </c>
      <c r="L3381" s="68" t="s">
        <v>14348</v>
      </c>
      <c r="M3381" s="68" t="s">
        <v>14348</v>
      </c>
      <c r="N3381" s="68" t="s">
        <v>12011</v>
      </c>
      <c r="O3381" s="68" t="s">
        <v>14666</v>
      </c>
      <c r="P3381" s="348">
        <v>22002892</v>
      </c>
      <c r="Q3381" s="348" t="s">
        <v>15347</v>
      </c>
      <c r="R3381" s="348" t="s">
        <v>13276</v>
      </c>
      <c r="S3381" s="348">
        <v>22002892</v>
      </c>
      <c r="T3381" s="348" t="s">
        <v>16551</v>
      </c>
      <c r="U3381" s="348">
        <v>27687141</v>
      </c>
      <c r="V3381" s="68"/>
      <c r="W3381" s="68"/>
      <c r="X3381" s="68" t="s">
        <v>5244</v>
      </c>
      <c r="Y3381" s="68"/>
    </row>
    <row r="3382" spans="1:25" x14ac:dyDescent="0.25">
      <c r="A3382" s="68" t="s">
        <v>9193</v>
      </c>
      <c r="B3382" s="68" t="s">
        <v>9192</v>
      </c>
      <c r="C3382" s="68" t="s">
        <v>911</v>
      </c>
      <c r="D3382" s="68" t="s">
        <v>132</v>
      </c>
      <c r="E3382" s="68" t="s">
        <v>5</v>
      </c>
      <c r="F3382" s="68" t="s">
        <v>133</v>
      </c>
      <c r="G3382" s="68" t="s">
        <v>4</v>
      </c>
      <c r="H3382" s="68" t="s">
        <v>3</v>
      </c>
      <c r="I3382" s="68">
        <v>70302</v>
      </c>
      <c r="J3382" s="68" t="s">
        <v>12934</v>
      </c>
      <c r="K3382" s="68" t="s">
        <v>132</v>
      </c>
      <c r="L3382" s="68" t="s">
        <v>14348</v>
      </c>
      <c r="M3382" s="68" t="s">
        <v>1699</v>
      </c>
      <c r="N3382" s="68" t="s">
        <v>911</v>
      </c>
      <c r="O3382" s="68" t="s">
        <v>14666</v>
      </c>
      <c r="P3382" s="348">
        <v>83314275</v>
      </c>
      <c r="Q3382" s="348" t="s">
        <v>15347</v>
      </c>
      <c r="R3382" s="348" t="s">
        <v>10377</v>
      </c>
      <c r="S3382" s="348">
        <v>83314275</v>
      </c>
      <c r="T3382" s="348" t="s">
        <v>15951</v>
      </c>
      <c r="U3382" s="348">
        <v>27685436</v>
      </c>
      <c r="V3382" s="68"/>
      <c r="W3382" s="68"/>
      <c r="X3382" s="68" t="s">
        <v>4099</v>
      </c>
      <c r="Y3382" s="68"/>
    </row>
    <row r="3383" spans="1:25" x14ac:dyDescent="0.25">
      <c r="A3383" s="68" t="s">
        <v>9195</v>
      </c>
      <c r="B3383" s="68" t="s">
        <v>9194</v>
      </c>
      <c r="C3383" s="68" t="s">
        <v>9196</v>
      </c>
      <c r="D3383" s="68" t="s">
        <v>11173</v>
      </c>
      <c r="E3383" s="68" t="s">
        <v>6</v>
      </c>
      <c r="F3383" s="68" t="s">
        <v>133</v>
      </c>
      <c r="G3383" s="68" t="s">
        <v>2</v>
      </c>
      <c r="H3383" s="68" t="s">
        <v>3</v>
      </c>
      <c r="I3383" s="68">
        <v>70102</v>
      </c>
      <c r="J3383" s="68" t="s">
        <v>13837</v>
      </c>
      <c r="K3383" s="68" t="s">
        <v>132</v>
      </c>
      <c r="L3383" s="68" t="s">
        <v>132</v>
      </c>
      <c r="M3383" s="68" t="s">
        <v>14182</v>
      </c>
      <c r="N3383" s="68" t="s">
        <v>9196</v>
      </c>
      <c r="O3383" s="68" t="s">
        <v>14666</v>
      </c>
      <c r="P3383" s="348">
        <v>86349616</v>
      </c>
      <c r="Q3383" s="348" t="s">
        <v>15347</v>
      </c>
      <c r="R3383" s="348" t="s">
        <v>15112</v>
      </c>
      <c r="S3383" s="348">
        <v>86349616</v>
      </c>
      <c r="T3383" s="348" t="s">
        <v>10227</v>
      </c>
      <c r="U3383" s="348">
        <v>83478507</v>
      </c>
      <c r="V3383" s="68"/>
      <c r="W3383" s="68"/>
      <c r="X3383" s="68" t="s">
        <v>7182</v>
      </c>
      <c r="Y3383" s="68"/>
    </row>
    <row r="3384" spans="1:25" x14ac:dyDescent="0.25">
      <c r="A3384" s="68" t="s">
        <v>9198</v>
      </c>
      <c r="B3384" s="68" t="s">
        <v>9197</v>
      </c>
      <c r="C3384" s="68" t="s">
        <v>3582</v>
      </c>
      <c r="D3384" s="68" t="s">
        <v>11160</v>
      </c>
      <c r="E3384" s="68" t="s">
        <v>5</v>
      </c>
      <c r="F3384" s="68" t="s">
        <v>49</v>
      </c>
      <c r="G3384" s="68" t="s">
        <v>17</v>
      </c>
      <c r="H3384" s="68" t="s">
        <v>5</v>
      </c>
      <c r="I3384" s="68">
        <v>21304</v>
      </c>
      <c r="J3384" s="68" t="s">
        <v>13032</v>
      </c>
      <c r="K3384" s="68" t="s">
        <v>126</v>
      </c>
      <c r="L3384" s="68" t="s">
        <v>271</v>
      </c>
      <c r="M3384" s="68" t="s">
        <v>5352</v>
      </c>
      <c r="N3384" s="68" t="s">
        <v>3582</v>
      </c>
      <c r="O3384" s="68" t="s">
        <v>14666</v>
      </c>
      <c r="P3384" s="348">
        <v>24668906</v>
      </c>
      <c r="Q3384" s="348">
        <v>24668906</v>
      </c>
      <c r="R3384" s="348" t="s">
        <v>12778</v>
      </c>
      <c r="S3384" s="348">
        <v>83302862</v>
      </c>
      <c r="T3384" s="348" t="s">
        <v>10065</v>
      </c>
      <c r="U3384" s="348">
        <v>21006045</v>
      </c>
      <c r="V3384" s="68"/>
      <c r="W3384" s="68"/>
      <c r="X3384" s="68" t="s">
        <v>6741</v>
      </c>
      <c r="Y3384" s="68"/>
    </row>
    <row r="3385" spans="1:25" x14ac:dyDescent="0.25">
      <c r="A3385" s="68" t="s">
        <v>9200</v>
      </c>
      <c r="B3385" s="68" t="s">
        <v>9199</v>
      </c>
      <c r="C3385" s="68" t="s">
        <v>9201</v>
      </c>
      <c r="D3385" s="68" t="s">
        <v>5463</v>
      </c>
      <c r="E3385" s="68" t="s">
        <v>3</v>
      </c>
      <c r="F3385" s="68" t="s">
        <v>316</v>
      </c>
      <c r="G3385" s="68" t="s">
        <v>3</v>
      </c>
      <c r="H3385" s="68" t="s">
        <v>8</v>
      </c>
      <c r="I3385" s="68">
        <v>50207</v>
      </c>
      <c r="J3385" s="68" t="s">
        <v>13967</v>
      </c>
      <c r="K3385" s="68" t="s">
        <v>317</v>
      </c>
      <c r="L3385" s="68" t="s">
        <v>5463</v>
      </c>
      <c r="M3385" s="68" t="s">
        <v>14248</v>
      </c>
      <c r="N3385" s="68" t="s">
        <v>9201</v>
      </c>
      <c r="O3385" s="68" t="s">
        <v>14666</v>
      </c>
      <c r="P3385" s="348">
        <v>22006322</v>
      </c>
      <c r="Q3385" s="348" t="s">
        <v>15347</v>
      </c>
      <c r="R3385" s="348" t="s">
        <v>12012</v>
      </c>
      <c r="S3385" s="348">
        <v>86498295</v>
      </c>
      <c r="T3385" s="348" t="s">
        <v>16660</v>
      </c>
      <c r="U3385" s="348">
        <v>26869107</v>
      </c>
      <c r="V3385" s="68"/>
      <c r="W3385" s="68"/>
      <c r="X3385" s="68"/>
      <c r="Y3385" s="68"/>
    </row>
    <row r="3386" spans="1:25" x14ac:dyDescent="0.25">
      <c r="A3386" s="68" t="s">
        <v>9203</v>
      </c>
      <c r="B3386" s="68" t="s">
        <v>9202</v>
      </c>
      <c r="C3386" s="68" t="s">
        <v>9204</v>
      </c>
      <c r="D3386" s="68" t="s">
        <v>299</v>
      </c>
      <c r="E3386" s="68" t="s">
        <v>11</v>
      </c>
      <c r="F3386" s="68" t="s">
        <v>49</v>
      </c>
      <c r="G3386" s="68" t="s">
        <v>300</v>
      </c>
      <c r="H3386" s="68" t="s">
        <v>2</v>
      </c>
      <c r="I3386" s="68">
        <v>21401</v>
      </c>
      <c r="J3386" s="68" t="s">
        <v>13038</v>
      </c>
      <c r="K3386" s="68" t="s">
        <v>126</v>
      </c>
      <c r="L3386" s="68" t="s">
        <v>301</v>
      </c>
      <c r="M3386" s="68" t="s">
        <v>301</v>
      </c>
      <c r="N3386" s="68" t="s">
        <v>9204</v>
      </c>
      <c r="O3386" s="68" t="s">
        <v>14666</v>
      </c>
      <c r="P3386" s="348">
        <v>41051041</v>
      </c>
      <c r="Q3386" s="348">
        <v>88211874</v>
      </c>
      <c r="R3386" s="348" t="s">
        <v>12013</v>
      </c>
      <c r="S3386" s="348">
        <v>41051041</v>
      </c>
      <c r="T3386" s="348" t="s">
        <v>16347</v>
      </c>
      <c r="U3386" s="348">
        <v>24711101</v>
      </c>
      <c r="V3386" s="68"/>
      <c r="W3386" s="68"/>
      <c r="X3386" s="68" t="s">
        <v>8514</v>
      </c>
      <c r="Y3386" s="68"/>
    </row>
    <row r="3387" spans="1:25" x14ac:dyDescent="0.25">
      <c r="A3387" s="68" t="s">
        <v>9206</v>
      </c>
      <c r="B3387" s="68" t="s">
        <v>9205</v>
      </c>
      <c r="C3387" s="68" t="s">
        <v>101</v>
      </c>
      <c r="D3387" s="68" t="s">
        <v>299</v>
      </c>
      <c r="E3387" s="68" t="s">
        <v>11</v>
      </c>
      <c r="F3387" s="68" t="s">
        <v>49</v>
      </c>
      <c r="G3387" s="68" t="s">
        <v>300</v>
      </c>
      <c r="H3387" s="68" t="s">
        <v>2</v>
      </c>
      <c r="I3387" s="68">
        <v>21401</v>
      </c>
      <c r="J3387" s="68" t="s">
        <v>13038</v>
      </c>
      <c r="K3387" s="68" t="s">
        <v>126</v>
      </c>
      <c r="L3387" s="68" t="s">
        <v>301</v>
      </c>
      <c r="M3387" s="68" t="s">
        <v>301</v>
      </c>
      <c r="N3387" s="68" t="s">
        <v>3965</v>
      </c>
      <c r="O3387" s="68" t="s">
        <v>14666</v>
      </c>
      <c r="P3387" s="348">
        <v>41051047</v>
      </c>
      <c r="Q3387" s="348">
        <v>89620109</v>
      </c>
      <c r="R3387" s="348" t="s">
        <v>16947</v>
      </c>
      <c r="S3387" s="348">
        <v>86151485</v>
      </c>
      <c r="T3387" s="348" t="s">
        <v>16347</v>
      </c>
      <c r="U3387" s="348">
        <v>24711101</v>
      </c>
      <c r="V3387" s="68"/>
      <c r="W3387" s="68"/>
      <c r="X3387" s="68" t="s">
        <v>5172</v>
      </c>
      <c r="Y3387" s="68"/>
    </row>
    <row r="3388" spans="1:25" x14ac:dyDescent="0.25">
      <c r="A3388" s="68" t="s">
        <v>9208</v>
      </c>
      <c r="B3388" s="68" t="s">
        <v>9207</v>
      </c>
      <c r="C3388" s="68" t="s">
        <v>9209</v>
      </c>
      <c r="D3388" s="68" t="s">
        <v>4119</v>
      </c>
      <c r="E3388" s="68" t="s">
        <v>3</v>
      </c>
      <c r="F3388" s="68" t="s">
        <v>133</v>
      </c>
      <c r="G3388" s="68" t="s">
        <v>3</v>
      </c>
      <c r="H3388" s="68" t="s">
        <v>4</v>
      </c>
      <c r="I3388" s="68">
        <v>70203</v>
      </c>
      <c r="J3388" s="68" t="s">
        <v>15339</v>
      </c>
      <c r="K3388" s="68" t="s">
        <v>132</v>
      </c>
      <c r="L3388" s="68" t="s">
        <v>14376</v>
      </c>
      <c r="M3388" s="68" t="s">
        <v>14380</v>
      </c>
      <c r="N3388" s="68" t="s">
        <v>9209</v>
      </c>
      <c r="O3388" s="68" t="s">
        <v>14666</v>
      </c>
      <c r="P3388" s="348">
        <v>44092771</v>
      </c>
      <c r="Q3388" s="348" t="s">
        <v>15347</v>
      </c>
      <c r="R3388" s="348" t="s">
        <v>13648</v>
      </c>
      <c r="S3388" s="348">
        <v>63641434</v>
      </c>
      <c r="T3388" s="348" t="s">
        <v>16792</v>
      </c>
      <c r="U3388" s="348">
        <v>27632900</v>
      </c>
      <c r="V3388" s="68"/>
      <c r="W3388" s="68"/>
      <c r="X3388" s="68" t="s">
        <v>5161</v>
      </c>
      <c r="Y3388" s="68"/>
    </row>
    <row r="3389" spans="1:25" x14ac:dyDescent="0.25">
      <c r="A3389" s="68" t="s">
        <v>9211</v>
      </c>
      <c r="B3389" s="68" t="s">
        <v>9210</v>
      </c>
      <c r="C3389" s="68" t="s">
        <v>14400</v>
      </c>
      <c r="D3389" s="68" t="s">
        <v>4119</v>
      </c>
      <c r="E3389" s="68" t="s">
        <v>8</v>
      </c>
      <c r="F3389" s="68" t="s">
        <v>133</v>
      </c>
      <c r="G3389" s="68" t="s">
        <v>3</v>
      </c>
      <c r="H3389" s="68" t="s">
        <v>7</v>
      </c>
      <c r="I3389" s="68">
        <v>70206</v>
      </c>
      <c r="J3389" s="68" t="s">
        <v>13964</v>
      </c>
      <c r="K3389" s="68" t="s">
        <v>132</v>
      </c>
      <c r="L3389" s="68" t="s">
        <v>14376</v>
      </c>
      <c r="M3389" s="68" t="s">
        <v>2365</v>
      </c>
      <c r="N3389" s="68" t="s">
        <v>14400</v>
      </c>
      <c r="O3389" s="68" t="s">
        <v>14666</v>
      </c>
      <c r="P3389" s="348">
        <v>71381521</v>
      </c>
      <c r="Q3389" s="348" t="s">
        <v>15347</v>
      </c>
      <c r="R3389" s="348" t="s">
        <v>16080</v>
      </c>
      <c r="S3389" s="348">
        <v>88485396</v>
      </c>
      <c r="T3389" s="348" t="s">
        <v>16841</v>
      </c>
      <c r="U3389" s="348">
        <v>89357825</v>
      </c>
      <c r="V3389" s="68"/>
      <c r="W3389" s="68"/>
      <c r="X3389" s="68" t="s">
        <v>7553</v>
      </c>
      <c r="Y3389" s="68"/>
    </row>
    <row r="3390" spans="1:25" x14ac:dyDescent="0.25">
      <c r="A3390" s="68" t="s">
        <v>9213</v>
      </c>
      <c r="B3390" s="68" t="s">
        <v>9212</v>
      </c>
      <c r="C3390" s="68" t="s">
        <v>218</v>
      </c>
      <c r="D3390" s="68" t="s">
        <v>4119</v>
      </c>
      <c r="E3390" s="68" t="s">
        <v>7</v>
      </c>
      <c r="F3390" s="68" t="s">
        <v>133</v>
      </c>
      <c r="G3390" s="68" t="s">
        <v>3</v>
      </c>
      <c r="H3390" s="68" t="s">
        <v>4</v>
      </c>
      <c r="I3390" s="68">
        <v>70203</v>
      </c>
      <c r="J3390" s="68" t="s">
        <v>15339</v>
      </c>
      <c r="K3390" s="68" t="s">
        <v>132</v>
      </c>
      <c r="L3390" s="68" t="s">
        <v>14376</v>
      </c>
      <c r="M3390" s="68" t="s">
        <v>14380</v>
      </c>
      <c r="N3390" s="68" t="s">
        <v>12015</v>
      </c>
      <c r="O3390" s="68" t="s">
        <v>14666</v>
      </c>
      <c r="P3390" s="348">
        <v>44091719</v>
      </c>
      <c r="Q3390" s="348" t="s">
        <v>15347</v>
      </c>
      <c r="R3390" s="348" t="s">
        <v>16081</v>
      </c>
      <c r="S3390" s="348">
        <v>60368105</v>
      </c>
      <c r="T3390" s="348" t="s">
        <v>15651</v>
      </c>
      <c r="U3390" s="348">
        <v>88756410</v>
      </c>
      <c r="V3390" s="68"/>
      <c r="W3390" s="68"/>
      <c r="X3390" s="68" t="s">
        <v>7015</v>
      </c>
      <c r="Y3390" s="68"/>
    </row>
    <row r="3391" spans="1:25" x14ac:dyDescent="0.25">
      <c r="A3391" s="68" t="s">
        <v>9215</v>
      </c>
      <c r="B3391" s="68" t="s">
        <v>9214</v>
      </c>
      <c r="C3391" s="68" t="s">
        <v>14407</v>
      </c>
      <c r="D3391" s="68" t="s">
        <v>4119</v>
      </c>
      <c r="E3391" s="68" t="s">
        <v>5</v>
      </c>
      <c r="F3391" s="68" t="s">
        <v>133</v>
      </c>
      <c r="G3391" s="68" t="s">
        <v>7</v>
      </c>
      <c r="H3391" s="68" t="s">
        <v>3</v>
      </c>
      <c r="I3391" s="68">
        <v>70602</v>
      </c>
      <c r="J3391" s="68" t="s">
        <v>13880</v>
      </c>
      <c r="K3391" s="68" t="s">
        <v>132</v>
      </c>
      <c r="L3391" s="68" t="s">
        <v>2958</v>
      </c>
      <c r="M3391" s="68" t="s">
        <v>1051</v>
      </c>
      <c r="N3391" s="68" t="s">
        <v>725</v>
      </c>
      <c r="O3391" s="68" t="s">
        <v>14666</v>
      </c>
      <c r="P3391" s="348">
        <v>27600508</v>
      </c>
      <c r="Q3391" s="348">
        <v>27600508</v>
      </c>
      <c r="R3391" s="348" t="s">
        <v>14408</v>
      </c>
      <c r="S3391" s="348">
        <v>85586516</v>
      </c>
      <c r="T3391" s="348" t="s">
        <v>15883</v>
      </c>
      <c r="U3391" s="348">
        <v>27165048</v>
      </c>
      <c r="V3391" s="68"/>
      <c r="W3391" s="68"/>
      <c r="X3391" s="68" t="s">
        <v>5017</v>
      </c>
      <c r="Y3391" s="68"/>
    </row>
    <row r="3392" spans="1:25" x14ac:dyDescent="0.25">
      <c r="A3392" s="68" t="s">
        <v>9217</v>
      </c>
      <c r="B3392" s="68" t="s">
        <v>9216</v>
      </c>
      <c r="C3392" s="68" t="s">
        <v>101</v>
      </c>
      <c r="D3392" s="68" t="s">
        <v>1112</v>
      </c>
      <c r="E3392" s="68" t="s">
        <v>6</v>
      </c>
      <c r="F3392" s="68" t="s">
        <v>316</v>
      </c>
      <c r="G3392" s="68" t="s">
        <v>12</v>
      </c>
      <c r="H3392" s="68" t="s">
        <v>3</v>
      </c>
      <c r="I3392" s="68">
        <v>51002</v>
      </c>
      <c r="J3392" s="68" t="s">
        <v>12958</v>
      </c>
      <c r="K3392" s="68" t="s">
        <v>317</v>
      </c>
      <c r="L3392" s="68" t="s">
        <v>934</v>
      </c>
      <c r="M3392" s="68" t="s">
        <v>1966</v>
      </c>
      <c r="N3392" s="68" t="s">
        <v>101</v>
      </c>
      <c r="O3392" s="68" t="s">
        <v>14666</v>
      </c>
      <c r="P3392" s="348">
        <v>26777057</v>
      </c>
      <c r="Q3392" s="348">
        <v>26777025</v>
      </c>
      <c r="R3392" s="348" t="s">
        <v>13552</v>
      </c>
      <c r="S3392" s="348">
        <v>61043477</v>
      </c>
      <c r="T3392" s="348" t="s">
        <v>15739</v>
      </c>
      <c r="U3392" s="348">
        <v>22667022</v>
      </c>
      <c r="V3392" s="68"/>
      <c r="W3392" s="68"/>
      <c r="X3392" s="68" t="s">
        <v>1874</v>
      </c>
      <c r="Y3392" s="68"/>
    </row>
    <row r="3393" spans="1:25" x14ac:dyDescent="0.25">
      <c r="A3393" s="68" t="s">
        <v>9219</v>
      </c>
      <c r="B3393" s="68" t="s">
        <v>9218</v>
      </c>
      <c r="C3393" s="68" t="s">
        <v>10479</v>
      </c>
      <c r="D3393" s="68" t="s">
        <v>4633</v>
      </c>
      <c r="E3393" s="68" t="s">
        <v>7</v>
      </c>
      <c r="F3393" s="68" t="s">
        <v>89</v>
      </c>
      <c r="G3393" s="68" t="s">
        <v>6</v>
      </c>
      <c r="H3393" s="68" t="s">
        <v>16</v>
      </c>
      <c r="I3393" s="68">
        <v>30512</v>
      </c>
      <c r="J3393" s="68" t="s">
        <v>13954</v>
      </c>
      <c r="K3393" s="68" t="s">
        <v>322</v>
      </c>
      <c r="L3393" s="68" t="s">
        <v>4633</v>
      </c>
      <c r="M3393" s="68" t="s">
        <v>15700</v>
      </c>
      <c r="N3393" s="68" t="s">
        <v>12016</v>
      </c>
      <c r="O3393" s="68" t="s">
        <v>14666</v>
      </c>
      <c r="P3393" s="348">
        <v>87312432</v>
      </c>
      <c r="Q3393" s="348" t="s">
        <v>15347</v>
      </c>
      <c r="R3393" s="348" t="s">
        <v>14909</v>
      </c>
      <c r="S3393" s="348">
        <v>87312432</v>
      </c>
      <c r="T3393" s="348" t="s">
        <v>14905</v>
      </c>
      <c r="U3393" s="348">
        <v>25567876</v>
      </c>
      <c r="V3393" s="68"/>
      <c r="W3393" s="68"/>
      <c r="X3393" s="68" t="s">
        <v>8500</v>
      </c>
      <c r="Y3393" s="68"/>
    </row>
    <row r="3394" spans="1:25" x14ac:dyDescent="0.25">
      <c r="A3394" s="68" t="s">
        <v>9221</v>
      </c>
      <c r="B3394" s="68" t="s">
        <v>9220</v>
      </c>
      <c r="C3394" s="68" t="s">
        <v>9222</v>
      </c>
      <c r="D3394" s="68" t="s">
        <v>4633</v>
      </c>
      <c r="E3394" s="68" t="s">
        <v>8</v>
      </c>
      <c r="F3394" s="68" t="s">
        <v>133</v>
      </c>
      <c r="G3394" s="68" t="s">
        <v>2</v>
      </c>
      <c r="H3394" s="68" t="s">
        <v>3</v>
      </c>
      <c r="I3394" s="68">
        <v>70102</v>
      </c>
      <c r="J3394" s="68" t="s">
        <v>13837</v>
      </c>
      <c r="K3394" s="68" t="s">
        <v>132</v>
      </c>
      <c r="L3394" s="68" t="s">
        <v>132</v>
      </c>
      <c r="M3394" s="68" t="s">
        <v>14182</v>
      </c>
      <c r="N3394" s="68" t="s">
        <v>9222</v>
      </c>
      <c r="O3394" s="68" t="s">
        <v>14666</v>
      </c>
      <c r="P3394" s="348">
        <v>25140481</v>
      </c>
      <c r="Q3394" s="348" t="s">
        <v>15347</v>
      </c>
      <c r="R3394" s="348" t="s">
        <v>14188</v>
      </c>
      <c r="S3394" s="348">
        <v>88099336</v>
      </c>
      <c r="T3394" s="348" t="s">
        <v>9925</v>
      </c>
      <c r="U3394" s="348">
        <v>25570765</v>
      </c>
      <c r="V3394" s="68"/>
      <c r="W3394" s="68"/>
      <c r="X3394" s="68" t="s">
        <v>7801</v>
      </c>
      <c r="Y3394" s="68"/>
    </row>
    <row r="3395" spans="1:25" x14ac:dyDescent="0.25">
      <c r="A3395" s="68" t="s">
        <v>9224</v>
      </c>
      <c r="B3395" s="68" t="s">
        <v>9223</v>
      </c>
      <c r="C3395" s="68" t="s">
        <v>9225</v>
      </c>
      <c r="D3395" s="68" t="s">
        <v>4633</v>
      </c>
      <c r="E3395" s="68" t="s">
        <v>7</v>
      </c>
      <c r="F3395" s="68" t="s">
        <v>133</v>
      </c>
      <c r="G3395" s="68" t="s">
        <v>2</v>
      </c>
      <c r="H3395" s="68" t="s">
        <v>3</v>
      </c>
      <c r="I3395" s="68">
        <v>70102</v>
      </c>
      <c r="J3395" s="68" t="s">
        <v>13837</v>
      </c>
      <c r="K3395" s="68" t="s">
        <v>132</v>
      </c>
      <c r="L3395" s="68" t="s">
        <v>132</v>
      </c>
      <c r="M3395" s="68" t="s">
        <v>14182</v>
      </c>
      <c r="N3395" s="68" t="s">
        <v>9225</v>
      </c>
      <c r="O3395" s="68" t="s">
        <v>14666</v>
      </c>
      <c r="P3395" s="348">
        <v>25560698</v>
      </c>
      <c r="Q3395" s="348">
        <v>83487781</v>
      </c>
      <c r="R3395" s="348" t="s">
        <v>14184</v>
      </c>
      <c r="S3395" s="348">
        <v>83487781</v>
      </c>
      <c r="T3395" s="348" t="s">
        <v>14905</v>
      </c>
      <c r="U3395" s="348">
        <v>25567876</v>
      </c>
      <c r="V3395" s="68"/>
      <c r="W3395" s="68"/>
      <c r="X3395" s="68" t="s">
        <v>10795</v>
      </c>
      <c r="Y3395" s="68"/>
    </row>
    <row r="3396" spans="1:25" x14ac:dyDescent="0.25">
      <c r="A3396" s="68" t="s">
        <v>9227</v>
      </c>
      <c r="B3396" s="68" t="s">
        <v>9226</v>
      </c>
      <c r="C3396" s="68" t="s">
        <v>9228</v>
      </c>
      <c r="D3396" s="68" t="s">
        <v>4633</v>
      </c>
      <c r="E3396" s="68" t="s">
        <v>8</v>
      </c>
      <c r="F3396" s="68" t="s">
        <v>133</v>
      </c>
      <c r="G3396" s="68" t="s">
        <v>2</v>
      </c>
      <c r="H3396" s="68" t="s">
        <v>3</v>
      </c>
      <c r="I3396" s="68">
        <v>70102</v>
      </c>
      <c r="J3396" s="68" t="s">
        <v>13837</v>
      </c>
      <c r="K3396" s="68" t="s">
        <v>132</v>
      </c>
      <c r="L3396" s="68" t="s">
        <v>132</v>
      </c>
      <c r="M3396" s="68" t="s">
        <v>14182</v>
      </c>
      <c r="N3396" s="68" t="s">
        <v>9228</v>
      </c>
      <c r="O3396" s="68" t="s">
        <v>14666</v>
      </c>
      <c r="P3396" s="348">
        <v>25140609</v>
      </c>
      <c r="Q3396" s="348" t="s">
        <v>15347</v>
      </c>
      <c r="R3396" s="348" t="s">
        <v>9929</v>
      </c>
      <c r="S3396" s="348">
        <v>25140609</v>
      </c>
      <c r="T3396" s="348" t="s">
        <v>9925</v>
      </c>
      <c r="U3396" s="348">
        <v>25567876</v>
      </c>
      <c r="V3396" s="68"/>
      <c r="W3396" s="68"/>
      <c r="X3396" s="68" t="s">
        <v>7804</v>
      </c>
      <c r="Y3396" s="68"/>
    </row>
    <row r="3397" spans="1:25" x14ac:dyDescent="0.25">
      <c r="A3397" s="68" t="s">
        <v>9230</v>
      </c>
      <c r="B3397" s="68" t="s">
        <v>9229</v>
      </c>
      <c r="C3397" s="68" t="s">
        <v>9231</v>
      </c>
      <c r="D3397" s="68" t="s">
        <v>4633</v>
      </c>
      <c r="E3397" s="68" t="s">
        <v>11</v>
      </c>
      <c r="F3397" s="68" t="s">
        <v>89</v>
      </c>
      <c r="G3397" s="68" t="s">
        <v>6</v>
      </c>
      <c r="H3397" s="68" t="s">
        <v>16</v>
      </c>
      <c r="I3397" s="68">
        <v>30512</v>
      </c>
      <c r="J3397" s="68" t="s">
        <v>13954</v>
      </c>
      <c r="K3397" s="68" t="s">
        <v>322</v>
      </c>
      <c r="L3397" s="68" t="s">
        <v>4633</v>
      </c>
      <c r="M3397" s="68" t="s">
        <v>15700</v>
      </c>
      <c r="N3397" s="68" t="s">
        <v>12017</v>
      </c>
      <c r="O3397" s="68" t="s">
        <v>14666</v>
      </c>
      <c r="P3397" s="348">
        <v>84843416</v>
      </c>
      <c r="Q3397" s="348" t="s">
        <v>15347</v>
      </c>
      <c r="R3397" s="348" t="s">
        <v>10011</v>
      </c>
      <c r="S3397" s="348">
        <v>84843416</v>
      </c>
      <c r="T3397" s="348" t="s">
        <v>15701</v>
      </c>
      <c r="U3397" s="348">
        <v>25567876</v>
      </c>
      <c r="V3397" s="68"/>
      <c r="W3397" s="68"/>
      <c r="X3397" s="68" t="s">
        <v>8672</v>
      </c>
      <c r="Y3397" s="68"/>
    </row>
    <row r="3398" spans="1:25" x14ac:dyDescent="0.25">
      <c r="A3398" s="68" t="s">
        <v>9233</v>
      </c>
      <c r="B3398" s="68" t="s">
        <v>9232</v>
      </c>
      <c r="C3398" s="68" t="s">
        <v>9234</v>
      </c>
      <c r="D3398" s="68" t="s">
        <v>194</v>
      </c>
      <c r="E3398" s="68" t="s">
        <v>10</v>
      </c>
      <c r="F3398" s="68" t="s">
        <v>195</v>
      </c>
      <c r="G3398" s="68" t="s">
        <v>10</v>
      </c>
      <c r="H3398" s="68" t="s">
        <v>6</v>
      </c>
      <c r="I3398" s="68">
        <v>60805</v>
      </c>
      <c r="J3398" s="68" t="s">
        <v>13076</v>
      </c>
      <c r="K3398" s="68" t="s">
        <v>196</v>
      </c>
      <c r="L3398" s="68" t="s">
        <v>14307</v>
      </c>
      <c r="M3398" s="68" t="s">
        <v>14313</v>
      </c>
      <c r="N3398" s="68" t="s">
        <v>12018</v>
      </c>
      <c r="O3398" s="68" t="s">
        <v>14666</v>
      </c>
      <c r="P3398" s="348">
        <v>20001812</v>
      </c>
      <c r="Q3398" s="348" t="s">
        <v>15347</v>
      </c>
      <c r="R3398" s="348" t="s">
        <v>16948</v>
      </c>
      <c r="S3398" s="348">
        <v>22001812</v>
      </c>
      <c r="T3398" s="348" t="s">
        <v>10570</v>
      </c>
      <c r="U3398" s="348">
        <v>27735242</v>
      </c>
      <c r="V3398" s="68" t="s">
        <v>15261</v>
      </c>
      <c r="W3398" s="68"/>
      <c r="X3398" s="68" t="s">
        <v>8340</v>
      </c>
      <c r="Y3398" s="68"/>
    </row>
    <row r="3399" spans="1:25" x14ac:dyDescent="0.25">
      <c r="A3399" s="68" t="s">
        <v>9236</v>
      </c>
      <c r="B3399" s="68" t="s">
        <v>9235</v>
      </c>
      <c r="C3399" s="68" t="s">
        <v>14314</v>
      </c>
      <c r="D3399" s="68" t="s">
        <v>194</v>
      </c>
      <c r="E3399" s="68" t="s">
        <v>300</v>
      </c>
      <c r="F3399" s="68" t="s">
        <v>195</v>
      </c>
      <c r="G3399" s="68" t="s">
        <v>8</v>
      </c>
      <c r="H3399" s="68" t="s">
        <v>5</v>
      </c>
      <c r="I3399" s="68">
        <v>60704</v>
      </c>
      <c r="J3399" s="68" t="s">
        <v>13942</v>
      </c>
      <c r="K3399" s="68" t="s">
        <v>196</v>
      </c>
      <c r="L3399" s="68" t="s">
        <v>197</v>
      </c>
      <c r="M3399" s="68" t="s">
        <v>2410</v>
      </c>
      <c r="N3399" s="68" t="s">
        <v>12019</v>
      </c>
      <c r="O3399" s="68" t="s">
        <v>14666</v>
      </c>
      <c r="P3399" s="348">
        <v>89532132</v>
      </c>
      <c r="Q3399" s="348" t="s">
        <v>15347</v>
      </c>
      <c r="R3399" s="348" t="s">
        <v>11948</v>
      </c>
      <c r="S3399" s="348">
        <v>89532132</v>
      </c>
      <c r="T3399" s="348" t="s">
        <v>15518</v>
      </c>
      <c r="U3399" s="348">
        <v>84062648</v>
      </c>
      <c r="V3399" s="68"/>
      <c r="W3399" s="68"/>
      <c r="X3399" s="68" t="s">
        <v>12492</v>
      </c>
      <c r="Y3399" s="68"/>
    </row>
    <row r="3400" spans="1:25" x14ac:dyDescent="0.25">
      <c r="A3400" s="68" t="s">
        <v>9238</v>
      </c>
      <c r="B3400" s="68" t="s">
        <v>9237</v>
      </c>
      <c r="C3400" s="68" t="s">
        <v>577</v>
      </c>
      <c r="D3400" s="68" t="s">
        <v>2232</v>
      </c>
      <c r="E3400" s="68" t="s">
        <v>2</v>
      </c>
      <c r="F3400" s="68" t="s">
        <v>316</v>
      </c>
      <c r="G3400" s="68" t="s">
        <v>7</v>
      </c>
      <c r="H3400" s="68" t="s">
        <v>2</v>
      </c>
      <c r="I3400" s="68">
        <v>50601</v>
      </c>
      <c r="J3400" s="68" t="s">
        <v>12911</v>
      </c>
      <c r="K3400" s="68" t="s">
        <v>317</v>
      </c>
      <c r="L3400" s="68" t="s">
        <v>2232</v>
      </c>
      <c r="M3400" s="68" t="s">
        <v>2232</v>
      </c>
      <c r="N3400" s="68" t="s">
        <v>577</v>
      </c>
      <c r="O3400" s="68" t="s">
        <v>14666</v>
      </c>
      <c r="P3400" s="348">
        <v>26694406</v>
      </c>
      <c r="Q3400" s="348">
        <v>26694406</v>
      </c>
      <c r="R3400" s="348" t="s">
        <v>16949</v>
      </c>
      <c r="S3400" s="348">
        <v>26694406</v>
      </c>
      <c r="T3400" s="348" t="s">
        <v>15505</v>
      </c>
      <c r="U3400" s="348">
        <v>29962611</v>
      </c>
      <c r="V3400" s="68"/>
      <c r="W3400" s="68"/>
      <c r="X3400" s="68" t="s">
        <v>6040</v>
      </c>
      <c r="Y3400" s="68"/>
    </row>
    <row r="3401" spans="1:25" x14ac:dyDescent="0.25">
      <c r="A3401" s="68" t="s">
        <v>9240</v>
      </c>
      <c r="B3401" s="68" t="s">
        <v>9239</v>
      </c>
      <c r="C3401" s="68" t="s">
        <v>1970</v>
      </c>
      <c r="D3401" s="68" t="s">
        <v>2232</v>
      </c>
      <c r="E3401" s="68" t="s">
        <v>5</v>
      </c>
      <c r="F3401" s="68" t="s">
        <v>316</v>
      </c>
      <c r="G3401" s="68" t="s">
        <v>8</v>
      </c>
      <c r="H3401" s="68" t="s">
        <v>2</v>
      </c>
      <c r="I3401" s="68">
        <v>50701</v>
      </c>
      <c r="J3401" s="68" t="s">
        <v>12914</v>
      </c>
      <c r="K3401" s="68" t="s">
        <v>317</v>
      </c>
      <c r="L3401" s="68" t="s">
        <v>14276</v>
      </c>
      <c r="M3401" s="68" t="s">
        <v>2177</v>
      </c>
      <c r="N3401" s="68" t="s">
        <v>1970</v>
      </c>
      <c r="O3401" s="68" t="s">
        <v>14666</v>
      </c>
      <c r="P3401" s="348">
        <v>83451242</v>
      </c>
      <c r="Q3401" s="348" t="s">
        <v>15347</v>
      </c>
      <c r="R3401" s="348" t="s">
        <v>12020</v>
      </c>
      <c r="S3401" s="348">
        <v>83451542</v>
      </c>
      <c r="T3401" s="348" t="s">
        <v>15799</v>
      </c>
      <c r="U3401" s="348">
        <v>26687010</v>
      </c>
      <c r="V3401" s="68"/>
      <c r="W3401" s="68"/>
      <c r="X3401" s="68" t="s">
        <v>10613</v>
      </c>
      <c r="Y3401" s="68"/>
    </row>
    <row r="3402" spans="1:25" x14ac:dyDescent="0.25">
      <c r="A3402" s="68" t="s">
        <v>9243</v>
      </c>
      <c r="B3402" s="68" t="s">
        <v>9242</v>
      </c>
      <c r="C3402" s="68" t="s">
        <v>4641</v>
      </c>
      <c r="D3402" s="68" t="s">
        <v>126</v>
      </c>
      <c r="E3402" s="68" t="s">
        <v>8</v>
      </c>
      <c r="F3402" s="68" t="s">
        <v>49</v>
      </c>
      <c r="G3402" s="68" t="s">
        <v>10</v>
      </c>
      <c r="H3402" s="68" t="s">
        <v>4</v>
      </c>
      <c r="I3402" s="68">
        <v>20803</v>
      </c>
      <c r="J3402" s="68" t="s">
        <v>13922</v>
      </c>
      <c r="K3402" s="68" t="s">
        <v>126</v>
      </c>
      <c r="L3402" s="68" t="s">
        <v>732</v>
      </c>
      <c r="M3402" s="68" t="s">
        <v>218</v>
      </c>
      <c r="N3402" s="68" t="s">
        <v>774</v>
      </c>
      <c r="O3402" s="68" t="s">
        <v>14666</v>
      </c>
      <c r="P3402" s="348">
        <v>24480375</v>
      </c>
      <c r="Q3402" s="348">
        <v>24485323</v>
      </c>
      <c r="R3402" s="348" t="s">
        <v>15197</v>
      </c>
      <c r="S3402" s="348">
        <v>24480375</v>
      </c>
      <c r="T3402" s="348" t="s">
        <v>11464</v>
      </c>
      <c r="U3402" s="348">
        <v>24485212</v>
      </c>
      <c r="V3402" s="68"/>
      <c r="W3402" s="68"/>
      <c r="X3402" s="68" t="s">
        <v>6216</v>
      </c>
      <c r="Y3402" s="68"/>
    </row>
    <row r="3403" spans="1:25" x14ac:dyDescent="0.25">
      <c r="A3403" s="68" t="s">
        <v>9245</v>
      </c>
      <c r="B3403" s="68" t="s">
        <v>9244</v>
      </c>
      <c r="C3403" s="68" t="s">
        <v>4631</v>
      </c>
      <c r="D3403" s="68" t="s">
        <v>11185</v>
      </c>
      <c r="E3403" s="68" t="s">
        <v>15</v>
      </c>
      <c r="F3403" s="68" t="s">
        <v>195</v>
      </c>
      <c r="G3403" s="68" t="s">
        <v>4</v>
      </c>
      <c r="H3403" s="68" t="s">
        <v>5</v>
      </c>
      <c r="I3403" s="68">
        <v>60304</v>
      </c>
      <c r="J3403" s="68" t="s">
        <v>13033</v>
      </c>
      <c r="K3403" s="68" t="s">
        <v>196</v>
      </c>
      <c r="L3403" s="68" t="s">
        <v>2066</v>
      </c>
      <c r="M3403" s="68" t="s">
        <v>2277</v>
      </c>
      <c r="N3403" s="68" t="s">
        <v>4631</v>
      </c>
      <c r="O3403" s="68" t="s">
        <v>14666</v>
      </c>
      <c r="P3403" s="348">
        <v>87809923</v>
      </c>
      <c r="Q3403" s="348" t="s">
        <v>15347</v>
      </c>
      <c r="R3403" s="348" t="s">
        <v>16950</v>
      </c>
      <c r="S3403" s="348">
        <v>87809923</v>
      </c>
      <c r="T3403" s="348" t="s">
        <v>15507</v>
      </c>
      <c r="U3403" s="348">
        <v>22001511</v>
      </c>
      <c r="V3403" s="68"/>
      <c r="W3403" s="68"/>
      <c r="X3403" s="68" t="s">
        <v>9422</v>
      </c>
      <c r="Y3403" s="68"/>
    </row>
    <row r="3404" spans="1:25" x14ac:dyDescent="0.25">
      <c r="A3404" s="68" t="s">
        <v>9247</v>
      </c>
      <c r="B3404" s="68" t="s">
        <v>9246</v>
      </c>
      <c r="C3404" s="68" t="s">
        <v>9248</v>
      </c>
      <c r="D3404" s="68" t="s">
        <v>11185</v>
      </c>
      <c r="E3404" s="68" t="s">
        <v>300</v>
      </c>
      <c r="F3404" s="68" t="s">
        <v>195</v>
      </c>
      <c r="G3404" s="68" t="s">
        <v>4</v>
      </c>
      <c r="H3404" s="68" t="s">
        <v>4</v>
      </c>
      <c r="I3404" s="68">
        <v>60303</v>
      </c>
      <c r="J3404" s="68" t="s">
        <v>12978</v>
      </c>
      <c r="K3404" s="68" t="s">
        <v>196</v>
      </c>
      <c r="L3404" s="68" t="s">
        <v>2066</v>
      </c>
      <c r="M3404" s="68" t="s">
        <v>2178</v>
      </c>
      <c r="N3404" s="68" t="s">
        <v>285</v>
      </c>
      <c r="O3404" s="68" t="s">
        <v>14666</v>
      </c>
      <c r="P3404" s="348">
        <v>83935045</v>
      </c>
      <c r="Q3404" s="348" t="s">
        <v>15347</v>
      </c>
      <c r="R3404" s="348" t="s">
        <v>14716</v>
      </c>
      <c r="S3404" s="348">
        <v>83935045</v>
      </c>
      <c r="T3404" s="348" t="s">
        <v>15520</v>
      </c>
      <c r="U3404" s="348">
        <v>27305078</v>
      </c>
      <c r="V3404" s="68"/>
      <c r="W3404" s="68"/>
      <c r="X3404" s="68" t="s">
        <v>12196</v>
      </c>
      <c r="Y3404" s="68"/>
    </row>
    <row r="3405" spans="1:25" x14ac:dyDescent="0.25">
      <c r="A3405" s="68" t="s">
        <v>9250</v>
      </c>
      <c r="B3405" s="68" t="s">
        <v>9249</v>
      </c>
      <c r="C3405" s="68" t="s">
        <v>1547</v>
      </c>
      <c r="D3405" s="68" t="s">
        <v>196</v>
      </c>
      <c r="E3405" s="68" t="s">
        <v>10</v>
      </c>
      <c r="F3405" s="68" t="s">
        <v>195</v>
      </c>
      <c r="G3405" s="68" t="s">
        <v>3</v>
      </c>
      <c r="H3405" s="68" t="s">
        <v>7</v>
      </c>
      <c r="I3405" s="68">
        <v>60206</v>
      </c>
      <c r="J3405" s="68" t="s">
        <v>13083</v>
      </c>
      <c r="K3405" s="68" t="s">
        <v>196</v>
      </c>
      <c r="L3405" s="68" t="s">
        <v>6187</v>
      </c>
      <c r="M3405" s="68" t="s">
        <v>6581</v>
      </c>
      <c r="N3405" s="68" t="s">
        <v>1547</v>
      </c>
      <c r="O3405" s="68" t="s">
        <v>14666</v>
      </c>
      <c r="P3405" s="348">
        <v>24284673</v>
      </c>
      <c r="Q3405" s="348">
        <v>24284673</v>
      </c>
      <c r="R3405" s="348" t="s">
        <v>14304</v>
      </c>
      <c r="S3405" s="348">
        <v>64892408</v>
      </c>
      <c r="T3405" s="348" t="s">
        <v>10051</v>
      </c>
      <c r="U3405" s="348">
        <v>26355272</v>
      </c>
      <c r="V3405" s="68"/>
      <c r="W3405" s="68"/>
      <c r="X3405" s="68" t="s">
        <v>1877</v>
      </c>
      <c r="Y3405" s="68"/>
    </row>
    <row r="3406" spans="1:25" x14ac:dyDescent="0.25">
      <c r="A3406" s="68" t="s">
        <v>9252</v>
      </c>
      <c r="B3406" s="68" t="s">
        <v>9251</v>
      </c>
      <c r="C3406" s="68" t="s">
        <v>9253</v>
      </c>
      <c r="D3406" s="68" t="s">
        <v>281</v>
      </c>
      <c r="E3406" s="68" t="s">
        <v>4</v>
      </c>
      <c r="F3406" s="68" t="s">
        <v>282</v>
      </c>
      <c r="G3406" s="68" t="s">
        <v>12</v>
      </c>
      <c r="H3406" s="68" t="s">
        <v>2</v>
      </c>
      <c r="I3406" s="68">
        <v>41001</v>
      </c>
      <c r="J3406" s="68" t="s">
        <v>13818</v>
      </c>
      <c r="K3406" s="68" t="s">
        <v>283</v>
      </c>
      <c r="L3406" s="68" t="s">
        <v>281</v>
      </c>
      <c r="M3406" s="68" t="s">
        <v>4153</v>
      </c>
      <c r="N3406" s="68" t="s">
        <v>9253</v>
      </c>
      <c r="O3406" s="68" t="s">
        <v>14666</v>
      </c>
      <c r="P3406" s="348">
        <v>27667182</v>
      </c>
      <c r="Q3406" s="348" t="s">
        <v>15347</v>
      </c>
      <c r="R3406" s="348" t="s">
        <v>9254</v>
      </c>
      <c r="S3406" s="348">
        <v>87231035</v>
      </c>
      <c r="T3406" s="348" t="s">
        <v>15373</v>
      </c>
      <c r="U3406" s="348">
        <v>27666283</v>
      </c>
      <c r="V3406" s="68" t="s">
        <v>15261</v>
      </c>
      <c r="W3406" s="68"/>
      <c r="X3406" s="68" t="s">
        <v>5956</v>
      </c>
      <c r="Y3406" s="68"/>
    </row>
    <row r="3407" spans="1:25" x14ac:dyDescent="0.25">
      <c r="A3407" s="68" t="s">
        <v>9256</v>
      </c>
      <c r="B3407" s="68" t="s">
        <v>9255</v>
      </c>
      <c r="C3407" s="68" t="s">
        <v>4275</v>
      </c>
      <c r="D3407" s="68" t="s">
        <v>1493</v>
      </c>
      <c r="E3407" s="68" t="s">
        <v>3</v>
      </c>
      <c r="F3407" s="68" t="s">
        <v>46</v>
      </c>
      <c r="G3407" s="68" t="s">
        <v>1494</v>
      </c>
      <c r="H3407" s="68" t="s">
        <v>12</v>
      </c>
      <c r="I3407" s="68">
        <v>11910</v>
      </c>
      <c r="J3407" s="68" t="s">
        <v>13884</v>
      </c>
      <c r="K3407" s="68" t="s">
        <v>47</v>
      </c>
      <c r="L3407" s="68" t="s">
        <v>1493</v>
      </c>
      <c r="M3407" s="68" t="s">
        <v>1543</v>
      </c>
      <c r="N3407" s="68" t="s">
        <v>4275</v>
      </c>
      <c r="O3407" s="68" t="s">
        <v>14666</v>
      </c>
      <c r="P3407" s="348">
        <v>27716195</v>
      </c>
      <c r="Q3407" s="348" t="s">
        <v>15347</v>
      </c>
      <c r="R3407" s="348" t="s">
        <v>14726</v>
      </c>
      <c r="S3407" s="348">
        <v>83159876</v>
      </c>
      <c r="T3407" s="348" t="s">
        <v>15451</v>
      </c>
      <c r="U3407" s="348">
        <v>27719646</v>
      </c>
      <c r="V3407" s="68"/>
      <c r="W3407" s="68"/>
      <c r="X3407" s="68" t="s">
        <v>8399</v>
      </c>
      <c r="Y3407" s="68"/>
    </row>
    <row r="3408" spans="1:25" x14ac:dyDescent="0.25">
      <c r="A3408" s="68" t="s">
        <v>9258</v>
      </c>
      <c r="B3408" s="68" t="s">
        <v>9257</v>
      </c>
      <c r="C3408" s="68" t="s">
        <v>88</v>
      </c>
      <c r="D3408" s="68" t="s">
        <v>11156</v>
      </c>
      <c r="E3408" s="68" t="s">
        <v>7</v>
      </c>
      <c r="F3408" s="68" t="s">
        <v>46</v>
      </c>
      <c r="G3408" s="68" t="s">
        <v>12</v>
      </c>
      <c r="H3408" s="68" t="s">
        <v>5</v>
      </c>
      <c r="I3408" s="68">
        <v>11004</v>
      </c>
      <c r="J3408" s="68" t="s">
        <v>13830</v>
      </c>
      <c r="K3408" s="68" t="s">
        <v>47</v>
      </c>
      <c r="L3408" s="68" t="s">
        <v>330</v>
      </c>
      <c r="M3408" s="68" t="s">
        <v>324</v>
      </c>
      <c r="N3408" s="68" t="s">
        <v>11299</v>
      </c>
      <c r="O3408" s="68" t="s">
        <v>10246</v>
      </c>
      <c r="P3408" s="348">
        <v>41019700</v>
      </c>
      <c r="Q3408" s="348">
        <v>41019700</v>
      </c>
      <c r="R3408" s="348" t="s">
        <v>16082</v>
      </c>
      <c r="S3408" s="348">
        <v>41019700</v>
      </c>
      <c r="T3408" s="348" t="s">
        <v>16273</v>
      </c>
      <c r="U3408" s="348">
        <v>22754085</v>
      </c>
      <c r="V3408" s="68"/>
      <c r="W3408" s="68"/>
      <c r="X3408" s="68" t="s">
        <v>4116</v>
      </c>
      <c r="Y3408" s="68"/>
    </row>
    <row r="3409" spans="1:25" x14ac:dyDescent="0.25">
      <c r="A3409" s="68" t="s">
        <v>9260</v>
      </c>
      <c r="B3409" s="68" t="s">
        <v>9259</v>
      </c>
      <c r="C3409" s="68" t="s">
        <v>9261</v>
      </c>
      <c r="D3409" s="68" t="s">
        <v>4633</v>
      </c>
      <c r="E3409" s="68" t="s">
        <v>11</v>
      </c>
      <c r="F3409" s="68" t="s">
        <v>89</v>
      </c>
      <c r="G3409" s="68" t="s">
        <v>6</v>
      </c>
      <c r="H3409" s="68" t="s">
        <v>16</v>
      </c>
      <c r="I3409" s="68">
        <v>30512</v>
      </c>
      <c r="J3409" s="68" t="s">
        <v>13954</v>
      </c>
      <c r="K3409" s="68" t="s">
        <v>322</v>
      </c>
      <c r="L3409" s="68" t="s">
        <v>4633</v>
      </c>
      <c r="M3409" s="68" t="s">
        <v>15700</v>
      </c>
      <c r="N3409" s="68" t="s">
        <v>16951</v>
      </c>
      <c r="O3409" s="68" t="s">
        <v>14666</v>
      </c>
      <c r="P3409" s="348">
        <v>60689454</v>
      </c>
      <c r="Q3409" s="348">
        <v>25567876</v>
      </c>
      <c r="R3409" s="348" t="s">
        <v>15224</v>
      </c>
      <c r="S3409" s="348">
        <v>60689454</v>
      </c>
      <c r="T3409" s="348" t="s">
        <v>15701</v>
      </c>
      <c r="U3409" s="348">
        <v>84033728</v>
      </c>
      <c r="V3409" s="68"/>
      <c r="W3409" s="68"/>
      <c r="X3409" s="68" t="s">
        <v>8453</v>
      </c>
      <c r="Y3409" s="68"/>
    </row>
    <row r="3410" spans="1:25" x14ac:dyDescent="0.25">
      <c r="A3410" s="68" t="s">
        <v>9263</v>
      </c>
      <c r="B3410" s="68" t="s">
        <v>9262</v>
      </c>
      <c r="C3410" s="68" t="s">
        <v>10480</v>
      </c>
      <c r="D3410" s="68" t="s">
        <v>4633</v>
      </c>
      <c r="E3410" s="68" t="s">
        <v>8</v>
      </c>
      <c r="F3410" s="68" t="s">
        <v>133</v>
      </c>
      <c r="G3410" s="68" t="s">
        <v>2</v>
      </c>
      <c r="H3410" s="68" t="s">
        <v>3</v>
      </c>
      <c r="I3410" s="68">
        <v>70102</v>
      </c>
      <c r="J3410" s="68" t="s">
        <v>13837</v>
      </c>
      <c r="K3410" s="68" t="s">
        <v>132</v>
      </c>
      <c r="L3410" s="68" t="s">
        <v>132</v>
      </c>
      <c r="M3410" s="68" t="s">
        <v>14182</v>
      </c>
      <c r="N3410" s="68" t="s">
        <v>1881</v>
      </c>
      <c r="O3410" s="68" t="s">
        <v>14666</v>
      </c>
      <c r="P3410" s="348">
        <v>64431279</v>
      </c>
      <c r="Q3410" s="348" t="s">
        <v>15347</v>
      </c>
      <c r="R3410" s="348" t="s">
        <v>10070</v>
      </c>
      <c r="S3410" s="348">
        <v>87311710</v>
      </c>
      <c r="T3410" s="348" t="s">
        <v>9925</v>
      </c>
      <c r="U3410" s="348">
        <v>25570765</v>
      </c>
      <c r="V3410" s="68"/>
      <c r="W3410" s="68"/>
      <c r="X3410" s="68" t="s">
        <v>12197</v>
      </c>
      <c r="Y3410" s="68"/>
    </row>
    <row r="3411" spans="1:25" x14ac:dyDescent="0.25">
      <c r="A3411" s="68" t="s">
        <v>9265</v>
      </c>
      <c r="B3411" s="68" t="s">
        <v>9264</v>
      </c>
      <c r="C3411" s="68" t="s">
        <v>9266</v>
      </c>
      <c r="D3411" s="68" t="s">
        <v>4633</v>
      </c>
      <c r="E3411" s="68" t="s">
        <v>7</v>
      </c>
      <c r="F3411" s="68" t="s">
        <v>133</v>
      </c>
      <c r="G3411" s="68" t="s">
        <v>2</v>
      </c>
      <c r="H3411" s="68" t="s">
        <v>3</v>
      </c>
      <c r="I3411" s="68">
        <v>70102</v>
      </c>
      <c r="J3411" s="68" t="s">
        <v>13837</v>
      </c>
      <c r="K3411" s="68" t="s">
        <v>132</v>
      </c>
      <c r="L3411" s="68" t="s">
        <v>132</v>
      </c>
      <c r="M3411" s="68" t="s">
        <v>14182</v>
      </c>
      <c r="N3411" s="68" t="s">
        <v>9266</v>
      </c>
      <c r="O3411" s="68" t="s">
        <v>14666</v>
      </c>
      <c r="P3411" s="348">
        <v>86375496</v>
      </c>
      <c r="Q3411" s="348">
        <v>86375496</v>
      </c>
      <c r="R3411" s="348" t="s">
        <v>12782</v>
      </c>
      <c r="S3411" s="348">
        <v>86375496</v>
      </c>
      <c r="T3411" s="348" t="s">
        <v>14905</v>
      </c>
      <c r="U3411" s="348">
        <v>25567876</v>
      </c>
      <c r="V3411" s="68"/>
      <c r="W3411" s="68"/>
      <c r="X3411" s="68" t="s">
        <v>8678</v>
      </c>
      <c r="Y3411" s="68"/>
    </row>
    <row r="3412" spans="1:25" x14ac:dyDescent="0.25">
      <c r="A3412" s="68" t="s">
        <v>9268</v>
      </c>
      <c r="B3412" s="68" t="s">
        <v>9267</v>
      </c>
      <c r="C3412" s="68" t="s">
        <v>9269</v>
      </c>
      <c r="D3412" s="68" t="s">
        <v>4633</v>
      </c>
      <c r="E3412" s="68" t="s">
        <v>11</v>
      </c>
      <c r="F3412" s="68" t="s">
        <v>89</v>
      </c>
      <c r="G3412" s="68" t="s">
        <v>6</v>
      </c>
      <c r="H3412" s="68" t="s">
        <v>16</v>
      </c>
      <c r="I3412" s="68">
        <v>30512</v>
      </c>
      <c r="J3412" s="68" t="s">
        <v>13954</v>
      </c>
      <c r="K3412" s="68" t="s">
        <v>322</v>
      </c>
      <c r="L3412" s="68" t="s">
        <v>4633</v>
      </c>
      <c r="M3412" s="68" t="s">
        <v>15700</v>
      </c>
      <c r="N3412" s="68" t="s">
        <v>9269</v>
      </c>
      <c r="O3412" s="68" t="s">
        <v>14666</v>
      </c>
      <c r="P3412" s="348">
        <v>25240626</v>
      </c>
      <c r="Q3412" s="348" t="s">
        <v>15347</v>
      </c>
      <c r="R3412" s="348" t="s">
        <v>15199</v>
      </c>
      <c r="S3412" s="348">
        <v>61361896</v>
      </c>
      <c r="T3412" s="348" t="s">
        <v>15701</v>
      </c>
      <c r="U3412" s="348">
        <v>84033728</v>
      </c>
      <c r="V3412" s="68"/>
      <c r="W3412" s="68"/>
      <c r="X3412" s="68" t="s">
        <v>12198</v>
      </c>
      <c r="Y3412" s="68"/>
    </row>
    <row r="3413" spans="1:25" x14ac:dyDescent="0.25">
      <c r="A3413" s="68" t="s">
        <v>9271</v>
      </c>
      <c r="B3413" s="68" t="s">
        <v>9270</v>
      </c>
      <c r="C3413" s="68" t="s">
        <v>10160</v>
      </c>
      <c r="D3413" s="68" t="s">
        <v>281</v>
      </c>
      <c r="E3413" s="68" t="s">
        <v>2</v>
      </c>
      <c r="F3413" s="68" t="s">
        <v>282</v>
      </c>
      <c r="G3413" s="68" t="s">
        <v>12</v>
      </c>
      <c r="H3413" s="68" t="s">
        <v>3</v>
      </c>
      <c r="I3413" s="68">
        <v>41002</v>
      </c>
      <c r="J3413" s="68" t="s">
        <v>13889</v>
      </c>
      <c r="K3413" s="68" t="s">
        <v>283</v>
      </c>
      <c r="L3413" s="68" t="s">
        <v>281</v>
      </c>
      <c r="M3413" s="68" t="s">
        <v>2472</v>
      </c>
      <c r="N3413" s="68" t="s">
        <v>12021</v>
      </c>
      <c r="O3413" s="68" t="s">
        <v>14666</v>
      </c>
      <c r="P3413" s="348">
        <v>27611790</v>
      </c>
      <c r="Q3413" s="348">
        <v>44056168</v>
      </c>
      <c r="R3413" s="348" t="s">
        <v>10594</v>
      </c>
      <c r="S3413" s="348">
        <v>44056168</v>
      </c>
      <c r="T3413" s="348" t="s">
        <v>15587</v>
      </c>
      <c r="U3413" s="348">
        <v>27611126</v>
      </c>
      <c r="V3413" s="68"/>
      <c r="W3413" s="68"/>
      <c r="X3413" s="68" t="s">
        <v>7121</v>
      </c>
      <c r="Y3413" s="68"/>
    </row>
    <row r="3414" spans="1:25" x14ac:dyDescent="0.25">
      <c r="A3414" s="68" t="s">
        <v>9273</v>
      </c>
      <c r="B3414" s="68" t="s">
        <v>9272</v>
      </c>
      <c r="C3414" s="68" t="s">
        <v>10067</v>
      </c>
      <c r="D3414" s="68" t="s">
        <v>281</v>
      </c>
      <c r="E3414" s="68" t="s">
        <v>2</v>
      </c>
      <c r="F3414" s="68" t="s">
        <v>282</v>
      </c>
      <c r="G3414" s="68" t="s">
        <v>12</v>
      </c>
      <c r="H3414" s="68" t="s">
        <v>3</v>
      </c>
      <c r="I3414" s="68">
        <v>41002</v>
      </c>
      <c r="J3414" s="68" t="s">
        <v>13889</v>
      </c>
      <c r="K3414" s="68" t="s">
        <v>283</v>
      </c>
      <c r="L3414" s="68" t="s">
        <v>281</v>
      </c>
      <c r="M3414" s="68" t="s">
        <v>2472</v>
      </c>
      <c r="N3414" s="68" t="s">
        <v>10067</v>
      </c>
      <c r="O3414" s="68" t="s">
        <v>14666</v>
      </c>
      <c r="P3414" s="348">
        <v>44056169</v>
      </c>
      <c r="Q3414" s="348">
        <v>27611126</v>
      </c>
      <c r="R3414" s="348" t="s">
        <v>15200</v>
      </c>
      <c r="S3414" s="348">
        <v>87059510</v>
      </c>
      <c r="T3414" s="348" t="s">
        <v>15587</v>
      </c>
      <c r="U3414" s="348">
        <v>27611126</v>
      </c>
      <c r="V3414" s="68"/>
      <c r="W3414" s="68"/>
      <c r="X3414" s="68" t="s">
        <v>9567</v>
      </c>
      <c r="Y3414" s="68"/>
    </row>
    <row r="3415" spans="1:25" x14ac:dyDescent="0.25">
      <c r="A3415" s="68" t="s">
        <v>9275</v>
      </c>
      <c r="B3415" s="68" t="s">
        <v>9274</v>
      </c>
      <c r="C3415" s="68" t="s">
        <v>14654</v>
      </c>
      <c r="D3415" s="68" t="s">
        <v>281</v>
      </c>
      <c r="E3415" s="68" t="s">
        <v>4</v>
      </c>
      <c r="F3415" s="68" t="s">
        <v>282</v>
      </c>
      <c r="G3415" s="68" t="s">
        <v>12</v>
      </c>
      <c r="H3415" s="68" t="s">
        <v>2</v>
      </c>
      <c r="I3415" s="68">
        <v>41001</v>
      </c>
      <c r="J3415" s="68" t="s">
        <v>13818</v>
      </c>
      <c r="K3415" s="68" t="s">
        <v>283</v>
      </c>
      <c r="L3415" s="68" t="s">
        <v>281</v>
      </c>
      <c r="M3415" s="68" t="s">
        <v>4153</v>
      </c>
      <c r="N3415" s="68" t="s">
        <v>9276</v>
      </c>
      <c r="O3415" s="68" t="s">
        <v>14666</v>
      </c>
      <c r="P3415" s="348">
        <v>44050998</v>
      </c>
      <c r="Q3415" s="348" t="s">
        <v>15347</v>
      </c>
      <c r="R3415" s="348" t="s">
        <v>16952</v>
      </c>
      <c r="S3415" s="348">
        <v>84348239</v>
      </c>
      <c r="T3415" s="348" t="s">
        <v>15373</v>
      </c>
      <c r="U3415" s="348">
        <v>27666283</v>
      </c>
      <c r="V3415" s="68"/>
      <c r="W3415" s="68"/>
      <c r="X3415" s="68" t="s">
        <v>9259</v>
      </c>
      <c r="Y3415" s="68"/>
    </row>
    <row r="3416" spans="1:25" x14ac:dyDescent="0.25">
      <c r="A3416" s="68" t="s">
        <v>9278</v>
      </c>
      <c r="B3416" s="68" t="s">
        <v>9277</v>
      </c>
      <c r="C3416" s="68" t="s">
        <v>9279</v>
      </c>
      <c r="D3416" s="68" t="s">
        <v>132</v>
      </c>
      <c r="E3416" s="68" t="s">
        <v>6</v>
      </c>
      <c r="F3416" s="68" t="s">
        <v>133</v>
      </c>
      <c r="G3416" s="68" t="s">
        <v>4</v>
      </c>
      <c r="H3416" s="68" t="s">
        <v>8</v>
      </c>
      <c r="I3416" s="68">
        <v>70307</v>
      </c>
      <c r="J3416" s="68" t="s">
        <v>13971</v>
      </c>
      <c r="K3416" s="68" t="s">
        <v>132</v>
      </c>
      <c r="L3416" s="68" t="s">
        <v>14348</v>
      </c>
      <c r="M3416" s="68" t="s">
        <v>14354</v>
      </c>
      <c r="N3416" s="68" t="s">
        <v>9279</v>
      </c>
      <c r="O3416" s="68" t="s">
        <v>14666</v>
      </c>
      <c r="P3416" s="348">
        <v>22002921</v>
      </c>
      <c r="Q3416" s="348">
        <v>86260784</v>
      </c>
      <c r="R3416" s="348" t="s">
        <v>16953</v>
      </c>
      <c r="S3416" s="348">
        <v>22002921</v>
      </c>
      <c r="T3416" s="348" t="s">
        <v>16551</v>
      </c>
      <c r="U3416" s="348">
        <v>27687141</v>
      </c>
      <c r="V3416" s="68"/>
      <c r="W3416" s="68"/>
      <c r="X3416" s="68" t="s">
        <v>9184</v>
      </c>
      <c r="Y3416" s="68"/>
    </row>
    <row r="3417" spans="1:25" x14ac:dyDescent="0.25">
      <c r="A3417" s="68" t="s">
        <v>9281</v>
      </c>
      <c r="B3417" s="68" t="s">
        <v>9280</v>
      </c>
      <c r="C3417" s="68" t="s">
        <v>666</v>
      </c>
      <c r="D3417" s="68" t="s">
        <v>11160</v>
      </c>
      <c r="E3417" s="68" t="s">
        <v>6</v>
      </c>
      <c r="F3417" s="68" t="s">
        <v>49</v>
      </c>
      <c r="G3417" s="68" t="s">
        <v>277</v>
      </c>
      <c r="H3417" s="68" t="s">
        <v>2</v>
      </c>
      <c r="I3417" s="68">
        <v>21501</v>
      </c>
      <c r="J3417" s="68" t="s">
        <v>13044</v>
      </c>
      <c r="K3417" s="68" t="s">
        <v>126</v>
      </c>
      <c r="L3417" s="68" t="s">
        <v>278</v>
      </c>
      <c r="M3417" s="68" t="s">
        <v>218</v>
      </c>
      <c r="N3417" s="68" t="s">
        <v>666</v>
      </c>
      <c r="O3417" s="68" t="s">
        <v>14666</v>
      </c>
      <c r="P3417" s="348">
        <v>86128094</v>
      </c>
      <c r="Q3417" s="348" t="s">
        <v>15347</v>
      </c>
      <c r="R3417" s="348" t="s">
        <v>15196</v>
      </c>
      <c r="S3417" s="348">
        <v>86128094</v>
      </c>
      <c r="T3417" s="348" t="s">
        <v>15637</v>
      </c>
      <c r="U3417" s="348">
        <v>24640011</v>
      </c>
      <c r="V3417" s="68"/>
      <c r="W3417" s="68"/>
      <c r="X3417" s="68"/>
      <c r="Y3417" s="68"/>
    </row>
    <row r="3418" spans="1:25" x14ac:dyDescent="0.25">
      <c r="A3418" s="68" t="s">
        <v>9283</v>
      </c>
      <c r="B3418" s="68" t="s">
        <v>9282</v>
      </c>
      <c r="C3418" s="68" t="s">
        <v>4671</v>
      </c>
      <c r="D3418" s="68" t="s">
        <v>11160</v>
      </c>
      <c r="E3418" s="68" t="s">
        <v>6</v>
      </c>
      <c r="F3418" s="68" t="s">
        <v>49</v>
      </c>
      <c r="G3418" s="68" t="s">
        <v>277</v>
      </c>
      <c r="H3418" s="68" t="s">
        <v>2</v>
      </c>
      <c r="I3418" s="68">
        <v>21501</v>
      </c>
      <c r="J3418" s="68" t="s">
        <v>13044</v>
      </c>
      <c r="K3418" s="68" t="s">
        <v>126</v>
      </c>
      <c r="L3418" s="68" t="s">
        <v>278</v>
      </c>
      <c r="M3418" s="68" t="s">
        <v>218</v>
      </c>
      <c r="N3418" s="68" t="s">
        <v>12022</v>
      </c>
      <c r="O3418" s="68" t="s">
        <v>14666</v>
      </c>
      <c r="P3418" s="348">
        <v>45011087</v>
      </c>
      <c r="Q3418" s="348" t="s">
        <v>15347</v>
      </c>
      <c r="R3418" s="348" t="s">
        <v>9284</v>
      </c>
      <c r="S3418" s="348">
        <v>41051087</v>
      </c>
      <c r="T3418" s="348" t="s">
        <v>15637</v>
      </c>
      <c r="U3418" s="348">
        <v>24640011</v>
      </c>
      <c r="V3418" s="68"/>
      <c r="W3418" s="68"/>
      <c r="X3418" s="68" t="s">
        <v>7488</v>
      </c>
      <c r="Y3418" s="68"/>
    </row>
    <row r="3419" spans="1:25" x14ac:dyDescent="0.25">
      <c r="A3419" s="68" t="s">
        <v>9286</v>
      </c>
      <c r="B3419" s="68" t="s">
        <v>9285</v>
      </c>
      <c r="C3419" s="68" t="s">
        <v>911</v>
      </c>
      <c r="D3419" s="68" t="s">
        <v>11160</v>
      </c>
      <c r="E3419" s="68" t="s">
        <v>6</v>
      </c>
      <c r="F3419" s="68" t="s">
        <v>49</v>
      </c>
      <c r="G3419" s="68" t="s">
        <v>277</v>
      </c>
      <c r="H3419" s="68" t="s">
        <v>2</v>
      </c>
      <c r="I3419" s="68">
        <v>21501</v>
      </c>
      <c r="J3419" s="68" t="s">
        <v>13044</v>
      </c>
      <c r="K3419" s="68" t="s">
        <v>126</v>
      </c>
      <c r="L3419" s="68" t="s">
        <v>278</v>
      </c>
      <c r="M3419" s="68" t="s">
        <v>218</v>
      </c>
      <c r="N3419" s="68" t="s">
        <v>16954</v>
      </c>
      <c r="O3419" s="68" t="s">
        <v>14666</v>
      </c>
      <c r="P3419" s="348">
        <v>88052715</v>
      </c>
      <c r="Q3419" s="348" t="s">
        <v>15347</v>
      </c>
      <c r="R3419" s="348" t="s">
        <v>16083</v>
      </c>
      <c r="S3419" s="348">
        <v>88052715</v>
      </c>
      <c r="T3419" s="348" t="s">
        <v>15637</v>
      </c>
      <c r="U3419" s="348">
        <v>24640011</v>
      </c>
      <c r="V3419" s="68"/>
      <c r="W3419" s="68"/>
      <c r="X3419" s="68" t="s">
        <v>8894</v>
      </c>
      <c r="Y3419" s="68"/>
    </row>
    <row r="3420" spans="1:25" x14ac:dyDescent="0.25">
      <c r="A3420" s="68" t="s">
        <v>9288</v>
      </c>
      <c r="B3420" s="68" t="s">
        <v>9287</v>
      </c>
      <c r="C3420" s="68" t="s">
        <v>9289</v>
      </c>
      <c r="D3420" s="68" t="s">
        <v>132</v>
      </c>
      <c r="E3420" s="68" t="s">
        <v>7</v>
      </c>
      <c r="F3420" s="68" t="s">
        <v>133</v>
      </c>
      <c r="G3420" s="68" t="s">
        <v>4</v>
      </c>
      <c r="H3420" s="68" t="s">
        <v>5</v>
      </c>
      <c r="I3420" s="68">
        <v>70304</v>
      </c>
      <c r="J3420" s="68" t="s">
        <v>13035</v>
      </c>
      <c r="K3420" s="68" t="s">
        <v>132</v>
      </c>
      <c r="L3420" s="68" t="s">
        <v>14348</v>
      </c>
      <c r="M3420" s="68" t="s">
        <v>7766</v>
      </c>
      <c r="N3420" s="68" t="s">
        <v>9289</v>
      </c>
      <c r="O3420" s="68" t="s">
        <v>14666</v>
      </c>
      <c r="P3420" s="348" t="s">
        <v>15347</v>
      </c>
      <c r="Q3420" s="348" t="s">
        <v>15347</v>
      </c>
      <c r="R3420" s="348" t="s">
        <v>4095</v>
      </c>
      <c r="S3420" s="348">
        <v>84377742</v>
      </c>
      <c r="T3420" s="348" t="s">
        <v>15643</v>
      </c>
      <c r="U3420" s="348">
        <v>27654219</v>
      </c>
      <c r="V3420" s="68"/>
      <c r="W3420" s="68"/>
      <c r="X3420" s="68" t="s">
        <v>7345</v>
      </c>
      <c r="Y3420" s="68"/>
    </row>
    <row r="3421" spans="1:25" x14ac:dyDescent="0.25">
      <c r="A3421" s="68" t="s">
        <v>9291</v>
      </c>
      <c r="B3421" s="68" t="s">
        <v>9290</v>
      </c>
      <c r="C3421" s="68" t="s">
        <v>4823</v>
      </c>
      <c r="D3421" s="68" t="s">
        <v>132</v>
      </c>
      <c r="E3421" s="68" t="s">
        <v>7</v>
      </c>
      <c r="F3421" s="68" t="s">
        <v>133</v>
      </c>
      <c r="G3421" s="68" t="s">
        <v>4</v>
      </c>
      <c r="H3421" s="68" t="s">
        <v>7</v>
      </c>
      <c r="I3421" s="68">
        <v>70306</v>
      </c>
      <c r="J3421" s="68" t="s">
        <v>13965</v>
      </c>
      <c r="K3421" s="68" t="s">
        <v>132</v>
      </c>
      <c r="L3421" s="68" t="s">
        <v>14348</v>
      </c>
      <c r="M3421" s="68" t="s">
        <v>14350</v>
      </c>
      <c r="N3421" s="68" t="s">
        <v>4823</v>
      </c>
      <c r="O3421" s="68" t="s">
        <v>14666</v>
      </c>
      <c r="P3421" s="348">
        <v>27651851</v>
      </c>
      <c r="Q3421" s="348" t="s">
        <v>15347</v>
      </c>
      <c r="R3421" s="348" t="s">
        <v>9956</v>
      </c>
      <c r="S3421" s="348">
        <v>88947018</v>
      </c>
      <c r="T3421" s="348" t="s">
        <v>15643</v>
      </c>
      <c r="U3421" s="348">
        <v>27654219</v>
      </c>
      <c r="V3421" s="68"/>
      <c r="W3421" s="68"/>
      <c r="X3421" s="68" t="s">
        <v>3828</v>
      </c>
      <c r="Y3421" s="68"/>
    </row>
    <row r="3422" spans="1:25" x14ac:dyDescent="0.25">
      <c r="A3422" s="68" t="s">
        <v>9293</v>
      </c>
      <c r="B3422" s="68" t="s">
        <v>9292</v>
      </c>
      <c r="C3422" s="68" t="s">
        <v>9294</v>
      </c>
      <c r="D3422" s="68" t="s">
        <v>196</v>
      </c>
      <c r="E3422" s="68" t="s">
        <v>2</v>
      </c>
      <c r="F3422" s="68" t="s">
        <v>195</v>
      </c>
      <c r="G3422" s="68" t="s">
        <v>2</v>
      </c>
      <c r="H3422" s="68" t="s">
        <v>10</v>
      </c>
      <c r="I3422" s="68">
        <v>60108</v>
      </c>
      <c r="J3422" s="68" t="s">
        <v>13089</v>
      </c>
      <c r="K3422" s="68" t="s">
        <v>196</v>
      </c>
      <c r="L3422" s="68" t="s">
        <v>196</v>
      </c>
      <c r="M3422" s="68" t="s">
        <v>3082</v>
      </c>
      <c r="N3422" s="68" t="s">
        <v>12023</v>
      </c>
      <c r="O3422" s="68" t="s">
        <v>14666</v>
      </c>
      <c r="P3422" s="348">
        <v>26642211</v>
      </c>
      <c r="Q3422" s="348">
        <v>26642211</v>
      </c>
      <c r="R3422" s="348" t="s">
        <v>16084</v>
      </c>
      <c r="S3422" s="348">
        <v>26642211</v>
      </c>
      <c r="T3422" s="348" t="s">
        <v>15820</v>
      </c>
      <c r="U3422" s="348">
        <v>26639730</v>
      </c>
      <c r="V3422" s="68" t="s">
        <v>15261</v>
      </c>
      <c r="W3422" s="68"/>
      <c r="X3422" s="68" t="s">
        <v>712</v>
      </c>
      <c r="Y3422" s="68"/>
    </row>
    <row r="3423" spans="1:25" x14ac:dyDescent="0.25">
      <c r="A3423" s="68" t="s">
        <v>9296</v>
      </c>
      <c r="B3423" s="68" t="s">
        <v>9295</v>
      </c>
      <c r="C3423" s="68" t="s">
        <v>11271</v>
      </c>
      <c r="D3423" s="68" t="s">
        <v>5975</v>
      </c>
      <c r="E3423" s="68" t="s">
        <v>3</v>
      </c>
      <c r="F3423" s="68" t="s">
        <v>195</v>
      </c>
      <c r="G3423" s="68" t="s">
        <v>2</v>
      </c>
      <c r="H3423" s="68" t="s">
        <v>15</v>
      </c>
      <c r="I3423" s="68">
        <v>60111</v>
      </c>
      <c r="J3423" s="68" t="s">
        <v>13974</v>
      </c>
      <c r="K3423" s="68" t="s">
        <v>196</v>
      </c>
      <c r="L3423" s="68" t="s">
        <v>196</v>
      </c>
      <c r="M3423" s="68" t="s">
        <v>4033</v>
      </c>
      <c r="N3423" s="68" t="s">
        <v>11271</v>
      </c>
      <c r="O3423" s="68" t="s">
        <v>14666</v>
      </c>
      <c r="P3423" s="348">
        <v>22002837</v>
      </c>
      <c r="Q3423" s="348">
        <v>85180323</v>
      </c>
      <c r="R3423" s="348" t="s">
        <v>13327</v>
      </c>
      <c r="S3423" s="348">
        <v>85180323</v>
      </c>
      <c r="T3423" s="348" t="s">
        <v>16296</v>
      </c>
      <c r="U3423" s="348">
        <v>26420211</v>
      </c>
      <c r="V3423" s="68"/>
      <c r="W3423" s="68"/>
      <c r="X3423" s="68" t="s">
        <v>12533</v>
      </c>
      <c r="Y3423" s="68"/>
    </row>
    <row r="3424" spans="1:25" x14ac:dyDescent="0.25">
      <c r="A3424" s="68" t="s">
        <v>9298</v>
      </c>
      <c r="B3424" s="68" t="s">
        <v>9297</v>
      </c>
      <c r="C3424" s="68" t="s">
        <v>845</v>
      </c>
      <c r="D3424" s="68" t="s">
        <v>5975</v>
      </c>
      <c r="E3424" s="68" t="s">
        <v>3</v>
      </c>
      <c r="F3424" s="68" t="s">
        <v>195</v>
      </c>
      <c r="G3424" s="68" t="s">
        <v>2</v>
      </c>
      <c r="H3424" s="68" t="s">
        <v>6</v>
      </c>
      <c r="I3424" s="68">
        <v>60105</v>
      </c>
      <c r="J3424" s="68" t="s">
        <v>13063</v>
      </c>
      <c r="K3424" s="68" t="s">
        <v>196</v>
      </c>
      <c r="L3424" s="68" t="s">
        <v>196</v>
      </c>
      <c r="M3424" s="68" t="s">
        <v>6488</v>
      </c>
      <c r="N3424" s="68" t="s">
        <v>845</v>
      </c>
      <c r="O3424" s="68" t="s">
        <v>14666</v>
      </c>
      <c r="P3424" s="348">
        <v>22007582</v>
      </c>
      <c r="Q3424" s="348" t="s">
        <v>15347</v>
      </c>
      <c r="R3424" s="348" t="s">
        <v>14249</v>
      </c>
      <c r="S3424" s="348">
        <v>83021250</v>
      </c>
      <c r="T3424" s="348" t="s">
        <v>16296</v>
      </c>
      <c r="U3424" s="348">
        <v>26420211</v>
      </c>
      <c r="V3424" s="68"/>
      <c r="W3424" s="68"/>
      <c r="X3424" s="68" t="s">
        <v>12231</v>
      </c>
      <c r="Y3424" s="68"/>
    </row>
    <row r="3425" spans="1:25" x14ac:dyDescent="0.25">
      <c r="A3425" s="68" t="s">
        <v>9300</v>
      </c>
      <c r="B3425" s="68" t="s">
        <v>9299</v>
      </c>
      <c r="C3425" s="68" t="s">
        <v>9301</v>
      </c>
      <c r="D3425" s="68" t="s">
        <v>11173</v>
      </c>
      <c r="E3425" s="68" t="s">
        <v>4</v>
      </c>
      <c r="F3425" s="68" t="s">
        <v>133</v>
      </c>
      <c r="G3425" s="68" t="s">
        <v>5</v>
      </c>
      <c r="H3425" s="68" t="s">
        <v>5</v>
      </c>
      <c r="I3425" s="68">
        <v>70404</v>
      </c>
      <c r="J3425" s="68" t="s">
        <v>13040</v>
      </c>
      <c r="K3425" s="68" t="s">
        <v>132</v>
      </c>
      <c r="L3425" s="68" t="s">
        <v>14347</v>
      </c>
      <c r="M3425" s="68" t="s">
        <v>14351</v>
      </c>
      <c r="N3425" s="68" t="s">
        <v>9301</v>
      </c>
      <c r="O3425" s="68" t="s">
        <v>14666</v>
      </c>
      <c r="P3425" s="348">
        <v>87510247</v>
      </c>
      <c r="Q3425" s="348" t="s">
        <v>15347</v>
      </c>
      <c r="R3425" s="348" t="s">
        <v>16955</v>
      </c>
      <c r="S3425" s="348">
        <v>87510247</v>
      </c>
      <c r="T3425" s="348" t="s">
        <v>15934</v>
      </c>
      <c r="U3425" s="348">
        <v>83320938</v>
      </c>
      <c r="V3425" s="68"/>
      <c r="W3425" s="68"/>
      <c r="X3425" s="68" t="s">
        <v>9842</v>
      </c>
      <c r="Y3425" s="68"/>
    </row>
    <row r="3426" spans="1:25" x14ac:dyDescent="0.25">
      <c r="A3426" s="68" t="s">
        <v>9303</v>
      </c>
      <c r="B3426" s="68" t="s">
        <v>9302</v>
      </c>
      <c r="C3426" s="68" t="s">
        <v>14442</v>
      </c>
      <c r="D3426" s="68" t="s">
        <v>11173</v>
      </c>
      <c r="E3426" s="68" t="s">
        <v>3</v>
      </c>
      <c r="F3426" s="68" t="s">
        <v>133</v>
      </c>
      <c r="G3426" s="68" t="s">
        <v>5</v>
      </c>
      <c r="H3426" s="68" t="s">
        <v>5</v>
      </c>
      <c r="I3426" s="68">
        <v>70404</v>
      </c>
      <c r="J3426" s="68" t="s">
        <v>13040</v>
      </c>
      <c r="K3426" s="68" t="s">
        <v>132</v>
      </c>
      <c r="L3426" s="68" t="s">
        <v>14347</v>
      </c>
      <c r="M3426" s="68" t="s">
        <v>14351</v>
      </c>
      <c r="N3426" s="68" t="s">
        <v>14442</v>
      </c>
      <c r="O3426" s="68" t="s">
        <v>14666</v>
      </c>
      <c r="P3426" s="348">
        <v>83463524</v>
      </c>
      <c r="Q3426" s="348" t="s">
        <v>15347</v>
      </c>
      <c r="R3426" s="348" t="s">
        <v>16085</v>
      </c>
      <c r="S3426" s="348">
        <v>83463524</v>
      </c>
      <c r="T3426" s="348" t="s">
        <v>15970</v>
      </c>
      <c r="U3426" s="348">
        <v>83768761</v>
      </c>
      <c r="V3426" s="68"/>
      <c r="W3426" s="68"/>
      <c r="X3426" s="68"/>
      <c r="Y3426" s="68"/>
    </row>
    <row r="3427" spans="1:25" x14ac:dyDescent="0.25">
      <c r="A3427" s="68" t="s">
        <v>9305</v>
      </c>
      <c r="B3427" s="68" t="s">
        <v>9304</v>
      </c>
      <c r="C3427" s="68" t="s">
        <v>9306</v>
      </c>
      <c r="D3427" s="68" t="s">
        <v>11173</v>
      </c>
      <c r="E3427" s="68" t="s">
        <v>2</v>
      </c>
      <c r="F3427" s="68" t="s">
        <v>133</v>
      </c>
      <c r="G3427" s="68" t="s">
        <v>5</v>
      </c>
      <c r="H3427" s="68" t="s">
        <v>2</v>
      </c>
      <c r="I3427" s="68">
        <v>70401</v>
      </c>
      <c r="J3427" s="68" t="s">
        <v>12902</v>
      </c>
      <c r="K3427" s="68" t="s">
        <v>132</v>
      </c>
      <c r="L3427" s="68" t="s">
        <v>14347</v>
      </c>
      <c r="M3427" s="68" t="s">
        <v>7341</v>
      </c>
      <c r="N3427" s="68" t="s">
        <v>9306</v>
      </c>
      <c r="O3427" s="68" t="s">
        <v>14666</v>
      </c>
      <c r="P3427" s="348">
        <v>27511909</v>
      </c>
      <c r="Q3427" s="348" t="s">
        <v>15347</v>
      </c>
      <c r="R3427" s="348" t="s">
        <v>16956</v>
      </c>
      <c r="S3427" s="348">
        <v>85428121</v>
      </c>
      <c r="T3427" s="348" t="s">
        <v>15939</v>
      </c>
      <c r="U3427" s="348">
        <v>87286188</v>
      </c>
      <c r="V3427" s="68"/>
      <c r="W3427" s="68"/>
      <c r="X3427" s="68" t="s">
        <v>7169</v>
      </c>
      <c r="Y3427" s="68"/>
    </row>
    <row r="3428" spans="1:25" x14ac:dyDescent="0.25">
      <c r="A3428" s="68" t="s">
        <v>9308</v>
      </c>
      <c r="B3428" s="68" t="s">
        <v>9307</v>
      </c>
      <c r="C3428" s="68" t="s">
        <v>6210</v>
      </c>
      <c r="D3428" s="68" t="s">
        <v>11173</v>
      </c>
      <c r="E3428" s="68" t="s">
        <v>7</v>
      </c>
      <c r="F3428" s="68" t="s">
        <v>133</v>
      </c>
      <c r="G3428" s="68" t="s">
        <v>6</v>
      </c>
      <c r="H3428" s="68" t="s">
        <v>4</v>
      </c>
      <c r="I3428" s="68">
        <v>70503</v>
      </c>
      <c r="J3428" s="68" t="s">
        <v>12992</v>
      </c>
      <c r="K3428" s="68" t="s">
        <v>132</v>
      </c>
      <c r="L3428" s="68" t="s">
        <v>3790</v>
      </c>
      <c r="M3428" s="68" t="s">
        <v>14349</v>
      </c>
      <c r="N3428" s="68" t="s">
        <v>6210</v>
      </c>
      <c r="O3428" s="68" t="s">
        <v>14666</v>
      </c>
      <c r="P3428" s="348">
        <v>89490049</v>
      </c>
      <c r="Q3428" s="348" t="s">
        <v>15347</v>
      </c>
      <c r="R3428" s="348" t="s">
        <v>16957</v>
      </c>
      <c r="S3428" s="348">
        <v>89490049</v>
      </c>
      <c r="T3428" s="348" t="s">
        <v>16055</v>
      </c>
      <c r="U3428" s="348">
        <v>83602028</v>
      </c>
      <c r="V3428" s="68"/>
      <c r="W3428" s="68"/>
      <c r="X3428" s="68" t="s">
        <v>12534</v>
      </c>
      <c r="Y3428" s="68"/>
    </row>
    <row r="3429" spans="1:25" x14ac:dyDescent="0.25">
      <c r="A3429" s="68" t="s">
        <v>9310</v>
      </c>
      <c r="B3429" s="68" t="s">
        <v>9309</v>
      </c>
      <c r="C3429" s="68" t="s">
        <v>3523</v>
      </c>
      <c r="D3429" s="68" t="s">
        <v>11173</v>
      </c>
      <c r="E3429" s="68" t="s">
        <v>7</v>
      </c>
      <c r="F3429" s="68" t="s">
        <v>133</v>
      </c>
      <c r="G3429" s="68" t="s">
        <v>6</v>
      </c>
      <c r="H3429" s="68" t="s">
        <v>4</v>
      </c>
      <c r="I3429" s="68">
        <v>70503</v>
      </c>
      <c r="J3429" s="68" t="s">
        <v>12992</v>
      </c>
      <c r="K3429" s="68" t="s">
        <v>132</v>
      </c>
      <c r="L3429" s="68" t="s">
        <v>3790</v>
      </c>
      <c r="M3429" s="68" t="s">
        <v>14349</v>
      </c>
      <c r="N3429" s="68" t="s">
        <v>3523</v>
      </c>
      <c r="O3429" s="68" t="s">
        <v>14666</v>
      </c>
      <c r="P3429" s="348">
        <v>87361752</v>
      </c>
      <c r="Q3429" s="348" t="s">
        <v>15347</v>
      </c>
      <c r="R3429" s="348" t="s">
        <v>13328</v>
      </c>
      <c r="S3429" s="348">
        <v>87361752</v>
      </c>
      <c r="T3429" s="348" t="s">
        <v>16055</v>
      </c>
      <c r="U3429" s="348">
        <v>83602028</v>
      </c>
      <c r="V3429" s="68"/>
      <c r="W3429" s="68"/>
      <c r="X3429" s="68" t="s">
        <v>7953</v>
      </c>
      <c r="Y3429" s="68"/>
    </row>
    <row r="3430" spans="1:25" x14ac:dyDescent="0.25">
      <c r="A3430" s="68" t="s">
        <v>10451</v>
      </c>
      <c r="B3430" s="68" t="s">
        <v>9311</v>
      </c>
      <c r="C3430" s="68" t="s">
        <v>9312</v>
      </c>
      <c r="D3430" s="68" t="s">
        <v>11173</v>
      </c>
      <c r="E3430" s="68" t="s">
        <v>7</v>
      </c>
      <c r="F3430" s="68" t="s">
        <v>133</v>
      </c>
      <c r="G3430" s="68" t="s">
        <v>6</v>
      </c>
      <c r="H3430" s="68" t="s">
        <v>4</v>
      </c>
      <c r="I3430" s="68">
        <v>70503</v>
      </c>
      <c r="J3430" s="68" t="s">
        <v>12992</v>
      </c>
      <c r="K3430" s="68" t="s">
        <v>132</v>
      </c>
      <c r="L3430" s="68" t="s">
        <v>3790</v>
      </c>
      <c r="M3430" s="68" t="s">
        <v>14349</v>
      </c>
      <c r="N3430" s="68" t="s">
        <v>9312</v>
      </c>
      <c r="O3430" s="68" t="s">
        <v>14666</v>
      </c>
      <c r="P3430" s="348">
        <v>61494975</v>
      </c>
      <c r="Q3430" s="348">
        <v>85699608</v>
      </c>
      <c r="R3430" s="348" t="s">
        <v>15208</v>
      </c>
      <c r="S3430" s="348">
        <v>61494975</v>
      </c>
      <c r="T3430" s="348" t="s">
        <v>16055</v>
      </c>
      <c r="U3430" s="348">
        <v>83602028</v>
      </c>
      <c r="V3430" s="68"/>
      <c r="W3430" s="68"/>
      <c r="X3430" s="68"/>
      <c r="Y3430" s="68"/>
    </row>
    <row r="3431" spans="1:25" x14ac:dyDescent="0.25">
      <c r="A3431" s="68" t="s">
        <v>9314</v>
      </c>
      <c r="B3431" s="68" t="s">
        <v>9313</v>
      </c>
      <c r="C3431" s="68" t="s">
        <v>11272</v>
      </c>
      <c r="D3431" s="68" t="s">
        <v>132</v>
      </c>
      <c r="E3431" s="68" t="s">
        <v>11</v>
      </c>
      <c r="F3431" s="68" t="s">
        <v>133</v>
      </c>
      <c r="G3431" s="68" t="s">
        <v>6</v>
      </c>
      <c r="H3431" s="68" t="s">
        <v>3</v>
      </c>
      <c r="I3431" s="68">
        <v>70502</v>
      </c>
      <c r="J3431" s="68" t="s">
        <v>13873</v>
      </c>
      <c r="K3431" s="68" t="s">
        <v>132</v>
      </c>
      <c r="L3431" s="68" t="s">
        <v>3790</v>
      </c>
      <c r="M3431" s="68" t="s">
        <v>7734</v>
      </c>
      <c r="N3431" s="68" t="s">
        <v>12024</v>
      </c>
      <c r="O3431" s="68" t="s">
        <v>14666</v>
      </c>
      <c r="P3431" s="348" t="s">
        <v>15347</v>
      </c>
      <c r="Q3431" s="348" t="s">
        <v>15347</v>
      </c>
      <c r="R3431" s="348" t="s">
        <v>15206</v>
      </c>
      <c r="S3431" s="348">
        <v>89226048</v>
      </c>
      <c r="T3431" s="348" t="s">
        <v>15982</v>
      </c>
      <c r="U3431" s="348">
        <v>27186207</v>
      </c>
      <c r="V3431" s="68"/>
      <c r="W3431" s="68"/>
      <c r="X3431" s="68" t="s">
        <v>9299</v>
      </c>
      <c r="Y3431" s="68"/>
    </row>
    <row r="3432" spans="1:25" x14ac:dyDescent="0.25">
      <c r="A3432" s="68" t="s">
        <v>9316</v>
      </c>
      <c r="B3432" s="68" t="s">
        <v>9315</v>
      </c>
      <c r="C3432" s="68" t="s">
        <v>7046</v>
      </c>
      <c r="D3432" s="68" t="s">
        <v>11160</v>
      </c>
      <c r="E3432" s="68" t="s">
        <v>5</v>
      </c>
      <c r="F3432" s="68" t="s">
        <v>49</v>
      </c>
      <c r="G3432" s="68" t="s">
        <v>17</v>
      </c>
      <c r="H3432" s="68" t="s">
        <v>5</v>
      </c>
      <c r="I3432" s="68">
        <v>21304</v>
      </c>
      <c r="J3432" s="68" t="s">
        <v>13032</v>
      </c>
      <c r="K3432" s="68" t="s">
        <v>126</v>
      </c>
      <c r="L3432" s="68" t="s">
        <v>271</v>
      </c>
      <c r="M3432" s="68" t="s">
        <v>5352</v>
      </c>
      <c r="N3432" s="68" t="s">
        <v>7046</v>
      </c>
      <c r="O3432" s="68" t="s">
        <v>14666</v>
      </c>
      <c r="P3432" s="348">
        <v>64896661</v>
      </c>
      <c r="Q3432" s="348" t="s">
        <v>15347</v>
      </c>
      <c r="R3432" s="348" t="s">
        <v>16086</v>
      </c>
      <c r="S3432" s="348">
        <v>64896661</v>
      </c>
      <c r="T3432" s="348" t="s">
        <v>10065</v>
      </c>
      <c r="U3432" s="348">
        <v>21008045</v>
      </c>
      <c r="V3432" s="68"/>
      <c r="W3432" s="68"/>
      <c r="X3432" s="68" t="s">
        <v>12535</v>
      </c>
      <c r="Y3432" s="68"/>
    </row>
    <row r="3433" spans="1:25" x14ac:dyDescent="0.25">
      <c r="A3433" s="68" t="s">
        <v>9318</v>
      </c>
      <c r="B3433" s="68" t="s">
        <v>9317</v>
      </c>
      <c r="C3433" s="68" t="s">
        <v>285</v>
      </c>
      <c r="D3433" s="68" t="s">
        <v>473</v>
      </c>
      <c r="E3433" s="68" t="s">
        <v>4</v>
      </c>
      <c r="F3433" s="68" t="s">
        <v>46</v>
      </c>
      <c r="G3433" s="68" t="s">
        <v>5</v>
      </c>
      <c r="H3433" s="68" t="s">
        <v>11</v>
      </c>
      <c r="I3433" s="68">
        <v>10409</v>
      </c>
      <c r="J3433" s="68" t="s">
        <v>13790</v>
      </c>
      <c r="K3433" s="68" t="s">
        <v>47</v>
      </c>
      <c r="L3433" s="68" t="s">
        <v>473</v>
      </c>
      <c r="M3433" s="68" t="s">
        <v>1188</v>
      </c>
      <c r="N3433" s="68" t="s">
        <v>285</v>
      </c>
      <c r="O3433" s="68" t="s">
        <v>14666</v>
      </c>
      <c r="P3433" s="348">
        <v>88216440</v>
      </c>
      <c r="Q3433" s="348" t="s">
        <v>15347</v>
      </c>
      <c r="R3433" s="348" t="s">
        <v>12025</v>
      </c>
      <c r="S3433" s="348">
        <v>88216440</v>
      </c>
      <c r="T3433" s="348" t="s">
        <v>15435</v>
      </c>
      <c r="U3433" s="348">
        <v>27781047</v>
      </c>
      <c r="V3433" s="68"/>
      <c r="W3433" s="68"/>
      <c r="X3433" s="68"/>
      <c r="Y3433" s="68"/>
    </row>
    <row r="3434" spans="1:25" x14ac:dyDescent="0.25">
      <c r="A3434" s="68" t="s">
        <v>9320</v>
      </c>
      <c r="B3434" s="68" t="s">
        <v>9319</v>
      </c>
      <c r="C3434" s="68" t="s">
        <v>10068</v>
      </c>
      <c r="D3434" s="68" t="s">
        <v>1112</v>
      </c>
      <c r="E3434" s="68" t="s">
        <v>3</v>
      </c>
      <c r="F3434" s="68" t="s">
        <v>316</v>
      </c>
      <c r="G3434" s="68" t="s">
        <v>2</v>
      </c>
      <c r="H3434" s="68" t="s">
        <v>2</v>
      </c>
      <c r="I3434" s="68">
        <v>50101</v>
      </c>
      <c r="J3434" s="68" t="s">
        <v>12890</v>
      </c>
      <c r="K3434" s="68" t="s">
        <v>317</v>
      </c>
      <c r="L3434" s="68" t="s">
        <v>1112</v>
      </c>
      <c r="M3434" s="68" t="s">
        <v>1112</v>
      </c>
      <c r="N3434" s="68" t="s">
        <v>12026</v>
      </c>
      <c r="O3434" s="68" t="s">
        <v>14666</v>
      </c>
      <c r="P3434" s="348">
        <v>26652007</v>
      </c>
      <c r="Q3434" s="348">
        <v>60248438</v>
      </c>
      <c r="R3434" s="348" t="s">
        <v>9321</v>
      </c>
      <c r="S3434" s="348">
        <v>60248438</v>
      </c>
      <c r="T3434" s="348" t="s">
        <v>14032</v>
      </c>
      <c r="U3434" s="348">
        <v>85976933</v>
      </c>
      <c r="V3434" s="68" t="s">
        <v>15261</v>
      </c>
      <c r="W3434" s="68"/>
      <c r="X3434" s="68" t="s">
        <v>6336</v>
      </c>
      <c r="Y3434" s="68"/>
    </row>
    <row r="3435" spans="1:25" x14ac:dyDescent="0.25">
      <c r="A3435" s="68" t="s">
        <v>9323</v>
      </c>
      <c r="B3435" s="68" t="s">
        <v>9322</v>
      </c>
      <c r="C3435" s="68" t="s">
        <v>101</v>
      </c>
      <c r="D3435" s="68" t="s">
        <v>1112</v>
      </c>
      <c r="E3435" s="68" t="s">
        <v>4</v>
      </c>
      <c r="F3435" s="68" t="s">
        <v>316</v>
      </c>
      <c r="G3435" s="68" t="s">
        <v>5</v>
      </c>
      <c r="H3435" s="68" t="s">
        <v>4</v>
      </c>
      <c r="I3435" s="68">
        <v>50403</v>
      </c>
      <c r="J3435" s="68" t="s">
        <v>12981</v>
      </c>
      <c r="K3435" s="68" t="s">
        <v>317</v>
      </c>
      <c r="L3435" s="68" t="s">
        <v>14234</v>
      </c>
      <c r="M3435" s="68" t="s">
        <v>14241</v>
      </c>
      <c r="N3435" s="68" t="s">
        <v>101</v>
      </c>
      <c r="O3435" s="68" t="s">
        <v>14666</v>
      </c>
      <c r="P3435" s="348">
        <v>83302354</v>
      </c>
      <c r="Q3435" s="348">
        <v>26711140</v>
      </c>
      <c r="R3435" s="348" t="s">
        <v>15201</v>
      </c>
      <c r="S3435" s="348">
        <v>83302354</v>
      </c>
      <c r="T3435" s="348" t="s">
        <v>14949</v>
      </c>
      <c r="U3435" s="348">
        <v>26711140</v>
      </c>
      <c r="V3435" s="68"/>
      <c r="W3435" s="68"/>
      <c r="X3435" s="68" t="s">
        <v>10831</v>
      </c>
      <c r="Y3435" s="68"/>
    </row>
    <row r="3436" spans="1:25" x14ac:dyDescent="0.25">
      <c r="A3436" s="68" t="s">
        <v>9325</v>
      </c>
      <c r="B3436" s="68" t="s">
        <v>9324</v>
      </c>
      <c r="C3436" s="68" t="s">
        <v>9326</v>
      </c>
      <c r="D3436" s="68" t="s">
        <v>473</v>
      </c>
      <c r="E3436" s="68" t="s">
        <v>7</v>
      </c>
      <c r="F3436" s="68" t="s">
        <v>46</v>
      </c>
      <c r="G3436" s="68" t="s">
        <v>1171</v>
      </c>
      <c r="H3436" s="68" t="s">
        <v>5</v>
      </c>
      <c r="I3436" s="68">
        <v>11604</v>
      </c>
      <c r="J3436" s="68" t="s">
        <v>13864</v>
      </c>
      <c r="K3436" s="68" t="s">
        <v>47</v>
      </c>
      <c r="L3436" s="68" t="s">
        <v>14027</v>
      </c>
      <c r="M3436" s="68" t="s">
        <v>911</v>
      </c>
      <c r="N3436" s="68" t="s">
        <v>9326</v>
      </c>
      <c r="O3436" s="68" t="s">
        <v>14666</v>
      </c>
      <c r="P3436" s="348" t="s">
        <v>15347</v>
      </c>
      <c r="Q3436" s="348" t="s">
        <v>15347</v>
      </c>
      <c r="R3436" s="348" t="s">
        <v>16958</v>
      </c>
      <c r="S3436" s="348">
        <v>86763195</v>
      </c>
      <c r="T3436" s="348" t="s">
        <v>15432</v>
      </c>
      <c r="U3436" s="348">
        <v>24190180</v>
      </c>
      <c r="V3436" s="68"/>
      <c r="W3436" s="68"/>
      <c r="X3436" s="68"/>
      <c r="Y3436" s="68"/>
    </row>
    <row r="3437" spans="1:25" x14ac:dyDescent="0.25">
      <c r="A3437" s="68" t="s">
        <v>9328</v>
      </c>
      <c r="B3437" s="68" t="s">
        <v>9327</v>
      </c>
      <c r="C3437" s="68" t="s">
        <v>352</v>
      </c>
      <c r="D3437" s="68" t="s">
        <v>5463</v>
      </c>
      <c r="E3437" s="68" t="s">
        <v>6</v>
      </c>
      <c r="F3437" s="68" t="s">
        <v>316</v>
      </c>
      <c r="G3437" s="68" t="s">
        <v>15</v>
      </c>
      <c r="H3437" s="68" t="s">
        <v>3</v>
      </c>
      <c r="I3437" s="68">
        <v>51102</v>
      </c>
      <c r="J3437" s="68" t="s">
        <v>12963</v>
      </c>
      <c r="K3437" s="68" t="s">
        <v>317</v>
      </c>
      <c r="L3437" s="68" t="s">
        <v>5640</v>
      </c>
      <c r="M3437" s="68" t="s">
        <v>5646</v>
      </c>
      <c r="N3437" s="68" t="s">
        <v>352</v>
      </c>
      <c r="O3437" s="68" t="s">
        <v>14666</v>
      </c>
      <c r="P3437" s="348">
        <v>22007545</v>
      </c>
      <c r="Q3437" s="348">
        <v>84234966</v>
      </c>
      <c r="R3437" s="348" t="s">
        <v>9329</v>
      </c>
      <c r="S3437" s="348">
        <v>84234966</v>
      </c>
      <c r="T3437" s="348" t="s">
        <v>16672</v>
      </c>
      <c r="U3437" s="348">
        <v>63790353</v>
      </c>
      <c r="V3437" s="68"/>
      <c r="W3437" s="68"/>
      <c r="X3437" s="68"/>
      <c r="Y3437" s="68"/>
    </row>
    <row r="3438" spans="1:25" x14ac:dyDescent="0.25">
      <c r="A3438" s="68" t="s">
        <v>9331</v>
      </c>
      <c r="B3438" s="68" t="s">
        <v>9330</v>
      </c>
      <c r="C3438" s="68" t="s">
        <v>6920</v>
      </c>
      <c r="D3438" s="68" t="s">
        <v>194</v>
      </c>
      <c r="E3438" s="68" t="s">
        <v>300</v>
      </c>
      <c r="F3438" s="68" t="s">
        <v>195</v>
      </c>
      <c r="G3438" s="68" t="s">
        <v>8</v>
      </c>
      <c r="H3438" s="68" t="s">
        <v>5</v>
      </c>
      <c r="I3438" s="68">
        <v>60704</v>
      </c>
      <c r="J3438" s="68" t="s">
        <v>13942</v>
      </c>
      <c r="K3438" s="68" t="s">
        <v>196</v>
      </c>
      <c r="L3438" s="68" t="s">
        <v>197</v>
      </c>
      <c r="M3438" s="68" t="s">
        <v>2410</v>
      </c>
      <c r="N3438" s="68" t="s">
        <v>6920</v>
      </c>
      <c r="O3438" s="68" t="s">
        <v>14666</v>
      </c>
      <c r="P3438" s="348" t="s">
        <v>15347</v>
      </c>
      <c r="Q3438" s="348" t="s">
        <v>15347</v>
      </c>
      <c r="R3438" s="348" t="s">
        <v>15205</v>
      </c>
      <c r="S3438" s="348">
        <v>86138609</v>
      </c>
      <c r="T3438" s="348" t="s">
        <v>15518</v>
      </c>
      <c r="U3438" s="348">
        <v>84062648</v>
      </c>
      <c r="V3438" s="68"/>
      <c r="W3438" s="68"/>
      <c r="X3438" s="68" t="s">
        <v>9009</v>
      </c>
      <c r="Y3438" s="68"/>
    </row>
    <row r="3439" spans="1:25" x14ac:dyDescent="0.25">
      <c r="A3439" s="68" t="s">
        <v>9333</v>
      </c>
      <c r="B3439" s="68" t="s">
        <v>9332</v>
      </c>
      <c r="C3439" s="68" t="s">
        <v>4691</v>
      </c>
      <c r="D3439" s="68" t="s">
        <v>194</v>
      </c>
      <c r="E3439" s="68" t="s">
        <v>7</v>
      </c>
      <c r="F3439" s="68" t="s">
        <v>195</v>
      </c>
      <c r="G3439" s="68" t="s">
        <v>10</v>
      </c>
      <c r="H3439" s="68" t="s">
        <v>3</v>
      </c>
      <c r="I3439" s="68">
        <v>60802</v>
      </c>
      <c r="J3439" s="68" t="s">
        <v>12949</v>
      </c>
      <c r="K3439" s="68" t="s">
        <v>196</v>
      </c>
      <c r="L3439" s="68" t="s">
        <v>14307</v>
      </c>
      <c r="M3439" s="68" t="s">
        <v>4179</v>
      </c>
      <c r="N3439" s="68" t="s">
        <v>4691</v>
      </c>
      <c r="O3439" s="68" t="s">
        <v>14666</v>
      </c>
      <c r="P3439" s="348">
        <v>27845016</v>
      </c>
      <c r="Q3439" s="348">
        <v>27840580</v>
      </c>
      <c r="R3439" s="348" t="s">
        <v>15204</v>
      </c>
      <c r="S3439" s="348">
        <v>27845016</v>
      </c>
      <c r="T3439" s="348" t="s">
        <v>15917</v>
      </c>
      <c r="U3439" s="348">
        <v>27840230</v>
      </c>
      <c r="V3439" s="68" t="s">
        <v>15261</v>
      </c>
      <c r="W3439" s="68"/>
      <c r="X3439" s="68" t="s">
        <v>8225</v>
      </c>
      <c r="Y3439" s="68"/>
    </row>
    <row r="3440" spans="1:25" x14ac:dyDescent="0.25">
      <c r="A3440" s="68" t="s">
        <v>9335</v>
      </c>
      <c r="B3440" s="68" t="s">
        <v>9334</v>
      </c>
      <c r="C3440" s="68" t="s">
        <v>9336</v>
      </c>
      <c r="D3440" s="68" t="s">
        <v>4633</v>
      </c>
      <c r="E3440" s="68" t="s">
        <v>7</v>
      </c>
      <c r="F3440" s="68" t="s">
        <v>89</v>
      </c>
      <c r="G3440" s="68" t="s">
        <v>6</v>
      </c>
      <c r="H3440" s="68" t="s">
        <v>16</v>
      </c>
      <c r="I3440" s="68">
        <v>30512</v>
      </c>
      <c r="J3440" s="68" t="s">
        <v>13954</v>
      </c>
      <c r="K3440" s="68" t="s">
        <v>322</v>
      </c>
      <c r="L3440" s="68" t="s">
        <v>4633</v>
      </c>
      <c r="M3440" s="68" t="s">
        <v>15700</v>
      </c>
      <c r="N3440" s="68" t="s">
        <v>12028</v>
      </c>
      <c r="O3440" s="68" t="s">
        <v>14666</v>
      </c>
      <c r="P3440" s="348">
        <v>89717995</v>
      </c>
      <c r="Q3440" s="348" t="s">
        <v>15347</v>
      </c>
      <c r="R3440" s="348" t="s">
        <v>14444</v>
      </c>
      <c r="S3440" s="348">
        <v>89717995</v>
      </c>
      <c r="T3440" s="348" t="s">
        <v>14905</v>
      </c>
      <c r="U3440" s="348">
        <v>25587876</v>
      </c>
      <c r="V3440" s="68"/>
      <c r="W3440" s="68"/>
      <c r="X3440" s="68" t="s">
        <v>13329</v>
      </c>
      <c r="Y3440" s="68"/>
    </row>
    <row r="3441" spans="1:25" x14ac:dyDescent="0.25">
      <c r="A3441" s="68" t="s">
        <v>9338</v>
      </c>
      <c r="B3441" s="68" t="s">
        <v>9337</v>
      </c>
      <c r="C3441" s="68" t="s">
        <v>9339</v>
      </c>
      <c r="D3441" s="68" t="s">
        <v>4119</v>
      </c>
      <c r="E3441" s="68" t="s">
        <v>4</v>
      </c>
      <c r="F3441" s="68" t="s">
        <v>133</v>
      </c>
      <c r="G3441" s="68" t="s">
        <v>3</v>
      </c>
      <c r="H3441" s="68" t="s">
        <v>7</v>
      </c>
      <c r="I3441" s="68">
        <v>70206</v>
      </c>
      <c r="J3441" s="68" t="s">
        <v>13964</v>
      </c>
      <c r="K3441" s="68" t="s">
        <v>132</v>
      </c>
      <c r="L3441" s="68" t="s">
        <v>14376</v>
      </c>
      <c r="M3441" s="68" t="s">
        <v>2365</v>
      </c>
      <c r="N3441" s="68" t="s">
        <v>9339</v>
      </c>
      <c r="O3441" s="68" t="s">
        <v>14666</v>
      </c>
      <c r="P3441" s="348">
        <v>44092747</v>
      </c>
      <c r="Q3441" s="348" t="s">
        <v>15347</v>
      </c>
      <c r="R3441" s="348" t="s">
        <v>16959</v>
      </c>
      <c r="S3441" s="348">
        <v>61899359</v>
      </c>
      <c r="T3441" s="348" t="s">
        <v>15646</v>
      </c>
      <c r="U3441" s="348">
        <v>21007274</v>
      </c>
      <c r="V3441" s="68"/>
      <c r="W3441" s="68"/>
      <c r="X3441" s="68"/>
      <c r="Y3441" s="68"/>
    </row>
    <row r="3442" spans="1:25" x14ac:dyDescent="0.25">
      <c r="A3442" s="68" t="s">
        <v>9341</v>
      </c>
      <c r="B3442" s="68" t="s">
        <v>9340</v>
      </c>
      <c r="C3442" s="68" t="s">
        <v>97</v>
      </c>
      <c r="D3442" s="68" t="s">
        <v>1493</v>
      </c>
      <c r="E3442" s="68" t="s">
        <v>12</v>
      </c>
      <c r="F3442" s="68" t="s">
        <v>46</v>
      </c>
      <c r="G3442" s="68" t="s">
        <v>1494</v>
      </c>
      <c r="H3442" s="68" t="s">
        <v>2</v>
      </c>
      <c r="I3442" s="68">
        <v>11901</v>
      </c>
      <c r="J3442" s="68" t="s">
        <v>15300</v>
      </c>
      <c r="K3442" s="68" t="s">
        <v>47</v>
      </c>
      <c r="L3442" s="68" t="s">
        <v>1493</v>
      </c>
      <c r="M3442" s="68" t="s">
        <v>15450</v>
      </c>
      <c r="N3442" s="68" t="s">
        <v>97</v>
      </c>
      <c r="O3442" s="68" t="s">
        <v>14666</v>
      </c>
      <c r="P3442" s="348">
        <v>27724935</v>
      </c>
      <c r="Q3442" s="348" t="s">
        <v>15347</v>
      </c>
      <c r="R3442" s="348" t="s">
        <v>13330</v>
      </c>
      <c r="S3442" s="348">
        <v>27724935</v>
      </c>
      <c r="T3442" s="348" t="s">
        <v>15456</v>
      </c>
      <c r="U3442" s="348">
        <v>27715172</v>
      </c>
      <c r="V3442" s="68"/>
      <c r="W3442" s="68"/>
      <c r="X3442" s="68" t="s">
        <v>7235</v>
      </c>
      <c r="Y3442" s="68"/>
    </row>
    <row r="3443" spans="1:25" x14ac:dyDescent="0.25">
      <c r="A3443" s="68" t="s">
        <v>9343</v>
      </c>
      <c r="B3443" s="68" t="s">
        <v>9342</v>
      </c>
      <c r="C3443" s="68" t="s">
        <v>774</v>
      </c>
      <c r="D3443" s="68" t="s">
        <v>1493</v>
      </c>
      <c r="E3443" s="68" t="s">
        <v>6</v>
      </c>
      <c r="F3443" s="68" t="s">
        <v>46</v>
      </c>
      <c r="G3443" s="68" t="s">
        <v>1494</v>
      </c>
      <c r="H3443" s="68" t="s">
        <v>5</v>
      </c>
      <c r="I3443" s="68">
        <v>11904</v>
      </c>
      <c r="J3443" s="68" t="s">
        <v>13877</v>
      </c>
      <c r="K3443" s="68" t="s">
        <v>47</v>
      </c>
      <c r="L3443" s="68" t="s">
        <v>1493</v>
      </c>
      <c r="M3443" s="68" t="s">
        <v>1611</v>
      </c>
      <c r="N3443" s="68" t="s">
        <v>774</v>
      </c>
      <c r="O3443" s="68" t="s">
        <v>14666</v>
      </c>
      <c r="P3443" s="348">
        <v>27725668</v>
      </c>
      <c r="Q3443" s="348" t="s">
        <v>15347</v>
      </c>
      <c r="R3443" s="348" t="s">
        <v>16960</v>
      </c>
      <c r="S3443" s="348">
        <v>27725668</v>
      </c>
      <c r="T3443" s="348" t="s">
        <v>15470</v>
      </c>
      <c r="U3443" s="348">
        <v>27725171</v>
      </c>
      <c r="V3443" s="68" t="s">
        <v>15261</v>
      </c>
      <c r="W3443" s="68"/>
      <c r="X3443" s="68" t="s">
        <v>5958</v>
      </c>
      <c r="Y3443" s="68"/>
    </row>
    <row r="3444" spans="1:25" x14ac:dyDescent="0.25">
      <c r="A3444" s="68" t="s">
        <v>9345</v>
      </c>
      <c r="B3444" s="68" t="s">
        <v>9344</v>
      </c>
      <c r="C3444" s="68" t="s">
        <v>9346</v>
      </c>
      <c r="D3444" s="68" t="s">
        <v>4119</v>
      </c>
      <c r="E3444" s="68" t="s">
        <v>10</v>
      </c>
      <c r="F3444" s="68" t="s">
        <v>133</v>
      </c>
      <c r="G3444" s="68" t="s">
        <v>3</v>
      </c>
      <c r="H3444" s="68" t="s">
        <v>4</v>
      </c>
      <c r="I3444" s="68">
        <v>70203</v>
      </c>
      <c r="J3444" s="68" t="s">
        <v>15339</v>
      </c>
      <c r="K3444" s="68" t="s">
        <v>132</v>
      </c>
      <c r="L3444" s="68" t="s">
        <v>14376</v>
      </c>
      <c r="M3444" s="68" t="s">
        <v>14380</v>
      </c>
      <c r="N3444" s="68" t="s">
        <v>12029</v>
      </c>
      <c r="O3444" s="68" t="s">
        <v>14666</v>
      </c>
      <c r="P3444" s="348">
        <v>44090965</v>
      </c>
      <c r="Q3444" s="348" t="s">
        <v>15347</v>
      </c>
      <c r="R3444" s="348" t="s">
        <v>15209</v>
      </c>
      <c r="S3444" s="348">
        <v>63521194</v>
      </c>
      <c r="T3444" s="348" t="s">
        <v>15989</v>
      </c>
      <c r="U3444" s="348" t="s">
        <v>16866</v>
      </c>
      <c r="V3444" s="68"/>
      <c r="W3444" s="68"/>
      <c r="X3444" s="68" t="s">
        <v>13331</v>
      </c>
      <c r="Y3444" s="68"/>
    </row>
    <row r="3445" spans="1:25" x14ac:dyDescent="0.25">
      <c r="A3445" s="68" t="s">
        <v>9348</v>
      </c>
      <c r="B3445" s="68" t="s">
        <v>9347</v>
      </c>
      <c r="C3445" s="68" t="s">
        <v>9349</v>
      </c>
      <c r="D3445" s="68" t="s">
        <v>4633</v>
      </c>
      <c r="E3445" s="68" t="s">
        <v>8</v>
      </c>
      <c r="F3445" s="68" t="s">
        <v>133</v>
      </c>
      <c r="G3445" s="68" t="s">
        <v>2</v>
      </c>
      <c r="H3445" s="68" t="s">
        <v>3</v>
      </c>
      <c r="I3445" s="68">
        <v>70102</v>
      </c>
      <c r="J3445" s="68" t="s">
        <v>13837</v>
      </c>
      <c r="K3445" s="68" t="s">
        <v>132</v>
      </c>
      <c r="L3445" s="68" t="s">
        <v>132</v>
      </c>
      <c r="M3445" s="68" t="s">
        <v>14182</v>
      </c>
      <c r="N3445" s="68" t="s">
        <v>12030</v>
      </c>
      <c r="O3445" s="68" t="s">
        <v>14666</v>
      </c>
      <c r="P3445" s="348">
        <v>25140435</v>
      </c>
      <c r="Q3445" s="348" t="s">
        <v>15347</v>
      </c>
      <c r="R3445" s="348" t="s">
        <v>10240</v>
      </c>
      <c r="S3445" s="348">
        <v>88093949</v>
      </c>
      <c r="T3445" s="348" t="s">
        <v>9925</v>
      </c>
      <c r="U3445" s="348">
        <v>25570765</v>
      </c>
      <c r="V3445" s="68"/>
      <c r="W3445" s="68"/>
      <c r="X3445" s="68" t="s">
        <v>12199</v>
      </c>
      <c r="Y3445" s="68"/>
    </row>
    <row r="3446" spans="1:25" x14ac:dyDescent="0.25">
      <c r="A3446" s="68" t="s">
        <v>9351</v>
      </c>
      <c r="B3446" s="68" t="s">
        <v>9350</v>
      </c>
      <c r="C3446" s="68" t="s">
        <v>9352</v>
      </c>
      <c r="D3446" s="68" t="s">
        <v>4633</v>
      </c>
      <c r="E3446" s="68" t="s">
        <v>8</v>
      </c>
      <c r="F3446" s="68" t="s">
        <v>89</v>
      </c>
      <c r="G3446" s="68" t="s">
        <v>6</v>
      </c>
      <c r="H3446" s="68" t="s">
        <v>16</v>
      </c>
      <c r="I3446" s="68">
        <v>30512</v>
      </c>
      <c r="J3446" s="68" t="s">
        <v>13954</v>
      </c>
      <c r="K3446" s="68" t="s">
        <v>322</v>
      </c>
      <c r="L3446" s="68" t="s">
        <v>4633</v>
      </c>
      <c r="M3446" s="68" t="s">
        <v>15700</v>
      </c>
      <c r="N3446" s="68" t="s">
        <v>9352</v>
      </c>
      <c r="O3446" s="68" t="s">
        <v>14666</v>
      </c>
      <c r="P3446" s="348">
        <v>86408353</v>
      </c>
      <c r="Q3446" s="348" t="s">
        <v>15347</v>
      </c>
      <c r="R3446" s="348" t="s">
        <v>9074</v>
      </c>
      <c r="S3446" s="348">
        <v>83174033</v>
      </c>
      <c r="T3446" s="348" t="s">
        <v>9925</v>
      </c>
      <c r="U3446" s="348">
        <v>25567876</v>
      </c>
      <c r="V3446" s="68"/>
      <c r="W3446" s="68"/>
      <c r="X3446" s="68" t="s">
        <v>7799</v>
      </c>
      <c r="Y3446" s="68"/>
    </row>
    <row r="3447" spans="1:25" x14ac:dyDescent="0.25">
      <c r="A3447" s="68" t="s">
        <v>9354</v>
      </c>
      <c r="B3447" s="68" t="s">
        <v>9353</v>
      </c>
      <c r="C3447" s="68" t="s">
        <v>9355</v>
      </c>
      <c r="D3447" s="68" t="s">
        <v>1493</v>
      </c>
      <c r="E3447" s="68" t="s">
        <v>7</v>
      </c>
      <c r="F3447" s="68" t="s">
        <v>46</v>
      </c>
      <c r="G3447" s="68" t="s">
        <v>1494</v>
      </c>
      <c r="H3447" s="68" t="s">
        <v>10</v>
      </c>
      <c r="I3447" s="68">
        <v>11908</v>
      </c>
      <c r="J3447" s="68" t="s">
        <v>13882</v>
      </c>
      <c r="K3447" s="68" t="s">
        <v>47</v>
      </c>
      <c r="L3447" s="68" t="s">
        <v>1493</v>
      </c>
      <c r="M3447" s="68" t="s">
        <v>14037</v>
      </c>
      <c r="N3447" s="68" t="s">
        <v>9355</v>
      </c>
      <c r="O3447" s="68" t="s">
        <v>14666</v>
      </c>
      <c r="P3447" s="348">
        <v>71219347</v>
      </c>
      <c r="Q3447" s="348" t="s">
        <v>15347</v>
      </c>
      <c r="R3447" s="348" t="s">
        <v>14440</v>
      </c>
      <c r="S3447" s="348">
        <v>88205143</v>
      </c>
      <c r="T3447" s="348" t="s">
        <v>15481</v>
      </c>
      <c r="U3447" s="348">
        <v>27311075</v>
      </c>
      <c r="V3447" s="68" t="s">
        <v>15261</v>
      </c>
      <c r="W3447" s="68"/>
      <c r="X3447" s="68" t="s">
        <v>12821</v>
      </c>
      <c r="Y3447" s="68"/>
    </row>
    <row r="3448" spans="1:25" x14ac:dyDescent="0.25">
      <c r="A3448" s="68" t="s">
        <v>9357</v>
      </c>
      <c r="B3448" s="68" t="s">
        <v>9356</v>
      </c>
      <c r="C3448" s="68" t="s">
        <v>9358</v>
      </c>
      <c r="D3448" s="68" t="s">
        <v>4633</v>
      </c>
      <c r="E3448" s="68" t="s">
        <v>11</v>
      </c>
      <c r="F3448" s="68" t="s">
        <v>89</v>
      </c>
      <c r="G3448" s="68" t="s">
        <v>6</v>
      </c>
      <c r="H3448" s="68" t="s">
        <v>16</v>
      </c>
      <c r="I3448" s="68">
        <v>30512</v>
      </c>
      <c r="J3448" s="68" t="s">
        <v>13954</v>
      </c>
      <c r="K3448" s="68" t="s">
        <v>322</v>
      </c>
      <c r="L3448" s="68" t="s">
        <v>4633</v>
      </c>
      <c r="M3448" s="68" t="s">
        <v>15700</v>
      </c>
      <c r="N3448" s="68" t="s">
        <v>12031</v>
      </c>
      <c r="O3448" s="68" t="s">
        <v>14666</v>
      </c>
      <c r="P3448" s="348">
        <v>25140624</v>
      </c>
      <c r="Q3448" s="348" t="s">
        <v>15347</v>
      </c>
      <c r="R3448" s="348" t="s">
        <v>13345</v>
      </c>
      <c r="S3448" s="348">
        <v>87422100</v>
      </c>
      <c r="T3448" s="348" t="s">
        <v>15701</v>
      </c>
      <c r="U3448" s="348">
        <v>25560790</v>
      </c>
      <c r="V3448" s="68"/>
      <c r="W3448" s="68"/>
      <c r="X3448" s="68" t="s">
        <v>8949</v>
      </c>
      <c r="Y3448" s="68"/>
    </row>
    <row r="3449" spans="1:25" x14ac:dyDescent="0.25">
      <c r="A3449" s="68" t="s">
        <v>9360</v>
      </c>
      <c r="B3449" s="68" t="s">
        <v>9359</v>
      </c>
      <c r="C3449" s="68" t="s">
        <v>9361</v>
      </c>
      <c r="D3449" s="68" t="s">
        <v>4633</v>
      </c>
      <c r="E3449" s="68" t="s">
        <v>7</v>
      </c>
      <c r="F3449" s="68" t="s">
        <v>89</v>
      </c>
      <c r="G3449" s="68" t="s">
        <v>6</v>
      </c>
      <c r="H3449" s="68" t="s">
        <v>16</v>
      </c>
      <c r="I3449" s="68">
        <v>30512</v>
      </c>
      <c r="J3449" s="68" t="s">
        <v>13954</v>
      </c>
      <c r="K3449" s="68" t="s">
        <v>322</v>
      </c>
      <c r="L3449" s="68" t="s">
        <v>4633</v>
      </c>
      <c r="M3449" s="68" t="s">
        <v>15700</v>
      </c>
      <c r="N3449" s="68" t="s">
        <v>7922</v>
      </c>
      <c r="O3449" s="68" t="s">
        <v>14666</v>
      </c>
      <c r="P3449" s="348">
        <v>83325754</v>
      </c>
      <c r="Q3449" s="348" t="s">
        <v>15347</v>
      </c>
      <c r="R3449" s="348" t="s">
        <v>16961</v>
      </c>
      <c r="S3449" s="348">
        <v>86706766</v>
      </c>
      <c r="T3449" s="348" t="s">
        <v>14905</v>
      </c>
      <c r="U3449" s="348">
        <v>25567876</v>
      </c>
      <c r="V3449" s="68"/>
      <c r="W3449" s="68"/>
      <c r="X3449" s="68" t="s">
        <v>8451</v>
      </c>
      <c r="Y3449" s="68"/>
    </row>
    <row r="3450" spans="1:25" x14ac:dyDescent="0.25">
      <c r="A3450" s="68" t="s">
        <v>9363</v>
      </c>
      <c r="B3450" s="68" t="s">
        <v>9362</v>
      </c>
      <c r="C3450" s="68" t="s">
        <v>9364</v>
      </c>
      <c r="D3450" s="68" t="s">
        <v>4633</v>
      </c>
      <c r="E3450" s="68" t="s">
        <v>8</v>
      </c>
      <c r="F3450" s="68" t="s">
        <v>89</v>
      </c>
      <c r="G3450" s="68" t="s">
        <v>6</v>
      </c>
      <c r="H3450" s="68" t="s">
        <v>16</v>
      </c>
      <c r="I3450" s="68">
        <v>30512</v>
      </c>
      <c r="J3450" s="68" t="s">
        <v>13954</v>
      </c>
      <c r="K3450" s="68" t="s">
        <v>322</v>
      </c>
      <c r="L3450" s="68" t="s">
        <v>4633</v>
      </c>
      <c r="M3450" s="68" t="s">
        <v>15700</v>
      </c>
      <c r="N3450" s="68" t="s">
        <v>12032</v>
      </c>
      <c r="O3450" s="68" t="s">
        <v>14666</v>
      </c>
      <c r="P3450" s="348">
        <v>88230830</v>
      </c>
      <c r="Q3450" s="348" t="s">
        <v>15347</v>
      </c>
      <c r="R3450" s="348" t="s">
        <v>15214</v>
      </c>
      <c r="S3450" s="348">
        <v>88230830</v>
      </c>
      <c r="T3450" s="348" t="s">
        <v>9925</v>
      </c>
      <c r="U3450" s="348">
        <v>25567876</v>
      </c>
      <c r="V3450" s="68"/>
      <c r="W3450" s="68"/>
      <c r="X3450" s="68" t="s">
        <v>7112</v>
      </c>
      <c r="Y3450" s="68"/>
    </row>
    <row r="3451" spans="1:25" x14ac:dyDescent="0.25">
      <c r="A3451" s="68" t="s">
        <v>9366</v>
      </c>
      <c r="B3451" s="68" t="s">
        <v>9365</v>
      </c>
      <c r="C3451" s="68" t="s">
        <v>218</v>
      </c>
      <c r="D3451" s="68" t="s">
        <v>723</v>
      </c>
      <c r="E3451" s="68" t="s">
        <v>3</v>
      </c>
      <c r="F3451" s="68" t="s">
        <v>46</v>
      </c>
      <c r="G3451" s="68" t="s">
        <v>4254</v>
      </c>
      <c r="H3451" s="68" t="s">
        <v>2</v>
      </c>
      <c r="I3451" s="68">
        <v>11701</v>
      </c>
      <c r="J3451" s="68" t="s">
        <v>13866</v>
      </c>
      <c r="K3451" s="68" t="s">
        <v>47</v>
      </c>
      <c r="L3451" s="68" t="s">
        <v>14156</v>
      </c>
      <c r="M3451" s="68" t="s">
        <v>3826</v>
      </c>
      <c r="N3451" s="68" t="s">
        <v>218</v>
      </c>
      <c r="O3451" s="68" t="s">
        <v>14666</v>
      </c>
      <c r="P3451" s="348">
        <v>25411836</v>
      </c>
      <c r="Q3451" s="348" t="s">
        <v>15347</v>
      </c>
      <c r="R3451" s="348" t="s">
        <v>15198</v>
      </c>
      <c r="S3451" s="348">
        <v>25411836</v>
      </c>
      <c r="T3451" s="348" t="s">
        <v>14898</v>
      </c>
      <c r="U3451" s="348">
        <v>25412000</v>
      </c>
      <c r="V3451" s="68"/>
      <c r="W3451" s="68"/>
      <c r="X3451" s="68" t="s">
        <v>6813</v>
      </c>
      <c r="Y3451" s="68"/>
    </row>
    <row r="3452" spans="1:25" x14ac:dyDescent="0.25">
      <c r="A3452" s="68" t="s">
        <v>9368</v>
      </c>
      <c r="B3452" s="68" t="s">
        <v>9367</v>
      </c>
      <c r="C3452" s="68" t="s">
        <v>9369</v>
      </c>
      <c r="D3452" s="68" t="s">
        <v>4119</v>
      </c>
      <c r="E3452" s="68" t="s">
        <v>8</v>
      </c>
      <c r="F3452" s="68" t="s">
        <v>133</v>
      </c>
      <c r="G3452" s="68" t="s">
        <v>7</v>
      </c>
      <c r="H3452" s="68" t="s">
        <v>5</v>
      </c>
      <c r="I3452" s="68">
        <v>70604</v>
      </c>
      <c r="J3452" s="68" t="s">
        <v>13941</v>
      </c>
      <c r="K3452" s="68" t="s">
        <v>132</v>
      </c>
      <c r="L3452" s="68" t="s">
        <v>2958</v>
      </c>
      <c r="M3452" s="68" t="s">
        <v>14382</v>
      </c>
      <c r="N3452" s="68" t="s">
        <v>9369</v>
      </c>
      <c r="O3452" s="68" t="s">
        <v>14666</v>
      </c>
      <c r="P3452" s="348">
        <v>89249993</v>
      </c>
      <c r="Q3452" s="348" t="s">
        <v>15347</v>
      </c>
      <c r="R3452" s="348" t="s">
        <v>15210</v>
      </c>
      <c r="S3452" s="348">
        <v>89249993</v>
      </c>
      <c r="T3452" s="348" t="s">
        <v>16841</v>
      </c>
      <c r="U3452" s="348">
        <v>89357825</v>
      </c>
      <c r="V3452" s="68"/>
      <c r="W3452" s="68"/>
      <c r="X3452" s="68" t="s">
        <v>13673</v>
      </c>
      <c r="Y3452" s="68"/>
    </row>
    <row r="3453" spans="1:25" x14ac:dyDescent="0.25">
      <c r="A3453" s="68" t="s">
        <v>9371</v>
      </c>
      <c r="B3453" s="68" t="s">
        <v>9370</v>
      </c>
      <c r="C3453" s="68" t="s">
        <v>9372</v>
      </c>
      <c r="D3453" s="68" t="s">
        <v>4119</v>
      </c>
      <c r="E3453" s="68" t="s">
        <v>5</v>
      </c>
      <c r="F3453" s="68" t="s">
        <v>133</v>
      </c>
      <c r="G3453" s="68" t="s">
        <v>7</v>
      </c>
      <c r="H3453" s="68" t="s">
        <v>3</v>
      </c>
      <c r="I3453" s="68">
        <v>70602</v>
      </c>
      <c r="J3453" s="68" t="s">
        <v>13880</v>
      </c>
      <c r="K3453" s="68" t="s">
        <v>132</v>
      </c>
      <c r="L3453" s="68" t="s">
        <v>2958</v>
      </c>
      <c r="M3453" s="68" t="s">
        <v>1051</v>
      </c>
      <c r="N3453" s="68" t="s">
        <v>12034</v>
      </c>
      <c r="O3453" s="68" t="s">
        <v>14666</v>
      </c>
      <c r="P3453" s="348">
        <v>62447251</v>
      </c>
      <c r="Q3453" s="348">
        <v>27165048</v>
      </c>
      <c r="R3453" s="348" t="s">
        <v>15211</v>
      </c>
      <c r="S3453" s="348">
        <v>62447251</v>
      </c>
      <c r="T3453" s="348" t="s">
        <v>15883</v>
      </c>
      <c r="U3453" s="348">
        <v>27165048</v>
      </c>
      <c r="V3453" s="68"/>
      <c r="W3453" s="68"/>
      <c r="X3453" s="68" t="s">
        <v>11000</v>
      </c>
      <c r="Y3453" s="68"/>
    </row>
    <row r="3454" spans="1:25" x14ac:dyDescent="0.25">
      <c r="A3454" s="68" t="s">
        <v>9374</v>
      </c>
      <c r="B3454" s="68" t="s">
        <v>9373</v>
      </c>
      <c r="C3454" s="68" t="s">
        <v>9375</v>
      </c>
      <c r="D3454" s="68" t="s">
        <v>299</v>
      </c>
      <c r="E3454" s="68" t="s">
        <v>8</v>
      </c>
      <c r="F3454" s="68" t="s">
        <v>49</v>
      </c>
      <c r="G3454" s="68" t="s">
        <v>12</v>
      </c>
      <c r="H3454" s="68" t="s">
        <v>15</v>
      </c>
      <c r="I3454" s="68">
        <v>21011</v>
      </c>
      <c r="J3454" s="68" t="s">
        <v>13016</v>
      </c>
      <c r="K3454" s="68" t="s">
        <v>126</v>
      </c>
      <c r="L3454" s="68" t="s">
        <v>299</v>
      </c>
      <c r="M3454" s="68" t="s">
        <v>14124</v>
      </c>
      <c r="N3454" s="68" t="s">
        <v>12035</v>
      </c>
      <c r="O3454" s="68" t="s">
        <v>14666</v>
      </c>
      <c r="P3454" s="348">
        <v>44057924</v>
      </c>
      <c r="Q3454" s="348">
        <v>62023222</v>
      </c>
      <c r="R3454" s="348" t="s">
        <v>9376</v>
      </c>
      <c r="S3454" s="348">
        <v>62023222</v>
      </c>
      <c r="T3454" s="348" t="s">
        <v>15567</v>
      </c>
      <c r="U3454" s="348">
        <v>24699197</v>
      </c>
      <c r="V3454" s="68"/>
      <c r="W3454" s="68"/>
      <c r="X3454" s="68"/>
      <c r="Y3454" s="68"/>
    </row>
    <row r="3455" spans="1:25" x14ac:dyDescent="0.25">
      <c r="A3455" s="68" t="s">
        <v>9378</v>
      </c>
      <c r="B3455" s="68" t="s">
        <v>9377</v>
      </c>
      <c r="C3455" s="68" t="s">
        <v>9379</v>
      </c>
      <c r="D3455" s="68" t="s">
        <v>299</v>
      </c>
      <c r="E3455" s="68" t="s">
        <v>12</v>
      </c>
      <c r="F3455" s="68" t="s">
        <v>49</v>
      </c>
      <c r="G3455" s="68" t="s">
        <v>300</v>
      </c>
      <c r="H3455" s="68" t="s">
        <v>4</v>
      </c>
      <c r="I3455" s="68">
        <v>21403</v>
      </c>
      <c r="J3455" s="68" t="s">
        <v>13041</v>
      </c>
      <c r="K3455" s="68" t="s">
        <v>126</v>
      </c>
      <c r="L3455" s="68" t="s">
        <v>301</v>
      </c>
      <c r="M3455" s="68" t="s">
        <v>14120</v>
      </c>
      <c r="N3455" s="68" t="s">
        <v>12036</v>
      </c>
      <c r="O3455" s="68" t="s">
        <v>14666</v>
      </c>
      <c r="P3455" s="348">
        <v>41051031</v>
      </c>
      <c r="Q3455" s="348">
        <v>34718011</v>
      </c>
      <c r="R3455" s="348" t="s">
        <v>13332</v>
      </c>
      <c r="S3455" s="348">
        <v>41051031</v>
      </c>
      <c r="T3455" s="348" t="s">
        <v>12489</v>
      </c>
      <c r="U3455" s="348">
        <v>61610021</v>
      </c>
      <c r="V3455" s="68"/>
      <c r="W3455" s="68"/>
      <c r="X3455" s="68" t="s">
        <v>5261</v>
      </c>
      <c r="Y3455" s="68"/>
    </row>
    <row r="3456" spans="1:25" x14ac:dyDescent="0.25">
      <c r="A3456" s="68" t="s">
        <v>9381</v>
      </c>
      <c r="B3456" s="68" t="s">
        <v>9380</v>
      </c>
      <c r="C3456" s="68" t="s">
        <v>9382</v>
      </c>
      <c r="D3456" s="68" t="s">
        <v>299</v>
      </c>
      <c r="E3456" s="68" t="s">
        <v>10</v>
      </c>
      <c r="F3456" s="68" t="s">
        <v>49</v>
      </c>
      <c r="G3456" s="68" t="s">
        <v>12</v>
      </c>
      <c r="H3456" s="68" t="s">
        <v>17</v>
      </c>
      <c r="I3456" s="68">
        <v>21013</v>
      </c>
      <c r="J3456" s="68" t="s">
        <v>13018</v>
      </c>
      <c r="K3456" s="68" t="s">
        <v>126</v>
      </c>
      <c r="L3456" s="68" t="s">
        <v>299</v>
      </c>
      <c r="M3456" s="68" t="s">
        <v>351</v>
      </c>
      <c r="N3456" s="68" t="s">
        <v>12037</v>
      </c>
      <c r="O3456" s="68" t="s">
        <v>14666</v>
      </c>
      <c r="P3456" s="348">
        <v>24778482</v>
      </c>
      <c r="Q3456" s="348">
        <v>24778482</v>
      </c>
      <c r="R3456" s="348" t="s">
        <v>10195</v>
      </c>
      <c r="S3456" s="348">
        <v>24778482</v>
      </c>
      <c r="T3456" s="348" t="s">
        <v>15517</v>
      </c>
      <c r="U3456" s="348">
        <v>24777082</v>
      </c>
      <c r="V3456" s="68"/>
      <c r="W3456" s="68"/>
      <c r="X3456" s="68" t="s">
        <v>10819</v>
      </c>
      <c r="Y3456" s="68"/>
    </row>
    <row r="3457" spans="1:25" x14ac:dyDescent="0.25">
      <c r="A3457" s="68" t="s">
        <v>9384</v>
      </c>
      <c r="B3457" s="69" t="s">
        <v>9383</v>
      </c>
      <c r="C3457" s="68" t="s">
        <v>9385</v>
      </c>
      <c r="D3457" s="68" t="s">
        <v>63</v>
      </c>
      <c r="E3457" s="68" t="s">
        <v>3</v>
      </c>
      <c r="F3457" s="68" t="s">
        <v>46</v>
      </c>
      <c r="G3457" s="68" t="s">
        <v>4</v>
      </c>
      <c r="H3457" s="68" t="s">
        <v>4</v>
      </c>
      <c r="I3457" s="68">
        <v>10303</v>
      </c>
      <c r="J3457" s="68" t="s">
        <v>13766</v>
      </c>
      <c r="K3457" s="68" t="s">
        <v>47</v>
      </c>
      <c r="L3457" s="68" t="s">
        <v>63</v>
      </c>
      <c r="M3457" s="68" t="s">
        <v>427</v>
      </c>
      <c r="N3457" s="68" t="s">
        <v>12038</v>
      </c>
      <c r="O3457" s="68" t="s">
        <v>14666</v>
      </c>
      <c r="P3457" s="348">
        <v>22757622</v>
      </c>
      <c r="Q3457" s="348">
        <v>22751787</v>
      </c>
      <c r="R3457" s="348" t="s">
        <v>15347</v>
      </c>
      <c r="S3457" s="348">
        <v>22757622</v>
      </c>
      <c r="T3457" s="348" t="s">
        <v>16250</v>
      </c>
      <c r="U3457" s="348">
        <v>22700885</v>
      </c>
      <c r="V3457" s="68" t="s">
        <v>15261</v>
      </c>
      <c r="W3457" s="68"/>
      <c r="X3457" s="68" t="s">
        <v>6301</v>
      </c>
      <c r="Y3457" s="68"/>
    </row>
    <row r="3458" spans="1:25" x14ac:dyDescent="0.25">
      <c r="A3458" s="68" t="s">
        <v>9387</v>
      </c>
      <c r="B3458" s="68" t="s">
        <v>9386</v>
      </c>
      <c r="C3458" s="68" t="s">
        <v>420</v>
      </c>
      <c r="D3458" s="68" t="s">
        <v>63</v>
      </c>
      <c r="E3458" s="68" t="s">
        <v>3</v>
      </c>
      <c r="F3458" s="68" t="s">
        <v>46</v>
      </c>
      <c r="G3458" s="68" t="s">
        <v>4</v>
      </c>
      <c r="H3458" s="68" t="s">
        <v>3</v>
      </c>
      <c r="I3458" s="68">
        <v>10302</v>
      </c>
      <c r="J3458" s="68" t="s">
        <v>13764</v>
      </c>
      <c r="K3458" s="68" t="s">
        <v>47</v>
      </c>
      <c r="L3458" s="68" t="s">
        <v>63</v>
      </c>
      <c r="M3458" s="68" t="s">
        <v>69</v>
      </c>
      <c r="N3458" s="68" t="s">
        <v>4922</v>
      </c>
      <c r="O3458" s="68" t="s">
        <v>14666</v>
      </c>
      <c r="P3458" s="348">
        <v>22707255</v>
      </c>
      <c r="Q3458" s="348" t="s">
        <v>15347</v>
      </c>
      <c r="R3458" s="348" t="s">
        <v>637</v>
      </c>
      <c r="S3458" s="348">
        <v>22707255</v>
      </c>
      <c r="T3458" s="348" t="s">
        <v>16250</v>
      </c>
      <c r="U3458" s="348">
        <v>22700885</v>
      </c>
      <c r="V3458" s="68"/>
      <c r="W3458" s="68"/>
      <c r="X3458" s="68" t="s">
        <v>5966</v>
      </c>
      <c r="Y3458" s="68"/>
    </row>
    <row r="3459" spans="1:25" x14ac:dyDescent="0.25">
      <c r="A3459" s="68" t="s">
        <v>9389</v>
      </c>
      <c r="B3459" s="68" t="s">
        <v>9388</v>
      </c>
      <c r="C3459" s="68" t="s">
        <v>9390</v>
      </c>
      <c r="D3459" s="68" t="s">
        <v>11185</v>
      </c>
      <c r="E3459" s="68" t="s">
        <v>4</v>
      </c>
      <c r="F3459" s="68" t="s">
        <v>195</v>
      </c>
      <c r="G3459" s="68" t="s">
        <v>4</v>
      </c>
      <c r="H3459" s="68" t="s">
        <v>4</v>
      </c>
      <c r="I3459" s="68">
        <v>60303</v>
      </c>
      <c r="J3459" s="68" t="s">
        <v>12978</v>
      </c>
      <c r="K3459" s="68" t="s">
        <v>196</v>
      </c>
      <c r="L3459" s="68" t="s">
        <v>2066</v>
      </c>
      <c r="M3459" s="68" t="s">
        <v>2178</v>
      </c>
      <c r="N3459" s="68" t="s">
        <v>11544</v>
      </c>
      <c r="O3459" s="68" t="s">
        <v>14666</v>
      </c>
      <c r="P3459" s="348">
        <v>27300744</v>
      </c>
      <c r="Q3459" s="348">
        <v>22002249</v>
      </c>
      <c r="R3459" s="348" t="s">
        <v>12532</v>
      </c>
      <c r="S3459" s="348">
        <v>89255022</v>
      </c>
      <c r="T3459" s="348" t="s">
        <v>15496</v>
      </c>
      <c r="U3459" s="348">
        <v>27300744</v>
      </c>
      <c r="V3459" s="68"/>
      <c r="W3459" s="68"/>
      <c r="X3459" s="68" t="s">
        <v>6724</v>
      </c>
      <c r="Y3459" s="68"/>
    </row>
    <row r="3460" spans="1:25" x14ac:dyDescent="0.25">
      <c r="A3460" s="68" t="s">
        <v>9392</v>
      </c>
      <c r="B3460" s="68" t="s">
        <v>9391</v>
      </c>
      <c r="C3460" s="68" t="s">
        <v>9393</v>
      </c>
      <c r="D3460" s="68" t="s">
        <v>1737</v>
      </c>
      <c r="E3460" s="68" t="s">
        <v>6</v>
      </c>
      <c r="F3460" s="68" t="s">
        <v>195</v>
      </c>
      <c r="G3460" s="68" t="s">
        <v>15</v>
      </c>
      <c r="H3460" s="68" t="s">
        <v>3</v>
      </c>
      <c r="I3460" s="68">
        <v>61102</v>
      </c>
      <c r="J3460" s="68" t="s">
        <v>13892</v>
      </c>
      <c r="K3460" s="68" t="s">
        <v>196</v>
      </c>
      <c r="L3460" s="68" t="s">
        <v>2779</v>
      </c>
      <c r="M3460" s="68" t="s">
        <v>2780</v>
      </c>
      <c r="N3460" s="68" t="s">
        <v>12039</v>
      </c>
      <c r="O3460" s="68" t="s">
        <v>14666</v>
      </c>
      <c r="P3460" s="348">
        <v>63428917</v>
      </c>
      <c r="Q3460" s="348">
        <v>84400890</v>
      </c>
      <c r="R3460" s="348" t="s">
        <v>10290</v>
      </c>
      <c r="S3460" s="348">
        <v>84400890</v>
      </c>
      <c r="T3460" s="348" t="s">
        <v>15911</v>
      </c>
      <c r="U3460" s="348">
        <v>26377451</v>
      </c>
      <c r="V3460" s="68" t="s">
        <v>15261</v>
      </c>
      <c r="W3460" s="68"/>
      <c r="X3460" s="68" t="s">
        <v>8345</v>
      </c>
      <c r="Y3460" s="68"/>
    </row>
    <row r="3461" spans="1:25" x14ac:dyDescent="0.25">
      <c r="A3461" s="68" t="s">
        <v>9395</v>
      </c>
      <c r="B3461" s="68" t="s">
        <v>9394</v>
      </c>
      <c r="C3461" s="68" t="s">
        <v>9396</v>
      </c>
      <c r="D3461" s="68" t="s">
        <v>11185</v>
      </c>
      <c r="E3461" s="68" t="s">
        <v>6</v>
      </c>
      <c r="F3461" s="68" t="s">
        <v>195</v>
      </c>
      <c r="G3461" s="68" t="s">
        <v>4</v>
      </c>
      <c r="H3461" s="68" t="s">
        <v>6</v>
      </c>
      <c r="I3461" s="68">
        <v>60305</v>
      </c>
      <c r="J3461" s="68" t="s">
        <v>13072</v>
      </c>
      <c r="K3461" s="68" t="s">
        <v>196</v>
      </c>
      <c r="L3461" s="68" t="s">
        <v>2066</v>
      </c>
      <c r="M3461" s="68" t="s">
        <v>2431</v>
      </c>
      <c r="N3461" s="68" t="s">
        <v>12040</v>
      </c>
      <c r="O3461" s="68" t="s">
        <v>14666</v>
      </c>
      <c r="P3461" s="348">
        <v>27300748</v>
      </c>
      <c r="Q3461" s="348">
        <v>27300159</v>
      </c>
      <c r="R3461" s="348" t="s">
        <v>11386</v>
      </c>
      <c r="S3461" s="348">
        <v>83375035</v>
      </c>
      <c r="T3461" s="348" t="s">
        <v>10499</v>
      </c>
      <c r="U3461" s="348">
        <v>87574825</v>
      </c>
      <c r="V3461" s="68"/>
      <c r="W3461" s="68"/>
      <c r="X3461" s="68" t="s">
        <v>7244</v>
      </c>
      <c r="Y3461" s="68"/>
    </row>
    <row r="3462" spans="1:25" x14ac:dyDescent="0.25">
      <c r="A3462" s="68" t="s">
        <v>9398</v>
      </c>
      <c r="B3462" s="68" t="s">
        <v>9397</v>
      </c>
      <c r="C3462" s="68" t="s">
        <v>9399</v>
      </c>
      <c r="D3462" s="68" t="s">
        <v>2232</v>
      </c>
      <c r="E3462" s="68" t="s">
        <v>6</v>
      </c>
      <c r="F3462" s="68" t="s">
        <v>316</v>
      </c>
      <c r="G3462" s="68" t="s">
        <v>8</v>
      </c>
      <c r="H3462" s="68" t="s">
        <v>3</v>
      </c>
      <c r="I3462" s="68">
        <v>50702</v>
      </c>
      <c r="J3462" s="68" t="s">
        <v>12946</v>
      </c>
      <c r="K3462" s="68" t="s">
        <v>317</v>
      </c>
      <c r="L3462" s="68" t="s">
        <v>14276</v>
      </c>
      <c r="M3462" s="68" t="s">
        <v>14277</v>
      </c>
      <c r="N3462" s="68" t="s">
        <v>9399</v>
      </c>
      <c r="O3462" s="68" t="s">
        <v>14666</v>
      </c>
      <c r="P3462" s="348">
        <v>22006907</v>
      </c>
      <c r="Q3462" s="348" t="s">
        <v>15347</v>
      </c>
      <c r="R3462" s="348" t="s">
        <v>15202</v>
      </c>
      <c r="S3462" s="348">
        <v>22006907</v>
      </c>
      <c r="T3462" s="348" t="s">
        <v>14992</v>
      </c>
      <c r="U3462" s="348">
        <v>21005138</v>
      </c>
      <c r="V3462" s="68"/>
      <c r="W3462" s="68"/>
      <c r="X3462" s="68" t="s">
        <v>7906</v>
      </c>
      <c r="Y3462" s="68"/>
    </row>
    <row r="3463" spans="1:25" x14ac:dyDescent="0.25">
      <c r="A3463" s="68" t="s">
        <v>9401</v>
      </c>
      <c r="B3463" s="68" t="s">
        <v>9400</v>
      </c>
      <c r="C3463" s="68" t="s">
        <v>10071</v>
      </c>
      <c r="D3463" s="68" t="s">
        <v>315</v>
      </c>
      <c r="E3463" s="68" t="s">
        <v>7</v>
      </c>
      <c r="F3463" s="68" t="s">
        <v>316</v>
      </c>
      <c r="G3463" s="68" t="s">
        <v>6</v>
      </c>
      <c r="H3463" s="68" t="s">
        <v>4</v>
      </c>
      <c r="I3463" s="68">
        <v>50503</v>
      </c>
      <c r="J3463" s="68" t="s">
        <v>12990</v>
      </c>
      <c r="K3463" s="68" t="s">
        <v>317</v>
      </c>
      <c r="L3463" s="68" t="s">
        <v>14266</v>
      </c>
      <c r="M3463" s="68" t="s">
        <v>5978</v>
      </c>
      <c r="N3463" s="68" t="s">
        <v>12041</v>
      </c>
      <c r="O3463" s="68" t="s">
        <v>14666</v>
      </c>
      <c r="P3463" s="348">
        <v>26670448</v>
      </c>
      <c r="Q3463" s="348">
        <v>26670448</v>
      </c>
      <c r="R3463" s="348" t="s">
        <v>15219</v>
      </c>
      <c r="S3463" s="348">
        <v>83570863</v>
      </c>
      <c r="T3463" s="348" t="s">
        <v>9939</v>
      </c>
      <c r="U3463" s="348">
        <v>83909628</v>
      </c>
      <c r="V3463" s="68"/>
      <c r="W3463" s="68"/>
      <c r="X3463" s="68" t="s">
        <v>7455</v>
      </c>
      <c r="Y3463" s="68"/>
    </row>
    <row r="3464" spans="1:25" x14ac:dyDescent="0.25">
      <c r="A3464" s="68" t="s">
        <v>9403</v>
      </c>
      <c r="B3464" s="68" t="s">
        <v>9402</v>
      </c>
      <c r="C3464" s="68" t="s">
        <v>9404</v>
      </c>
      <c r="D3464" s="68" t="s">
        <v>4633</v>
      </c>
      <c r="E3464" s="68" t="s">
        <v>7</v>
      </c>
      <c r="F3464" s="68" t="s">
        <v>89</v>
      </c>
      <c r="G3464" s="68" t="s">
        <v>6</v>
      </c>
      <c r="H3464" s="68" t="s">
        <v>16</v>
      </c>
      <c r="I3464" s="68">
        <v>30512</v>
      </c>
      <c r="J3464" s="68" t="s">
        <v>13954</v>
      </c>
      <c r="K3464" s="68" t="s">
        <v>322</v>
      </c>
      <c r="L3464" s="68" t="s">
        <v>4633</v>
      </c>
      <c r="M3464" s="68" t="s">
        <v>15700</v>
      </c>
      <c r="N3464" s="68" t="s">
        <v>16962</v>
      </c>
      <c r="O3464" s="68" t="s">
        <v>14666</v>
      </c>
      <c r="P3464" s="348">
        <v>83509966</v>
      </c>
      <c r="Q3464" s="348" t="s">
        <v>15347</v>
      </c>
      <c r="R3464" s="348" t="s">
        <v>16088</v>
      </c>
      <c r="S3464" s="348">
        <v>83509966</v>
      </c>
      <c r="T3464" s="348" t="s">
        <v>14905</v>
      </c>
      <c r="U3464" s="348">
        <v>25567876</v>
      </c>
      <c r="V3464" s="68"/>
      <c r="W3464" s="68"/>
      <c r="X3464" s="68" t="s">
        <v>8956</v>
      </c>
      <c r="Y3464" s="68"/>
    </row>
    <row r="3465" spans="1:25" x14ac:dyDescent="0.25">
      <c r="A3465" s="68" t="s">
        <v>9406</v>
      </c>
      <c r="B3465" s="68" t="s">
        <v>9405</v>
      </c>
      <c r="C3465" s="68" t="s">
        <v>6403</v>
      </c>
      <c r="D3465" s="68" t="s">
        <v>4633</v>
      </c>
      <c r="E3465" s="68" t="s">
        <v>11</v>
      </c>
      <c r="F3465" s="68" t="s">
        <v>133</v>
      </c>
      <c r="G3465" s="68" t="s">
        <v>2</v>
      </c>
      <c r="H3465" s="68" t="s">
        <v>3</v>
      </c>
      <c r="I3465" s="68">
        <v>70102</v>
      </c>
      <c r="J3465" s="68" t="s">
        <v>13837</v>
      </c>
      <c r="K3465" s="68" t="s">
        <v>132</v>
      </c>
      <c r="L3465" s="68" t="s">
        <v>132</v>
      </c>
      <c r="M3465" s="68" t="s">
        <v>14182</v>
      </c>
      <c r="N3465" s="68" t="s">
        <v>6403</v>
      </c>
      <c r="O3465" s="68" t="s">
        <v>14666</v>
      </c>
      <c r="P3465" s="348">
        <v>87015327</v>
      </c>
      <c r="Q3465" s="348" t="s">
        <v>15347</v>
      </c>
      <c r="R3465" s="348" t="s">
        <v>16089</v>
      </c>
      <c r="S3465" s="348">
        <v>89897886</v>
      </c>
      <c r="T3465" s="348" t="s">
        <v>15701</v>
      </c>
      <c r="U3465" s="348">
        <v>84033728</v>
      </c>
      <c r="V3465" s="68"/>
      <c r="W3465" s="68"/>
      <c r="X3465" s="68" t="s">
        <v>8549</v>
      </c>
      <c r="Y3465" s="68"/>
    </row>
    <row r="3466" spans="1:25" x14ac:dyDescent="0.25">
      <c r="A3466" s="68" t="s">
        <v>9408</v>
      </c>
      <c r="B3466" s="68" t="s">
        <v>9407</v>
      </c>
      <c r="C3466" s="68" t="s">
        <v>9409</v>
      </c>
      <c r="D3466" s="68" t="s">
        <v>196</v>
      </c>
      <c r="E3466" s="68" t="s">
        <v>2</v>
      </c>
      <c r="F3466" s="68" t="s">
        <v>195</v>
      </c>
      <c r="G3466" s="68" t="s">
        <v>2</v>
      </c>
      <c r="H3466" s="68" t="s">
        <v>277</v>
      </c>
      <c r="I3466" s="68">
        <v>60115</v>
      </c>
      <c r="J3466" s="68" t="s">
        <v>13096</v>
      </c>
      <c r="K3466" s="68" t="s">
        <v>196</v>
      </c>
      <c r="L3466" s="68" t="s">
        <v>196</v>
      </c>
      <c r="M3466" s="68" t="s">
        <v>1747</v>
      </c>
      <c r="N3466" s="68" t="s">
        <v>12042</v>
      </c>
      <c r="O3466" s="68" t="s">
        <v>14666</v>
      </c>
      <c r="P3466" s="348">
        <v>26639610</v>
      </c>
      <c r="Q3466" s="348">
        <v>26639610</v>
      </c>
      <c r="R3466" s="348" t="s">
        <v>16963</v>
      </c>
      <c r="S3466" s="348">
        <v>26639610</v>
      </c>
      <c r="T3466" s="348" t="s">
        <v>15820</v>
      </c>
      <c r="U3466" s="348">
        <v>26639730</v>
      </c>
      <c r="V3466" s="68"/>
      <c r="W3466" s="68"/>
      <c r="X3466" s="68" t="s">
        <v>6649</v>
      </c>
      <c r="Y3466" s="68"/>
    </row>
    <row r="3467" spans="1:25" x14ac:dyDescent="0.25">
      <c r="A3467" s="68" t="s">
        <v>9411</v>
      </c>
      <c r="B3467" s="68" t="s">
        <v>9410</v>
      </c>
      <c r="C3467" s="68" t="s">
        <v>8235</v>
      </c>
      <c r="D3467" s="68" t="s">
        <v>196</v>
      </c>
      <c r="E3467" s="68" t="s">
        <v>10</v>
      </c>
      <c r="F3467" s="68" t="s">
        <v>195</v>
      </c>
      <c r="G3467" s="68" t="s">
        <v>3</v>
      </c>
      <c r="H3467" s="68" t="s">
        <v>2</v>
      </c>
      <c r="I3467" s="68">
        <v>60201</v>
      </c>
      <c r="J3467" s="68" t="s">
        <v>13759</v>
      </c>
      <c r="K3467" s="68" t="s">
        <v>196</v>
      </c>
      <c r="L3467" s="68" t="s">
        <v>6187</v>
      </c>
      <c r="M3467" s="68" t="s">
        <v>6582</v>
      </c>
      <c r="N3467" s="68" t="s">
        <v>8235</v>
      </c>
      <c r="O3467" s="68" t="s">
        <v>14666</v>
      </c>
      <c r="P3467" s="348">
        <v>26351032</v>
      </c>
      <c r="Q3467" s="348">
        <v>26352580</v>
      </c>
      <c r="R3467" s="348" t="s">
        <v>16964</v>
      </c>
      <c r="S3467" s="348">
        <v>26351032</v>
      </c>
      <c r="T3467" s="348" t="s">
        <v>10051</v>
      </c>
      <c r="U3467" s="348">
        <v>26355272</v>
      </c>
      <c r="V3467" s="68"/>
      <c r="W3467" s="68"/>
      <c r="X3467" s="68" t="s">
        <v>6466</v>
      </c>
      <c r="Y3467" s="68"/>
    </row>
    <row r="3468" spans="1:25" x14ac:dyDescent="0.25">
      <c r="A3468" s="68" t="s">
        <v>9413</v>
      </c>
      <c r="B3468" s="68" t="s">
        <v>9412</v>
      </c>
      <c r="C3468" s="68" t="s">
        <v>9414</v>
      </c>
      <c r="D3468" s="68" t="s">
        <v>196</v>
      </c>
      <c r="E3468" s="68" t="s">
        <v>4</v>
      </c>
      <c r="F3468" s="68" t="s">
        <v>195</v>
      </c>
      <c r="G3468" s="68" t="s">
        <v>2</v>
      </c>
      <c r="H3468" s="68" t="s">
        <v>4</v>
      </c>
      <c r="I3468" s="68">
        <v>60103</v>
      </c>
      <c r="J3468" s="68" t="s">
        <v>12968</v>
      </c>
      <c r="K3468" s="68" t="s">
        <v>196</v>
      </c>
      <c r="L3468" s="68" t="s">
        <v>196</v>
      </c>
      <c r="M3468" s="68" t="s">
        <v>6408</v>
      </c>
      <c r="N3468" s="68" t="s">
        <v>9414</v>
      </c>
      <c r="O3468" s="68" t="s">
        <v>14666</v>
      </c>
      <c r="P3468" s="348">
        <v>26388009</v>
      </c>
      <c r="Q3468" s="348">
        <v>22007525</v>
      </c>
      <c r="R3468" s="348" t="s">
        <v>16965</v>
      </c>
      <c r="S3468" s="348">
        <v>83329203</v>
      </c>
      <c r="T3468" s="348" t="s">
        <v>15831</v>
      </c>
      <c r="U3468" s="348" t="s">
        <v>16735</v>
      </c>
      <c r="V3468" s="68"/>
      <c r="W3468" s="68"/>
      <c r="X3468" s="68" t="s">
        <v>10896</v>
      </c>
      <c r="Y3468" s="68"/>
    </row>
    <row r="3469" spans="1:25" x14ac:dyDescent="0.25">
      <c r="A3469" s="68" t="s">
        <v>9417</v>
      </c>
      <c r="B3469" s="68" t="s">
        <v>9416</v>
      </c>
      <c r="C3469" s="68" t="s">
        <v>3632</v>
      </c>
      <c r="D3469" s="68" t="s">
        <v>126</v>
      </c>
      <c r="E3469" s="68" t="s">
        <v>8</v>
      </c>
      <c r="F3469" s="68" t="s">
        <v>49</v>
      </c>
      <c r="G3469" s="68" t="s">
        <v>10</v>
      </c>
      <c r="H3469" s="68" t="s">
        <v>6</v>
      </c>
      <c r="I3469" s="68">
        <v>20805</v>
      </c>
      <c r="J3469" s="68" t="s">
        <v>16465</v>
      </c>
      <c r="K3469" s="68" t="s">
        <v>126</v>
      </c>
      <c r="L3469" s="68" t="s">
        <v>732</v>
      </c>
      <c r="M3469" s="68" t="s">
        <v>2751</v>
      </c>
      <c r="N3469" s="68" t="s">
        <v>12043</v>
      </c>
      <c r="O3469" s="68" t="s">
        <v>14666</v>
      </c>
      <c r="P3469" s="348">
        <v>24822052</v>
      </c>
      <c r="Q3469" s="348" t="s">
        <v>15347</v>
      </c>
      <c r="R3469" s="348" t="s">
        <v>9418</v>
      </c>
      <c r="S3469" s="348">
        <v>89388905</v>
      </c>
      <c r="T3469" s="348" t="s">
        <v>11464</v>
      </c>
      <c r="U3469" s="348">
        <v>24485212</v>
      </c>
      <c r="V3469" s="68"/>
      <c r="W3469" s="68"/>
      <c r="X3469" s="68" t="s">
        <v>12200</v>
      </c>
      <c r="Y3469" s="68"/>
    </row>
    <row r="3470" spans="1:25" x14ac:dyDescent="0.25">
      <c r="A3470" s="68" t="s">
        <v>9420</v>
      </c>
      <c r="B3470" s="68" t="s">
        <v>9419</v>
      </c>
      <c r="C3470" s="68" t="s">
        <v>427</v>
      </c>
      <c r="D3470" s="68" t="s">
        <v>126</v>
      </c>
      <c r="E3470" s="68" t="s">
        <v>11</v>
      </c>
      <c r="F3470" s="68" t="s">
        <v>49</v>
      </c>
      <c r="G3470" s="68" t="s">
        <v>5</v>
      </c>
      <c r="H3470" s="68" t="s">
        <v>2</v>
      </c>
      <c r="I3470" s="68">
        <v>20401</v>
      </c>
      <c r="J3470" s="68" t="s">
        <v>12899</v>
      </c>
      <c r="K3470" s="68" t="s">
        <v>126</v>
      </c>
      <c r="L3470" s="68" t="s">
        <v>2788</v>
      </c>
      <c r="M3470" s="68" t="s">
        <v>2788</v>
      </c>
      <c r="N3470" s="68" t="s">
        <v>427</v>
      </c>
      <c r="O3470" s="68" t="s">
        <v>14666</v>
      </c>
      <c r="P3470" s="348">
        <v>22005327</v>
      </c>
      <c r="Q3470" s="348" t="s">
        <v>15347</v>
      </c>
      <c r="R3470" s="348" t="s">
        <v>9421</v>
      </c>
      <c r="S3470" s="348">
        <v>83122911</v>
      </c>
      <c r="T3470" s="348" t="s">
        <v>16267</v>
      </c>
      <c r="U3470" s="348">
        <v>24289926</v>
      </c>
      <c r="V3470" s="68" t="s">
        <v>15261</v>
      </c>
      <c r="W3470" s="68"/>
      <c r="X3470" s="68" t="s">
        <v>9622</v>
      </c>
      <c r="Y3470" s="68"/>
    </row>
    <row r="3471" spans="1:25" x14ac:dyDescent="0.25">
      <c r="A3471" s="68" t="s">
        <v>9423</v>
      </c>
      <c r="B3471" s="68" t="s">
        <v>9422</v>
      </c>
      <c r="C3471" s="68" t="s">
        <v>2619</v>
      </c>
      <c r="D3471" s="68" t="s">
        <v>126</v>
      </c>
      <c r="E3471" s="68" t="s">
        <v>11</v>
      </c>
      <c r="F3471" s="68" t="s">
        <v>49</v>
      </c>
      <c r="G3471" s="68" t="s">
        <v>11</v>
      </c>
      <c r="H3471" s="68" t="s">
        <v>5</v>
      </c>
      <c r="I3471" s="68">
        <v>20904</v>
      </c>
      <c r="J3471" s="68" t="s">
        <v>13005</v>
      </c>
      <c r="K3471" s="68" t="s">
        <v>126</v>
      </c>
      <c r="L3471" s="68" t="s">
        <v>14092</v>
      </c>
      <c r="M3471" s="68" t="s">
        <v>943</v>
      </c>
      <c r="N3471" s="68" t="s">
        <v>2619</v>
      </c>
      <c r="O3471" s="68" t="s">
        <v>14666</v>
      </c>
      <c r="P3471" s="348">
        <v>47074706</v>
      </c>
      <c r="Q3471" s="348">
        <v>85415695</v>
      </c>
      <c r="R3471" s="348" t="s">
        <v>14144</v>
      </c>
      <c r="S3471" s="348">
        <v>47074706</v>
      </c>
      <c r="T3471" s="348" t="s">
        <v>16267</v>
      </c>
      <c r="U3471" s="348">
        <v>24289926</v>
      </c>
      <c r="V3471" s="68"/>
      <c r="W3471" s="68"/>
      <c r="X3471" s="68" t="s">
        <v>3074</v>
      </c>
      <c r="Y3471" s="68"/>
    </row>
    <row r="3472" spans="1:25" x14ac:dyDescent="0.25">
      <c r="A3472" s="68" t="s">
        <v>9425</v>
      </c>
      <c r="B3472" s="68" t="s">
        <v>9424</v>
      </c>
      <c r="C3472" s="68" t="s">
        <v>9426</v>
      </c>
      <c r="D3472" s="68" t="s">
        <v>315</v>
      </c>
      <c r="E3472" s="68" t="s">
        <v>3</v>
      </c>
      <c r="F3472" s="68" t="s">
        <v>316</v>
      </c>
      <c r="G3472" s="68" t="s">
        <v>4</v>
      </c>
      <c r="H3472" s="68" t="s">
        <v>4</v>
      </c>
      <c r="I3472" s="68">
        <v>50303</v>
      </c>
      <c r="J3472" s="68" t="s">
        <v>12976</v>
      </c>
      <c r="K3472" s="68" t="s">
        <v>317</v>
      </c>
      <c r="L3472" s="68" t="s">
        <v>315</v>
      </c>
      <c r="M3472" s="68" t="s">
        <v>14267</v>
      </c>
      <c r="N3472" s="68" t="s">
        <v>12045</v>
      </c>
      <c r="O3472" s="68" t="s">
        <v>14666</v>
      </c>
      <c r="P3472" s="348">
        <v>26580872</v>
      </c>
      <c r="Q3472" s="348">
        <v>85688644</v>
      </c>
      <c r="R3472" s="348" t="s">
        <v>13334</v>
      </c>
      <c r="S3472" s="348">
        <v>85688644</v>
      </c>
      <c r="T3472" s="348" t="s">
        <v>15792</v>
      </c>
      <c r="U3472" s="348">
        <v>83769266</v>
      </c>
      <c r="V3472" s="68"/>
      <c r="W3472" s="68"/>
      <c r="X3472" s="68" t="s">
        <v>9188</v>
      </c>
      <c r="Y3472" s="68"/>
    </row>
    <row r="3473" spans="1:25" x14ac:dyDescent="0.25">
      <c r="A3473" s="68" t="s">
        <v>9428</v>
      </c>
      <c r="B3473" s="68" t="s">
        <v>9427</v>
      </c>
      <c r="C3473" s="68" t="s">
        <v>9429</v>
      </c>
      <c r="D3473" s="68" t="s">
        <v>11185</v>
      </c>
      <c r="E3473" s="68" t="s">
        <v>15</v>
      </c>
      <c r="F3473" s="68" t="s">
        <v>195</v>
      </c>
      <c r="G3473" s="68" t="s">
        <v>4</v>
      </c>
      <c r="H3473" s="68" t="s">
        <v>5</v>
      </c>
      <c r="I3473" s="68">
        <v>60304</v>
      </c>
      <c r="J3473" s="68" t="s">
        <v>13033</v>
      </c>
      <c r="K3473" s="68" t="s">
        <v>196</v>
      </c>
      <c r="L3473" s="68" t="s">
        <v>2066</v>
      </c>
      <c r="M3473" s="68" t="s">
        <v>2277</v>
      </c>
      <c r="N3473" s="68" t="s">
        <v>9429</v>
      </c>
      <c r="O3473" s="68" t="s">
        <v>14666</v>
      </c>
      <c r="P3473" s="348">
        <v>83350704</v>
      </c>
      <c r="Q3473" s="348">
        <v>22001511</v>
      </c>
      <c r="R3473" s="348" t="s">
        <v>16966</v>
      </c>
      <c r="S3473" s="348">
        <v>83350704</v>
      </c>
      <c r="T3473" s="348" t="s">
        <v>15507</v>
      </c>
      <c r="U3473" s="348">
        <v>22001511</v>
      </c>
      <c r="V3473" s="68"/>
      <c r="W3473" s="68"/>
      <c r="X3473" s="68" t="s">
        <v>9758</v>
      </c>
      <c r="Y3473" s="68"/>
    </row>
    <row r="3474" spans="1:25" x14ac:dyDescent="0.25">
      <c r="A3474" s="68" t="s">
        <v>9431</v>
      </c>
      <c r="B3474" s="68" t="s">
        <v>9430</v>
      </c>
      <c r="C3474" s="68" t="s">
        <v>682</v>
      </c>
      <c r="D3474" s="68" t="s">
        <v>11185</v>
      </c>
      <c r="E3474" s="68" t="s">
        <v>16</v>
      </c>
      <c r="F3474" s="68" t="s">
        <v>195</v>
      </c>
      <c r="G3474" s="68" t="s">
        <v>4</v>
      </c>
      <c r="H3474" s="68" t="s">
        <v>2</v>
      </c>
      <c r="I3474" s="68">
        <v>60301</v>
      </c>
      <c r="J3474" s="68" t="s">
        <v>12897</v>
      </c>
      <c r="K3474" s="68" t="s">
        <v>196</v>
      </c>
      <c r="L3474" s="68" t="s">
        <v>2066</v>
      </c>
      <c r="M3474" s="68" t="s">
        <v>2066</v>
      </c>
      <c r="N3474" s="68" t="s">
        <v>682</v>
      </c>
      <c r="O3474" s="68" t="s">
        <v>14666</v>
      </c>
      <c r="P3474" s="348">
        <v>62957927</v>
      </c>
      <c r="Q3474" s="348" t="s">
        <v>15347</v>
      </c>
      <c r="R3474" s="348" t="s">
        <v>15218</v>
      </c>
      <c r="S3474" s="348">
        <v>62957927</v>
      </c>
      <c r="T3474" s="348" t="s">
        <v>15493</v>
      </c>
      <c r="U3474" s="348">
        <v>27300159</v>
      </c>
      <c r="V3474" s="68"/>
      <c r="W3474" s="68"/>
      <c r="X3474" s="68"/>
      <c r="Y3474" s="68"/>
    </row>
    <row r="3475" spans="1:25" x14ac:dyDescent="0.25">
      <c r="A3475" s="68" t="s">
        <v>9433</v>
      </c>
      <c r="B3475" s="68" t="s">
        <v>9432</v>
      </c>
      <c r="C3475" s="68" t="s">
        <v>315</v>
      </c>
      <c r="D3475" s="68" t="s">
        <v>1493</v>
      </c>
      <c r="E3475" s="68" t="s">
        <v>6</v>
      </c>
      <c r="F3475" s="68" t="s">
        <v>46</v>
      </c>
      <c r="G3475" s="68" t="s">
        <v>1494</v>
      </c>
      <c r="H3475" s="68" t="s">
        <v>3</v>
      </c>
      <c r="I3475" s="68">
        <v>11902</v>
      </c>
      <c r="J3475" s="68" t="s">
        <v>15301</v>
      </c>
      <c r="K3475" s="68" t="s">
        <v>47</v>
      </c>
      <c r="L3475" s="68" t="s">
        <v>1493</v>
      </c>
      <c r="M3475" s="68" t="s">
        <v>15472</v>
      </c>
      <c r="N3475" s="68" t="s">
        <v>315</v>
      </c>
      <c r="O3475" s="68" t="s">
        <v>14666</v>
      </c>
      <c r="P3475" s="348">
        <v>88151937</v>
      </c>
      <c r="Q3475" s="348" t="s">
        <v>15347</v>
      </c>
      <c r="R3475" s="348" t="s">
        <v>12536</v>
      </c>
      <c r="S3475" s="348" t="s">
        <v>15347</v>
      </c>
      <c r="T3475" s="348" t="s">
        <v>15470</v>
      </c>
      <c r="U3475" s="348">
        <v>27725171</v>
      </c>
      <c r="V3475" s="68"/>
      <c r="W3475" s="68"/>
      <c r="X3475" s="68" t="s">
        <v>9698</v>
      </c>
      <c r="Y3475" s="68"/>
    </row>
    <row r="3476" spans="1:25" x14ac:dyDescent="0.25">
      <c r="A3476" s="68" t="s">
        <v>9435</v>
      </c>
      <c r="B3476" s="68" t="s">
        <v>9434</v>
      </c>
      <c r="C3476" s="68" t="s">
        <v>10424</v>
      </c>
      <c r="D3476" s="68" t="s">
        <v>11185</v>
      </c>
      <c r="E3476" s="68" t="s">
        <v>8</v>
      </c>
      <c r="F3476" s="68" t="s">
        <v>195</v>
      </c>
      <c r="G3476" s="68" t="s">
        <v>6</v>
      </c>
      <c r="H3476" s="68" t="s">
        <v>3</v>
      </c>
      <c r="I3476" s="68">
        <v>60502</v>
      </c>
      <c r="J3476" s="68" t="s">
        <v>12940</v>
      </c>
      <c r="K3476" s="68" t="s">
        <v>196</v>
      </c>
      <c r="L3476" s="68" t="s">
        <v>14048</v>
      </c>
      <c r="M3476" s="68" t="s">
        <v>14317</v>
      </c>
      <c r="N3476" s="68" t="s">
        <v>14448</v>
      </c>
      <c r="O3476" s="68" t="s">
        <v>14666</v>
      </c>
      <c r="P3476" s="348">
        <v>27866209</v>
      </c>
      <c r="Q3476" s="348">
        <v>60338004</v>
      </c>
      <c r="R3476" s="348" t="s">
        <v>16967</v>
      </c>
      <c r="S3476" s="348">
        <v>83149365</v>
      </c>
      <c r="T3476" s="348" t="s">
        <v>15890</v>
      </c>
      <c r="U3476" s="348">
        <v>27866209</v>
      </c>
      <c r="V3476" s="68" t="s">
        <v>15261</v>
      </c>
      <c r="W3476" s="68"/>
      <c r="X3476" s="68" t="s">
        <v>8088</v>
      </c>
      <c r="Y3476" s="68"/>
    </row>
    <row r="3477" spans="1:25" x14ac:dyDescent="0.25">
      <c r="A3477" s="68" t="s">
        <v>9437</v>
      </c>
      <c r="B3477" s="68" t="s">
        <v>9436</v>
      </c>
      <c r="C3477" s="68" t="s">
        <v>9438</v>
      </c>
      <c r="D3477" s="68" t="s">
        <v>11173</v>
      </c>
      <c r="E3477" s="68" t="s">
        <v>6</v>
      </c>
      <c r="F3477" s="68" t="s">
        <v>133</v>
      </c>
      <c r="G3477" s="68" t="s">
        <v>2</v>
      </c>
      <c r="H3477" s="68" t="s">
        <v>3</v>
      </c>
      <c r="I3477" s="68">
        <v>70102</v>
      </c>
      <c r="J3477" s="68" t="s">
        <v>13837</v>
      </c>
      <c r="K3477" s="68" t="s">
        <v>132</v>
      </c>
      <c r="L3477" s="68" t="s">
        <v>132</v>
      </c>
      <c r="M3477" s="68" t="s">
        <v>14182</v>
      </c>
      <c r="N3477" s="68" t="s">
        <v>9438</v>
      </c>
      <c r="O3477" s="68" t="s">
        <v>14666</v>
      </c>
      <c r="P3477" s="348">
        <v>89377458</v>
      </c>
      <c r="Q3477" s="348" t="s">
        <v>15347</v>
      </c>
      <c r="R3477" s="348" t="s">
        <v>15207</v>
      </c>
      <c r="S3477" s="348">
        <v>89377458</v>
      </c>
      <c r="T3477" s="348" t="s">
        <v>10227</v>
      </c>
      <c r="U3477" s="348">
        <v>83478507</v>
      </c>
      <c r="V3477" s="68"/>
      <c r="W3477" s="68"/>
      <c r="X3477" s="68"/>
      <c r="Y3477" s="68"/>
    </row>
    <row r="3478" spans="1:25" x14ac:dyDescent="0.25">
      <c r="A3478" s="68" t="s">
        <v>9440</v>
      </c>
      <c r="B3478" s="68" t="s">
        <v>9439</v>
      </c>
      <c r="C3478" s="68" t="s">
        <v>9441</v>
      </c>
      <c r="D3478" s="68" t="s">
        <v>132</v>
      </c>
      <c r="E3478" s="68" t="s">
        <v>5</v>
      </c>
      <c r="F3478" s="68" t="s">
        <v>133</v>
      </c>
      <c r="G3478" s="68" t="s">
        <v>6</v>
      </c>
      <c r="H3478" s="68" t="s">
        <v>3</v>
      </c>
      <c r="I3478" s="68">
        <v>70502</v>
      </c>
      <c r="J3478" s="68" t="s">
        <v>13873</v>
      </c>
      <c r="K3478" s="68" t="s">
        <v>132</v>
      </c>
      <c r="L3478" s="68" t="s">
        <v>3790</v>
      </c>
      <c r="M3478" s="68" t="s">
        <v>7734</v>
      </c>
      <c r="N3478" s="68" t="s">
        <v>9441</v>
      </c>
      <c r="O3478" s="68" t="s">
        <v>14666</v>
      </c>
      <c r="P3478" s="348">
        <v>22006957</v>
      </c>
      <c r="Q3478" s="348" t="s">
        <v>15347</v>
      </c>
      <c r="R3478" s="348" t="s">
        <v>15120</v>
      </c>
      <c r="S3478" s="348">
        <v>85274515</v>
      </c>
      <c r="T3478" s="348" t="s">
        <v>15951</v>
      </c>
      <c r="U3478" s="348">
        <v>27685436</v>
      </c>
      <c r="V3478" s="68"/>
      <c r="W3478" s="68"/>
      <c r="X3478" s="68"/>
      <c r="Y3478" s="68"/>
    </row>
    <row r="3479" spans="1:25" x14ac:dyDescent="0.25">
      <c r="A3479" s="68" t="s">
        <v>9443</v>
      </c>
      <c r="B3479" s="68" t="s">
        <v>9442</v>
      </c>
      <c r="C3479" s="68" t="s">
        <v>9444</v>
      </c>
      <c r="D3479" s="68" t="s">
        <v>1737</v>
      </c>
      <c r="E3479" s="68" t="s">
        <v>5</v>
      </c>
      <c r="F3479" s="68" t="s">
        <v>195</v>
      </c>
      <c r="G3479" s="68" t="s">
        <v>11</v>
      </c>
      <c r="H3479" s="68" t="s">
        <v>2</v>
      </c>
      <c r="I3479" s="68">
        <v>60901</v>
      </c>
      <c r="J3479" s="68" t="s">
        <v>12920</v>
      </c>
      <c r="K3479" s="68" t="s">
        <v>196</v>
      </c>
      <c r="L3479" s="68" t="s">
        <v>722</v>
      </c>
      <c r="M3479" s="68" t="s">
        <v>722</v>
      </c>
      <c r="N3479" s="68" t="s">
        <v>12046</v>
      </c>
      <c r="O3479" s="68" t="s">
        <v>14666</v>
      </c>
      <c r="P3479" s="348">
        <v>27796301</v>
      </c>
      <c r="Q3479" s="348" t="s">
        <v>15347</v>
      </c>
      <c r="R3479" s="348" t="s">
        <v>11350</v>
      </c>
      <c r="S3479" s="348">
        <v>83028361</v>
      </c>
      <c r="T3479" s="348" t="s">
        <v>15995</v>
      </c>
      <c r="U3479" s="348">
        <v>27799004</v>
      </c>
      <c r="V3479" s="68"/>
      <c r="W3479" s="68"/>
      <c r="X3479" s="68" t="s">
        <v>7866</v>
      </c>
      <c r="Y3479" s="68"/>
    </row>
    <row r="3480" spans="1:25" x14ac:dyDescent="0.25">
      <c r="A3480" s="68" t="s">
        <v>9446</v>
      </c>
      <c r="B3480" s="68" t="s">
        <v>9445</v>
      </c>
      <c r="C3480" s="68" t="s">
        <v>9447</v>
      </c>
      <c r="D3480" s="68" t="s">
        <v>11173</v>
      </c>
      <c r="E3480" s="68" t="s">
        <v>3</v>
      </c>
      <c r="F3480" s="68" t="s">
        <v>133</v>
      </c>
      <c r="G3480" s="68" t="s">
        <v>5</v>
      </c>
      <c r="H3480" s="68" t="s">
        <v>5</v>
      </c>
      <c r="I3480" s="68">
        <v>70404</v>
      </c>
      <c r="J3480" s="68" t="s">
        <v>13040</v>
      </c>
      <c r="K3480" s="68" t="s">
        <v>132</v>
      </c>
      <c r="L3480" s="68" t="s">
        <v>14347</v>
      </c>
      <c r="M3480" s="68" t="s">
        <v>14351</v>
      </c>
      <c r="N3480" s="68" t="s">
        <v>9447</v>
      </c>
      <c r="O3480" s="68" t="s">
        <v>14666</v>
      </c>
      <c r="P3480" s="348">
        <v>86992223</v>
      </c>
      <c r="Q3480" s="348">
        <v>86992223</v>
      </c>
      <c r="R3480" s="348" t="s">
        <v>13337</v>
      </c>
      <c r="S3480" s="348">
        <v>86992223</v>
      </c>
      <c r="T3480" s="348" t="s">
        <v>15970</v>
      </c>
      <c r="U3480" s="348">
        <v>83768761</v>
      </c>
      <c r="V3480" s="68"/>
      <c r="W3480" s="68"/>
      <c r="X3480" s="68"/>
      <c r="Y3480" s="68"/>
    </row>
    <row r="3481" spans="1:25" x14ac:dyDescent="0.25">
      <c r="A3481" s="68" t="s">
        <v>9449</v>
      </c>
      <c r="B3481" s="68" t="s">
        <v>9448</v>
      </c>
      <c r="C3481" s="68" t="s">
        <v>3585</v>
      </c>
      <c r="D3481" s="68" t="s">
        <v>4119</v>
      </c>
      <c r="E3481" s="68" t="s">
        <v>4</v>
      </c>
      <c r="F3481" s="68" t="s">
        <v>133</v>
      </c>
      <c r="G3481" s="68" t="s">
        <v>3</v>
      </c>
      <c r="H3481" s="68" t="s">
        <v>6</v>
      </c>
      <c r="I3481" s="68">
        <v>70205</v>
      </c>
      <c r="J3481" s="68" t="s">
        <v>13953</v>
      </c>
      <c r="K3481" s="68" t="s">
        <v>132</v>
      </c>
      <c r="L3481" s="68" t="s">
        <v>14376</v>
      </c>
      <c r="M3481" s="68" t="s">
        <v>4120</v>
      </c>
      <c r="N3481" s="68" t="s">
        <v>3585</v>
      </c>
      <c r="O3481" s="68" t="s">
        <v>14666</v>
      </c>
      <c r="P3481" s="348" t="s">
        <v>15347</v>
      </c>
      <c r="Q3481" s="348" t="s">
        <v>15347</v>
      </c>
      <c r="R3481" s="348" t="s">
        <v>13271</v>
      </c>
      <c r="S3481" s="348">
        <v>86168839</v>
      </c>
      <c r="T3481" s="348" t="s">
        <v>15646</v>
      </c>
      <c r="U3481" s="348">
        <v>21007274</v>
      </c>
      <c r="V3481" s="68"/>
      <c r="W3481" s="68"/>
      <c r="X3481" s="68" t="s">
        <v>6846</v>
      </c>
      <c r="Y3481" s="68"/>
    </row>
    <row r="3482" spans="1:25" x14ac:dyDescent="0.25">
      <c r="A3482" s="68" t="s">
        <v>9451</v>
      </c>
      <c r="B3482" s="68" t="s">
        <v>9450</v>
      </c>
      <c r="C3482" s="68" t="s">
        <v>9452</v>
      </c>
      <c r="D3482" s="68" t="s">
        <v>4119</v>
      </c>
      <c r="E3482" s="68" t="s">
        <v>7</v>
      </c>
      <c r="F3482" s="68" t="s">
        <v>133</v>
      </c>
      <c r="G3482" s="68" t="s">
        <v>3</v>
      </c>
      <c r="H3482" s="68" t="s">
        <v>7</v>
      </c>
      <c r="I3482" s="68">
        <v>70206</v>
      </c>
      <c r="J3482" s="68" t="s">
        <v>13964</v>
      </c>
      <c r="K3482" s="68" t="s">
        <v>132</v>
      </c>
      <c r="L3482" s="68" t="s">
        <v>14376</v>
      </c>
      <c r="M3482" s="68" t="s">
        <v>2365</v>
      </c>
      <c r="N3482" s="68" t="s">
        <v>682</v>
      </c>
      <c r="O3482" s="68" t="s">
        <v>14666</v>
      </c>
      <c r="P3482" s="348">
        <v>27679908</v>
      </c>
      <c r="Q3482" s="348" t="s">
        <v>15347</v>
      </c>
      <c r="R3482" s="348" t="s">
        <v>15216</v>
      </c>
      <c r="S3482" s="348">
        <v>85019811</v>
      </c>
      <c r="T3482" s="348" t="s">
        <v>15651</v>
      </c>
      <c r="U3482" s="348">
        <v>88756410</v>
      </c>
      <c r="V3482" s="68" t="s">
        <v>15261</v>
      </c>
      <c r="W3482" s="68"/>
      <c r="X3482" s="68" t="s">
        <v>7037</v>
      </c>
      <c r="Y3482" s="68"/>
    </row>
    <row r="3483" spans="1:25" x14ac:dyDescent="0.25">
      <c r="A3483" s="68" t="s">
        <v>9454</v>
      </c>
      <c r="B3483" s="68" t="s">
        <v>9453</v>
      </c>
      <c r="C3483" s="68" t="s">
        <v>2069</v>
      </c>
      <c r="D3483" s="68" t="s">
        <v>4119</v>
      </c>
      <c r="E3483" s="68" t="s">
        <v>5</v>
      </c>
      <c r="F3483" s="68" t="s">
        <v>133</v>
      </c>
      <c r="G3483" s="68" t="s">
        <v>7</v>
      </c>
      <c r="H3483" s="68" t="s">
        <v>2</v>
      </c>
      <c r="I3483" s="68">
        <v>70601</v>
      </c>
      <c r="J3483" s="68" t="s">
        <v>13794</v>
      </c>
      <c r="K3483" s="68" t="s">
        <v>132</v>
      </c>
      <c r="L3483" s="68" t="s">
        <v>2958</v>
      </c>
      <c r="M3483" s="68" t="s">
        <v>2958</v>
      </c>
      <c r="N3483" s="68" t="s">
        <v>5062</v>
      </c>
      <c r="O3483" s="68" t="s">
        <v>14666</v>
      </c>
      <c r="P3483" s="348">
        <v>27167592</v>
      </c>
      <c r="Q3483" s="348">
        <v>27167592</v>
      </c>
      <c r="R3483" s="348" t="s">
        <v>13618</v>
      </c>
      <c r="S3483" s="348">
        <v>27167592</v>
      </c>
      <c r="T3483" s="348" t="s">
        <v>15883</v>
      </c>
      <c r="U3483" s="348">
        <v>27165048</v>
      </c>
      <c r="V3483" s="68"/>
      <c r="W3483" s="68"/>
      <c r="X3483" s="68" t="s">
        <v>3514</v>
      </c>
      <c r="Y3483" s="68"/>
    </row>
    <row r="3484" spans="1:25" x14ac:dyDescent="0.25">
      <c r="A3484" s="68" t="s">
        <v>9456</v>
      </c>
      <c r="B3484" s="68" t="s">
        <v>9455</v>
      </c>
      <c r="C3484" s="68" t="s">
        <v>9457</v>
      </c>
      <c r="D3484" s="68" t="s">
        <v>473</v>
      </c>
      <c r="E3484" s="68" t="s">
        <v>7</v>
      </c>
      <c r="F3484" s="68" t="s">
        <v>46</v>
      </c>
      <c r="G3484" s="68" t="s">
        <v>1171</v>
      </c>
      <c r="H3484" s="68" t="s">
        <v>4</v>
      </c>
      <c r="I3484" s="68">
        <v>11603</v>
      </c>
      <c r="J3484" s="68" t="s">
        <v>13863</v>
      </c>
      <c r="K3484" s="68" t="s">
        <v>47</v>
      </c>
      <c r="L3484" s="68" t="s">
        <v>14027</v>
      </c>
      <c r="M3484" s="68" t="s">
        <v>14030</v>
      </c>
      <c r="N3484" s="68" t="s">
        <v>9457</v>
      </c>
      <c r="O3484" s="68" t="s">
        <v>14666</v>
      </c>
      <c r="P3484" s="348">
        <v>24279785</v>
      </c>
      <c r="Q3484" s="348" t="s">
        <v>15347</v>
      </c>
      <c r="R3484" s="348" t="s">
        <v>16968</v>
      </c>
      <c r="S3484" s="348">
        <v>24279785</v>
      </c>
      <c r="T3484" s="348" t="s">
        <v>15432</v>
      </c>
      <c r="U3484" s="348">
        <v>24190180</v>
      </c>
      <c r="V3484" s="68" t="s">
        <v>15261</v>
      </c>
      <c r="W3484" s="68"/>
      <c r="X3484" s="68" t="s">
        <v>7261</v>
      </c>
      <c r="Y3484" s="68"/>
    </row>
    <row r="3485" spans="1:25" x14ac:dyDescent="0.25">
      <c r="A3485" s="68" t="s">
        <v>9459</v>
      </c>
      <c r="B3485" s="68" t="s">
        <v>9458</v>
      </c>
      <c r="C3485" s="68" t="s">
        <v>9460</v>
      </c>
      <c r="D3485" s="68" t="s">
        <v>11160</v>
      </c>
      <c r="E3485" s="68" t="s">
        <v>6</v>
      </c>
      <c r="F3485" s="68" t="s">
        <v>49</v>
      </c>
      <c r="G3485" s="68" t="s">
        <v>277</v>
      </c>
      <c r="H3485" s="68" t="s">
        <v>2</v>
      </c>
      <c r="I3485" s="68">
        <v>21501</v>
      </c>
      <c r="J3485" s="68" t="s">
        <v>13044</v>
      </c>
      <c r="K3485" s="68" t="s">
        <v>126</v>
      </c>
      <c r="L3485" s="68" t="s">
        <v>278</v>
      </c>
      <c r="M3485" s="68" t="s">
        <v>218</v>
      </c>
      <c r="N3485" s="68" t="s">
        <v>9460</v>
      </c>
      <c r="O3485" s="68" t="s">
        <v>14666</v>
      </c>
      <c r="P3485" s="348" t="s">
        <v>15347</v>
      </c>
      <c r="Q3485" s="348" t="s">
        <v>15347</v>
      </c>
      <c r="R3485" s="348" t="s">
        <v>16090</v>
      </c>
      <c r="S3485" s="348">
        <v>89951785</v>
      </c>
      <c r="T3485" s="348" t="s">
        <v>15637</v>
      </c>
      <c r="U3485" s="348">
        <v>24640011</v>
      </c>
      <c r="V3485" s="68"/>
      <c r="W3485" s="68"/>
      <c r="X3485" s="68" t="s">
        <v>7204</v>
      </c>
      <c r="Y3485" s="68"/>
    </row>
    <row r="3486" spans="1:25" x14ac:dyDescent="0.25">
      <c r="A3486" s="68" t="s">
        <v>9462</v>
      </c>
      <c r="B3486" s="68" t="s">
        <v>9461</v>
      </c>
      <c r="C3486" s="68" t="s">
        <v>9463</v>
      </c>
      <c r="D3486" s="68" t="s">
        <v>299</v>
      </c>
      <c r="E3486" s="68" t="s">
        <v>16</v>
      </c>
      <c r="F3486" s="68" t="s">
        <v>49</v>
      </c>
      <c r="G3486" s="68" t="s">
        <v>12</v>
      </c>
      <c r="H3486" s="68" t="s">
        <v>15</v>
      </c>
      <c r="I3486" s="68">
        <v>21011</v>
      </c>
      <c r="J3486" s="68" t="s">
        <v>13016</v>
      </c>
      <c r="K3486" s="68" t="s">
        <v>126</v>
      </c>
      <c r="L3486" s="68" t="s">
        <v>299</v>
      </c>
      <c r="M3486" s="68" t="s">
        <v>14124</v>
      </c>
      <c r="N3486" s="68" t="s">
        <v>262</v>
      </c>
      <c r="O3486" s="68" t="s">
        <v>14666</v>
      </c>
      <c r="P3486" s="348">
        <v>73006459</v>
      </c>
      <c r="Q3486" s="348">
        <v>85193125</v>
      </c>
      <c r="R3486" s="348" t="s">
        <v>5120</v>
      </c>
      <c r="S3486" s="348">
        <v>85193125</v>
      </c>
      <c r="T3486" s="348" t="s">
        <v>15612</v>
      </c>
      <c r="U3486" s="348">
        <v>24673035</v>
      </c>
      <c r="V3486" s="68"/>
      <c r="W3486" s="68"/>
      <c r="X3486" s="68" t="s">
        <v>12201</v>
      </c>
      <c r="Y3486" s="68"/>
    </row>
    <row r="3487" spans="1:25" x14ac:dyDescent="0.25">
      <c r="A3487" s="68" t="s">
        <v>9465</v>
      </c>
      <c r="B3487" s="68" t="s">
        <v>9464</v>
      </c>
      <c r="C3487" s="68" t="s">
        <v>9466</v>
      </c>
      <c r="D3487" s="68" t="s">
        <v>299</v>
      </c>
      <c r="E3487" s="68" t="s">
        <v>8</v>
      </c>
      <c r="F3487" s="68" t="s">
        <v>49</v>
      </c>
      <c r="G3487" s="68" t="s">
        <v>12</v>
      </c>
      <c r="H3487" s="68" t="s">
        <v>15</v>
      </c>
      <c r="I3487" s="68">
        <v>21011</v>
      </c>
      <c r="J3487" s="68" t="s">
        <v>13016</v>
      </c>
      <c r="K3487" s="68" t="s">
        <v>126</v>
      </c>
      <c r="L3487" s="68" t="s">
        <v>299</v>
      </c>
      <c r="M3487" s="68" t="s">
        <v>14124</v>
      </c>
      <c r="N3487" s="68" t="s">
        <v>9466</v>
      </c>
      <c r="O3487" s="68" t="s">
        <v>14666</v>
      </c>
      <c r="P3487" s="348">
        <v>24696901</v>
      </c>
      <c r="Q3487" s="348">
        <v>24696901</v>
      </c>
      <c r="R3487" s="348" t="s">
        <v>16091</v>
      </c>
      <c r="S3487" s="348">
        <v>70315952</v>
      </c>
      <c r="T3487" s="348" t="s">
        <v>15567</v>
      </c>
      <c r="U3487" s="348">
        <v>24699197</v>
      </c>
      <c r="V3487" s="68"/>
      <c r="W3487" s="68"/>
      <c r="X3487" s="68"/>
      <c r="Y3487" s="68"/>
    </row>
    <row r="3488" spans="1:25" x14ac:dyDescent="0.25">
      <c r="A3488" s="68" t="s">
        <v>9468</v>
      </c>
      <c r="B3488" s="68" t="s">
        <v>9467</v>
      </c>
      <c r="C3488" s="68" t="s">
        <v>1919</v>
      </c>
      <c r="D3488" s="68" t="s">
        <v>281</v>
      </c>
      <c r="E3488" s="68" t="s">
        <v>4</v>
      </c>
      <c r="F3488" s="68" t="s">
        <v>282</v>
      </c>
      <c r="G3488" s="68" t="s">
        <v>12</v>
      </c>
      <c r="H3488" s="68" t="s">
        <v>6</v>
      </c>
      <c r="I3488" s="68">
        <v>41005</v>
      </c>
      <c r="J3488" s="68" t="s">
        <v>13961</v>
      </c>
      <c r="K3488" s="68" t="s">
        <v>283</v>
      </c>
      <c r="L3488" s="68" t="s">
        <v>281</v>
      </c>
      <c r="M3488" s="68" t="s">
        <v>14123</v>
      </c>
      <c r="N3488" s="68" t="s">
        <v>1919</v>
      </c>
      <c r="O3488" s="68" t="s">
        <v>14666</v>
      </c>
      <c r="P3488" s="348">
        <v>27666283</v>
      </c>
      <c r="Q3488" s="348" t="s">
        <v>15347</v>
      </c>
      <c r="R3488" s="348" t="s">
        <v>14925</v>
      </c>
      <c r="S3488" s="348">
        <v>84205399</v>
      </c>
      <c r="T3488" s="348" t="s">
        <v>15373</v>
      </c>
      <c r="U3488" s="348">
        <v>27666283</v>
      </c>
      <c r="V3488" s="68"/>
      <c r="W3488" s="68"/>
      <c r="X3488" s="68" t="s">
        <v>12202</v>
      </c>
      <c r="Y3488" s="68"/>
    </row>
    <row r="3489" spans="1:25" x14ac:dyDescent="0.25">
      <c r="A3489" s="68" t="s">
        <v>9470</v>
      </c>
      <c r="B3489" s="68" t="s">
        <v>9469</v>
      </c>
      <c r="C3489" s="68" t="s">
        <v>9471</v>
      </c>
      <c r="D3489" s="68" t="s">
        <v>281</v>
      </c>
      <c r="E3489" s="68" t="s">
        <v>2</v>
      </c>
      <c r="F3489" s="68" t="s">
        <v>282</v>
      </c>
      <c r="G3489" s="68" t="s">
        <v>12</v>
      </c>
      <c r="H3489" s="68" t="s">
        <v>3</v>
      </c>
      <c r="I3489" s="68">
        <v>41002</v>
      </c>
      <c r="J3489" s="68" t="s">
        <v>13889</v>
      </c>
      <c r="K3489" s="68" t="s">
        <v>283</v>
      </c>
      <c r="L3489" s="68" t="s">
        <v>281</v>
      </c>
      <c r="M3489" s="68" t="s">
        <v>2472</v>
      </c>
      <c r="N3489" s="68" t="s">
        <v>9471</v>
      </c>
      <c r="O3489" s="68" t="s">
        <v>14666</v>
      </c>
      <c r="P3489" s="348">
        <v>27612915</v>
      </c>
      <c r="Q3489" s="348">
        <v>27611126</v>
      </c>
      <c r="R3489" s="348" t="s">
        <v>15220</v>
      </c>
      <c r="S3489" s="348">
        <v>85977043</v>
      </c>
      <c r="T3489" s="348" t="s">
        <v>15587</v>
      </c>
      <c r="U3489" s="348">
        <v>27611126</v>
      </c>
      <c r="V3489" s="68"/>
      <c r="W3489" s="68"/>
      <c r="X3489" s="68" t="s">
        <v>7937</v>
      </c>
      <c r="Y3489" s="68"/>
    </row>
    <row r="3490" spans="1:25" x14ac:dyDescent="0.25">
      <c r="A3490" s="68" t="s">
        <v>9473</v>
      </c>
      <c r="B3490" s="68" t="s">
        <v>9472</v>
      </c>
      <c r="C3490" s="68" t="s">
        <v>9474</v>
      </c>
      <c r="D3490" s="68" t="s">
        <v>315</v>
      </c>
      <c r="E3490" s="68" t="s">
        <v>4</v>
      </c>
      <c r="F3490" s="68" t="s">
        <v>316</v>
      </c>
      <c r="G3490" s="68" t="s">
        <v>4</v>
      </c>
      <c r="H3490" s="68" t="s">
        <v>10</v>
      </c>
      <c r="I3490" s="68">
        <v>50308</v>
      </c>
      <c r="J3490" s="68" t="s">
        <v>13087</v>
      </c>
      <c r="K3490" s="68" t="s">
        <v>317</v>
      </c>
      <c r="L3490" s="68" t="s">
        <v>315</v>
      </c>
      <c r="M3490" s="68" t="s">
        <v>14269</v>
      </c>
      <c r="N3490" s="68" t="s">
        <v>9474</v>
      </c>
      <c r="O3490" s="68" t="s">
        <v>14666</v>
      </c>
      <c r="P3490" s="348">
        <v>22492227</v>
      </c>
      <c r="Q3490" s="348">
        <v>22492227</v>
      </c>
      <c r="R3490" s="348" t="s">
        <v>14447</v>
      </c>
      <c r="S3490" s="348">
        <v>45001481</v>
      </c>
      <c r="T3490" s="348" t="s">
        <v>15787</v>
      </c>
      <c r="U3490" s="348">
        <v>26750475</v>
      </c>
      <c r="V3490" s="68"/>
      <c r="W3490" s="68"/>
      <c r="X3490" s="68" t="s">
        <v>8211</v>
      </c>
      <c r="Y3490" s="68"/>
    </row>
    <row r="3491" spans="1:25" x14ac:dyDescent="0.25">
      <c r="A3491" s="68" t="s">
        <v>9477</v>
      </c>
      <c r="B3491" s="68" t="s">
        <v>9476</v>
      </c>
      <c r="C3491" s="68" t="s">
        <v>718</v>
      </c>
      <c r="D3491" s="68" t="s">
        <v>5463</v>
      </c>
      <c r="E3491" s="68" t="s">
        <v>7</v>
      </c>
      <c r="F3491" s="68" t="s">
        <v>316</v>
      </c>
      <c r="G3491" s="68" t="s">
        <v>3</v>
      </c>
      <c r="H3491" s="68" t="s">
        <v>7</v>
      </c>
      <c r="I3491" s="68">
        <v>50206</v>
      </c>
      <c r="J3491" s="68" t="s">
        <v>13082</v>
      </c>
      <c r="K3491" s="68" t="s">
        <v>317</v>
      </c>
      <c r="L3491" s="68" t="s">
        <v>5463</v>
      </c>
      <c r="M3491" s="68" t="s">
        <v>5521</v>
      </c>
      <c r="N3491" s="68" t="s">
        <v>718</v>
      </c>
      <c r="O3491" s="68" t="s">
        <v>14666</v>
      </c>
      <c r="P3491" s="348">
        <v>22007828</v>
      </c>
      <c r="Q3491" s="348">
        <v>83770478</v>
      </c>
      <c r="R3491" s="348" t="s">
        <v>15015</v>
      </c>
      <c r="S3491" s="348">
        <v>63485789</v>
      </c>
      <c r="T3491" s="348" t="s">
        <v>14959</v>
      </c>
      <c r="U3491" s="348">
        <v>26855230</v>
      </c>
      <c r="V3491" s="68"/>
      <c r="W3491" s="68"/>
      <c r="X3491" s="68" t="s">
        <v>7660</v>
      </c>
      <c r="Y3491" s="68"/>
    </row>
    <row r="3492" spans="1:25" x14ac:dyDescent="0.25">
      <c r="A3492" s="68" t="s">
        <v>9479</v>
      </c>
      <c r="B3492" s="68" t="s">
        <v>9478</v>
      </c>
      <c r="C3492" s="68" t="s">
        <v>12375</v>
      </c>
      <c r="D3492" s="68" t="s">
        <v>5463</v>
      </c>
      <c r="E3492" s="68" t="s">
        <v>8</v>
      </c>
      <c r="F3492" s="68" t="s">
        <v>316</v>
      </c>
      <c r="G3492" s="68" t="s">
        <v>11</v>
      </c>
      <c r="H3492" s="68" t="s">
        <v>3</v>
      </c>
      <c r="I3492" s="68">
        <v>50902</v>
      </c>
      <c r="J3492" s="68" t="s">
        <v>12953</v>
      </c>
      <c r="K3492" s="68" t="s">
        <v>317</v>
      </c>
      <c r="L3492" s="68" t="s">
        <v>5691</v>
      </c>
      <c r="M3492" s="68" t="s">
        <v>2654</v>
      </c>
      <c r="N3492" s="68" t="s">
        <v>4451</v>
      </c>
      <c r="O3492" s="68" t="s">
        <v>14666</v>
      </c>
      <c r="P3492" s="348">
        <v>22006119</v>
      </c>
      <c r="Q3492" s="348">
        <v>88689115</v>
      </c>
      <c r="R3492" s="348" t="s">
        <v>9480</v>
      </c>
      <c r="S3492" s="348">
        <v>88689115</v>
      </c>
      <c r="T3492" s="348" t="s">
        <v>15771</v>
      </c>
      <c r="U3492" s="348">
        <v>88495890</v>
      </c>
      <c r="V3492" s="68"/>
      <c r="W3492" s="68"/>
      <c r="X3492" s="68"/>
      <c r="Y3492" s="68"/>
    </row>
    <row r="3493" spans="1:25" x14ac:dyDescent="0.25">
      <c r="A3493" s="68" t="s">
        <v>9482</v>
      </c>
      <c r="B3493" s="68" t="s">
        <v>9481</v>
      </c>
      <c r="C3493" s="68" t="s">
        <v>4186</v>
      </c>
      <c r="D3493" s="68" t="s">
        <v>299</v>
      </c>
      <c r="E3493" s="68" t="s">
        <v>5</v>
      </c>
      <c r="F3493" s="68" t="s">
        <v>49</v>
      </c>
      <c r="G3493" s="68" t="s">
        <v>12</v>
      </c>
      <c r="H3493" s="68" t="s">
        <v>5</v>
      </c>
      <c r="I3493" s="68">
        <v>21004</v>
      </c>
      <c r="J3493" s="68" t="s">
        <v>16265</v>
      </c>
      <c r="K3493" s="68" t="s">
        <v>126</v>
      </c>
      <c r="L3493" s="68" t="s">
        <v>299</v>
      </c>
      <c r="M3493" s="68" t="s">
        <v>3512</v>
      </c>
      <c r="N3493" s="68" t="s">
        <v>4186</v>
      </c>
      <c r="O3493" s="68" t="s">
        <v>14666</v>
      </c>
      <c r="P3493" s="348">
        <v>24741697</v>
      </c>
      <c r="Q3493" s="348">
        <v>84241697</v>
      </c>
      <c r="R3493" s="348" t="s">
        <v>16093</v>
      </c>
      <c r="S3493" s="348">
        <v>88594555</v>
      </c>
      <c r="T3493" s="348" t="s">
        <v>15586</v>
      </c>
      <c r="U3493" s="348">
        <v>24744058</v>
      </c>
      <c r="V3493" s="68"/>
      <c r="W3493" s="68"/>
      <c r="X3493" s="68" t="s">
        <v>7592</v>
      </c>
      <c r="Y3493" s="68"/>
    </row>
    <row r="3494" spans="1:25" x14ac:dyDescent="0.25">
      <c r="A3494" s="68" t="s">
        <v>9484</v>
      </c>
      <c r="B3494" s="69" t="s">
        <v>9483</v>
      </c>
      <c r="C3494" s="68" t="s">
        <v>9485</v>
      </c>
      <c r="D3494" s="68" t="s">
        <v>4633</v>
      </c>
      <c r="E3494" s="68" t="s">
        <v>7</v>
      </c>
      <c r="F3494" s="68" t="s">
        <v>133</v>
      </c>
      <c r="G3494" s="68" t="s">
        <v>2</v>
      </c>
      <c r="H3494" s="68" t="s">
        <v>3</v>
      </c>
      <c r="I3494" s="68">
        <v>70102</v>
      </c>
      <c r="J3494" s="68" t="s">
        <v>13837</v>
      </c>
      <c r="K3494" s="68" t="s">
        <v>132</v>
      </c>
      <c r="L3494" s="68" t="s">
        <v>132</v>
      </c>
      <c r="M3494" s="68" t="s">
        <v>14182</v>
      </c>
      <c r="N3494" s="68" t="s">
        <v>9485</v>
      </c>
      <c r="O3494" s="68" t="s">
        <v>14666</v>
      </c>
      <c r="P3494" s="348">
        <v>84296682</v>
      </c>
      <c r="Q3494" s="348" t="s">
        <v>15347</v>
      </c>
      <c r="R3494" s="348" t="s">
        <v>16094</v>
      </c>
      <c r="S3494" s="348">
        <v>86959179</v>
      </c>
      <c r="T3494" s="348" t="s">
        <v>14905</v>
      </c>
      <c r="U3494" s="348">
        <v>25567876</v>
      </c>
      <c r="V3494" s="68"/>
      <c r="W3494" s="68"/>
      <c r="X3494" s="68" t="s">
        <v>8676</v>
      </c>
      <c r="Y3494" s="68"/>
    </row>
    <row r="3495" spans="1:25" x14ac:dyDescent="0.25">
      <c r="A3495" s="68" t="s">
        <v>9487</v>
      </c>
      <c r="B3495" s="68" t="s">
        <v>9486</v>
      </c>
      <c r="C3495" s="68" t="s">
        <v>9488</v>
      </c>
      <c r="D3495" s="68" t="s">
        <v>194</v>
      </c>
      <c r="E3495" s="68" t="s">
        <v>5</v>
      </c>
      <c r="F3495" s="68" t="s">
        <v>195</v>
      </c>
      <c r="G3495" s="68" t="s">
        <v>8</v>
      </c>
      <c r="H3495" s="68" t="s">
        <v>4</v>
      </c>
      <c r="I3495" s="68">
        <v>60703</v>
      </c>
      <c r="J3495" s="68" t="s">
        <v>13921</v>
      </c>
      <c r="K3495" s="68" t="s">
        <v>196</v>
      </c>
      <c r="L3495" s="68" t="s">
        <v>197</v>
      </c>
      <c r="M3495" s="68" t="s">
        <v>14309</v>
      </c>
      <c r="N3495" s="68" t="s">
        <v>12048</v>
      </c>
      <c r="O3495" s="68" t="s">
        <v>14666</v>
      </c>
      <c r="P3495" s="348">
        <v>27897145</v>
      </c>
      <c r="Q3495" s="348">
        <v>85978022</v>
      </c>
      <c r="R3495" s="348" t="s">
        <v>15225</v>
      </c>
      <c r="S3495" s="348">
        <v>85978022</v>
      </c>
      <c r="T3495" s="348" t="s">
        <v>15854</v>
      </c>
      <c r="U3495" s="348">
        <v>27899336</v>
      </c>
      <c r="V3495" s="68"/>
      <c r="W3495" s="68"/>
      <c r="X3495" s="68" t="s">
        <v>6995</v>
      </c>
      <c r="Y3495" s="68"/>
    </row>
    <row r="3496" spans="1:25" x14ac:dyDescent="0.25">
      <c r="A3496" s="68" t="s">
        <v>9490</v>
      </c>
      <c r="B3496" s="68" t="s">
        <v>9489</v>
      </c>
      <c r="C3496" s="68" t="s">
        <v>9491</v>
      </c>
      <c r="D3496" s="68" t="s">
        <v>194</v>
      </c>
      <c r="E3496" s="68" t="s">
        <v>17</v>
      </c>
      <c r="F3496" s="68" t="s">
        <v>195</v>
      </c>
      <c r="G3496" s="68" t="s">
        <v>10</v>
      </c>
      <c r="H3496" s="68" t="s">
        <v>5</v>
      </c>
      <c r="I3496" s="68">
        <v>60804</v>
      </c>
      <c r="J3496" s="68" t="s">
        <v>13057</v>
      </c>
      <c r="K3496" s="68" t="s">
        <v>196</v>
      </c>
      <c r="L3496" s="68" t="s">
        <v>14307</v>
      </c>
      <c r="M3496" s="68" t="s">
        <v>262</v>
      </c>
      <c r="N3496" s="68" t="s">
        <v>12049</v>
      </c>
      <c r="O3496" s="68" t="s">
        <v>14666</v>
      </c>
      <c r="P3496" s="348">
        <v>87846669</v>
      </c>
      <c r="Q3496" s="348" t="s">
        <v>15347</v>
      </c>
      <c r="R3496" s="348" t="s">
        <v>15222</v>
      </c>
      <c r="S3496" s="348">
        <v>87846669</v>
      </c>
      <c r="T3496" s="348" t="s">
        <v>11816</v>
      </c>
      <c r="U3496" s="348">
        <v>87794171</v>
      </c>
      <c r="V3496" s="68" t="s">
        <v>15261</v>
      </c>
      <c r="W3496" s="68"/>
      <c r="X3496" s="68" t="s">
        <v>10656</v>
      </c>
      <c r="Y3496" s="68"/>
    </row>
    <row r="3497" spans="1:25" x14ac:dyDescent="0.25">
      <c r="A3497" s="68" t="s">
        <v>9493</v>
      </c>
      <c r="B3497" s="68" t="s">
        <v>9492</v>
      </c>
      <c r="C3497" s="68" t="s">
        <v>13102</v>
      </c>
      <c r="D3497" s="68" t="s">
        <v>194</v>
      </c>
      <c r="E3497" s="68" t="s">
        <v>17</v>
      </c>
      <c r="F3497" s="68" t="s">
        <v>195</v>
      </c>
      <c r="G3497" s="68" t="s">
        <v>10</v>
      </c>
      <c r="H3497" s="68" t="s">
        <v>5</v>
      </c>
      <c r="I3497" s="68">
        <v>60804</v>
      </c>
      <c r="J3497" s="68" t="s">
        <v>13057</v>
      </c>
      <c r="K3497" s="68" t="s">
        <v>196</v>
      </c>
      <c r="L3497" s="68" t="s">
        <v>14307</v>
      </c>
      <c r="M3497" s="68" t="s">
        <v>262</v>
      </c>
      <c r="N3497" s="68" t="s">
        <v>9494</v>
      </c>
      <c r="O3497" s="68" t="s">
        <v>14666</v>
      </c>
      <c r="P3497" s="348">
        <v>89782736</v>
      </c>
      <c r="Q3497" s="348" t="s">
        <v>15347</v>
      </c>
      <c r="R3497" s="348" t="s">
        <v>16095</v>
      </c>
      <c r="S3497" s="348">
        <v>89782736</v>
      </c>
      <c r="T3497" s="348" t="s">
        <v>11816</v>
      </c>
      <c r="U3497" s="348">
        <v>87794171</v>
      </c>
      <c r="V3497" s="68"/>
      <c r="W3497" s="68"/>
      <c r="X3497" s="68" t="s">
        <v>9012</v>
      </c>
      <c r="Y3497" s="68"/>
    </row>
    <row r="3498" spans="1:25" x14ac:dyDescent="0.25">
      <c r="A3498" s="68" t="s">
        <v>9496</v>
      </c>
      <c r="B3498" s="68" t="s">
        <v>9495</v>
      </c>
      <c r="C3498" s="68" t="s">
        <v>9497</v>
      </c>
      <c r="D3498" s="68" t="s">
        <v>194</v>
      </c>
      <c r="E3498" s="68" t="s">
        <v>300</v>
      </c>
      <c r="F3498" s="68" t="s">
        <v>195</v>
      </c>
      <c r="G3498" s="68" t="s">
        <v>12</v>
      </c>
      <c r="H3498" s="68" t="s">
        <v>5</v>
      </c>
      <c r="I3498" s="68">
        <v>61004</v>
      </c>
      <c r="J3498" s="68" t="s">
        <v>13060</v>
      </c>
      <c r="K3498" s="68" t="s">
        <v>196</v>
      </c>
      <c r="L3498" s="68" t="s">
        <v>14306</v>
      </c>
      <c r="M3498" s="68" t="s">
        <v>7350</v>
      </c>
      <c r="N3498" s="68" t="s">
        <v>9497</v>
      </c>
      <c r="O3498" s="68" t="s">
        <v>14666</v>
      </c>
      <c r="P3498" s="348">
        <v>83553258</v>
      </c>
      <c r="Q3498" s="348" t="s">
        <v>15347</v>
      </c>
      <c r="R3498" s="348" t="s">
        <v>12538</v>
      </c>
      <c r="S3498" s="348">
        <v>83553258</v>
      </c>
      <c r="T3498" s="348" t="s">
        <v>15518</v>
      </c>
      <c r="U3498" s="348">
        <v>84062648</v>
      </c>
      <c r="V3498" s="68"/>
      <c r="W3498" s="68"/>
      <c r="X3498" s="68" t="s">
        <v>11111</v>
      </c>
      <c r="Y3498" s="68"/>
    </row>
    <row r="3499" spans="1:25" x14ac:dyDescent="0.25">
      <c r="A3499" s="68" t="s">
        <v>9499</v>
      </c>
      <c r="B3499" s="68" t="s">
        <v>9498</v>
      </c>
      <c r="C3499" s="68" t="s">
        <v>9960</v>
      </c>
      <c r="D3499" s="68" t="s">
        <v>4119</v>
      </c>
      <c r="E3499" s="68" t="s">
        <v>10</v>
      </c>
      <c r="F3499" s="68" t="s">
        <v>133</v>
      </c>
      <c r="G3499" s="68" t="s">
        <v>3</v>
      </c>
      <c r="H3499" s="68" t="s">
        <v>4</v>
      </c>
      <c r="I3499" s="68">
        <v>70203</v>
      </c>
      <c r="J3499" s="68" t="s">
        <v>15339</v>
      </c>
      <c r="K3499" s="68" t="s">
        <v>132</v>
      </c>
      <c r="L3499" s="68" t="s">
        <v>14376</v>
      </c>
      <c r="M3499" s="68" t="s">
        <v>14380</v>
      </c>
      <c r="N3499" s="68" t="s">
        <v>12050</v>
      </c>
      <c r="O3499" s="68" t="s">
        <v>14666</v>
      </c>
      <c r="P3499" s="348">
        <v>44090966</v>
      </c>
      <c r="Q3499" s="348">
        <v>71205776</v>
      </c>
      <c r="R3499" s="348" t="s">
        <v>10597</v>
      </c>
      <c r="S3499" s="348">
        <v>64822623</v>
      </c>
      <c r="T3499" s="348" t="s">
        <v>15989</v>
      </c>
      <c r="U3499" s="348">
        <v>83947325</v>
      </c>
      <c r="V3499" s="68"/>
      <c r="W3499" s="68"/>
      <c r="X3499" s="68" t="s">
        <v>8082</v>
      </c>
      <c r="Y3499" s="68"/>
    </row>
    <row r="3500" spans="1:25" x14ac:dyDescent="0.25">
      <c r="A3500" s="68" t="s">
        <v>9501</v>
      </c>
      <c r="B3500" s="68" t="s">
        <v>9500</v>
      </c>
      <c r="C3500" s="68" t="s">
        <v>285</v>
      </c>
      <c r="D3500" s="68" t="s">
        <v>281</v>
      </c>
      <c r="E3500" s="68" t="s">
        <v>6</v>
      </c>
      <c r="F3500" s="68" t="s">
        <v>133</v>
      </c>
      <c r="G3500" s="68" t="s">
        <v>3</v>
      </c>
      <c r="H3500" s="68" t="s">
        <v>4</v>
      </c>
      <c r="I3500" s="68">
        <v>70203</v>
      </c>
      <c r="J3500" s="68" t="s">
        <v>15339</v>
      </c>
      <c r="K3500" s="68" t="s">
        <v>132</v>
      </c>
      <c r="L3500" s="68" t="s">
        <v>14376</v>
      </c>
      <c r="M3500" s="68" t="s">
        <v>14380</v>
      </c>
      <c r="N3500" s="68" t="s">
        <v>285</v>
      </c>
      <c r="O3500" s="68" t="s">
        <v>14666</v>
      </c>
      <c r="P3500" s="348">
        <v>44111526</v>
      </c>
      <c r="Q3500" s="348" t="s">
        <v>15347</v>
      </c>
      <c r="R3500" s="348" t="s">
        <v>16969</v>
      </c>
      <c r="S3500" s="348">
        <v>86165471</v>
      </c>
      <c r="T3500" s="348" t="s">
        <v>10205</v>
      </c>
      <c r="U3500" s="348">
        <v>88766625</v>
      </c>
      <c r="V3500" s="68"/>
      <c r="W3500" s="68"/>
      <c r="X3500" s="68" t="s">
        <v>7923</v>
      </c>
      <c r="Y3500" s="68"/>
    </row>
    <row r="3501" spans="1:25" x14ac:dyDescent="0.25">
      <c r="A3501" s="68" t="s">
        <v>9503</v>
      </c>
      <c r="B3501" s="68" t="s">
        <v>9502</v>
      </c>
      <c r="C3501" s="68" t="s">
        <v>9504</v>
      </c>
      <c r="D3501" s="68" t="s">
        <v>4119</v>
      </c>
      <c r="E3501" s="68" t="s">
        <v>10</v>
      </c>
      <c r="F3501" s="68" t="s">
        <v>133</v>
      </c>
      <c r="G3501" s="68" t="s">
        <v>3</v>
      </c>
      <c r="H3501" s="68" t="s">
        <v>4</v>
      </c>
      <c r="I3501" s="68">
        <v>70203</v>
      </c>
      <c r="J3501" s="68" t="s">
        <v>15339</v>
      </c>
      <c r="K3501" s="68" t="s">
        <v>132</v>
      </c>
      <c r="L3501" s="68" t="s">
        <v>14376</v>
      </c>
      <c r="M3501" s="68" t="s">
        <v>14380</v>
      </c>
      <c r="N3501" s="68" t="s">
        <v>12051</v>
      </c>
      <c r="O3501" s="68" t="s">
        <v>14666</v>
      </c>
      <c r="P3501" s="348">
        <v>71585789</v>
      </c>
      <c r="Q3501" s="348" t="s">
        <v>15347</v>
      </c>
      <c r="R3501" s="348" t="s">
        <v>13290</v>
      </c>
      <c r="S3501" s="348">
        <v>89165021</v>
      </c>
      <c r="T3501" s="348" t="s">
        <v>15989</v>
      </c>
      <c r="U3501" s="348">
        <v>83947325</v>
      </c>
      <c r="V3501" s="68"/>
      <c r="W3501" s="68"/>
      <c r="X3501" s="68" t="s">
        <v>7056</v>
      </c>
      <c r="Y3501" s="68"/>
    </row>
    <row r="3502" spans="1:25" x14ac:dyDescent="0.25">
      <c r="A3502" s="68" t="s">
        <v>9506</v>
      </c>
      <c r="B3502" s="68" t="s">
        <v>9505</v>
      </c>
      <c r="C3502" s="68" t="s">
        <v>834</v>
      </c>
      <c r="D3502" s="68" t="s">
        <v>125</v>
      </c>
      <c r="E3502" s="68" t="s">
        <v>3</v>
      </c>
      <c r="F3502" s="68" t="s">
        <v>49</v>
      </c>
      <c r="G3502" s="68" t="s">
        <v>3</v>
      </c>
      <c r="H3502" s="68" t="s">
        <v>12</v>
      </c>
      <c r="I3502" s="68">
        <v>20210</v>
      </c>
      <c r="J3502" s="68" t="s">
        <v>13902</v>
      </c>
      <c r="K3502" s="68" t="s">
        <v>126</v>
      </c>
      <c r="L3502" s="68" t="s">
        <v>127</v>
      </c>
      <c r="M3502" s="68" t="s">
        <v>3035</v>
      </c>
      <c r="N3502" s="68" t="s">
        <v>834</v>
      </c>
      <c r="O3502" s="68" t="s">
        <v>14666</v>
      </c>
      <c r="P3502" s="348">
        <v>24477318</v>
      </c>
      <c r="Q3502" s="348" t="s">
        <v>15347</v>
      </c>
      <c r="R3502" s="348" t="s">
        <v>12539</v>
      </c>
      <c r="S3502" s="348">
        <v>63755061</v>
      </c>
      <c r="T3502" s="348" t="s">
        <v>15565</v>
      </c>
      <c r="U3502" s="348">
        <v>24456861</v>
      </c>
      <c r="V3502" s="68"/>
      <c r="W3502" s="68"/>
      <c r="X3502" s="68" t="s">
        <v>13675</v>
      </c>
      <c r="Y3502" s="68"/>
    </row>
    <row r="3503" spans="1:25" x14ac:dyDescent="0.25">
      <c r="A3503" s="68" t="s">
        <v>9508</v>
      </c>
      <c r="B3503" s="68" t="s">
        <v>9507</v>
      </c>
      <c r="C3503" s="68" t="s">
        <v>181</v>
      </c>
      <c r="D3503" s="68" t="s">
        <v>723</v>
      </c>
      <c r="E3503" s="68" t="s">
        <v>2</v>
      </c>
      <c r="F3503" s="68" t="s">
        <v>46</v>
      </c>
      <c r="G3503" s="68" t="s">
        <v>6</v>
      </c>
      <c r="H3503" s="68" t="s">
        <v>3</v>
      </c>
      <c r="I3503" s="68">
        <v>10502</v>
      </c>
      <c r="J3503" s="68" t="s">
        <v>13791</v>
      </c>
      <c r="K3503" s="68" t="s">
        <v>47</v>
      </c>
      <c r="L3503" s="68" t="s">
        <v>14155</v>
      </c>
      <c r="M3503" s="68" t="s">
        <v>1762</v>
      </c>
      <c r="N3503" s="68" t="s">
        <v>181</v>
      </c>
      <c r="O3503" s="68" t="s">
        <v>14666</v>
      </c>
      <c r="P3503" s="348">
        <v>25461300</v>
      </c>
      <c r="Q3503" s="348">
        <v>25461300</v>
      </c>
      <c r="R3503" s="348" t="s">
        <v>16096</v>
      </c>
      <c r="S3503" s="348">
        <v>83187625</v>
      </c>
      <c r="T3503" s="348" t="s">
        <v>15653</v>
      </c>
      <c r="U3503" s="348">
        <v>25466486</v>
      </c>
      <c r="V3503" s="68"/>
      <c r="W3503" s="68"/>
      <c r="X3503" s="68" t="s">
        <v>7012</v>
      </c>
      <c r="Y3503" s="68"/>
    </row>
    <row r="3504" spans="1:25" x14ac:dyDescent="0.25">
      <c r="A3504" s="68" t="s">
        <v>9510</v>
      </c>
      <c r="B3504" s="68" t="s">
        <v>9509</v>
      </c>
      <c r="C3504" s="68" t="s">
        <v>9511</v>
      </c>
      <c r="D3504" s="68" t="s">
        <v>4633</v>
      </c>
      <c r="E3504" s="68" t="s">
        <v>8</v>
      </c>
      <c r="F3504" s="68" t="s">
        <v>133</v>
      </c>
      <c r="G3504" s="68" t="s">
        <v>2</v>
      </c>
      <c r="H3504" s="68" t="s">
        <v>3</v>
      </c>
      <c r="I3504" s="68">
        <v>70102</v>
      </c>
      <c r="J3504" s="68" t="s">
        <v>13837</v>
      </c>
      <c r="K3504" s="68" t="s">
        <v>132</v>
      </c>
      <c r="L3504" s="68" t="s">
        <v>132</v>
      </c>
      <c r="M3504" s="68" t="s">
        <v>14182</v>
      </c>
      <c r="N3504" s="68" t="s">
        <v>9511</v>
      </c>
      <c r="O3504" s="68" t="s">
        <v>14666</v>
      </c>
      <c r="P3504" s="348">
        <v>87283132</v>
      </c>
      <c r="Q3504" s="348" t="s">
        <v>15347</v>
      </c>
      <c r="R3504" s="348" t="s">
        <v>16970</v>
      </c>
      <c r="S3504" s="348">
        <v>87283132</v>
      </c>
      <c r="T3504" s="348" t="s">
        <v>9925</v>
      </c>
      <c r="U3504" s="348">
        <v>25570765</v>
      </c>
      <c r="V3504" s="68"/>
      <c r="W3504" s="68"/>
      <c r="X3504" s="68" t="s">
        <v>8954</v>
      </c>
      <c r="Y3504" s="68"/>
    </row>
    <row r="3505" spans="1:25" x14ac:dyDescent="0.25">
      <c r="A3505" s="68" t="s">
        <v>9513</v>
      </c>
      <c r="B3505" s="68" t="s">
        <v>9512</v>
      </c>
      <c r="C3505" s="68" t="s">
        <v>9514</v>
      </c>
      <c r="D3505" s="68" t="s">
        <v>11173</v>
      </c>
      <c r="E3505" s="68" t="s">
        <v>7</v>
      </c>
      <c r="F3505" s="68" t="s">
        <v>133</v>
      </c>
      <c r="G3505" s="68" t="s">
        <v>4</v>
      </c>
      <c r="H3505" s="68" t="s">
        <v>3</v>
      </c>
      <c r="I3505" s="68">
        <v>70302</v>
      </c>
      <c r="J3505" s="68" t="s">
        <v>12934</v>
      </c>
      <c r="K3505" s="68" t="s">
        <v>132</v>
      </c>
      <c r="L3505" s="68" t="s">
        <v>14348</v>
      </c>
      <c r="M3505" s="68" t="s">
        <v>1699</v>
      </c>
      <c r="N3505" s="68" t="s">
        <v>12052</v>
      </c>
      <c r="O3505" s="68" t="s">
        <v>14666</v>
      </c>
      <c r="P3505" s="348">
        <v>85656398</v>
      </c>
      <c r="Q3505" s="348" t="s">
        <v>15347</v>
      </c>
      <c r="R3505" s="348" t="s">
        <v>14454</v>
      </c>
      <c r="S3505" s="348">
        <v>85656398</v>
      </c>
      <c r="T3505" s="348" t="s">
        <v>16055</v>
      </c>
      <c r="U3505" s="348">
        <v>83602028</v>
      </c>
      <c r="V3505" s="68"/>
      <c r="W3505" s="68"/>
      <c r="X3505" s="68"/>
      <c r="Y3505" s="68"/>
    </row>
    <row r="3506" spans="1:25" x14ac:dyDescent="0.25">
      <c r="A3506" s="68" t="s">
        <v>9516</v>
      </c>
      <c r="B3506" s="68" t="s">
        <v>9515</v>
      </c>
      <c r="C3506" s="68" t="s">
        <v>10072</v>
      </c>
      <c r="D3506" s="68" t="s">
        <v>281</v>
      </c>
      <c r="E3506" s="68" t="s">
        <v>6</v>
      </c>
      <c r="F3506" s="68" t="s">
        <v>282</v>
      </c>
      <c r="G3506" s="68" t="s">
        <v>12</v>
      </c>
      <c r="H3506" s="68" t="s">
        <v>2</v>
      </c>
      <c r="I3506" s="68">
        <v>41001</v>
      </c>
      <c r="J3506" s="68" t="s">
        <v>13818</v>
      </c>
      <c r="K3506" s="68" t="s">
        <v>283</v>
      </c>
      <c r="L3506" s="68" t="s">
        <v>281</v>
      </c>
      <c r="M3506" s="68" t="s">
        <v>4153</v>
      </c>
      <c r="N3506" s="68" t="s">
        <v>14452</v>
      </c>
      <c r="O3506" s="68" t="s">
        <v>14666</v>
      </c>
      <c r="P3506" s="348">
        <v>44056179</v>
      </c>
      <c r="Q3506" s="348">
        <v>60990694</v>
      </c>
      <c r="R3506" s="348" t="s">
        <v>15221</v>
      </c>
      <c r="S3506" s="348">
        <v>60990694</v>
      </c>
      <c r="T3506" s="348" t="s">
        <v>10205</v>
      </c>
      <c r="U3506" s="348">
        <v>88766625</v>
      </c>
      <c r="V3506" s="68"/>
      <c r="W3506" s="68"/>
      <c r="X3506" s="68" t="s">
        <v>7839</v>
      </c>
      <c r="Y3506" s="68"/>
    </row>
    <row r="3507" spans="1:25" x14ac:dyDescent="0.25">
      <c r="A3507" s="68" t="s">
        <v>9518</v>
      </c>
      <c r="B3507" s="68" t="s">
        <v>9517</v>
      </c>
      <c r="C3507" s="68" t="s">
        <v>478</v>
      </c>
      <c r="D3507" s="68" t="s">
        <v>281</v>
      </c>
      <c r="E3507" s="68" t="s">
        <v>3</v>
      </c>
      <c r="F3507" s="68" t="s">
        <v>282</v>
      </c>
      <c r="G3507" s="68" t="s">
        <v>12</v>
      </c>
      <c r="H3507" s="68" t="s">
        <v>4</v>
      </c>
      <c r="I3507" s="68">
        <v>41003</v>
      </c>
      <c r="J3507" s="68" t="s">
        <v>15326</v>
      </c>
      <c r="K3507" s="68" t="s">
        <v>283</v>
      </c>
      <c r="L3507" s="68" t="s">
        <v>281</v>
      </c>
      <c r="M3507" s="68" t="s">
        <v>5136</v>
      </c>
      <c r="N3507" s="68" t="s">
        <v>478</v>
      </c>
      <c r="O3507" s="68" t="s">
        <v>14666</v>
      </c>
      <c r="P3507" s="348">
        <v>44051960</v>
      </c>
      <c r="Q3507" s="348" t="s">
        <v>15347</v>
      </c>
      <c r="R3507" s="348" t="s">
        <v>11648</v>
      </c>
      <c r="S3507" s="348">
        <v>88732923</v>
      </c>
      <c r="T3507" s="348" t="s">
        <v>15727</v>
      </c>
      <c r="U3507" s="348">
        <v>27644108</v>
      </c>
      <c r="V3507" s="68"/>
      <c r="W3507" s="68"/>
      <c r="X3507" s="68" t="s">
        <v>7686</v>
      </c>
      <c r="Y3507" s="68"/>
    </row>
    <row r="3508" spans="1:25" x14ac:dyDescent="0.25">
      <c r="A3508" s="68" t="s">
        <v>9520</v>
      </c>
      <c r="B3508" s="68" t="s">
        <v>9519</v>
      </c>
      <c r="C3508" s="68" t="s">
        <v>6768</v>
      </c>
      <c r="D3508" s="68" t="s">
        <v>281</v>
      </c>
      <c r="E3508" s="68" t="s">
        <v>5</v>
      </c>
      <c r="F3508" s="68" t="s">
        <v>282</v>
      </c>
      <c r="G3508" s="68" t="s">
        <v>12</v>
      </c>
      <c r="H3508" s="68" t="s">
        <v>4</v>
      </c>
      <c r="I3508" s="68">
        <v>41003</v>
      </c>
      <c r="J3508" s="68" t="s">
        <v>15326</v>
      </c>
      <c r="K3508" s="68" t="s">
        <v>283</v>
      </c>
      <c r="L3508" s="68" t="s">
        <v>281</v>
      </c>
      <c r="M3508" s="68" t="s">
        <v>5136</v>
      </c>
      <c r="N3508" s="68" t="s">
        <v>6768</v>
      </c>
      <c r="O3508" s="68" t="s">
        <v>14666</v>
      </c>
      <c r="P3508" s="348">
        <v>27640119</v>
      </c>
      <c r="Q3508" s="348">
        <v>44057985</v>
      </c>
      <c r="R3508" s="348" t="s">
        <v>16971</v>
      </c>
      <c r="S3508" s="348">
        <v>44057985</v>
      </c>
      <c r="T3508" s="348" t="s">
        <v>15726</v>
      </c>
      <c r="U3508" s="348">
        <v>27640352</v>
      </c>
      <c r="V3508" s="68"/>
      <c r="W3508" s="68"/>
      <c r="X3508" s="68" t="s">
        <v>7009</v>
      </c>
      <c r="Y3508" s="68"/>
    </row>
    <row r="3509" spans="1:25" x14ac:dyDescent="0.25">
      <c r="A3509" s="68" t="s">
        <v>9522</v>
      </c>
      <c r="B3509" s="68" t="s">
        <v>9521</v>
      </c>
      <c r="C3509" s="68" t="s">
        <v>976</v>
      </c>
      <c r="D3509" s="68" t="s">
        <v>281</v>
      </c>
      <c r="E3509" s="68" t="s">
        <v>2</v>
      </c>
      <c r="F3509" s="68" t="s">
        <v>282</v>
      </c>
      <c r="G3509" s="68" t="s">
        <v>12</v>
      </c>
      <c r="H3509" s="68" t="s">
        <v>2</v>
      </c>
      <c r="I3509" s="68">
        <v>41001</v>
      </c>
      <c r="J3509" s="68" t="s">
        <v>13818</v>
      </c>
      <c r="K3509" s="68" t="s">
        <v>283</v>
      </c>
      <c r="L3509" s="68" t="s">
        <v>281</v>
      </c>
      <c r="M3509" s="68" t="s">
        <v>4153</v>
      </c>
      <c r="N3509" s="68" t="s">
        <v>976</v>
      </c>
      <c r="O3509" s="68" t="s">
        <v>14666</v>
      </c>
      <c r="P3509" s="348">
        <v>84368410</v>
      </c>
      <c r="Q3509" s="348" t="s">
        <v>15347</v>
      </c>
      <c r="R3509" s="348" t="s">
        <v>16972</v>
      </c>
      <c r="S3509" s="348">
        <v>85644637</v>
      </c>
      <c r="T3509" s="348" t="s">
        <v>15587</v>
      </c>
      <c r="U3509" s="348">
        <v>27611126</v>
      </c>
      <c r="V3509" s="68"/>
      <c r="W3509" s="68"/>
      <c r="X3509" s="68" t="s">
        <v>7940</v>
      </c>
      <c r="Y3509" s="68"/>
    </row>
    <row r="3510" spans="1:25" x14ac:dyDescent="0.25">
      <c r="A3510" s="68" t="s">
        <v>9524</v>
      </c>
      <c r="B3510" s="68" t="s">
        <v>9523</v>
      </c>
      <c r="C3510" s="68" t="s">
        <v>9525</v>
      </c>
      <c r="D3510" s="68" t="s">
        <v>1112</v>
      </c>
      <c r="E3510" s="68" t="s">
        <v>4</v>
      </c>
      <c r="F3510" s="68" t="s">
        <v>316</v>
      </c>
      <c r="G3510" s="68" t="s">
        <v>5</v>
      </c>
      <c r="H3510" s="68" t="s">
        <v>2</v>
      </c>
      <c r="I3510" s="68">
        <v>50401</v>
      </c>
      <c r="J3510" s="68" t="s">
        <v>12900</v>
      </c>
      <c r="K3510" s="68" t="s">
        <v>317</v>
      </c>
      <c r="L3510" s="68" t="s">
        <v>14234</v>
      </c>
      <c r="M3510" s="68" t="s">
        <v>14234</v>
      </c>
      <c r="N3510" s="68" t="s">
        <v>9525</v>
      </c>
      <c r="O3510" s="68" t="s">
        <v>14666</v>
      </c>
      <c r="P3510" s="348">
        <v>26711409</v>
      </c>
      <c r="Q3510" s="348" t="s">
        <v>15347</v>
      </c>
      <c r="R3510" s="348" t="s">
        <v>13118</v>
      </c>
      <c r="S3510" s="348">
        <v>88148051</v>
      </c>
      <c r="T3510" s="348" t="s">
        <v>14949</v>
      </c>
      <c r="U3510" s="348">
        <v>26711187</v>
      </c>
      <c r="V3510" s="68"/>
      <c r="W3510" s="68"/>
      <c r="X3510" s="68" t="s">
        <v>7493</v>
      </c>
      <c r="Y3510" s="68"/>
    </row>
    <row r="3511" spans="1:25" x14ac:dyDescent="0.25">
      <c r="A3511" s="68" t="s">
        <v>9527</v>
      </c>
      <c r="B3511" s="68" t="s">
        <v>9526</v>
      </c>
      <c r="C3511" s="68" t="s">
        <v>9528</v>
      </c>
      <c r="D3511" s="68" t="s">
        <v>1112</v>
      </c>
      <c r="E3511" s="68" t="s">
        <v>3</v>
      </c>
      <c r="F3511" s="68" t="s">
        <v>316</v>
      </c>
      <c r="G3511" s="68" t="s">
        <v>2</v>
      </c>
      <c r="H3511" s="68" t="s">
        <v>2</v>
      </c>
      <c r="I3511" s="68">
        <v>50101</v>
      </c>
      <c r="J3511" s="68" t="s">
        <v>12890</v>
      </c>
      <c r="K3511" s="68" t="s">
        <v>317</v>
      </c>
      <c r="L3511" s="68" t="s">
        <v>1112</v>
      </c>
      <c r="M3511" s="68" t="s">
        <v>1112</v>
      </c>
      <c r="N3511" s="68" t="s">
        <v>14665</v>
      </c>
      <c r="O3511" s="68" t="s">
        <v>14666</v>
      </c>
      <c r="P3511" s="348">
        <v>26657204</v>
      </c>
      <c r="Q3511" s="348" t="s">
        <v>15347</v>
      </c>
      <c r="R3511" s="348" t="s">
        <v>5397</v>
      </c>
      <c r="S3511" s="348">
        <v>84043437</v>
      </c>
      <c r="T3511" s="348" t="s">
        <v>14032</v>
      </c>
      <c r="U3511" s="348">
        <v>85976933</v>
      </c>
      <c r="V3511" s="68"/>
      <c r="W3511" s="68"/>
      <c r="X3511" s="68" t="s">
        <v>7276</v>
      </c>
      <c r="Y3511" s="68"/>
    </row>
    <row r="3512" spans="1:25" x14ac:dyDescent="0.25">
      <c r="A3512" s="68" t="s">
        <v>9530</v>
      </c>
      <c r="B3512" s="68" t="s">
        <v>9529</v>
      </c>
      <c r="C3512" s="68" t="s">
        <v>1747</v>
      </c>
      <c r="D3512" s="68" t="s">
        <v>2232</v>
      </c>
      <c r="E3512" s="68" t="s">
        <v>4</v>
      </c>
      <c r="F3512" s="68" t="s">
        <v>316</v>
      </c>
      <c r="G3512" s="68" t="s">
        <v>10</v>
      </c>
      <c r="H3512" s="68" t="s">
        <v>4</v>
      </c>
      <c r="I3512" s="68">
        <v>50803</v>
      </c>
      <c r="J3512" s="68" t="s">
        <v>13924</v>
      </c>
      <c r="K3512" s="68" t="s">
        <v>317</v>
      </c>
      <c r="L3512" s="68" t="s">
        <v>3625</v>
      </c>
      <c r="M3512" s="68" t="s">
        <v>6278</v>
      </c>
      <c r="N3512" s="68" t="s">
        <v>1747</v>
      </c>
      <c r="O3512" s="68" t="s">
        <v>14666</v>
      </c>
      <c r="P3512" s="348">
        <v>26931093</v>
      </c>
      <c r="Q3512" s="348">
        <v>26955509</v>
      </c>
      <c r="R3512" s="348" t="s">
        <v>16097</v>
      </c>
      <c r="S3512" s="348">
        <v>22007568</v>
      </c>
      <c r="T3512" s="348" t="s">
        <v>15606</v>
      </c>
      <c r="U3512" s="348">
        <v>26955509</v>
      </c>
      <c r="V3512" s="68"/>
      <c r="W3512" s="68"/>
      <c r="X3512" s="68" t="s">
        <v>7004</v>
      </c>
      <c r="Y3512" s="68"/>
    </row>
    <row r="3513" spans="1:25" x14ac:dyDescent="0.25">
      <c r="A3513" s="68" t="s">
        <v>9532</v>
      </c>
      <c r="B3513" s="68" t="s">
        <v>9531</v>
      </c>
      <c r="C3513" s="68" t="s">
        <v>9533</v>
      </c>
      <c r="D3513" s="68" t="s">
        <v>2232</v>
      </c>
      <c r="E3513" s="68" t="s">
        <v>5</v>
      </c>
      <c r="F3513" s="68" t="s">
        <v>316</v>
      </c>
      <c r="G3513" s="68" t="s">
        <v>8</v>
      </c>
      <c r="H3513" s="68" t="s">
        <v>2</v>
      </c>
      <c r="I3513" s="68">
        <v>50701</v>
      </c>
      <c r="J3513" s="68" t="s">
        <v>12914</v>
      </c>
      <c r="K3513" s="68" t="s">
        <v>317</v>
      </c>
      <c r="L3513" s="68" t="s">
        <v>14276</v>
      </c>
      <c r="M3513" s="68" t="s">
        <v>2177</v>
      </c>
      <c r="N3513" s="68" t="s">
        <v>6255</v>
      </c>
      <c r="O3513" s="68" t="s">
        <v>14666</v>
      </c>
      <c r="P3513" s="348">
        <v>22005292</v>
      </c>
      <c r="Q3513" s="348" t="s">
        <v>15347</v>
      </c>
      <c r="R3513" s="348" t="s">
        <v>9940</v>
      </c>
      <c r="S3513" s="348">
        <v>83584479</v>
      </c>
      <c r="T3513" s="348" t="s">
        <v>15799</v>
      </c>
      <c r="U3513" s="348">
        <v>26687010</v>
      </c>
      <c r="V3513" s="68"/>
      <c r="W3513" s="68"/>
      <c r="X3513" s="68"/>
      <c r="Y3513" s="68"/>
    </row>
    <row r="3514" spans="1:25" x14ac:dyDescent="0.25">
      <c r="A3514" s="68" t="s">
        <v>9535</v>
      </c>
      <c r="B3514" s="68" t="s">
        <v>9534</v>
      </c>
      <c r="C3514" s="68" t="s">
        <v>1560</v>
      </c>
      <c r="D3514" s="68" t="s">
        <v>1737</v>
      </c>
      <c r="E3514" s="68" t="s">
        <v>3</v>
      </c>
      <c r="F3514" s="68" t="s">
        <v>195</v>
      </c>
      <c r="G3514" s="68" t="s">
        <v>7</v>
      </c>
      <c r="H3514" s="68" t="s">
        <v>4</v>
      </c>
      <c r="I3514" s="68">
        <v>60603</v>
      </c>
      <c r="J3514" s="68" t="s">
        <v>15336</v>
      </c>
      <c r="K3514" s="68" t="s">
        <v>196</v>
      </c>
      <c r="L3514" s="68" t="s">
        <v>14074</v>
      </c>
      <c r="M3514" s="68" t="s">
        <v>6682</v>
      </c>
      <c r="N3514" s="68" t="s">
        <v>12053</v>
      </c>
      <c r="O3514" s="68" t="s">
        <v>14666</v>
      </c>
      <c r="P3514" s="348">
        <v>22005835</v>
      </c>
      <c r="Q3514" s="348" t="s">
        <v>15347</v>
      </c>
      <c r="R3514" s="348" t="s">
        <v>16973</v>
      </c>
      <c r="S3514" s="348">
        <v>85359914</v>
      </c>
      <c r="T3514" s="348" t="s">
        <v>13214</v>
      </c>
      <c r="U3514" s="348">
        <v>87903430</v>
      </c>
      <c r="V3514" s="68"/>
      <c r="W3514" s="68"/>
      <c r="X3514" s="68" t="s">
        <v>5150</v>
      </c>
      <c r="Y3514" s="68"/>
    </row>
    <row r="3515" spans="1:25" x14ac:dyDescent="0.25">
      <c r="A3515" s="68" t="s">
        <v>9537</v>
      </c>
      <c r="B3515" s="68" t="s">
        <v>9536</v>
      </c>
      <c r="C3515" s="68" t="s">
        <v>1079</v>
      </c>
      <c r="D3515" s="68" t="s">
        <v>11173</v>
      </c>
      <c r="E3515" s="68" t="s">
        <v>6</v>
      </c>
      <c r="F3515" s="68" t="s">
        <v>133</v>
      </c>
      <c r="G3515" s="68" t="s">
        <v>2</v>
      </c>
      <c r="H3515" s="68" t="s">
        <v>3</v>
      </c>
      <c r="I3515" s="68">
        <v>70102</v>
      </c>
      <c r="J3515" s="68" t="s">
        <v>13837</v>
      </c>
      <c r="K3515" s="68" t="s">
        <v>132</v>
      </c>
      <c r="L3515" s="68" t="s">
        <v>132</v>
      </c>
      <c r="M3515" s="68" t="s">
        <v>14182</v>
      </c>
      <c r="N3515" s="68" t="s">
        <v>9538</v>
      </c>
      <c r="O3515" s="68" t="s">
        <v>14666</v>
      </c>
      <c r="P3515" s="348">
        <v>85213051</v>
      </c>
      <c r="Q3515" s="348" t="s">
        <v>15347</v>
      </c>
      <c r="R3515" s="348" t="s">
        <v>15226</v>
      </c>
      <c r="S3515" s="348">
        <v>85213051</v>
      </c>
      <c r="T3515" s="348" t="s">
        <v>10227</v>
      </c>
      <c r="U3515" s="348">
        <v>83478507</v>
      </c>
      <c r="V3515" s="68"/>
      <c r="W3515" s="68"/>
      <c r="X3515" s="68" t="s">
        <v>7787</v>
      </c>
      <c r="Y3515" s="68"/>
    </row>
    <row r="3516" spans="1:25" x14ac:dyDescent="0.25">
      <c r="A3516" s="68" t="s">
        <v>9540</v>
      </c>
      <c r="B3516" s="68" t="s">
        <v>9539</v>
      </c>
      <c r="C3516" s="68" t="s">
        <v>9541</v>
      </c>
      <c r="D3516" s="68" t="s">
        <v>11173</v>
      </c>
      <c r="E3516" s="68" t="s">
        <v>3</v>
      </c>
      <c r="F3516" s="68" t="s">
        <v>133</v>
      </c>
      <c r="G3516" s="68" t="s">
        <v>5</v>
      </c>
      <c r="H3516" s="68" t="s">
        <v>5</v>
      </c>
      <c r="I3516" s="68">
        <v>70404</v>
      </c>
      <c r="J3516" s="68" t="s">
        <v>13040</v>
      </c>
      <c r="K3516" s="68" t="s">
        <v>132</v>
      </c>
      <c r="L3516" s="68" t="s">
        <v>14347</v>
      </c>
      <c r="M3516" s="68" t="s">
        <v>14351</v>
      </c>
      <c r="N3516" s="68" t="s">
        <v>9541</v>
      </c>
      <c r="O3516" s="68" t="s">
        <v>14666</v>
      </c>
      <c r="P3516" s="348">
        <v>87593979</v>
      </c>
      <c r="Q3516" s="348" t="s">
        <v>15347</v>
      </c>
      <c r="R3516" s="348" t="s">
        <v>10596</v>
      </c>
      <c r="S3516" s="348">
        <v>87593979</v>
      </c>
      <c r="T3516" s="348" t="s">
        <v>15970</v>
      </c>
      <c r="U3516" s="348">
        <v>83768761</v>
      </c>
      <c r="V3516" s="68"/>
      <c r="W3516" s="68"/>
      <c r="X3516" s="68"/>
      <c r="Y3516" s="68"/>
    </row>
    <row r="3517" spans="1:25" x14ac:dyDescent="0.25">
      <c r="A3517" s="68" t="s">
        <v>9543</v>
      </c>
      <c r="B3517" s="68" t="s">
        <v>9542</v>
      </c>
      <c r="C3517" s="68" t="s">
        <v>682</v>
      </c>
      <c r="D3517" s="68" t="s">
        <v>299</v>
      </c>
      <c r="E3517" s="68" t="s">
        <v>12</v>
      </c>
      <c r="F3517" s="68" t="s">
        <v>49</v>
      </c>
      <c r="G3517" s="68" t="s">
        <v>300</v>
      </c>
      <c r="H3517" s="68" t="s">
        <v>4</v>
      </c>
      <c r="I3517" s="68">
        <v>21403</v>
      </c>
      <c r="J3517" s="68" t="s">
        <v>13041</v>
      </c>
      <c r="K3517" s="68" t="s">
        <v>126</v>
      </c>
      <c r="L3517" s="68" t="s">
        <v>301</v>
      </c>
      <c r="M3517" s="68" t="s">
        <v>14120</v>
      </c>
      <c r="N3517" s="68" t="s">
        <v>682</v>
      </c>
      <c r="O3517" s="68" t="s">
        <v>14666</v>
      </c>
      <c r="P3517" s="348">
        <v>41051059</v>
      </c>
      <c r="Q3517" s="348">
        <v>24717306</v>
      </c>
      <c r="R3517" s="348" t="s">
        <v>13177</v>
      </c>
      <c r="S3517" s="348">
        <v>62525715</v>
      </c>
      <c r="T3517" s="348" t="s">
        <v>12489</v>
      </c>
      <c r="U3517" s="348">
        <v>89649288</v>
      </c>
      <c r="V3517" s="68"/>
      <c r="W3517" s="68"/>
      <c r="X3517" s="68" t="s">
        <v>7001</v>
      </c>
      <c r="Y3517" s="68"/>
    </row>
    <row r="3518" spans="1:25" x14ac:dyDescent="0.25">
      <c r="A3518" s="68" t="s">
        <v>9545</v>
      </c>
      <c r="B3518" s="68" t="s">
        <v>9544</v>
      </c>
      <c r="C3518" s="68" t="s">
        <v>9546</v>
      </c>
      <c r="D3518" s="68" t="s">
        <v>299</v>
      </c>
      <c r="E3518" s="68" t="s">
        <v>15</v>
      </c>
      <c r="F3518" s="68" t="s">
        <v>49</v>
      </c>
      <c r="G3518" s="68" t="s">
        <v>12</v>
      </c>
      <c r="H3518" s="68" t="s">
        <v>12</v>
      </c>
      <c r="I3518" s="68">
        <v>21010</v>
      </c>
      <c r="J3518" s="68" t="s">
        <v>13015</v>
      </c>
      <c r="K3518" s="68" t="s">
        <v>126</v>
      </c>
      <c r="L3518" s="68" t="s">
        <v>299</v>
      </c>
      <c r="M3518" s="68" t="s">
        <v>4144</v>
      </c>
      <c r="N3518" s="68" t="s">
        <v>12054</v>
      </c>
      <c r="O3518" s="68" t="s">
        <v>14666</v>
      </c>
      <c r="P3518" s="348">
        <v>24780180</v>
      </c>
      <c r="Q3518" s="348">
        <v>24780180</v>
      </c>
      <c r="R3518" s="348" t="s">
        <v>10521</v>
      </c>
      <c r="S3518" s="348">
        <v>86802148</v>
      </c>
      <c r="T3518" s="348" t="s">
        <v>15387</v>
      </c>
      <c r="U3518" s="348">
        <v>24780158</v>
      </c>
      <c r="V3518" s="68"/>
      <c r="W3518" s="68"/>
      <c r="X3518" s="68" t="s">
        <v>5983</v>
      </c>
      <c r="Y3518" s="68"/>
    </row>
    <row r="3519" spans="1:25" x14ac:dyDescent="0.25">
      <c r="A3519" s="68" t="s">
        <v>9548</v>
      </c>
      <c r="B3519" s="68" t="s">
        <v>9547</v>
      </c>
      <c r="C3519" s="68" t="s">
        <v>9549</v>
      </c>
      <c r="D3519" s="68" t="s">
        <v>63</v>
      </c>
      <c r="E3519" s="68" t="s">
        <v>4</v>
      </c>
      <c r="F3519" s="68" t="s">
        <v>46</v>
      </c>
      <c r="G3519" s="68" t="s">
        <v>7</v>
      </c>
      <c r="H3519" s="68" t="s">
        <v>3</v>
      </c>
      <c r="I3519" s="68">
        <v>10602</v>
      </c>
      <c r="J3519" s="68" t="s">
        <v>13793</v>
      </c>
      <c r="K3519" s="68" t="s">
        <v>47</v>
      </c>
      <c r="L3519" s="68" t="s">
        <v>661</v>
      </c>
      <c r="M3519" s="68" t="s">
        <v>681</v>
      </c>
      <c r="N3519" s="68" t="s">
        <v>9549</v>
      </c>
      <c r="O3519" s="68" t="s">
        <v>14666</v>
      </c>
      <c r="P3519" s="348">
        <v>22300209</v>
      </c>
      <c r="Q3519" s="348">
        <v>88866216</v>
      </c>
      <c r="R3519" s="348" t="s">
        <v>14453</v>
      </c>
      <c r="S3519" s="348">
        <v>88866216</v>
      </c>
      <c r="T3519" s="348" t="s">
        <v>14698</v>
      </c>
      <c r="U3519" s="348">
        <v>22301358</v>
      </c>
      <c r="V3519" s="68"/>
      <c r="W3519" s="68"/>
      <c r="X3519" s="68" t="s">
        <v>9212</v>
      </c>
      <c r="Y3519" s="68"/>
    </row>
    <row r="3520" spans="1:25" x14ac:dyDescent="0.25">
      <c r="A3520" s="68" t="s">
        <v>9551</v>
      </c>
      <c r="B3520" s="68" t="s">
        <v>9550</v>
      </c>
      <c r="C3520" s="68" t="s">
        <v>9552</v>
      </c>
      <c r="D3520" s="68" t="s">
        <v>1493</v>
      </c>
      <c r="E3520" s="68" t="s">
        <v>2</v>
      </c>
      <c r="F3520" s="68" t="s">
        <v>46</v>
      </c>
      <c r="G3520" s="68" t="s">
        <v>1494</v>
      </c>
      <c r="H3520" s="68" t="s">
        <v>2</v>
      </c>
      <c r="I3520" s="68">
        <v>11901</v>
      </c>
      <c r="J3520" s="68" t="s">
        <v>15300</v>
      </c>
      <c r="K3520" s="68" t="s">
        <v>47</v>
      </c>
      <c r="L3520" s="68" t="s">
        <v>1493</v>
      </c>
      <c r="M3520" s="68" t="s">
        <v>15450</v>
      </c>
      <c r="N3520" s="68" t="s">
        <v>9552</v>
      </c>
      <c r="O3520" s="68" t="s">
        <v>14666</v>
      </c>
      <c r="P3520" s="348">
        <v>88871022</v>
      </c>
      <c r="Q3520" s="348" t="s">
        <v>15347</v>
      </c>
      <c r="R3520" s="348" t="s">
        <v>16098</v>
      </c>
      <c r="S3520" s="348">
        <v>88871022</v>
      </c>
      <c r="T3520" s="348" t="s">
        <v>6542</v>
      </c>
      <c r="U3520" s="348">
        <v>27718453</v>
      </c>
      <c r="V3520" s="68"/>
      <c r="W3520" s="68"/>
      <c r="X3520" s="68"/>
      <c r="Y3520" s="68"/>
    </row>
    <row r="3521" spans="1:25" x14ac:dyDescent="0.25">
      <c r="A3521" s="68" t="s">
        <v>9554</v>
      </c>
      <c r="B3521" s="68" t="s">
        <v>9553</v>
      </c>
      <c r="C3521" s="68" t="s">
        <v>101</v>
      </c>
      <c r="D3521" s="68" t="s">
        <v>11185</v>
      </c>
      <c r="E3521" s="68" t="s">
        <v>6</v>
      </c>
      <c r="F3521" s="68" t="s">
        <v>195</v>
      </c>
      <c r="G3521" s="68" t="s">
        <v>4</v>
      </c>
      <c r="H3521" s="68" t="s">
        <v>7</v>
      </c>
      <c r="I3521" s="68">
        <v>60306</v>
      </c>
      <c r="J3521" s="68" t="s">
        <v>13084</v>
      </c>
      <c r="K3521" s="68" t="s">
        <v>196</v>
      </c>
      <c r="L3521" s="68" t="s">
        <v>2066</v>
      </c>
      <c r="M3521" s="68" t="s">
        <v>2434</v>
      </c>
      <c r="N3521" s="68" t="s">
        <v>101</v>
      </c>
      <c r="O3521" s="68" t="s">
        <v>14666</v>
      </c>
      <c r="P3521" s="348">
        <v>22001102</v>
      </c>
      <c r="Q3521" s="348" t="s">
        <v>15347</v>
      </c>
      <c r="R3521" s="348" t="s">
        <v>10241</v>
      </c>
      <c r="S3521" s="348">
        <v>89203283</v>
      </c>
      <c r="T3521" s="348" t="s">
        <v>10499</v>
      </c>
      <c r="U3521" s="348">
        <v>27300748</v>
      </c>
      <c r="V3521" s="68"/>
      <c r="W3521" s="68"/>
      <c r="X3521" s="68"/>
      <c r="Y3521" s="68"/>
    </row>
    <row r="3522" spans="1:25" x14ac:dyDescent="0.25">
      <c r="A3522" s="68" t="s">
        <v>9556</v>
      </c>
      <c r="B3522" s="68" t="s">
        <v>9555</v>
      </c>
      <c r="C3522" s="68" t="s">
        <v>9557</v>
      </c>
      <c r="D3522" s="68" t="s">
        <v>11185</v>
      </c>
      <c r="E3522" s="68" t="s">
        <v>16</v>
      </c>
      <c r="F3522" s="68" t="s">
        <v>195</v>
      </c>
      <c r="G3522" s="68" t="s">
        <v>4</v>
      </c>
      <c r="H3522" s="68" t="s">
        <v>2</v>
      </c>
      <c r="I3522" s="68">
        <v>60301</v>
      </c>
      <c r="J3522" s="68" t="s">
        <v>12897</v>
      </c>
      <c r="K3522" s="68" t="s">
        <v>196</v>
      </c>
      <c r="L3522" s="68" t="s">
        <v>2066</v>
      </c>
      <c r="M3522" s="68" t="s">
        <v>2066</v>
      </c>
      <c r="N3522" s="68" t="s">
        <v>9557</v>
      </c>
      <c r="O3522" s="68" t="s">
        <v>14666</v>
      </c>
      <c r="P3522" s="348">
        <v>86473453</v>
      </c>
      <c r="Q3522" s="348" t="s">
        <v>15347</v>
      </c>
      <c r="R3522" s="348" t="s">
        <v>12537</v>
      </c>
      <c r="S3522" s="348">
        <v>86473453</v>
      </c>
      <c r="T3522" s="348" t="s">
        <v>15493</v>
      </c>
      <c r="U3522" s="348">
        <v>27300159</v>
      </c>
      <c r="V3522" s="68"/>
      <c r="W3522" s="68"/>
      <c r="X3522" s="68"/>
      <c r="Y3522" s="68"/>
    </row>
    <row r="3523" spans="1:25" x14ac:dyDescent="0.25">
      <c r="A3523" s="68" t="s">
        <v>9559</v>
      </c>
      <c r="B3523" s="68" t="s">
        <v>9558</v>
      </c>
      <c r="C3523" s="68" t="s">
        <v>322</v>
      </c>
      <c r="D3523" s="68" t="s">
        <v>11185</v>
      </c>
      <c r="E3523" s="68" t="s">
        <v>300</v>
      </c>
      <c r="F3523" s="68" t="s">
        <v>195</v>
      </c>
      <c r="G3523" s="68" t="s">
        <v>4</v>
      </c>
      <c r="H3523" s="68" t="s">
        <v>2</v>
      </c>
      <c r="I3523" s="68">
        <v>60301</v>
      </c>
      <c r="J3523" s="68" t="s">
        <v>12897</v>
      </c>
      <c r="K3523" s="68" t="s">
        <v>196</v>
      </c>
      <c r="L3523" s="68" t="s">
        <v>2066</v>
      </c>
      <c r="M3523" s="68" t="s">
        <v>2066</v>
      </c>
      <c r="N3523" s="68" t="s">
        <v>14450</v>
      </c>
      <c r="O3523" s="68" t="s">
        <v>14666</v>
      </c>
      <c r="P3523" s="348">
        <v>88174853</v>
      </c>
      <c r="Q3523" s="348" t="s">
        <v>15347</v>
      </c>
      <c r="R3523" s="348" t="s">
        <v>14451</v>
      </c>
      <c r="S3523" s="348">
        <v>83284820</v>
      </c>
      <c r="T3523" s="348" t="s">
        <v>15520</v>
      </c>
      <c r="U3523" s="348">
        <v>87093141</v>
      </c>
      <c r="V3523" s="68"/>
      <c r="W3523" s="68"/>
      <c r="X3523" s="68"/>
      <c r="Y3523" s="68"/>
    </row>
    <row r="3524" spans="1:25" x14ac:dyDescent="0.25">
      <c r="A3524" s="68" t="s">
        <v>9561</v>
      </c>
      <c r="B3524" s="68" t="s">
        <v>9560</v>
      </c>
      <c r="C3524" s="68" t="s">
        <v>3826</v>
      </c>
      <c r="D3524" s="68" t="s">
        <v>11185</v>
      </c>
      <c r="E3524" s="68" t="s">
        <v>12</v>
      </c>
      <c r="F3524" s="68" t="s">
        <v>195</v>
      </c>
      <c r="G3524" s="68" t="s">
        <v>4</v>
      </c>
      <c r="H3524" s="68" t="s">
        <v>2</v>
      </c>
      <c r="I3524" s="68">
        <v>60301</v>
      </c>
      <c r="J3524" s="68" t="s">
        <v>12897</v>
      </c>
      <c r="K3524" s="68" t="s">
        <v>196</v>
      </c>
      <c r="L3524" s="68" t="s">
        <v>2066</v>
      </c>
      <c r="M3524" s="68" t="s">
        <v>2066</v>
      </c>
      <c r="N3524" s="68" t="s">
        <v>3826</v>
      </c>
      <c r="O3524" s="68" t="s">
        <v>14666</v>
      </c>
      <c r="P3524" s="348">
        <v>22004474</v>
      </c>
      <c r="Q3524" s="348">
        <v>88317180</v>
      </c>
      <c r="R3524" s="348" t="s">
        <v>13674</v>
      </c>
      <c r="S3524" s="348">
        <v>88317180</v>
      </c>
      <c r="T3524" s="348" t="s">
        <v>16439</v>
      </c>
      <c r="U3524" s="348">
        <v>63327475</v>
      </c>
      <c r="V3524" s="68"/>
      <c r="W3524" s="68"/>
      <c r="X3524" s="68" t="s">
        <v>8468</v>
      </c>
      <c r="Y3524" s="68"/>
    </row>
    <row r="3525" spans="1:25" x14ac:dyDescent="0.25">
      <c r="A3525" s="68" t="s">
        <v>9563</v>
      </c>
      <c r="B3525" s="68" t="s">
        <v>9562</v>
      </c>
      <c r="C3525" s="68" t="s">
        <v>976</v>
      </c>
      <c r="D3525" s="68" t="s">
        <v>1493</v>
      </c>
      <c r="E3525" s="68" t="s">
        <v>6</v>
      </c>
      <c r="F3525" s="68" t="s">
        <v>46</v>
      </c>
      <c r="G3525" s="68" t="s">
        <v>1494</v>
      </c>
      <c r="H3525" s="68" t="s">
        <v>5</v>
      </c>
      <c r="I3525" s="68">
        <v>11904</v>
      </c>
      <c r="J3525" s="68" t="s">
        <v>13877</v>
      </c>
      <c r="K3525" s="68" t="s">
        <v>47</v>
      </c>
      <c r="L3525" s="68" t="s">
        <v>1493</v>
      </c>
      <c r="M3525" s="68" t="s">
        <v>1611</v>
      </c>
      <c r="N3525" s="68" t="s">
        <v>976</v>
      </c>
      <c r="O3525" s="68" t="s">
        <v>14666</v>
      </c>
      <c r="P3525" s="348">
        <v>27726147</v>
      </c>
      <c r="Q3525" s="348" t="s">
        <v>15347</v>
      </c>
      <c r="R3525" s="348" t="s">
        <v>15223</v>
      </c>
      <c r="S3525" s="348">
        <v>27726147</v>
      </c>
      <c r="T3525" s="348" t="s">
        <v>15470</v>
      </c>
      <c r="U3525" s="348">
        <v>27725171</v>
      </c>
      <c r="V3525" s="68"/>
      <c r="W3525" s="68"/>
      <c r="X3525" s="68" t="s">
        <v>7237</v>
      </c>
      <c r="Y3525" s="68"/>
    </row>
    <row r="3526" spans="1:25" x14ac:dyDescent="0.25">
      <c r="A3526" s="68" t="s">
        <v>9565</v>
      </c>
      <c r="B3526" s="68" t="s">
        <v>9564</v>
      </c>
      <c r="C3526" s="68" t="s">
        <v>9566</v>
      </c>
      <c r="D3526" s="68" t="s">
        <v>4633</v>
      </c>
      <c r="E3526" s="68" t="s">
        <v>11</v>
      </c>
      <c r="F3526" s="68" t="s">
        <v>89</v>
      </c>
      <c r="G3526" s="68" t="s">
        <v>6</v>
      </c>
      <c r="H3526" s="68" t="s">
        <v>16</v>
      </c>
      <c r="I3526" s="68">
        <v>30512</v>
      </c>
      <c r="J3526" s="68" t="s">
        <v>13954</v>
      </c>
      <c r="K3526" s="68" t="s">
        <v>322</v>
      </c>
      <c r="L3526" s="68" t="s">
        <v>4633</v>
      </c>
      <c r="M3526" s="68" t="s">
        <v>15700</v>
      </c>
      <c r="N3526" s="68" t="s">
        <v>12056</v>
      </c>
      <c r="O3526" s="68" t="s">
        <v>14666</v>
      </c>
      <c r="P3526" s="348">
        <v>83457821</v>
      </c>
      <c r="Q3526" s="348" t="s">
        <v>15347</v>
      </c>
      <c r="R3526" s="348" t="s">
        <v>15233</v>
      </c>
      <c r="S3526" s="348">
        <v>83579633</v>
      </c>
      <c r="T3526" s="348" t="s">
        <v>15701</v>
      </c>
      <c r="U3526" s="348">
        <v>25567876</v>
      </c>
      <c r="V3526" s="68"/>
      <c r="W3526" s="68"/>
      <c r="X3526" s="68" t="s">
        <v>15268</v>
      </c>
      <c r="Y3526" s="68"/>
    </row>
    <row r="3527" spans="1:25" x14ac:dyDescent="0.25">
      <c r="A3527" s="68" t="s">
        <v>9568</v>
      </c>
      <c r="B3527" s="68" t="s">
        <v>9567</v>
      </c>
      <c r="C3527" s="68" t="s">
        <v>9569</v>
      </c>
      <c r="D3527" s="68" t="s">
        <v>4633</v>
      </c>
      <c r="E3527" s="68" t="s">
        <v>11</v>
      </c>
      <c r="F3527" s="68" t="s">
        <v>133</v>
      </c>
      <c r="G3527" s="68" t="s">
        <v>2</v>
      </c>
      <c r="H3527" s="68" t="s">
        <v>3</v>
      </c>
      <c r="I3527" s="68">
        <v>70102</v>
      </c>
      <c r="J3527" s="68" t="s">
        <v>13837</v>
      </c>
      <c r="K3527" s="68" t="s">
        <v>132</v>
      </c>
      <c r="L3527" s="68" t="s">
        <v>132</v>
      </c>
      <c r="M3527" s="68" t="s">
        <v>14182</v>
      </c>
      <c r="N3527" s="68" t="s">
        <v>12057</v>
      </c>
      <c r="O3527" s="68" t="s">
        <v>14666</v>
      </c>
      <c r="P3527" s="348">
        <v>84296682</v>
      </c>
      <c r="Q3527" s="348">
        <v>26567876</v>
      </c>
      <c r="R3527" s="348" t="s">
        <v>14446</v>
      </c>
      <c r="S3527" s="348">
        <v>84296682</v>
      </c>
      <c r="T3527" s="348" t="s">
        <v>15701</v>
      </c>
      <c r="U3527" s="348">
        <v>26567876</v>
      </c>
      <c r="V3527" s="68"/>
      <c r="W3527" s="68"/>
      <c r="X3527" s="68" t="s">
        <v>10883</v>
      </c>
      <c r="Y3527" s="68"/>
    </row>
    <row r="3528" spans="1:25" x14ac:dyDescent="0.25">
      <c r="A3528" s="68" t="s">
        <v>9571</v>
      </c>
      <c r="B3528" s="68" t="s">
        <v>9570</v>
      </c>
      <c r="C3528" s="68" t="s">
        <v>9572</v>
      </c>
      <c r="D3528" s="68" t="s">
        <v>4633</v>
      </c>
      <c r="E3528" s="68" t="s">
        <v>8</v>
      </c>
      <c r="F3528" s="68" t="s">
        <v>133</v>
      </c>
      <c r="G3528" s="68" t="s">
        <v>2</v>
      </c>
      <c r="H3528" s="68" t="s">
        <v>3</v>
      </c>
      <c r="I3528" s="68">
        <v>70102</v>
      </c>
      <c r="J3528" s="68" t="s">
        <v>13837</v>
      </c>
      <c r="K3528" s="68" t="s">
        <v>132</v>
      </c>
      <c r="L3528" s="68" t="s">
        <v>132</v>
      </c>
      <c r="M3528" s="68" t="s">
        <v>14182</v>
      </c>
      <c r="N3528" s="68" t="s">
        <v>9572</v>
      </c>
      <c r="O3528" s="68" t="s">
        <v>14666</v>
      </c>
      <c r="P3528" s="348">
        <v>85979539</v>
      </c>
      <c r="Q3528" s="348" t="s">
        <v>15347</v>
      </c>
      <c r="R3528" s="348" t="s">
        <v>14441</v>
      </c>
      <c r="S3528" s="348">
        <v>85979539</v>
      </c>
      <c r="T3528" s="348" t="s">
        <v>9925</v>
      </c>
      <c r="U3528" s="348">
        <v>25567876</v>
      </c>
      <c r="V3528" s="68"/>
      <c r="W3528" s="68"/>
      <c r="X3528" s="68" t="s">
        <v>16974</v>
      </c>
      <c r="Y3528" s="68"/>
    </row>
    <row r="3529" spans="1:25" x14ac:dyDescent="0.25">
      <c r="A3529" s="68" t="s">
        <v>9574</v>
      </c>
      <c r="B3529" s="68" t="s">
        <v>9573</v>
      </c>
      <c r="C3529" s="68" t="s">
        <v>9575</v>
      </c>
      <c r="D3529" s="68" t="s">
        <v>4633</v>
      </c>
      <c r="E3529" s="68" t="s">
        <v>8</v>
      </c>
      <c r="F3529" s="68" t="s">
        <v>89</v>
      </c>
      <c r="G3529" s="68" t="s">
        <v>6</v>
      </c>
      <c r="H3529" s="68" t="s">
        <v>16</v>
      </c>
      <c r="I3529" s="68">
        <v>30512</v>
      </c>
      <c r="J3529" s="68" t="s">
        <v>13954</v>
      </c>
      <c r="K3529" s="68" t="s">
        <v>322</v>
      </c>
      <c r="L3529" s="68" t="s">
        <v>4633</v>
      </c>
      <c r="M3529" s="68" t="s">
        <v>15700</v>
      </c>
      <c r="N3529" s="68" t="s">
        <v>1367</v>
      </c>
      <c r="O3529" s="68" t="s">
        <v>14666</v>
      </c>
      <c r="P3529" s="348">
        <v>22064643</v>
      </c>
      <c r="Q3529" s="348">
        <v>89321895</v>
      </c>
      <c r="R3529" s="348" t="s">
        <v>16099</v>
      </c>
      <c r="S3529" s="348">
        <v>86313395</v>
      </c>
      <c r="T3529" s="348" t="s">
        <v>9925</v>
      </c>
      <c r="U3529" s="348">
        <v>25567876</v>
      </c>
      <c r="V3529" s="68"/>
      <c r="W3529" s="68"/>
      <c r="X3529" s="68" t="s">
        <v>7895</v>
      </c>
      <c r="Y3529" s="68"/>
    </row>
    <row r="3530" spans="1:25" x14ac:dyDescent="0.25">
      <c r="A3530" s="68" t="s">
        <v>9577</v>
      </c>
      <c r="B3530" s="68" t="s">
        <v>9576</v>
      </c>
      <c r="C3530" s="68" t="s">
        <v>9578</v>
      </c>
      <c r="D3530" s="68" t="s">
        <v>4633</v>
      </c>
      <c r="E3530" s="68" t="s">
        <v>8</v>
      </c>
      <c r="F3530" s="68" t="s">
        <v>133</v>
      </c>
      <c r="G3530" s="68" t="s">
        <v>2</v>
      </c>
      <c r="H3530" s="68" t="s">
        <v>3</v>
      </c>
      <c r="I3530" s="68">
        <v>70102</v>
      </c>
      <c r="J3530" s="68" t="s">
        <v>13837</v>
      </c>
      <c r="K3530" s="68" t="s">
        <v>132</v>
      </c>
      <c r="L3530" s="68" t="s">
        <v>132</v>
      </c>
      <c r="M3530" s="68" t="s">
        <v>14182</v>
      </c>
      <c r="N3530" s="68" t="s">
        <v>12058</v>
      </c>
      <c r="O3530" s="68" t="s">
        <v>14666</v>
      </c>
      <c r="P3530" s="348">
        <v>85977530</v>
      </c>
      <c r="Q3530" s="348" t="s">
        <v>15347</v>
      </c>
      <c r="R3530" s="348" t="s">
        <v>15232</v>
      </c>
      <c r="S3530" s="348">
        <v>87977530</v>
      </c>
      <c r="T3530" s="348" t="s">
        <v>9925</v>
      </c>
      <c r="U3530" s="348">
        <v>25570765</v>
      </c>
      <c r="V3530" s="68"/>
      <c r="W3530" s="68"/>
      <c r="X3530" s="68" t="s">
        <v>8955</v>
      </c>
      <c r="Y3530" s="68"/>
    </row>
    <row r="3531" spans="1:25" x14ac:dyDescent="0.25">
      <c r="A3531" s="68" t="s">
        <v>9580</v>
      </c>
      <c r="B3531" s="68" t="s">
        <v>9579</v>
      </c>
      <c r="C3531" s="68" t="s">
        <v>9581</v>
      </c>
      <c r="D3531" s="68" t="s">
        <v>4633</v>
      </c>
      <c r="E3531" s="68" t="s">
        <v>8</v>
      </c>
      <c r="F3531" s="68" t="s">
        <v>89</v>
      </c>
      <c r="G3531" s="68" t="s">
        <v>6</v>
      </c>
      <c r="H3531" s="68" t="s">
        <v>16</v>
      </c>
      <c r="I3531" s="68">
        <v>30512</v>
      </c>
      <c r="J3531" s="68" t="s">
        <v>13954</v>
      </c>
      <c r="K3531" s="68" t="s">
        <v>322</v>
      </c>
      <c r="L3531" s="68" t="s">
        <v>4633</v>
      </c>
      <c r="M3531" s="68" t="s">
        <v>15700</v>
      </c>
      <c r="N3531" s="68" t="s">
        <v>9581</v>
      </c>
      <c r="O3531" s="68" t="s">
        <v>14666</v>
      </c>
      <c r="P3531" s="348">
        <v>71392044</v>
      </c>
      <c r="Q3531" s="348" t="s">
        <v>15347</v>
      </c>
      <c r="R3531" s="348" t="s">
        <v>16100</v>
      </c>
      <c r="S3531" s="348">
        <v>71392044</v>
      </c>
      <c r="T3531" s="348" t="s">
        <v>9925</v>
      </c>
      <c r="U3531" s="348">
        <v>25570765</v>
      </c>
      <c r="V3531" s="68"/>
      <c r="W3531" s="68"/>
      <c r="X3531" s="68" t="s">
        <v>9235</v>
      </c>
      <c r="Y3531" s="68"/>
    </row>
    <row r="3532" spans="1:25" x14ac:dyDescent="0.25">
      <c r="A3532" s="68" t="s">
        <v>9583</v>
      </c>
      <c r="B3532" s="68" t="s">
        <v>9582</v>
      </c>
      <c r="C3532" s="68" t="s">
        <v>9584</v>
      </c>
      <c r="D3532" s="68" t="s">
        <v>4633</v>
      </c>
      <c r="E3532" s="68" t="s">
        <v>11</v>
      </c>
      <c r="F3532" s="68" t="s">
        <v>89</v>
      </c>
      <c r="G3532" s="68" t="s">
        <v>6</v>
      </c>
      <c r="H3532" s="68" t="s">
        <v>16</v>
      </c>
      <c r="I3532" s="68">
        <v>30512</v>
      </c>
      <c r="J3532" s="68" t="s">
        <v>13954</v>
      </c>
      <c r="K3532" s="68" t="s">
        <v>322</v>
      </c>
      <c r="L3532" s="68" t="s">
        <v>4633</v>
      </c>
      <c r="M3532" s="68" t="s">
        <v>15700</v>
      </c>
      <c r="N3532" s="68" t="s">
        <v>9584</v>
      </c>
      <c r="O3532" s="68" t="s">
        <v>14666</v>
      </c>
      <c r="P3532" s="348">
        <v>84932879</v>
      </c>
      <c r="Q3532" s="348" t="s">
        <v>15347</v>
      </c>
      <c r="R3532" s="348" t="s">
        <v>12788</v>
      </c>
      <c r="S3532" s="348">
        <v>84932879</v>
      </c>
      <c r="T3532" s="348" t="s">
        <v>15701</v>
      </c>
      <c r="U3532" s="348">
        <v>25560790</v>
      </c>
      <c r="V3532" s="68"/>
      <c r="W3532" s="68"/>
      <c r="X3532" s="68"/>
      <c r="Y3532" s="68"/>
    </row>
    <row r="3533" spans="1:25" x14ac:dyDescent="0.25">
      <c r="A3533" s="68" t="s">
        <v>9586</v>
      </c>
      <c r="B3533" s="69" t="s">
        <v>9585</v>
      </c>
      <c r="C3533" s="68" t="s">
        <v>12376</v>
      </c>
      <c r="D3533" s="68" t="s">
        <v>4633</v>
      </c>
      <c r="E3533" s="68" t="s">
        <v>11</v>
      </c>
      <c r="F3533" s="68" t="s">
        <v>89</v>
      </c>
      <c r="G3533" s="68" t="s">
        <v>6</v>
      </c>
      <c r="H3533" s="68" t="s">
        <v>16</v>
      </c>
      <c r="I3533" s="68">
        <v>30512</v>
      </c>
      <c r="J3533" s="68" t="s">
        <v>13954</v>
      </c>
      <c r="K3533" s="68" t="s">
        <v>322</v>
      </c>
      <c r="L3533" s="68" t="s">
        <v>4633</v>
      </c>
      <c r="M3533" s="68" t="s">
        <v>15700</v>
      </c>
      <c r="N3533" s="68" t="s">
        <v>12376</v>
      </c>
      <c r="O3533" s="68" t="s">
        <v>14666</v>
      </c>
      <c r="P3533" s="348" t="s">
        <v>15347</v>
      </c>
      <c r="Q3533" s="348" t="s">
        <v>15347</v>
      </c>
      <c r="R3533" s="348" t="s">
        <v>14456</v>
      </c>
      <c r="S3533" s="348">
        <v>87641692</v>
      </c>
      <c r="T3533" s="348" t="s">
        <v>15701</v>
      </c>
      <c r="U3533" s="348">
        <v>25567876</v>
      </c>
      <c r="V3533" s="68"/>
      <c r="W3533" s="68"/>
      <c r="X3533" s="68" t="s">
        <v>8946</v>
      </c>
      <c r="Y3533" s="68"/>
    </row>
    <row r="3534" spans="1:25" x14ac:dyDescent="0.25">
      <c r="A3534" s="68" t="s">
        <v>9588</v>
      </c>
      <c r="B3534" s="68" t="s">
        <v>9587</v>
      </c>
      <c r="C3534" s="68" t="s">
        <v>8626</v>
      </c>
      <c r="D3534" s="68" t="s">
        <v>4633</v>
      </c>
      <c r="E3534" s="68" t="s">
        <v>11</v>
      </c>
      <c r="F3534" s="68" t="s">
        <v>89</v>
      </c>
      <c r="G3534" s="68" t="s">
        <v>6</v>
      </c>
      <c r="H3534" s="68" t="s">
        <v>16</v>
      </c>
      <c r="I3534" s="68">
        <v>30512</v>
      </c>
      <c r="J3534" s="68" t="s">
        <v>13954</v>
      </c>
      <c r="K3534" s="68" t="s">
        <v>322</v>
      </c>
      <c r="L3534" s="68" t="s">
        <v>4633</v>
      </c>
      <c r="M3534" s="68" t="s">
        <v>15700</v>
      </c>
      <c r="N3534" s="68" t="s">
        <v>12059</v>
      </c>
      <c r="O3534" s="68" t="s">
        <v>14666</v>
      </c>
      <c r="P3534" s="348">
        <v>25140623</v>
      </c>
      <c r="Q3534" s="348" t="s">
        <v>15347</v>
      </c>
      <c r="R3534" s="348" t="s">
        <v>16101</v>
      </c>
      <c r="S3534" s="348">
        <v>89892724</v>
      </c>
      <c r="T3534" s="348" t="s">
        <v>15701</v>
      </c>
      <c r="U3534" s="348">
        <v>25567876</v>
      </c>
      <c r="V3534" s="68"/>
      <c r="W3534" s="68"/>
      <c r="X3534" s="68" t="s">
        <v>8028</v>
      </c>
      <c r="Y3534" s="68"/>
    </row>
    <row r="3535" spans="1:25" x14ac:dyDescent="0.25">
      <c r="A3535" s="68" t="s">
        <v>9590</v>
      </c>
      <c r="B3535" s="68" t="s">
        <v>9589</v>
      </c>
      <c r="C3535" s="68" t="s">
        <v>7361</v>
      </c>
      <c r="D3535" s="68" t="s">
        <v>4633</v>
      </c>
      <c r="E3535" s="68" t="s">
        <v>8</v>
      </c>
      <c r="F3535" s="68" t="s">
        <v>89</v>
      </c>
      <c r="G3535" s="68" t="s">
        <v>6</v>
      </c>
      <c r="H3535" s="68" t="s">
        <v>16</v>
      </c>
      <c r="I3535" s="68">
        <v>30512</v>
      </c>
      <c r="J3535" s="68" t="s">
        <v>13954</v>
      </c>
      <c r="K3535" s="68" t="s">
        <v>322</v>
      </c>
      <c r="L3535" s="68" t="s">
        <v>4633</v>
      </c>
      <c r="M3535" s="68" t="s">
        <v>15700</v>
      </c>
      <c r="N3535" s="68" t="s">
        <v>12060</v>
      </c>
      <c r="O3535" s="68" t="s">
        <v>14666</v>
      </c>
      <c r="P3535" s="348">
        <v>25140441</v>
      </c>
      <c r="Q3535" s="348" t="s">
        <v>15347</v>
      </c>
      <c r="R3535" s="348" t="s">
        <v>15228</v>
      </c>
      <c r="S3535" s="348">
        <v>87681154</v>
      </c>
      <c r="T3535" s="348" t="s">
        <v>9925</v>
      </c>
      <c r="U3535" s="348">
        <v>25570765</v>
      </c>
      <c r="V3535" s="68"/>
      <c r="W3535" s="68"/>
      <c r="X3535" s="68" t="s">
        <v>7796</v>
      </c>
      <c r="Y3535" s="68"/>
    </row>
    <row r="3536" spans="1:25" x14ac:dyDescent="0.25">
      <c r="A3536" s="68" t="s">
        <v>9592</v>
      </c>
      <c r="B3536" s="68" t="s">
        <v>9591</v>
      </c>
      <c r="C3536" s="68" t="s">
        <v>9593</v>
      </c>
      <c r="D3536" s="68" t="s">
        <v>4633</v>
      </c>
      <c r="E3536" s="68" t="s">
        <v>2</v>
      </c>
      <c r="F3536" s="68" t="s">
        <v>89</v>
      </c>
      <c r="G3536" s="68" t="s">
        <v>5</v>
      </c>
      <c r="H3536" s="68" t="s">
        <v>3</v>
      </c>
      <c r="I3536" s="68">
        <v>30402</v>
      </c>
      <c r="J3536" s="68" t="s">
        <v>13859</v>
      </c>
      <c r="K3536" s="68" t="s">
        <v>322</v>
      </c>
      <c r="L3536" s="68" t="s">
        <v>14181</v>
      </c>
      <c r="M3536" s="68" t="s">
        <v>4634</v>
      </c>
      <c r="N3536" s="68" t="s">
        <v>12061</v>
      </c>
      <c r="O3536" s="68" t="s">
        <v>14666</v>
      </c>
      <c r="P3536" s="348">
        <v>25350022</v>
      </c>
      <c r="Q3536" s="348">
        <v>89805824</v>
      </c>
      <c r="R3536" s="348" t="s">
        <v>13338</v>
      </c>
      <c r="S3536" s="348">
        <v>89805824</v>
      </c>
      <c r="T3536" s="348" t="s">
        <v>4682</v>
      </c>
      <c r="U3536" s="348">
        <v>70108916</v>
      </c>
      <c r="V3536" s="68"/>
      <c r="W3536" s="68"/>
      <c r="X3536" s="68" t="s">
        <v>12203</v>
      </c>
      <c r="Y3536" s="68"/>
    </row>
    <row r="3537" spans="1:25" x14ac:dyDescent="0.25">
      <c r="A3537" s="68" t="s">
        <v>9596</v>
      </c>
      <c r="B3537" s="68" t="s">
        <v>9595</v>
      </c>
      <c r="C3537" s="68" t="s">
        <v>8389</v>
      </c>
      <c r="D3537" s="68" t="s">
        <v>4633</v>
      </c>
      <c r="E3537" s="68" t="s">
        <v>2</v>
      </c>
      <c r="F3537" s="68" t="s">
        <v>89</v>
      </c>
      <c r="G3537" s="68" t="s">
        <v>5</v>
      </c>
      <c r="H3537" s="68" t="s">
        <v>2</v>
      </c>
      <c r="I3537" s="68">
        <v>30401</v>
      </c>
      <c r="J3537" s="68" t="s">
        <v>13774</v>
      </c>
      <c r="K3537" s="68" t="s">
        <v>322</v>
      </c>
      <c r="L3537" s="68" t="s">
        <v>14181</v>
      </c>
      <c r="M3537" s="68" t="s">
        <v>4638</v>
      </c>
      <c r="N3537" s="68" t="s">
        <v>8389</v>
      </c>
      <c r="O3537" s="68" t="s">
        <v>14666</v>
      </c>
      <c r="P3537" s="348">
        <v>25321301</v>
      </c>
      <c r="Q3537" s="348" t="s">
        <v>15347</v>
      </c>
      <c r="R3537" s="348" t="s">
        <v>16975</v>
      </c>
      <c r="S3537" s="348">
        <v>86206464</v>
      </c>
      <c r="T3537" s="348" t="s">
        <v>4682</v>
      </c>
      <c r="U3537" s="348">
        <v>70108916</v>
      </c>
      <c r="V3537" s="68"/>
      <c r="W3537" s="68"/>
      <c r="X3537" s="68" t="s">
        <v>7466</v>
      </c>
      <c r="Y3537" s="68"/>
    </row>
    <row r="3538" spans="1:25" x14ac:dyDescent="0.25">
      <c r="A3538" s="68" t="s">
        <v>9598</v>
      </c>
      <c r="B3538" s="68" t="s">
        <v>9597</v>
      </c>
      <c r="C3538" s="68" t="s">
        <v>718</v>
      </c>
      <c r="D3538" s="68" t="s">
        <v>125</v>
      </c>
      <c r="E3538" s="68" t="s">
        <v>8</v>
      </c>
      <c r="F3538" s="68" t="s">
        <v>49</v>
      </c>
      <c r="G3538" s="68" t="s">
        <v>15</v>
      </c>
      <c r="H3538" s="68" t="s">
        <v>2</v>
      </c>
      <c r="I3538" s="68">
        <v>21101</v>
      </c>
      <c r="J3538" s="68" t="s">
        <v>12924</v>
      </c>
      <c r="K3538" s="68" t="s">
        <v>126</v>
      </c>
      <c r="L3538" s="68" t="s">
        <v>2202</v>
      </c>
      <c r="M3538" s="68" t="s">
        <v>2202</v>
      </c>
      <c r="N3538" s="68" t="s">
        <v>718</v>
      </c>
      <c r="O3538" s="68" t="s">
        <v>14666</v>
      </c>
      <c r="P3538" s="348">
        <v>24631455</v>
      </c>
      <c r="Q3538" s="348" t="s">
        <v>15347</v>
      </c>
      <c r="R3538" s="348" t="s">
        <v>10001</v>
      </c>
      <c r="S3538" s="348">
        <v>24631455</v>
      </c>
      <c r="T3538" s="348" t="s">
        <v>15500</v>
      </c>
      <c r="U3538" s="348">
        <v>24633545</v>
      </c>
      <c r="V3538" s="68"/>
      <c r="W3538" s="68"/>
      <c r="X3538" s="68" t="s">
        <v>7513</v>
      </c>
      <c r="Y3538" s="68"/>
    </row>
    <row r="3539" spans="1:25" x14ac:dyDescent="0.25">
      <c r="A3539" s="68" t="s">
        <v>9600</v>
      </c>
      <c r="B3539" s="68" t="s">
        <v>9599</v>
      </c>
      <c r="C3539" s="68" t="s">
        <v>3023</v>
      </c>
      <c r="D3539" s="68" t="s">
        <v>1112</v>
      </c>
      <c r="E3539" s="68" t="s">
        <v>3</v>
      </c>
      <c r="F3539" s="68" t="s">
        <v>316</v>
      </c>
      <c r="G3539" s="68" t="s">
        <v>2</v>
      </c>
      <c r="H3539" s="68" t="s">
        <v>2</v>
      </c>
      <c r="I3539" s="68">
        <v>50101</v>
      </c>
      <c r="J3539" s="68" t="s">
        <v>12890</v>
      </c>
      <c r="K3539" s="68" t="s">
        <v>317</v>
      </c>
      <c r="L3539" s="68" t="s">
        <v>1112</v>
      </c>
      <c r="M3539" s="68" t="s">
        <v>1112</v>
      </c>
      <c r="N3539" s="68" t="s">
        <v>3023</v>
      </c>
      <c r="O3539" s="68" t="s">
        <v>14666</v>
      </c>
      <c r="P3539" s="348">
        <v>26671071</v>
      </c>
      <c r="Q3539" s="348" t="s">
        <v>15347</v>
      </c>
      <c r="R3539" s="348" t="s">
        <v>16976</v>
      </c>
      <c r="S3539" s="348">
        <v>26671071</v>
      </c>
      <c r="T3539" s="348" t="s">
        <v>14032</v>
      </c>
      <c r="U3539" s="348">
        <v>85976933</v>
      </c>
      <c r="V3539" s="68"/>
      <c r="W3539" s="68"/>
      <c r="X3539" s="68" t="s">
        <v>7131</v>
      </c>
      <c r="Y3539" s="68"/>
    </row>
    <row r="3540" spans="1:25" x14ac:dyDescent="0.25">
      <c r="A3540" s="68" t="s">
        <v>9602</v>
      </c>
      <c r="B3540" s="68" t="s">
        <v>9601</v>
      </c>
      <c r="C3540" s="68" t="s">
        <v>181</v>
      </c>
      <c r="D3540" s="68" t="s">
        <v>1493</v>
      </c>
      <c r="E3540" s="68" t="s">
        <v>7</v>
      </c>
      <c r="F3540" s="68" t="s">
        <v>46</v>
      </c>
      <c r="G3540" s="68" t="s">
        <v>1494</v>
      </c>
      <c r="H3540" s="68" t="s">
        <v>10</v>
      </c>
      <c r="I3540" s="68">
        <v>11908</v>
      </c>
      <c r="J3540" s="68" t="s">
        <v>13882</v>
      </c>
      <c r="K3540" s="68" t="s">
        <v>47</v>
      </c>
      <c r="L3540" s="68" t="s">
        <v>1493</v>
      </c>
      <c r="M3540" s="68" t="s">
        <v>14037</v>
      </c>
      <c r="N3540" s="68" t="s">
        <v>181</v>
      </c>
      <c r="O3540" s="68" t="s">
        <v>14666</v>
      </c>
      <c r="P3540" s="348" t="s">
        <v>15347</v>
      </c>
      <c r="Q3540" s="348" t="s">
        <v>15347</v>
      </c>
      <c r="R3540" s="348" t="s">
        <v>15229</v>
      </c>
      <c r="S3540" s="348">
        <v>86054906</v>
      </c>
      <c r="T3540" s="348" t="s">
        <v>15481</v>
      </c>
      <c r="U3540" s="348">
        <v>27311075</v>
      </c>
      <c r="V3540" s="68"/>
      <c r="W3540" s="68"/>
      <c r="X3540" s="68" t="s">
        <v>7704</v>
      </c>
      <c r="Y3540" s="68"/>
    </row>
    <row r="3541" spans="1:25" x14ac:dyDescent="0.25">
      <c r="A3541" s="68" t="s">
        <v>9604</v>
      </c>
      <c r="B3541" s="68" t="s">
        <v>9603</v>
      </c>
      <c r="C3541" s="68" t="s">
        <v>9605</v>
      </c>
      <c r="D3541" s="68" t="s">
        <v>1737</v>
      </c>
      <c r="E3541" s="68" t="s">
        <v>2</v>
      </c>
      <c r="F3541" s="68" t="s">
        <v>195</v>
      </c>
      <c r="G3541" s="68" t="s">
        <v>7</v>
      </c>
      <c r="H3541" s="68" t="s">
        <v>2</v>
      </c>
      <c r="I3541" s="68">
        <v>60601</v>
      </c>
      <c r="J3541" s="68" t="s">
        <v>15334</v>
      </c>
      <c r="K3541" s="68" t="s">
        <v>196</v>
      </c>
      <c r="L3541" s="68" t="s">
        <v>14074</v>
      </c>
      <c r="M3541" s="68" t="s">
        <v>14074</v>
      </c>
      <c r="N3541" s="68" t="s">
        <v>8458</v>
      </c>
      <c r="O3541" s="68" t="s">
        <v>14666</v>
      </c>
      <c r="P3541" s="348">
        <v>27771603</v>
      </c>
      <c r="Q3541" s="348" t="s">
        <v>15347</v>
      </c>
      <c r="R3541" s="348" t="s">
        <v>16977</v>
      </c>
      <c r="S3541" s="348">
        <v>88241387</v>
      </c>
      <c r="T3541" s="348" t="s">
        <v>10063</v>
      </c>
      <c r="U3541" s="348">
        <v>27740318</v>
      </c>
      <c r="V3541" s="68"/>
      <c r="W3541" s="68"/>
      <c r="X3541" s="68" t="s">
        <v>12204</v>
      </c>
      <c r="Y3541" s="68"/>
    </row>
    <row r="3542" spans="1:25" x14ac:dyDescent="0.25">
      <c r="A3542" s="68" t="s">
        <v>9607</v>
      </c>
      <c r="B3542" s="68" t="s">
        <v>9606</v>
      </c>
      <c r="C3542" s="68" t="s">
        <v>1512</v>
      </c>
      <c r="D3542" s="68" t="s">
        <v>11185</v>
      </c>
      <c r="E3542" s="68" t="s">
        <v>11</v>
      </c>
      <c r="F3542" s="68" t="s">
        <v>195</v>
      </c>
      <c r="G3542" s="68" t="s">
        <v>6</v>
      </c>
      <c r="H3542" s="68" t="s">
        <v>3</v>
      </c>
      <c r="I3542" s="68">
        <v>60502</v>
      </c>
      <c r="J3542" s="68" t="s">
        <v>12940</v>
      </c>
      <c r="K3542" s="68" t="s">
        <v>196</v>
      </c>
      <c r="L3542" s="68" t="s">
        <v>14048</v>
      </c>
      <c r="M3542" s="68" t="s">
        <v>14317</v>
      </c>
      <c r="N3542" s="68" t="s">
        <v>1512</v>
      </c>
      <c r="O3542" s="68" t="s">
        <v>14666</v>
      </c>
      <c r="P3542" s="348">
        <v>72096512</v>
      </c>
      <c r="Q3542" s="348">
        <v>27867373</v>
      </c>
      <c r="R3542" s="348" t="s">
        <v>14344</v>
      </c>
      <c r="S3542" s="348">
        <v>72096512</v>
      </c>
      <c r="T3542" s="348" t="s">
        <v>15364</v>
      </c>
      <c r="U3542" s="348">
        <v>27867373</v>
      </c>
      <c r="V3542" s="68"/>
      <c r="W3542" s="68"/>
      <c r="X3542" s="68" t="s">
        <v>7999</v>
      </c>
      <c r="Y3542" s="68"/>
    </row>
    <row r="3543" spans="1:25" x14ac:dyDescent="0.25">
      <c r="A3543" s="68" t="s">
        <v>9609</v>
      </c>
      <c r="B3543" s="68" t="s">
        <v>9608</v>
      </c>
      <c r="C3543" s="68" t="s">
        <v>6768</v>
      </c>
      <c r="D3543" s="68" t="s">
        <v>194</v>
      </c>
      <c r="E3543" s="68" t="s">
        <v>4</v>
      </c>
      <c r="F3543" s="68" t="s">
        <v>195</v>
      </c>
      <c r="G3543" s="68" t="s">
        <v>17</v>
      </c>
      <c r="H3543" s="68" t="s">
        <v>2</v>
      </c>
      <c r="I3543" s="68">
        <v>61301</v>
      </c>
      <c r="J3543" s="68" t="s">
        <v>14585</v>
      </c>
      <c r="K3543" s="68" t="s">
        <v>196</v>
      </c>
      <c r="L3543" s="68" t="s">
        <v>198</v>
      </c>
      <c r="M3543" s="68" t="s">
        <v>198</v>
      </c>
      <c r="N3543" s="68" t="s">
        <v>12062</v>
      </c>
      <c r="O3543" s="68" t="s">
        <v>14666</v>
      </c>
      <c r="P3543" s="348">
        <v>22001253</v>
      </c>
      <c r="Q3543" s="348">
        <v>27355041</v>
      </c>
      <c r="R3543" s="348" t="s">
        <v>12063</v>
      </c>
      <c r="S3543" s="348">
        <v>88997040</v>
      </c>
      <c r="T3543" s="348" t="s">
        <v>15362</v>
      </c>
      <c r="U3543" s="348">
        <v>27355041</v>
      </c>
      <c r="V3543" s="68"/>
      <c r="W3543" s="68"/>
      <c r="X3543" s="68" t="s">
        <v>7910</v>
      </c>
      <c r="Y3543" s="68"/>
    </row>
    <row r="3544" spans="1:25" x14ac:dyDescent="0.25">
      <c r="A3544" s="68" t="s">
        <v>9611</v>
      </c>
      <c r="B3544" s="68" t="s">
        <v>9610</v>
      </c>
      <c r="C3544" s="68" t="s">
        <v>9612</v>
      </c>
      <c r="D3544" s="68" t="s">
        <v>11160</v>
      </c>
      <c r="E3544" s="68" t="s">
        <v>10</v>
      </c>
      <c r="F3544" s="68" t="s">
        <v>49</v>
      </c>
      <c r="G3544" s="68" t="s">
        <v>17</v>
      </c>
      <c r="H3544" s="68" t="s">
        <v>2</v>
      </c>
      <c r="I3544" s="68">
        <v>21301</v>
      </c>
      <c r="J3544" s="68" t="s">
        <v>13028</v>
      </c>
      <c r="K3544" s="68" t="s">
        <v>126</v>
      </c>
      <c r="L3544" s="68" t="s">
        <v>271</v>
      </c>
      <c r="M3544" s="68" t="s">
        <v>271</v>
      </c>
      <c r="N3544" s="68" t="s">
        <v>9612</v>
      </c>
      <c r="O3544" s="68" t="s">
        <v>14666</v>
      </c>
      <c r="P3544" s="348" t="s">
        <v>15347</v>
      </c>
      <c r="Q3544" s="348" t="s">
        <v>15347</v>
      </c>
      <c r="R3544" s="348" t="s">
        <v>16978</v>
      </c>
      <c r="S3544" s="348">
        <v>87070418</v>
      </c>
      <c r="T3544" s="348" t="s">
        <v>15625</v>
      </c>
      <c r="U3544" s="348">
        <v>87067098</v>
      </c>
      <c r="V3544" s="68"/>
      <c r="W3544" s="68"/>
      <c r="X3544" s="68" t="s">
        <v>7506</v>
      </c>
      <c r="Y3544" s="68"/>
    </row>
    <row r="3545" spans="1:25" x14ac:dyDescent="0.25">
      <c r="A3545" s="68" t="s">
        <v>9614</v>
      </c>
      <c r="B3545" s="68" t="s">
        <v>9613</v>
      </c>
      <c r="C3545" s="68" t="s">
        <v>3522</v>
      </c>
      <c r="D3545" s="68" t="s">
        <v>11160</v>
      </c>
      <c r="E3545" s="68" t="s">
        <v>2</v>
      </c>
      <c r="F3545" s="68" t="s">
        <v>49</v>
      </c>
      <c r="G3545" s="68" t="s">
        <v>17</v>
      </c>
      <c r="H3545" s="68" t="s">
        <v>2</v>
      </c>
      <c r="I3545" s="68">
        <v>21301</v>
      </c>
      <c r="J3545" s="68" t="s">
        <v>13028</v>
      </c>
      <c r="K3545" s="68" t="s">
        <v>126</v>
      </c>
      <c r="L3545" s="68" t="s">
        <v>271</v>
      </c>
      <c r="M3545" s="68" t="s">
        <v>271</v>
      </c>
      <c r="N3545" s="68" t="s">
        <v>3522</v>
      </c>
      <c r="O3545" s="68" t="s">
        <v>14666</v>
      </c>
      <c r="P3545" s="348">
        <v>44057995</v>
      </c>
      <c r="Q3545" s="348" t="s">
        <v>15347</v>
      </c>
      <c r="R3545" s="348" t="s">
        <v>15227</v>
      </c>
      <c r="S3545" s="348">
        <v>86558116</v>
      </c>
      <c r="T3545" s="348" t="s">
        <v>15793</v>
      </c>
      <c r="U3545" s="348">
        <v>24700533</v>
      </c>
      <c r="V3545" s="68"/>
      <c r="W3545" s="68"/>
      <c r="X3545" s="68" t="s">
        <v>8869</v>
      </c>
      <c r="Y3545" s="68"/>
    </row>
    <row r="3546" spans="1:25" x14ac:dyDescent="0.25">
      <c r="A3546" s="68" t="s">
        <v>9616</v>
      </c>
      <c r="B3546" s="68" t="s">
        <v>9615</v>
      </c>
      <c r="C3546" s="68" t="s">
        <v>1501</v>
      </c>
      <c r="D3546" s="68" t="s">
        <v>11160</v>
      </c>
      <c r="E3546" s="68" t="s">
        <v>10</v>
      </c>
      <c r="F3546" s="68" t="s">
        <v>49</v>
      </c>
      <c r="G3546" s="68" t="s">
        <v>17</v>
      </c>
      <c r="H3546" s="68" t="s">
        <v>2</v>
      </c>
      <c r="I3546" s="68">
        <v>21301</v>
      </c>
      <c r="J3546" s="68" t="s">
        <v>13028</v>
      </c>
      <c r="K3546" s="68" t="s">
        <v>126</v>
      </c>
      <c r="L3546" s="68" t="s">
        <v>271</v>
      </c>
      <c r="M3546" s="68" t="s">
        <v>271</v>
      </c>
      <c r="N3546" s="68" t="s">
        <v>1501</v>
      </c>
      <c r="O3546" s="68" t="s">
        <v>14666</v>
      </c>
      <c r="P3546" s="348">
        <v>72967940</v>
      </c>
      <c r="Q3546" s="348">
        <v>24708313</v>
      </c>
      <c r="R3546" s="348" t="s">
        <v>13340</v>
      </c>
      <c r="S3546" s="348">
        <v>88256215</v>
      </c>
      <c r="T3546" s="348" t="s">
        <v>15625</v>
      </c>
      <c r="U3546" s="348">
        <v>87067098</v>
      </c>
      <c r="V3546" s="68"/>
      <c r="W3546" s="68"/>
      <c r="X3546" s="68" t="s">
        <v>7820</v>
      </c>
      <c r="Y3546" s="68"/>
    </row>
    <row r="3547" spans="1:25" x14ac:dyDescent="0.25">
      <c r="A3547" s="68" t="s">
        <v>9618</v>
      </c>
      <c r="B3547" s="68" t="s">
        <v>9617</v>
      </c>
      <c r="C3547" s="68" t="s">
        <v>14458</v>
      </c>
      <c r="D3547" s="68" t="s">
        <v>11173</v>
      </c>
      <c r="E3547" s="68" t="s">
        <v>4</v>
      </c>
      <c r="F3547" s="68" t="s">
        <v>133</v>
      </c>
      <c r="G3547" s="68" t="s">
        <v>5</v>
      </c>
      <c r="H3547" s="68" t="s">
        <v>5</v>
      </c>
      <c r="I3547" s="68">
        <v>70404</v>
      </c>
      <c r="J3547" s="68" t="s">
        <v>13040</v>
      </c>
      <c r="K3547" s="68" t="s">
        <v>132</v>
      </c>
      <c r="L3547" s="68" t="s">
        <v>14347</v>
      </c>
      <c r="M3547" s="68" t="s">
        <v>14351</v>
      </c>
      <c r="N3547" s="68" t="s">
        <v>14458</v>
      </c>
      <c r="O3547" s="68" t="s">
        <v>14666</v>
      </c>
      <c r="P3547" s="348">
        <v>88571306</v>
      </c>
      <c r="Q3547" s="348" t="s">
        <v>15347</v>
      </c>
      <c r="R3547" s="348" t="s">
        <v>14459</v>
      </c>
      <c r="S3547" s="348">
        <v>88571306</v>
      </c>
      <c r="T3547" s="348" t="s">
        <v>15934</v>
      </c>
      <c r="U3547" s="348">
        <v>88320938</v>
      </c>
      <c r="V3547" s="68"/>
      <c r="W3547" s="68"/>
      <c r="X3547" s="68"/>
      <c r="Y3547" s="68"/>
    </row>
    <row r="3548" spans="1:25" x14ac:dyDescent="0.25">
      <c r="A3548" s="68" t="s">
        <v>9620</v>
      </c>
      <c r="B3548" s="68" t="s">
        <v>9619</v>
      </c>
      <c r="C3548" s="68" t="s">
        <v>9621</v>
      </c>
      <c r="D3548" s="68" t="s">
        <v>11173</v>
      </c>
      <c r="E3548" s="68" t="s">
        <v>2</v>
      </c>
      <c r="F3548" s="68" t="s">
        <v>133</v>
      </c>
      <c r="G3548" s="68" t="s">
        <v>5</v>
      </c>
      <c r="H3548" s="68" t="s">
        <v>2</v>
      </c>
      <c r="I3548" s="68">
        <v>70401</v>
      </c>
      <c r="J3548" s="68" t="s">
        <v>12902</v>
      </c>
      <c r="K3548" s="68" t="s">
        <v>132</v>
      </c>
      <c r="L3548" s="68" t="s">
        <v>14347</v>
      </c>
      <c r="M3548" s="68" t="s">
        <v>7341</v>
      </c>
      <c r="N3548" s="68" t="s">
        <v>9621</v>
      </c>
      <c r="O3548" s="68" t="s">
        <v>14666</v>
      </c>
      <c r="P3548" s="348">
        <v>84757646</v>
      </c>
      <c r="Q3548" s="348" t="s">
        <v>15347</v>
      </c>
      <c r="R3548" s="348" t="s">
        <v>15231</v>
      </c>
      <c r="S3548" s="348">
        <v>84757646</v>
      </c>
      <c r="T3548" s="348" t="s">
        <v>15939</v>
      </c>
      <c r="U3548" s="348">
        <v>87286188</v>
      </c>
      <c r="V3548" s="68"/>
      <c r="W3548" s="68"/>
      <c r="X3548" s="68" t="s">
        <v>7375</v>
      </c>
      <c r="Y3548" s="68"/>
    </row>
    <row r="3549" spans="1:25" x14ac:dyDescent="0.25">
      <c r="A3549" s="68" t="s">
        <v>9623</v>
      </c>
      <c r="B3549" s="68" t="s">
        <v>9622</v>
      </c>
      <c r="C3549" s="68" t="s">
        <v>9624</v>
      </c>
      <c r="D3549" s="68" t="s">
        <v>132</v>
      </c>
      <c r="E3549" s="68" t="s">
        <v>10</v>
      </c>
      <c r="F3549" s="68" t="s">
        <v>133</v>
      </c>
      <c r="G3549" s="68" t="s">
        <v>5</v>
      </c>
      <c r="H3549" s="68" t="s">
        <v>4</v>
      </c>
      <c r="I3549" s="68">
        <v>70403</v>
      </c>
      <c r="J3549" s="68" t="s">
        <v>12985</v>
      </c>
      <c r="K3549" s="68" t="s">
        <v>132</v>
      </c>
      <c r="L3549" s="68" t="s">
        <v>14347</v>
      </c>
      <c r="M3549" s="68" t="s">
        <v>7858</v>
      </c>
      <c r="N3549" s="68" t="s">
        <v>9624</v>
      </c>
      <c r="O3549" s="68" t="s">
        <v>14666</v>
      </c>
      <c r="P3549" s="348">
        <v>27551216</v>
      </c>
      <c r="Q3549" s="348">
        <v>27550459</v>
      </c>
      <c r="R3549" s="348" t="s">
        <v>16979</v>
      </c>
      <c r="S3549" s="348">
        <v>83922647</v>
      </c>
      <c r="T3549" s="348" t="s">
        <v>15975</v>
      </c>
      <c r="U3549" s="348">
        <v>86949102</v>
      </c>
      <c r="V3549" s="68"/>
      <c r="W3549" s="68"/>
      <c r="X3549" s="68" t="s">
        <v>7783</v>
      </c>
      <c r="Y3549" s="68"/>
    </row>
    <row r="3550" spans="1:25" x14ac:dyDescent="0.25">
      <c r="A3550" s="68" t="s">
        <v>10452</v>
      </c>
      <c r="B3550" s="68" t="s">
        <v>9625</v>
      </c>
      <c r="C3550" s="68" t="s">
        <v>9626</v>
      </c>
      <c r="D3550" s="68" t="s">
        <v>132</v>
      </c>
      <c r="E3550" s="68" t="s">
        <v>8</v>
      </c>
      <c r="F3550" s="68" t="s">
        <v>133</v>
      </c>
      <c r="G3550" s="68" t="s">
        <v>2</v>
      </c>
      <c r="H3550" s="68" t="s">
        <v>4</v>
      </c>
      <c r="I3550" s="68">
        <v>70103</v>
      </c>
      <c r="J3550" s="68" t="s">
        <v>13900</v>
      </c>
      <c r="K3550" s="68" t="s">
        <v>132</v>
      </c>
      <c r="L3550" s="68" t="s">
        <v>132</v>
      </c>
      <c r="M3550" s="68" t="s">
        <v>134</v>
      </c>
      <c r="N3550" s="68" t="s">
        <v>9626</v>
      </c>
      <c r="O3550" s="68" t="s">
        <v>14666</v>
      </c>
      <c r="P3550" s="348" t="s">
        <v>15347</v>
      </c>
      <c r="Q3550" s="348" t="s">
        <v>15347</v>
      </c>
      <c r="R3550" s="348" t="s">
        <v>15260</v>
      </c>
      <c r="S3550" s="348">
        <v>85811732</v>
      </c>
      <c r="T3550" s="348" t="s">
        <v>15355</v>
      </c>
      <c r="U3550" s="348" t="s">
        <v>16341</v>
      </c>
      <c r="V3550" s="68"/>
      <c r="W3550" s="68"/>
      <c r="X3550" s="68" t="s">
        <v>8416</v>
      </c>
      <c r="Y3550" s="68"/>
    </row>
    <row r="3551" spans="1:25" x14ac:dyDescent="0.25">
      <c r="A3551" s="68" t="s">
        <v>9628</v>
      </c>
      <c r="B3551" s="68" t="s">
        <v>9627</v>
      </c>
      <c r="C3551" s="68" t="s">
        <v>9629</v>
      </c>
      <c r="D3551" s="68" t="s">
        <v>196</v>
      </c>
      <c r="E3551" s="68" t="s">
        <v>3</v>
      </c>
      <c r="F3551" s="68" t="s">
        <v>195</v>
      </c>
      <c r="G3551" s="68" t="s">
        <v>2</v>
      </c>
      <c r="H3551" s="68" t="s">
        <v>3</v>
      </c>
      <c r="I3551" s="68">
        <v>60102</v>
      </c>
      <c r="J3551" s="68" t="s">
        <v>12929</v>
      </c>
      <c r="K3551" s="68" t="s">
        <v>196</v>
      </c>
      <c r="L3551" s="68" t="s">
        <v>196</v>
      </c>
      <c r="M3551" s="68" t="s">
        <v>6367</v>
      </c>
      <c r="N3551" s="68" t="s">
        <v>9629</v>
      </c>
      <c r="O3551" s="68" t="s">
        <v>14666</v>
      </c>
      <c r="P3551" s="348">
        <v>86152692</v>
      </c>
      <c r="Q3551" s="348">
        <v>26393028</v>
      </c>
      <c r="R3551" s="348" t="s">
        <v>9630</v>
      </c>
      <c r="S3551" s="348">
        <v>86152692</v>
      </c>
      <c r="T3551" s="348" t="s">
        <v>15827</v>
      </c>
      <c r="U3551" s="348">
        <v>26393028</v>
      </c>
      <c r="V3551" s="68"/>
      <c r="W3551" s="68"/>
      <c r="X3551" s="68"/>
      <c r="Y3551" s="68"/>
    </row>
    <row r="3552" spans="1:25" x14ac:dyDescent="0.25">
      <c r="A3552" s="68" t="s">
        <v>9632</v>
      </c>
      <c r="B3552" s="68" t="s">
        <v>9631</v>
      </c>
      <c r="C3552" s="68" t="s">
        <v>2490</v>
      </c>
      <c r="D3552" s="68" t="s">
        <v>196</v>
      </c>
      <c r="E3552" s="68" t="s">
        <v>6</v>
      </c>
      <c r="F3552" s="68" t="s">
        <v>195</v>
      </c>
      <c r="G3552" s="68" t="s">
        <v>2</v>
      </c>
      <c r="H3552" s="68" t="s">
        <v>16</v>
      </c>
      <c r="I3552" s="68">
        <v>60112</v>
      </c>
      <c r="J3552" s="68" t="s">
        <v>13093</v>
      </c>
      <c r="K3552" s="68" t="s">
        <v>196</v>
      </c>
      <c r="L3552" s="68" t="s">
        <v>196</v>
      </c>
      <c r="M3552" s="68" t="s">
        <v>6332</v>
      </c>
      <c r="N3552" s="68" t="s">
        <v>2490</v>
      </c>
      <c r="O3552" s="68" t="s">
        <v>14666</v>
      </c>
      <c r="P3552" s="348">
        <v>26645545</v>
      </c>
      <c r="Q3552" s="348">
        <v>26633449</v>
      </c>
      <c r="R3552" s="348" t="s">
        <v>16102</v>
      </c>
      <c r="S3552" s="348">
        <v>83199294</v>
      </c>
      <c r="T3552" s="348" t="s">
        <v>15786</v>
      </c>
      <c r="U3552" s="348">
        <v>26611133</v>
      </c>
      <c r="V3552" s="68" t="s">
        <v>15261</v>
      </c>
      <c r="W3552" s="68"/>
      <c r="X3552" s="68" t="s">
        <v>7526</v>
      </c>
      <c r="Y3552" s="68" t="s">
        <v>5726</v>
      </c>
    </row>
    <row r="3553" spans="1:25" x14ac:dyDescent="0.25">
      <c r="A3553" s="68" t="s">
        <v>9634</v>
      </c>
      <c r="B3553" s="68" t="s">
        <v>9633</v>
      </c>
      <c r="C3553" s="68" t="s">
        <v>9635</v>
      </c>
      <c r="D3553" s="68" t="s">
        <v>281</v>
      </c>
      <c r="E3553" s="68" t="s">
        <v>2</v>
      </c>
      <c r="F3553" s="68" t="s">
        <v>49</v>
      </c>
      <c r="G3553" s="68" t="s">
        <v>1171</v>
      </c>
      <c r="H3553" s="68" t="s">
        <v>3</v>
      </c>
      <c r="I3553" s="68">
        <v>21602</v>
      </c>
      <c r="J3553" s="68" t="s">
        <v>13939</v>
      </c>
      <c r="K3553" s="68" t="s">
        <v>126</v>
      </c>
      <c r="L3553" s="68" t="s">
        <v>3343</v>
      </c>
      <c r="M3553" s="68" t="s">
        <v>2654</v>
      </c>
      <c r="N3553" s="68" t="s">
        <v>9635</v>
      </c>
      <c r="O3553" s="68" t="s">
        <v>14666</v>
      </c>
      <c r="P3553" s="348">
        <v>85368491</v>
      </c>
      <c r="Q3553" s="348" t="s">
        <v>15347</v>
      </c>
      <c r="R3553" s="348" t="s">
        <v>16980</v>
      </c>
      <c r="S3553" s="348">
        <v>85368491</v>
      </c>
      <c r="T3553" s="348" t="s">
        <v>15587</v>
      </c>
      <c r="U3553" s="348">
        <v>27611126</v>
      </c>
      <c r="V3553" s="68"/>
      <c r="W3553" s="68"/>
      <c r="X3553" s="68" t="s">
        <v>8728</v>
      </c>
      <c r="Y3553" s="68"/>
    </row>
    <row r="3554" spans="1:25" x14ac:dyDescent="0.25">
      <c r="A3554" s="68" t="s">
        <v>9637</v>
      </c>
      <c r="B3554" s="68" t="s">
        <v>9636</v>
      </c>
      <c r="C3554" s="68" t="s">
        <v>8213</v>
      </c>
      <c r="D3554" s="68" t="s">
        <v>4119</v>
      </c>
      <c r="E3554" s="68" t="s">
        <v>7</v>
      </c>
      <c r="F3554" s="68" t="s">
        <v>133</v>
      </c>
      <c r="G3554" s="68" t="s">
        <v>3</v>
      </c>
      <c r="H3554" s="68" t="s">
        <v>4</v>
      </c>
      <c r="I3554" s="68">
        <v>70203</v>
      </c>
      <c r="J3554" s="68" t="s">
        <v>15339</v>
      </c>
      <c r="K3554" s="68" t="s">
        <v>132</v>
      </c>
      <c r="L3554" s="68" t="s">
        <v>14376</v>
      </c>
      <c r="M3554" s="68" t="s">
        <v>14380</v>
      </c>
      <c r="N3554" s="68" t="s">
        <v>12064</v>
      </c>
      <c r="O3554" s="68" t="s">
        <v>14666</v>
      </c>
      <c r="P3554" s="348">
        <v>44092463</v>
      </c>
      <c r="Q3554" s="348" t="s">
        <v>15347</v>
      </c>
      <c r="R3554" s="348" t="s">
        <v>16103</v>
      </c>
      <c r="S3554" s="348">
        <v>62404203</v>
      </c>
      <c r="T3554" s="348" t="s">
        <v>15651</v>
      </c>
      <c r="U3554" s="348">
        <v>88756410</v>
      </c>
      <c r="V3554" s="68"/>
      <c r="W3554" s="68"/>
      <c r="X3554" s="68" t="s">
        <v>9461</v>
      </c>
      <c r="Y3554" s="68"/>
    </row>
    <row r="3555" spans="1:25" x14ac:dyDescent="0.25">
      <c r="A3555" s="68" t="s">
        <v>9639</v>
      </c>
      <c r="B3555" s="68" t="s">
        <v>9638</v>
      </c>
      <c r="C3555" s="68" t="s">
        <v>446</v>
      </c>
      <c r="D3555" s="68" t="s">
        <v>4119</v>
      </c>
      <c r="E3555" s="68" t="s">
        <v>7</v>
      </c>
      <c r="F3555" s="68" t="s">
        <v>133</v>
      </c>
      <c r="G3555" s="68" t="s">
        <v>3</v>
      </c>
      <c r="H3555" s="68" t="s">
        <v>6</v>
      </c>
      <c r="I3555" s="68">
        <v>70205</v>
      </c>
      <c r="J3555" s="68" t="s">
        <v>13953</v>
      </c>
      <c r="K3555" s="68" t="s">
        <v>132</v>
      </c>
      <c r="L3555" s="68" t="s">
        <v>14376</v>
      </c>
      <c r="M3555" s="68" t="s">
        <v>4120</v>
      </c>
      <c r="N3555" s="68" t="s">
        <v>12065</v>
      </c>
      <c r="O3555" s="68" t="s">
        <v>14666</v>
      </c>
      <c r="P3555" s="348">
        <v>44092708</v>
      </c>
      <c r="Q3555" s="348" t="s">
        <v>15347</v>
      </c>
      <c r="R3555" s="348" t="s">
        <v>15234</v>
      </c>
      <c r="S3555" s="348">
        <v>84558376</v>
      </c>
      <c r="T3555" s="348" t="s">
        <v>15651</v>
      </c>
      <c r="U3555" s="348">
        <v>88756410</v>
      </c>
      <c r="V3555" s="68" t="s">
        <v>15261</v>
      </c>
      <c r="W3555" s="68"/>
      <c r="X3555" s="68" t="s">
        <v>7746</v>
      </c>
      <c r="Y3555" s="68"/>
    </row>
    <row r="3556" spans="1:25" x14ac:dyDescent="0.25">
      <c r="A3556" s="68" t="s">
        <v>9641</v>
      </c>
      <c r="B3556" s="68" t="s">
        <v>9640</v>
      </c>
      <c r="C3556" s="68" t="s">
        <v>10075</v>
      </c>
      <c r="D3556" s="68" t="s">
        <v>4119</v>
      </c>
      <c r="E3556" s="68" t="s">
        <v>7</v>
      </c>
      <c r="F3556" s="68" t="s">
        <v>133</v>
      </c>
      <c r="G3556" s="68" t="s">
        <v>3</v>
      </c>
      <c r="H3556" s="68" t="s">
        <v>6</v>
      </c>
      <c r="I3556" s="68">
        <v>70205</v>
      </c>
      <c r="J3556" s="68" t="s">
        <v>13953</v>
      </c>
      <c r="K3556" s="68" t="s">
        <v>132</v>
      </c>
      <c r="L3556" s="68" t="s">
        <v>14376</v>
      </c>
      <c r="M3556" s="68" t="s">
        <v>4120</v>
      </c>
      <c r="N3556" s="68" t="s">
        <v>12066</v>
      </c>
      <c r="O3556" s="68" t="s">
        <v>14666</v>
      </c>
      <c r="P3556" s="348">
        <v>44091832</v>
      </c>
      <c r="Q3556" s="348" t="s">
        <v>15347</v>
      </c>
      <c r="R3556" s="348" t="s">
        <v>16981</v>
      </c>
      <c r="S3556" s="348">
        <v>85114797</v>
      </c>
      <c r="T3556" s="348" t="s">
        <v>15651</v>
      </c>
      <c r="U3556" s="348">
        <v>88756410</v>
      </c>
      <c r="V3556" s="68"/>
      <c r="W3556" s="68"/>
      <c r="X3556" s="68" t="s">
        <v>7825</v>
      </c>
      <c r="Y3556" s="68"/>
    </row>
    <row r="3557" spans="1:25" x14ac:dyDescent="0.25">
      <c r="A3557" s="68" t="s">
        <v>9643</v>
      </c>
      <c r="B3557" s="68" t="s">
        <v>9642</v>
      </c>
      <c r="C3557" s="68" t="s">
        <v>14455</v>
      </c>
      <c r="D3557" s="68" t="s">
        <v>4119</v>
      </c>
      <c r="E3557" s="68" t="s">
        <v>7</v>
      </c>
      <c r="F3557" s="68" t="s">
        <v>133</v>
      </c>
      <c r="G3557" s="68" t="s">
        <v>3</v>
      </c>
      <c r="H3557" s="68" t="s">
        <v>6</v>
      </c>
      <c r="I3557" s="68">
        <v>70205</v>
      </c>
      <c r="J3557" s="68" t="s">
        <v>13953</v>
      </c>
      <c r="K3557" s="68" t="s">
        <v>132</v>
      </c>
      <c r="L3557" s="68" t="s">
        <v>14376</v>
      </c>
      <c r="M3557" s="68" t="s">
        <v>4120</v>
      </c>
      <c r="N3557" s="68" t="s">
        <v>14455</v>
      </c>
      <c r="O3557" s="68" t="s">
        <v>14666</v>
      </c>
      <c r="P3557" s="348">
        <v>44092706</v>
      </c>
      <c r="Q3557" s="348" t="s">
        <v>15347</v>
      </c>
      <c r="R3557" s="348" t="s">
        <v>15651</v>
      </c>
      <c r="S3557" s="348">
        <v>85806237</v>
      </c>
      <c r="T3557" s="348" t="s">
        <v>15651</v>
      </c>
      <c r="U3557" s="348">
        <v>88756410</v>
      </c>
      <c r="V3557" s="68"/>
      <c r="W3557" s="68"/>
      <c r="X3557" s="68" t="s">
        <v>7551</v>
      </c>
      <c r="Y3557" s="68"/>
    </row>
    <row r="3558" spans="1:25" x14ac:dyDescent="0.25">
      <c r="A3558" s="68" t="s">
        <v>9645</v>
      </c>
      <c r="B3558" s="68" t="s">
        <v>9644</v>
      </c>
      <c r="C3558" s="68" t="s">
        <v>2365</v>
      </c>
      <c r="D3558" s="68" t="s">
        <v>63</v>
      </c>
      <c r="E3558" s="68" t="s">
        <v>7</v>
      </c>
      <c r="F3558" s="68" t="s">
        <v>46</v>
      </c>
      <c r="G3558" s="68" t="s">
        <v>16</v>
      </c>
      <c r="H3558" s="68" t="s">
        <v>6</v>
      </c>
      <c r="I3558" s="68">
        <v>11205</v>
      </c>
      <c r="J3558" s="68" t="s">
        <v>13843</v>
      </c>
      <c r="K3558" s="68" t="s">
        <v>47</v>
      </c>
      <c r="L3558" s="68" t="s">
        <v>14011</v>
      </c>
      <c r="M3558" s="68" t="s">
        <v>966</v>
      </c>
      <c r="N3558" s="68" t="s">
        <v>2365</v>
      </c>
      <c r="O3558" s="68" t="s">
        <v>14666</v>
      </c>
      <c r="P3558" s="348">
        <v>22005039</v>
      </c>
      <c r="Q3558" s="348">
        <v>22005039</v>
      </c>
      <c r="R3558" s="348" t="s">
        <v>16982</v>
      </c>
      <c r="S3558" s="348">
        <v>83210161</v>
      </c>
      <c r="T3558" s="348" t="s">
        <v>715</v>
      </c>
      <c r="U3558" s="348">
        <v>24104951</v>
      </c>
      <c r="V3558" s="68"/>
      <c r="W3558" s="68"/>
      <c r="X3558" s="68"/>
      <c r="Y3558" s="68"/>
    </row>
    <row r="3559" spans="1:25" x14ac:dyDescent="0.25">
      <c r="A3559" s="68" t="s">
        <v>9647</v>
      </c>
      <c r="B3559" s="68" t="s">
        <v>9646</v>
      </c>
      <c r="C3559" s="68" t="s">
        <v>9648</v>
      </c>
      <c r="D3559" s="68" t="s">
        <v>4633</v>
      </c>
      <c r="E3559" s="68" t="s">
        <v>7</v>
      </c>
      <c r="F3559" s="68" t="s">
        <v>89</v>
      </c>
      <c r="G3559" s="68" t="s">
        <v>6</v>
      </c>
      <c r="H3559" s="68" t="s">
        <v>16</v>
      </c>
      <c r="I3559" s="68">
        <v>30512</v>
      </c>
      <c r="J3559" s="68" t="s">
        <v>13954</v>
      </c>
      <c r="K3559" s="68" t="s">
        <v>322</v>
      </c>
      <c r="L3559" s="68" t="s">
        <v>4633</v>
      </c>
      <c r="M3559" s="68" t="s">
        <v>15700</v>
      </c>
      <c r="N3559" s="68" t="s">
        <v>12067</v>
      </c>
      <c r="O3559" s="68" t="s">
        <v>14666</v>
      </c>
      <c r="P3559" s="348">
        <v>83580466</v>
      </c>
      <c r="Q3559" s="348">
        <v>83381537</v>
      </c>
      <c r="R3559" s="348" t="s">
        <v>12787</v>
      </c>
      <c r="S3559" s="348">
        <v>86202314</v>
      </c>
      <c r="T3559" s="348" t="s">
        <v>14905</v>
      </c>
      <c r="U3559" s="348">
        <v>25567876</v>
      </c>
      <c r="V3559" s="68"/>
      <c r="W3559" s="68"/>
      <c r="X3559" s="68" t="s">
        <v>8542</v>
      </c>
      <c r="Y3559" s="68"/>
    </row>
    <row r="3560" spans="1:25" x14ac:dyDescent="0.25">
      <c r="A3560" s="68" t="s">
        <v>9650</v>
      </c>
      <c r="B3560" s="68" t="s">
        <v>9649</v>
      </c>
      <c r="C3560" s="68" t="s">
        <v>9651</v>
      </c>
      <c r="D3560" s="68" t="s">
        <v>4633</v>
      </c>
      <c r="E3560" s="68" t="s">
        <v>7</v>
      </c>
      <c r="F3560" s="68" t="s">
        <v>133</v>
      </c>
      <c r="G3560" s="68" t="s">
        <v>4</v>
      </c>
      <c r="H3560" s="68" t="s">
        <v>2</v>
      </c>
      <c r="I3560" s="68">
        <v>70301</v>
      </c>
      <c r="J3560" s="68" t="s">
        <v>12898</v>
      </c>
      <c r="K3560" s="68" t="s">
        <v>132</v>
      </c>
      <c r="L3560" s="68" t="s">
        <v>14348</v>
      </c>
      <c r="M3560" s="68" t="s">
        <v>14348</v>
      </c>
      <c r="N3560" s="68" t="s">
        <v>9651</v>
      </c>
      <c r="O3560" s="68" t="s">
        <v>14666</v>
      </c>
      <c r="P3560" s="348">
        <v>87496926</v>
      </c>
      <c r="Q3560" s="348" t="s">
        <v>15347</v>
      </c>
      <c r="R3560" s="348" t="s">
        <v>15230</v>
      </c>
      <c r="S3560" s="348">
        <v>87496926</v>
      </c>
      <c r="T3560" s="348" t="s">
        <v>14905</v>
      </c>
      <c r="U3560" s="348">
        <v>25567876</v>
      </c>
      <c r="V3560" s="68"/>
      <c r="W3560" s="68"/>
      <c r="X3560" s="68" t="s">
        <v>8546</v>
      </c>
      <c r="Y3560" s="68"/>
    </row>
    <row r="3561" spans="1:25" x14ac:dyDescent="0.25">
      <c r="A3561" s="68" t="s">
        <v>9653</v>
      </c>
      <c r="B3561" s="68" t="s">
        <v>9652</v>
      </c>
      <c r="C3561" s="68" t="s">
        <v>14468</v>
      </c>
      <c r="D3561" s="68" t="s">
        <v>11185</v>
      </c>
      <c r="E3561" s="68" t="s">
        <v>11</v>
      </c>
      <c r="F3561" s="68" t="s">
        <v>195</v>
      </c>
      <c r="G3561" s="68" t="s">
        <v>6</v>
      </c>
      <c r="H3561" s="68" t="s">
        <v>6</v>
      </c>
      <c r="I3561" s="68">
        <v>60505</v>
      </c>
      <c r="J3561" s="68" t="s">
        <v>13074</v>
      </c>
      <c r="K3561" s="68" t="s">
        <v>196</v>
      </c>
      <c r="L3561" s="68" t="s">
        <v>14048</v>
      </c>
      <c r="M3561" s="68" t="s">
        <v>6852</v>
      </c>
      <c r="N3561" s="68" t="s">
        <v>14468</v>
      </c>
      <c r="O3561" s="68" t="s">
        <v>14666</v>
      </c>
      <c r="P3561" s="348">
        <v>22001385</v>
      </c>
      <c r="Q3561" s="348">
        <v>61280041</v>
      </c>
      <c r="R3561" s="348" t="s">
        <v>12543</v>
      </c>
      <c r="S3561" s="348">
        <v>61280041</v>
      </c>
      <c r="T3561" s="348" t="s">
        <v>15364</v>
      </c>
      <c r="U3561" s="348">
        <v>89839411</v>
      </c>
      <c r="V3561" s="68" t="s">
        <v>15261</v>
      </c>
      <c r="W3561" s="68"/>
      <c r="X3561" s="68" t="s">
        <v>8428</v>
      </c>
      <c r="Y3561" s="68"/>
    </row>
    <row r="3562" spans="1:25" x14ac:dyDescent="0.25">
      <c r="A3562" s="68" t="s">
        <v>9655</v>
      </c>
      <c r="B3562" s="68" t="s">
        <v>9654</v>
      </c>
      <c r="C3562" s="68" t="s">
        <v>9656</v>
      </c>
      <c r="D3562" s="68" t="s">
        <v>194</v>
      </c>
      <c r="E3562" s="68" t="s">
        <v>300</v>
      </c>
      <c r="F3562" s="68" t="s">
        <v>195</v>
      </c>
      <c r="G3562" s="68" t="s">
        <v>8</v>
      </c>
      <c r="H3562" s="68" t="s">
        <v>5</v>
      </c>
      <c r="I3562" s="68">
        <v>60704</v>
      </c>
      <c r="J3562" s="68" t="s">
        <v>13942</v>
      </c>
      <c r="K3562" s="68" t="s">
        <v>196</v>
      </c>
      <c r="L3562" s="68" t="s">
        <v>197</v>
      </c>
      <c r="M3562" s="68" t="s">
        <v>2410</v>
      </c>
      <c r="N3562" s="68" t="s">
        <v>12068</v>
      </c>
      <c r="O3562" s="68" t="s">
        <v>14666</v>
      </c>
      <c r="P3562" s="348">
        <v>87737788</v>
      </c>
      <c r="Q3562" s="348" t="s">
        <v>15347</v>
      </c>
      <c r="R3562" s="348" t="s">
        <v>11760</v>
      </c>
      <c r="S3562" s="348">
        <v>83261480</v>
      </c>
      <c r="T3562" s="348" t="s">
        <v>15518</v>
      </c>
      <c r="U3562" s="348" t="s">
        <v>16882</v>
      </c>
      <c r="V3562" s="68"/>
      <c r="W3562" s="68"/>
      <c r="X3562" s="68" t="s">
        <v>8762</v>
      </c>
      <c r="Y3562" s="68"/>
    </row>
    <row r="3563" spans="1:25" x14ac:dyDescent="0.25">
      <c r="A3563" s="68" t="s">
        <v>9658</v>
      </c>
      <c r="B3563" s="68" t="s">
        <v>9657</v>
      </c>
      <c r="C3563" s="68" t="s">
        <v>666</v>
      </c>
      <c r="D3563" s="68" t="s">
        <v>1737</v>
      </c>
      <c r="E3563" s="68" t="s">
        <v>4</v>
      </c>
      <c r="F3563" s="68" t="s">
        <v>195</v>
      </c>
      <c r="G3563" s="68" t="s">
        <v>11</v>
      </c>
      <c r="H3563" s="68" t="s">
        <v>2</v>
      </c>
      <c r="I3563" s="68">
        <v>60901</v>
      </c>
      <c r="J3563" s="68" t="s">
        <v>12920</v>
      </c>
      <c r="K3563" s="68" t="s">
        <v>196</v>
      </c>
      <c r="L3563" s="68" t="s">
        <v>722</v>
      </c>
      <c r="M3563" s="68" t="s">
        <v>722</v>
      </c>
      <c r="N3563" s="68" t="s">
        <v>666</v>
      </c>
      <c r="O3563" s="68" t="s">
        <v>14666</v>
      </c>
      <c r="P3563" s="348">
        <v>83161972</v>
      </c>
      <c r="Q3563" s="348" t="s">
        <v>15347</v>
      </c>
      <c r="R3563" s="348" t="s">
        <v>16104</v>
      </c>
      <c r="S3563" s="348">
        <v>83161972</v>
      </c>
      <c r="T3563" s="348" t="s">
        <v>15784</v>
      </c>
      <c r="U3563" s="348">
        <v>27798158</v>
      </c>
      <c r="V3563" s="68"/>
      <c r="W3563" s="68"/>
      <c r="X3563" s="68"/>
      <c r="Y3563" s="68"/>
    </row>
    <row r="3564" spans="1:25" x14ac:dyDescent="0.25">
      <c r="A3564" s="68" t="s">
        <v>9660</v>
      </c>
      <c r="B3564" s="68" t="s">
        <v>9659</v>
      </c>
      <c r="C3564" s="68" t="s">
        <v>9661</v>
      </c>
      <c r="D3564" s="68" t="s">
        <v>5975</v>
      </c>
      <c r="E3564" s="68" t="s">
        <v>3</v>
      </c>
      <c r="F3564" s="68" t="s">
        <v>195</v>
      </c>
      <c r="G3564" s="68" t="s">
        <v>2</v>
      </c>
      <c r="H3564" s="68" t="s">
        <v>15</v>
      </c>
      <c r="I3564" s="68">
        <v>60111</v>
      </c>
      <c r="J3564" s="68" t="s">
        <v>13974</v>
      </c>
      <c r="K3564" s="68" t="s">
        <v>196</v>
      </c>
      <c r="L3564" s="68" t="s">
        <v>196</v>
      </c>
      <c r="M3564" s="68" t="s">
        <v>4033</v>
      </c>
      <c r="N3564" s="68" t="s">
        <v>9661</v>
      </c>
      <c r="O3564" s="68" t="s">
        <v>14666</v>
      </c>
      <c r="P3564" s="348">
        <v>26420001</v>
      </c>
      <c r="Q3564" s="348">
        <v>22006292</v>
      </c>
      <c r="R3564" s="348" t="s">
        <v>16105</v>
      </c>
      <c r="S3564" s="348">
        <v>88904294</v>
      </c>
      <c r="T3564" s="348" t="s">
        <v>16296</v>
      </c>
      <c r="U3564" s="348">
        <v>26420211</v>
      </c>
      <c r="V3564" s="68"/>
      <c r="W3564" s="68"/>
      <c r="X3564" s="68" t="s">
        <v>7967</v>
      </c>
      <c r="Y3564" s="68"/>
    </row>
    <row r="3565" spans="1:25" x14ac:dyDescent="0.25">
      <c r="A3565" s="68" t="s">
        <v>9663</v>
      </c>
      <c r="B3565" s="68" t="s">
        <v>9662</v>
      </c>
      <c r="C3565" s="68" t="s">
        <v>9664</v>
      </c>
      <c r="D3565" s="68" t="s">
        <v>5975</v>
      </c>
      <c r="E3565" s="68" t="s">
        <v>2</v>
      </c>
      <c r="F3565" s="68" t="s">
        <v>195</v>
      </c>
      <c r="G3565" s="68" t="s">
        <v>2</v>
      </c>
      <c r="H3565" s="68" t="s">
        <v>6</v>
      </c>
      <c r="I3565" s="68">
        <v>60105</v>
      </c>
      <c r="J3565" s="68" t="s">
        <v>13063</v>
      </c>
      <c r="K3565" s="68" t="s">
        <v>196</v>
      </c>
      <c r="L3565" s="68" t="s">
        <v>196</v>
      </c>
      <c r="M3565" s="68" t="s">
        <v>6488</v>
      </c>
      <c r="N3565" s="68" t="s">
        <v>9664</v>
      </c>
      <c r="O3565" s="68" t="s">
        <v>14666</v>
      </c>
      <c r="P3565" s="348">
        <v>26410146</v>
      </c>
      <c r="Q3565" s="348" t="s">
        <v>15347</v>
      </c>
      <c r="R3565" s="348" t="s">
        <v>16983</v>
      </c>
      <c r="S3565" s="348">
        <v>84707603</v>
      </c>
      <c r="T3565" s="348" t="s">
        <v>15842</v>
      </c>
      <c r="U3565" s="348">
        <v>21007583</v>
      </c>
      <c r="V3565" s="68" t="s">
        <v>15261</v>
      </c>
      <c r="W3565" s="68"/>
      <c r="X3565" s="68" t="s">
        <v>7965</v>
      </c>
      <c r="Y3565" s="68"/>
    </row>
    <row r="3566" spans="1:25" x14ac:dyDescent="0.25">
      <c r="A3566" s="68" t="s">
        <v>9666</v>
      </c>
      <c r="B3566" s="68" t="s">
        <v>9665</v>
      </c>
      <c r="C3566" s="68" t="s">
        <v>6752</v>
      </c>
      <c r="D3566" s="68" t="s">
        <v>2232</v>
      </c>
      <c r="E3566" s="68" t="s">
        <v>5</v>
      </c>
      <c r="F3566" s="68" t="s">
        <v>316</v>
      </c>
      <c r="G3566" s="68" t="s">
        <v>8</v>
      </c>
      <c r="H3566" s="68" t="s">
        <v>5</v>
      </c>
      <c r="I3566" s="68">
        <v>50704</v>
      </c>
      <c r="J3566" s="68" t="s">
        <v>13051</v>
      </c>
      <c r="K3566" s="68" t="s">
        <v>317</v>
      </c>
      <c r="L3566" s="68" t="s">
        <v>14276</v>
      </c>
      <c r="M3566" s="68" t="s">
        <v>2365</v>
      </c>
      <c r="N3566" s="68" t="s">
        <v>6752</v>
      </c>
      <c r="O3566" s="68" t="s">
        <v>14666</v>
      </c>
      <c r="P3566" s="348">
        <v>22006852</v>
      </c>
      <c r="Q3566" s="348" t="s">
        <v>15347</v>
      </c>
      <c r="R3566" s="348" t="s">
        <v>16106</v>
      </c>
      <c r="S3566" s="348">
        <v>22006852</v>
      </c>
      <c r="T3566" s="348" t="s">
        <v>15799</v>
      </c>
      <c r="U3566" s="348">
        <v>26787010</v>
      </c>
      <c r="V3566" s="68"/>
      <c r="W3566" s="68"/>
      <c r="X3566" s="68" t="s">
        <v>12822</v>
      </c>
      <c r="Y3566" s="68"/>
    </row>
    <row r="3567" spans="1:25" x14ac:dyDescent="0.25">
      <c r="A3567" s="68" t="s">
        <v>9668</v>
      </c>
      <c r="B3567" s="68" t="s">
        <v>9667</v>
      </c>
      <c r="C3567" s="68" t="s">
        <v>9669</v>
      </c>
      <c r="D3567" s="68" t="s">
        <v>4633</v>
      </c>
      <c r="E3567" s="68" t="s">
        <v>10</v>
      </c>
      <c r="F3567" s="68" t="s">
        <v>89</v>
      </c>
      <c r="G3567" s="68" t="s">
        <v>6</v>
      </c>
      <c r="H3567" s="68" t="s">
        <v>6</v>
      </c>
      <c r="I3567" s="68">
        <v>30505</v>
      </c>
      <c r="J3567" s="68" t="s">
        <v>13064</v>
      </c>
      <c r="K3567" s="68" t="s">
        <v>322</v>
      </c>
      <c r="L3567" s="68" t="s">
        <v>4633</v>
      </c>
      <c r="M3567" s="68" t="s">
        <v>718</v>
      </c>
      <c r="N3567" s="68" t="s">
        <v>4650</v>
      </c>
      <c r="O3567" s="68" t="s">
        <v>14666</v>
      </c>
      <c r="P3567" s="348" t="s">
        <v>15347</v>
      </c>
      <c r="Q3567" s="348" t="s">
        <v>15347</v>
      </c>
      <c r="R3567" s="348" t="s">
        <v>16107</v>
      </c>
      <c r="S3567" s="348">
        <v>84009107</v>
      </c>
      <c r="T3567" s="348" t="s">
        <v>15238</v>
      </c>
      <c r="U3567" s="348">
        <v>89463166</v>
      </c>
      <c r="V3567" s="68"/>
      <c r="W3567" s="68"/>
      <c r="X3567" s="68" t="s">
        <v>9037</v>
      </c>
      <c r="Y3567" s="68"/>
    </row>
    <row r="3568" spans="1:25" x14ac:dyDescent="0.25">
      <c r="A3568" s="68" t="s">
        <v>9671</v>
      </c>
      <c r="B3568" s="68" t="s">
        <v>9670</v>
      </c>
      <c r="C3568" s="68" t="s">
        <v>9672</v>
      </c>
      <c r="D3568" s="68" t="s">
        <v>5463</v>
      </c>
      <c r="E3568" s="68" t="s">
        <v>3</v>
      </c>
      <c r="F3568" s="68" t="s">
        <v>316</v>
      </c>
      <c r="G3568" s="68" t="s">
        <v>3</v>
      </c>
      <c r="H3568" s="68" t="s">
        <v>8</v>
      </c>
      <c r="I3568" s="68">
        <v>50207</v>
      </c>
      <c r="J3568" s="68" t="s">
        <v>13967</v>
      </c>
      <c r="K3568" s="68" t="s">
        <v>317</v>
      </c>
      <c r="L3568" s="68" t="s">
        <v>5463</v>
      </c>
      <c r="M3568" s="68" t="s">
        <v>14248</v>
      </c>
      <c r="N3568" s="68" t="s">
        <v>9672</v>
      </c>
      <c r="O3568" s="68" t="s">
        <v>14666</v>
      </c>
      <c r="P3568" s="348">
        <v>22006239</v>
      </c>
      <c r="Q3568" s="348">
        <v>26851690</v>
      </c>
      <c r="R3568" s="348" t="s">
        <v>9673</v>
      </c>
      <c r="S3568" s="348">
        <v>89320716</v>
      </c>
      <c r="T3568" s="348" t="s">
        <v>16660</v>
      </c>
      <c r="U3568" s="348" t="s">
        <v>15347</v>
      </c>
      <c r="V3568" s="68"/>
      <c r="W3568" s="68"/>
      <c r="X3568" s="68" t="s">
        <v>7972</v>
      </c>
      <c r="Y3568" s="68"/>
    </row>
    <row r="3569" spans="1:25" x14ac:dyDescent="0.25">
      <c r="A3569" s="68" t="s">
        <v>9675</v>
      </c>
      <c r="B3569" s="68" t="s">
        <v>9674</v>
      </c>
      <c r="C3569" s="68" t="s">
        <v>12377</v>
      </c>
      <c r="D3569" s="68" t="s">
        <v>322</v>
      </c>
      <c r="E3569" s="68" t="s">
        <v>3</v>
      </c>
      <c r="F3569" s="68" t="s">
        <v>89</v>
      </c>
      <c r="G3569" s="68" t="s">
        <v>2</v>
      </c>
      <c r="H3569" s="68" t="s">
        <v>5</v>
      </c>
      <c r="I3569" s="68">
        <v>30104</v>
      </c>
      <c r="J3569" s="68" t="s">
        <v>13926</v>
      </c>
      <c r="K3569" s="68" t="s">
        <v>322</v>
      </c>
      <c r="L3569" s="68" t="s">
        <v>322</v>
      </c>
      <c r="M3569" s="68" t="s">
        <v>4356</v>
      </c>
      <c r="N3569" s="68" t="s">
        <v>10161</v>
      </c>
      <c r="O3569" s="68" t="s">
        <v>14666</v>
      </c>
      <c r="P3569" s="348">
        <v>25374864</v>
      </c>
      <c r="Q3569" s="348">
        <v>83639777</v>
      </c>
      <c r="R3569" s="348" t="s">
        <v>14466</v>
      </c>
      <c r="S3569" s="348">
        <v>25374864</v>
      </c>
      <c r="T3569" s="348" t="s">
        <v>15669</v>
      </c>
      <c r="U3569" s="348">
        <v>25371825</v>
      </c>
      <c r="V3569" s="68"/>
      <c r="W3569" s="68"/>
      <c r="X3569" s="68" t="s">
        <v>7682</v>
      </c>
      <c r="Y3569" s="68"/>
    </row>
    <row r="3570" spans="1:25" x14ac:dyDescent="0.25">
      <c r="A3570" s="68" t="s">
        <v>9677</v>
      </c>
      <c r="B3570" s="68" t="s">
        <v>9676</v>
      </c>
      <c r="C3570" s="68" t="s">
        <v>10429</v>
      </c>
      <c r="D3570" s="68" t="s">
        <v>11185</v>
      </c>
      <c r="E3570" s="68" t="s">
        <v>2</v>
      </c>
      <c r="F3570" s="68" t="s">
        <v>195</v>
      </c>
      <c r="G3570" s="68" t="s">
        <v>4</v>
      </c>
      <c r="H3570" s="68" t="s">
        <v>2</v>
      </c>
      <c r="I3570" s="68">
        <v>60301</v>
      </c>
      <c r="J3570" s="68" t="s">
        <v>12897</v>
      </c>
      <c r="K3570" s="68" t="s">
        <v>196</v>
      </c>
      <c r="L3570" s="68" t="s">
        <v>2066</v>
      </c>
      <c r="M3570" s="68" t="s">
        <v>2066</v>
      </c>
      <c r="N3570" s="68" t="s">
        <v>2116</v>
      </c>
      <c r="O3570" s="68" t="s">
        <v>14666</v>
      </c>
      <c r="P3570" s="348">
        <v>27305520</v>
      </c>
      <c r="Q3570" s="348" t="s">
        <v>15347</v>
      </c>
      <c r="R3570" s="348" t="s">
        <v>15240</v>
      </c>
      <c r="S3570" s="348">
        <v>86401910</v>
      </c>
      <c r="T3570" s="348" t="s">
        <v>16238</v>
      </c>
      <c r="U3570" s="348">
        <v>83148906</v>
      </c>
      <c r="V3570" s="68" t="s">
        <v>15261</v>
      </c>
      <c r="W3570" s="68"/>
      <c r="X3570" s="68" t="s">
        <v>7723</v>
      </c>
      <c r="Y3570" s="68"/>
    </row>
    <row r="3571" spans="1:25" x14ac:dyDescent="0.25">
      <c r="A3571" s="68" t="s">
        <v>9679</v>
      </c>
      <c r="B3571" s="68" t="s">
        <v>9678</v>
      </c>
      <c r="C3571" s="68" t="s">
        <v>1187</v>
      </c>
      <c r="D3571" s="68" t="s">
        <v>299</v>
      </c>
      <c r="E3571" s="68" t="s">
        <v>2</v>
      </c>
      <c r="F3571" s="68" t="s">
        <v>49</v>
      </c>
      <c r="G3571" s="68" t="s">
        <v>12</v>
      </c>
      <c r="H3571" s="68" t="s">
        <v>6</v>
      </c>
      <c r="I3571" s="68">
        <v>21005</v>
      </c>
      <c r="J3571" s="68" t="s">
        <v>13010</v>
      </c>
      <c r="K3571" s="68" t="s">
        <v>126</v>
      </c>
      <c r="L3571" s="68" t="s">
        <v>299</v>
      </c>
      <c r="M3571" s="68" t="s">
        <v>3330</v>
      </c>
      <c r="N3571" s="68" t="s">
        <v>1187</v>
      </c>
      <c r="O3571" s="68" t="s">
        <v>14666</v>
      </c>
      <c r="P3571" s="348">
        <v>24721391</v>
      </c>
      <c r="Q3571" s="348">
        <v>24721527</v>
      </c>
      <c r="R3571" s="348" t="s">
        <v>13321</v>
      </c>
      <c r="S3571" s="348">
        <v>24721391</v>
      </c>
      <c r="T3571" s="348" t="s">
        <v>16496</v>
      </c>
      <c r="U3571" s="348">
        <v>24722182</v>
      </c>
      <c r="V3571" s="68"/>
      <c r="W3571" s="68"/>
      <c r="X3571" s="68" t="s">
        <v>7729</v>
      </c>
      <c r="Y3571" s="68"/>
    </row>
    <row r="3572" spans="1:25" x14ac:dyDescent="0.25">
      <c r="A3572" s="68" t="s">
        <v>9681</v>
      </c>
      <c r="B3572" s="68" t="s">
        <v>9680</v>
      </c>
      <c r="C3572" s="68" t="s">
        <v>14464</v>
      </c>
      <c r="D3572" s="68" t="s">
        <v>1493</v>
      </c>
      <c r="E3572" s="68" t="s">
        <v>5</v>
      </c>
      <c r="F3572" s="68" t="s">
        <v>195</v>
      </c>
      <c r="G3572" s="68" t="s">
        <v>7</v>
      </c>
      <c r="H3572" s="68" t="s">
        <v>3</v>
      </c>
      <c r="I3572" s="68">
        <v>60602</v>
      </c>
      <c r="J3572" s="68" t="s">
        <v>15335</v>
      </c>
      <c r="K3572" s="68" t="s">
        <v>196</v>
      </c>
      <c r="L3572" s="68" t="s">
        <v>14074</v>
      </c>
      <c r="M3572" s="68" t="s">
        <v>1560</v>
      </c>
      <c r="N3572" s="68" t="s">
        <v>1478</v>
      </c>
      <c r="O3572" s="68" t="s">
        <v>14666</v>
      </c>
      <c r="P3572" s="348">
        <v>22007557</v>
      </c>
      <c r="Q3572" s="348" t="s">
        <v>15347</v>
      </c>
      <c r="R3572" s="348" t="s">
        <v>15236</v>
      </c>
      <c r="S3572" s="348">
        <v>83193001</v>
      </c>
      <c r="T3572" s="348" t="s">
        <v>15460</v>
      </c>
      <c r="U3572" s="348">
        <v>22005213</v>
      </c>
      <c r="V3572" s="68"/>
      <c r="W3572" s="68"/>
      <c r="X3572" s="68"/>
      <c r="Y3572" s="68"/>
    </row>
    <row r="3573" spans="1:25" x14ac:dyDescent="0.25">
      <c r="A3573" s="68" t="s">
        <v>9683</v>
      </c>
      <c r="B3573" s="68" t="s">
        <v>9682</v>
      </c>
      <c r="C3573" s="68" t="s">
        <v>9684</v>
      </c>
      <c r="D3573" s="68" t="s">
        <v>11185</v>
      </c>
      <c r="E3573" s="68" t="s">
        <v>16</v>
      </c>
      <c r="F3573" s="68" t="s">
        <v>195</v>
      </c>
      <c r="G3573" s="68" t="s">
        <v>4</v>
      </c>
      <c r="H3573" s="68" t="s">
        <v>2</v>
      </c>
      <c r="I3573" s="68">
        <v>60301</v>
      </c>
      <c r="J3573" s="68" t="s">
        <v>12897</v>
      </c>
      <c r="K3573" s="68" t="s">
        <v>196</v>
      </c>
      <c r="L3573" s="68" t="s">
        <v>2066</v>
      </c>
      <c r="M3573" s="68" t="s">
        <v>2066</v>
      </c>
      <c r="N3573" s="68" t="s">
        <v>9684</v>
      </c>
      <c r="O3573" s="68" t="s">
        <v>14666</v>
      </c>
      <c r="P3573" s="348">
        <v>22006073</v>
      </c>
      <c r="Q3573" s="348" t="s">
        <v>15347</v>
      </c>
      <c r="R3573" s="348" t="s">
        <v>16984</v>
      </c>
      <c r="S3573" s="348">
        <v>84852602</v>
      </c>
      <c r="T3573" s="348" t="s">
        <v>15493</v>
      </c>
      <c r="U3573" s="348">
        <v>85988401</v>
      </c>
      <c r="V3573" s="68" t="s">
        <v>15261</v>
      </c>
      <c r="W3573" s="68"/>
      <c r="X3573" s="68" t="s">
        <v>8658</v>
      </c>
      <c r="Y3573" s="68"/>
    </row>
    <row r="3574" spans="1:25" x14ac:dyDescent="0.25">
      <c r="A3574" s="68" t="s">
        <v>9686</v>
      </c>
      <c r="B3574" s="69" t="s">
        <v>9685</v>
      </c>
      <c r="C3574" s="68" t="s">
        <v>9687</v>
      </c>
      <c r="D3574" s="68" t="s">
        <v>4119</v>
      </c>
      <c r="E3574" s="68" t="s">
        <v>10</v>
      </c>
      <c r="F3574" s="68" t="s">
        <v>133</v>
      </c>
      <c r="G3574" s="68" t="s">
        <v>3</v>
      </c>
      <c r="H3574" s="68" t="s">
        <v>4</v>
      </c>
      <c r="I3574" s="68">
        <v>70203</v>
      </c>
      <c r="J3574" s="68" t="s">
        <v>15339</v>
      </c>
      <c r="K3574" s="68" t="s">
        <v>132</v>
      </c>
      <c r="L3574" s="68" t="s">
        <v>14376</v>
      </c>
      <c r="M3574" s="68" t="s">
        <v>14380</v>
      </c>
      <c r="N3574" s="68" t="s">
        <v>9687</v>
      </c>
      <c r="O3574" s="68" t="s">
        <v>14666</v>
      </c>
      <c r="P3574" s="348">
        <v>44090969</v>
      </c>
      <c r="Q3574" s="348">
        <v>27632900</v>
      </c>
      <c r="R3574" s="348" t="s">
        <v>13679</v>
      </c>
      <c r="S3574" s="348">
        <v>86968379</v>
      </c>
      <c r="T3574" s="348" t="s">
        <v>15989</v>
      </c>
      <c r="U3574" s="348">
        <v>27109039</v>
      </c>
      <c r="V3574" s="68"/>
      <c r="W3574" s="68"/>
      <c r="X3574" s="68" t="s">
        <v>7929</v>
      </c>
      <c r="Y3574" s="68"/>
    </row>
    <row r="3575" spans="1:25" x14ac:dyDescent="0.25">
      <c r="A3575" s="68" t="s">
        <v>9689</v>
      </c>
      <c r="B3575" s="68" t="s">
        <v>9688</v>
      </c>
      <c r="C3575" s="68" t="s">
        <v>9690</v>
      </c>
      <c r="D3575" s="68" t="s">
        <v>11173</v>
      </c>
      <c r="E3575" s="68" t="s">
        <v>7</v>
      </c>
      <c r="F3575" s="68" t="s">
        <v>133</v>
      </c>
      <c r="G3575" s="68" t="s">
        <v>6</v>
      </c>
      <c r="H3575" s="68" t="s">
        <v>2</v>
      </c>
      <c r="I3575" s="68">
        <v>70501</v>
      </c>
      <c r="J3575" s="68" t="s">
        <v>12907</v>
      </c>
      <c r="K3575" s="68" t="s">
        <v>132</v>
      </c>
      <c r="L3575" s="68" t="s">
        <v>3790</v>
      </c>
      <c r="M3575" s="68" t="s">
        <v>3790</v>
      </c>
      <c r="N3575" s="68" t="s">
        <v>9690</v>
      </c>
      <c r="O3575" s="68" t="s">
        <v>14666</v>
      </c>
      <c r="P3575" s="348">
        <v>89470510</v>
      </c>
      <c r="Q3575" s="348" t="s">
        <v>15347</v>
      </c>
      <c r="R3575" s="348" t="s">
        <v>10427</v>
      </c>
      <c r="S3575" s="348" t="s">
        <v>15347</v>
      </c>
      <c r="T3575" s="348" t="s">
        <v>16055</v>
      </c>
      <c r="U3575" s="348">
        <v>83602028</v>
      </c>
      <c r="V3575" s="68"/>
      <c r="W3575" s="68"/>
      <c r="X3575" s="68" t="s">
        <v>8122</v>
      </c>
      <c r="Y3575" s="68"/>
    </row>
    <row r="3576" spans="1:25" x14ac:dyDescent="0.25">
      <c r="A3576" s="68" t="s">
        <v>9692</v>
      </c>
      <c r="B3576" s="68" t="s">
        <v>9691</v>
      </c>
      <c r="C3576" s="68" t="s">
        <v>9693</v>
      </c>
      <c r="D3576" s="68" t="s">
        <v>11173</v>
      </c>
      <c r="E3576" s="68" t="s">
        <v>7</v>
      </c>
      <c r="F3576" s="68" t="s">
        <v>133</v>
      </c>
      <c r="G3576" s="68" t="s">
        <v>6</v>
      </c>
      <c r="H3576" s="68" t="s">
        <v>4</v>
      </c>
      <c r="I3576" s="68">
        <v>70503</v>
      </c>
      <c r="J3576" s="68" t="s">
        <v>12992</v>
      </c>
      <c r="K3576" s="68" t="s">
        <v>132</v>
      </c>
      <c r="L3576" s="68" t="s">
        <v>3790</v>
      </c>
      <c r="M3576" s="68" t="s">
        <v>14349</v>
      </c>
      <c r="N3576" s="68" t="s">
        <v>9693</v>
      </c>
      <c r="O3576" s="68" t="s">
        <v>14666</v>
      </c>
      <c r="P3576" s="348">
        <v>85308436</v>
      </c>
      <c r="Q3576" s="348" t="s">
        <v>15347</v>
      </c>
      <c r="R3576" s="348" t="s">
        <v>15235</v>
      </c>
      <c r="S3576" s="348">
        <v>85308436</v>
      </c>
      <c r="T3576" s="348" t="s">
        <v>16055</v>
      </c>
      <c r="U3576" s="348">
        <v>83602028</v>
      </c>
      <c r="V3576" s="68"/>
      <c r="W3576" s="68"/>
      <c r="X3576" s="68" t="s">
        <v>8118</v>
      </c>
      <c r="Y3576" s="68"/>
    </row>
    <row r="3577" spans="1:25" x14ac:dyDescent="0.25">
      <c r="A3577" s="68" t="s">
        <v>9695</v>
      </c>
      <c r="B3577" s="68" t="s">
        <v>9694</v>
      </c>
      <c r="C3577" s="68" t="s">
        <v>14462</v>
      </c>
      <c r="D3577" s="68" t="s">
        <v>11173</v>
      </c>
      <c r="E3577" s="68" t="s">
        <v>5</v>
      </c>
      <c r="F3577" s="68" t="s">
        <v>133</v>
      </c>
      <c r="G3577" s="68" t="s">
        <v>5</v>
      </c>
      <c r="H3577" s="68" t="s">
        <v>2</v>
      </c>
      <c r="I3577" s="68">
        <v>70401</v>
      </c>
      <c r="J3577" s="68" t="s">
        <v>12902</v>
      </c>
      <c r="K3577" s="68" t="s">
        <v>132</v>
      </c>
      <c r="L3577" s="68" t="s">
        <v>14347</v>
      </c>
      <c r="M3577" s="68" t="s">
        <v>7341</v>
      </c>
      <c r="N3577" s="68" t="s">
        <v>14463</v>
      </c>
      <c r="O3577" s="68" t="s">
        <v>14666</v>
      </c>
      <c r="P3577" s="348">
        <v>84242199</v>
      </c>
      <c r="Q3577" s="348" t="s">
        <v>15347</v>
      </c>
      <c r="R3577" s="348" t="s">
        <v>16985</v>
      </c>
      <c r="S3577" s="348">
        <v>86496810</v>
      </c>
      <c r="T3577" s="348" t="s">
        <v>15930</v>
      </c>
      <c r="U3577" s="348">
        <v>87119410</v>
      </c>
      <c r="V3577" s="68"/>
      <c r="W3577" s="68"/>
      <c r="X3577" s="68" t="s">
        <v>7859</v>
      </c>
      <c r="Y3577" s="68"/>
    </row>
    <row r="3578" spans="1:25" x14ac:dyDescent="0.25">
      <c r="A3578" s="68" t="s">
        <v>9697</v>
      </c>
      <c r="B3578" s="68" t="s">
        <v>9696</v>
      </c>
      <c r="C3578" s="68" t="s">
        <v>1970</v>
      </c>
      <c r="D3578" s="68" t="s">
        <v>132</v>
      </c>
      <c r="E3578" s="68" t="s">
        <v>4</v>
      </c>
      <c r="F3578" s="68" t="s">
        <v>133</v>
      </c>
      <c r="G3578" s="68" t="s">
        <v>2</v>
      </c>
      <c r="H3578" s="68" t="s">
        <v>3</v>
      </c>
      <c r="I3578" s="68">
        <v>70102</v>
      </c>
      <c r="J3578" s="68" t="s">
        <v>13837</v>
      </c>
      <c r="K3578" s="68" t="s">
        <v>132</v>
      </c>
      <c r="L3578" s="68" t="s">
        <v>132</v>
      </c>
      <c r="M3578" s="68" t="s">
        <v>14182</v>
      </c>
      <c r="N3578" s="68" t="s">
        <v>1970</v>
      </c>
      <c r="O3578" s="68" t="s">
        <v>14666</v>
      </c>
      <c r="P3578" s="348" t="s">
        <v>15347</v>
      </c>
      <c r="Q3578" s="348" t="s">
        <v>15347</v>
      </c>
      <c r="R3578" s="348" t="s">
        <v>15239</v>
      </c>
      <c r="S3578" s="348">
        <v>86918788</v>
      </c>
      <c r="T3578" s="348" t="s">
        <v>15633</v>
      </c>
      <c r="U3578" s="348">
        <v>27590142</v>
      </c>
      <c r="V3578" s="68"/>
      <c r="W3578" s="68"/>
      <c r="X3578" s="68" t="s">
        <v>8020</v>
      </c>
      <c r="Y3578" s="68"/>
    </row>
    <row r="3579" spans="1:25" x14ac:dyDescent="0.25">
      <c r="A3579" s="68" t="s">
        <v>9699</v>
      </c>
      <c r="B3579" s="68" t="s">
        <v>9698</v>
      </c>
      <c r="C3579" s="68" t="s">
        <v>9700</v>
      </c>
      <c r="D3579" s="68" t="s">
        <v>4633</v>
      </c>
      <c r="E3579" s="68" t="s">
        <v>11</v>
      </c>
      <c r="F3579" s="68" t="s">
        <v>133</v>
      </c>
      <c r="G3579" s="68" t="s">
        <v>2</v>
      </c>
      <c r="H3579" s="68" t="s">
        <v>3</v>
      </c>
      <c r="I3579" s="68">
        <v>70102</v>
      </c>
      <c r="J3579" s="68" t="s">
        <v>13837</v>
      </c>
      <c r="K3579" s="68" t="s">
        <v>132</v>
      </c>
      <c r="L3579" s="68" t="s">
        <v>132</v>
      </c>
      <c r="M3579" s="68" t="s">
        <v>14182</v>
      </c>
      <c r="N3579" s="68" t="s">
        <v>12069</v>
      </c>
      <c r="O3579" s="68" t="s">
        <v>14666</v>
      </c>
      <c r="P3579" s="348">
        <v>84862703</v>
      </c>
      <c r="Q3579" s="348" t="s">
        <v>15347</v>
      </c>
      <c r="R3579" s="348" t="s">
        <v>9706</v>
      </c>
      <c r="S3579" s="348">
        <v>84862703</v>
      </c>
      <c r="T3579" s="348" t="s">
        <v>15701</v>
      </c>
      <c r="U3579" s="348">
        <v>84033728</v>
      </c>
      <c r="V3579" s="68"/>
      <c r="W3579" s="68"/>
      <c r="X3579" s="68" t="s">
        <v>10660</v>
      </c>
      <c r="Y3579" s="68"/>
    </row>
    <row r="3580" spans="1:25" x14ac:dyDescent="0.25">
      <c r="A3580" s="68" t="s">
        <v>9702</v>
      </c>
      <c r="B3580" s="68" t="s">
        <v>9701</v>
      </c>
      <c r="C3580" s="68" t="s">
        <v>12378</v>
      </c>
      <c r="D3580" s="68" t="s">
        <v>4633</v>
      </c>
      <c r="E3580" s="68" t="s">
        <v>11</v>
      </c>
      <c r="F3580" s="68" t="s">
        <v>89</v>
      </c>
      <c r="G3580" s="68" t="s">
        <v>6</v>
      </c>
      <c r="H3580" s="68" t="s">
        <v>16</v>
      </c>
      <c r="I3580" s="68">
        <v>30512</v>
      </c>
      <c r="J3580" s="68" t="s">
        <v>13954</v>
      </c>
      <c r="K3580" s="68" t="s">
        <v>322</v>
      </c>
      <c r="L3580" s="68" t="s">
        <v>4633</v>
      </c>
      <c r="M3580" s="68" t="s">
        <v>15700</v>
      </c>
      <c r="N3580" s="68" t="s">
        <v>12378</v>
      </c>
      <c r="O3580" s="68" t="s">
        <v>14666</v>
      </c>
      <c r="P3580" s="348">
        <v>85179966</v>
      </c>
      <c r="Q3580" s="348" t="s">
        <v>15347</v>
      </c>
      <c r="R3580" s="348" t="s">
        <v>14467</v>
      </c>
      <c r="S3580" s="348">
        <v>85179966</v>
      </c>
      <c r="T3580" s="348" t="s">
        <v>15701</v>
      </c>
      <c r="U3580" s="348">
        <v>84033728</v>
      </c>
      <c r="V3580" s="68"/>
      <c r="W3580" s="68"/>
      <c r="X3580" s="68" t="s">
        <v>9034</v>
      </c>
      <c r="Y3580" s="68"/>
    </row>
    <row r="3581" spans="1:25" x14ac:dyDescent="0.25">
      <c r="A3581" s="68" t="s">
        <v>9704</v>
      </c>
      <c r="B3581" s="68" t="s">
        <v>9703</v>
      </c>
      <c r="C3581" s="68" t="s">
        <v>9705</v>
      </c>
      <c r="D3581" s="68" t="s">
        <v>4633</v>
      </c>
      <c r="E3581" s="68" t="s">
        <v>8</v>
      </c>
      <c r="F3581" s="68" t="s">
        <v>133</v>
      </c>
      <c r="G3581" s="68" t="s">
        <v>2</v>
      </c>
      <c r="H3581" s="68" t="s">
        <v>3</v>
      </c>
      <c r="I3581" s="68">
        <v>70102</v>
      </c>
      <c r="J3581" s="68" t="s">
        <v>13837</v>
      </c>
      <c r="K3581" s="68" t="s">
        <v>132</v>
      </c>
      <c r="L3581" s="68" t="s">
        <v>132</v>
      </c>
      <c r="M3581" s="68" t="s">
        <v>14182</v>
      </c>
      <c r="N3581" s="68" t="s">
        <v>9705</v>
      </c>
      <c r="O3581" s="68" t="s">
        <v>14666</v>
      </c>
      <c r="P3581" s="348">
        <v>87763699</v>
      </c>
      <c r="Q3581" s="348" t="s">
        <v>15347</v>
      </c>
      <c r="R3581" s="348" t="s">
        <v>16986</v>
      </c>
      <c r="S3581" s="348">
        <v>87763699</v>
      </c>
      <c r="T3581" s="348" t="s">
        <v>9925</v>
      </c>
      <c r="U3581" s="348">
        <v>25567876</v>
      </c>
      <c r="V3581" s="68"/>
      <c r="W3581" s="68"/>
      <c r="X3581" s="68" t="s">
        <v>12205</v>
      </c>
      <c r="Y3581" s="68"/>
    </row>
    <row r="3582" spans="1:25" x14ac:dyDescent="0.25">
      <c r="A3582" s="68" t="s">
        <v>9708</v>
      </c>
      <c r="B3582" s="68" t="s">
        <v>9707</v>
      </c>
      <c r="C3582" s="68" t="s">
        <v>12633</v>
      </c>
      <c r="D3582" s="68" t="s">
        <v>4633</v>
      </c>
      <c r="E3582" s="68" t="s">
        <v>7</v>
      </c>
      <c r="F3582" s="68" t="s">
        <v>89</v>
      </c>
      <c r="G3582" s="68" t="s">
        <v>6</v>
      </c>
      <c r="H3582" s="68" t="s">
        <v>16</v>
      </c>
      <c r="I3582" s="68">
        <v>30512</v>
      </c>
      <c r="J3582" s="68" t="s">
        <v>13954</v>
      </c>
      <c r="K3582" s="68" t="s">
        <v>322</v>
      </c>
      <c r="L3582" s="68" t="s">
        <v>4633</v>
      </c>
      <c r="M3582" s="68" t="s">
        <v>15700</v>
      </c>
      <c r="N3582" s="68" t="s">
        <v>12070</v>
      </c>
      <c r="O3582" s="68" t="s">
        <v>14666</v>
      </c>
      <c r="P3582" s="348">
        <v>87757796</v>
      </c>
      <c r="Q3582" s="348" t="s">
        <v>15347</v>
      </c>
      <c r="R3582" s="348" t="s">
        <v>13344</v>
      </c>
      <c r="S3582" s="348">
        <v>87757796</v>
      </c>
      <c r="T3582" s="348" t="s">
        <v>14905</v>
      </c>
      <c r="U3582" s="348">
        <v>25567876</v>
      </c>
      <c r="V3582" s="68"/>
      <c r="W3582" s="68"/>
      <c r="X3582" s="68" t="s">
        <v>9223</v>
      </c>
      <c r="Y3582" s="68"/>
    </row>
    <row r="3583" spans="1:25" x14ac:dyDescent="0.25">
      <c r="A3583" s="68" t="s">
        <v>9710</v>
      </c>
      <c r="B3583" s="68" t="s">
        <v>9709</v>
      </c>
      <c r="C3583" s="68" t="s">
        <v>9711</v>
      </c>
      <c r="D3583" s="68" t="s">
        <v>4633</v>
      </c>
      <c r="E3583" s="68" t="s">
        <v>11</v>
      </c>
      <c r="F3583" s="68" t="s">
        <v>89</v>
      </c>
      <c r="G3583" s="68" t="s">
        <v>6</v>
      </c>
      <c r="H3583" s="68" t="s">
        <v>16</v>
      </c>
      <c r="I3583" s="68">
        <v>30512</v>
      </c>
      <c r="J3583" s="68" t="s">
        <v>13954</v>
      </c>
      <c r="K3583" s="68" t="s">
        <v>322</v>
      </c>
      <c r="L3583" s="68" t="s">
        <v>4633</v>
      </c>
      <c r="M3583" s="68" t="s">
        <v>15700</v>
      </c>
      <c r="N3583" s="68" t="s">
        <v>12056</v>
      </c>
      <c r="O3583" s="68" t="s">
        <v>14666</v>
      </c>
      <c r="P3583" s="348">
        <v>72007796</v>
      </c>
      <c r="Q3583" s="348" t="s">
        <v>15347</v>
      </c>
      <c r="R3583" s="348" t="s">
        <v>14465</v>
      </c>
      <c r="S3583" s="348">
        <v>72007796</v>
      </c>
      <c r="T3583" s="348" t="s">
        <v>15701</v>
      </c>
      <c r="U3583" s="348">
        <v>84033728</v>
      </c>
      <c r="V3583" s="68"/>
      <c r="W3583" s="68"/>
      <c r="X3583" s="68" t="s">
        <v>8940</v>
      </c>
      <c r="Y3583" s="68"/>
    </row>
    <row r="3584" spans="1:25" x14ac:dyDescent="0.25">
      <c r="A3584" s="68" t="s">
        <v>9713</v>
      </c>
      <c r="B3584" s="68" t="s">
        <v>9712</v>
      </c>
      <c r="C3584" s="68" t="s">
        <v>14460</v>
      </c>
      <c r="D3584" s="68" t="s">
        <v>4633</v>
      </c>
      <c r="E3584" s="68" t="s">
        <v>7</v>
      </c>
      <c r="F3584" s="68" t="s">
        <v>133</v>
      </c>
      <c r="G3584" s="68" t="s">
        <v>2</v>
      </c>
      <c r="H3584" s="68" t="s">
        <v>3</v>
      </c>
      <c r="I3584" s="68">
        <v>70102</v>
      </c>
      <c r="J3584" s="68" t="s">
        <v>13837</v>
      </c>
      <c r="K3584" s="68" t="s">
        <v>132</v>
      </c>
      <c r="L3584" s="68" t="s">
        <v>132</v>
      </c>
      <c r="M3584" s="68" t="s">
        <v>14182</v>
      </c>
      <c r="N3584" s="68" t="s">
        <v>9714</v>
      </c>
      <c r="O3584" s="68" t="s">
        <v>14666</v>
      </c>
      <c r="P3584" s="348">
        <v>89625819</v>
      </c>
      <c r="Q3584" s="348" t="s">
        <v>15347</v>
      </c>
      <c r="R3584" s="348" t="s">
        <v>16987</v>
      </c>
      <c r="S3584" s="348">
        <v>86754845</v>
      </c>
      <c r="T3584" s="348" t="s">
        <v>14905</v>
      </c>
      <c r="U3584" s="348">
        <v>25560698</v>
      </c>
      <c r="V3584" s="68"/>
      <c r="W3584" s="68"/>
      <c r="X3584" s="68" t="s">
        <v>14461</v>
      </c>
      <c r="Y3584" s="68"/>
    </row>
    <row r="3585" spans="1:25" x14ac:dyDescent="0.25">
      <c r="A3585" s="68" t="s">
        <v>9716</v>
      </c>
      <c r="B3585" s="68" t="s">
        <v>9715</v>
      </c>
      <c r="C3585" s="68" t="s">
        <v>9717</v>
      </c>
      <c r="D3585" s="68" t="s">
        <v>4633</v>
      </c>
      <c r="E3585" s="68" t="s">
        <v>11</v>
      </c>
      <c r="F3585" s="68" t="s">
        <v>89</v>
      </c>
      <c r="G3585" s="68" t="s">
        <v>6</v>
      </c>
      <c r="H3585" s="68" t="s">
        <v>16</v>
      </c>
      <c r="I3585" s="68">
        <v>30512</v>
      </c>
      <c r="J3585" s="68" t="s">
        <v>13954</v>
      </c>
      <c r="K3585" s="68" t="s">
        <v>322</v>
      </c>
      <c r="L3585" s="68" t="s">
        <v>4633</v>
      </c>
      <c r="M3585" s="68" t="s">
        <v>15700</v>
      </c>
      <c r="N3585" s="68" t="s">
        <v>12031</v>
      </c>
      <c r="O3585" s="68" t="s">
        <v>14666</v>
      </c>
      <c r="P3585" s="348">
        <v>22064940</v>
      </c>
      <c r="Q3585" s="348" t="s">
        <v>15347</v>
      </c>
      <c r="R3585" s="348" t="s">
        <v>12783</v>
      </c>
      <c r="S3585" s="348">
        <v>83581214</v>
      </c>
      <c r="T3585" s="348" t="s">
        <v>15701</v>
      </c>
      <c r="U3585" s="348">
        <v>25567876</v>
      </c>
      <c r="V3585" s="68"/>
      <c r="W3585" s="68"/>
      <c r="X3585" s="68" t="s">
        <v>12206</v>
      </c>
      <c r="Y3585" s="68"/>
    </row>
    <row r="3586" spans="1:25" x14ac:dyDescent="0.25">
      <c r="A3586" s="68" t="s">
        <v>9719</v>
      </c>
      <c r="B3586" s="68" t="s">
        <v>9718</v>
      </c>
      <c r="C3586" s="68" t="s">
        <v>9720</v>
      </c>
      <c r="D3586" s="68" t="s">
        <v>4633</v>
      </c>
      <c r="E3586" s="68" t="s">
        <v>8</v>
      </c>
      <c r="F3586" s="68" t="s">
        <v>133</v>
      </c>
      <c r="G3586" s="68" t="s">
        <v>2</v>
      </c>
      <c r="H3586" s="68" t="s">
        <v>3</v>
      </c>
      <c r="I3586" s="68">
        <v>70102</v>
      </c>
      <c r="J3586" s="68" t="s">
        <v>13837</v>
      </c>
      <c r="K3586" s="68" t="s">
        <v>132</v>
      </c>
      <c r="L3586" s="68" t="s">
        <v>132</v>
      </c>
      <c r="M3586" s="68" t="s">
        <v>14182</v>
      </c>
      <c r="N3586" s="68" t="s">
        <v>9720</v>
      </c>
      <c r="O3586" s="68" t="s">
        <v>14666</v>
      </c>
      <c r="P3586" s="348" t="s">
        <v>15347</v>
      </c>
      <c r="Q3586" s="348" t="s">
        <v>15347</v>
      </c>
      <c r="R3586" s="348" t="s">
        <v>16111</v>
      </c>
      <c r="S3586" s="348">
        <v>83973275</v>
      </c>
      <c r="T3586" s="348" t="s">
        <v>9925</v>
      </c>
      <c r="U3586" s="348">
        <v>25567876</v>
      </c>
      <c r="V3586" s="68"/>
      <c r="W3586" s="68"/>
      <c r="X3586" s="68" t="s">
        <v>8952</v>
      </c>
      <c r="Y3586" s="68"/>
    </row>
    <row r="3587" spans="1:25" x14ac:dyDescent="0.25">
      <c r="A3587" s="68" t="s">
        <v>9722</v>
      </c>
      <c r="B3587" s="68" t="s">
        <v>9721</v>
      </c>
      <c r="C3587" s="68" t="s">
        <v>9723</v>
      </c>
      <c r="D3587" s="68" t="s">
        <v>4633</v>
      </c>
      <c r="E3587" s="68" t="s">
        <v>7</v>
      </c>
      <c r="F3587" s="68" t="s">
        <v>89</v>
      </c>
      <c r="G3587" s="68" t="s">
        <v>6</v>
      </c>
      <c r="H3587" s="68" t="s">
        <v>16</v>
      </c>
      <c r="I3587" s="68">
        <v>30512</v>
      </c>
      <c r="J3587" s="68" t="s">
        <v>13954</v>
      </c>
      <c r="K3587" s="68" t="s">
        <v>322</v>
      </c>
      <c r="L3587" s="68" t="s">
        <v>4633</v>
      </c>
      <c r="M3587" s="68" t="s">
        <v>15700</v>
      </c>
      <c r="N3587" s="68" t="s">
        <v>16109</v>
      </c>
      <c r="O3587" s="68" t="s">
        <v>14666</v>
      </c>
      <c r="P3587" s="348">
        <v>85916425</v>
      </c>
      <c r="Q3587" s="348" t="s">
        <v>15347</v>
      </c>
      <c r="R3587" s="348" t="s">
        <v>14474</v>
      </c>
      <c r="S3587" s="348">
        <v>85916425</v>
      </c>
      <c r="T3587" s="348" t="s">
        <v>16988</v>
      </c>
      <c r="U3587" s="348">
        <v>25567876</v>
      </c>
      <c r="V3587" s="68"/>
      <c r="W3587" s="68"/>
      <c r="X3587" s="68"/>
      <c r="Y3587" s="68"/>
    </row>
    <row r="3588" spans="1:25" x14ac:dyDescent="0.25">
      <c r="A3588" s="68" t="s">
        <v>9725</v>
      </c>
      <c r="B3588" s="68" t="s">
        <v>9724</v>
      </c>
      <c r="C3588" s="68" t="s">
        <v>9726</v>
      </c>
      <c r="D3588" s="68" t="s">
        <v>194</v>
      </c>
      <c r="E3588" s="68" t="s">
        <v>300</v>
      </c>
      <c r="F3588" s="68" t="s">
        <v>195</v>
      </c>
      <c r="G3588" s="68" t="s">
        <v>8</v>
      </c>
      <c r="H3588" s="68" t="s">
        <v>5</v>
      </c>
      <c r="I3588" s="68">
        <v>60704</v>
      </c>
      <c r="J3588" s="68" t="s">
        <v>13942</v>
      </c>
      <c r="K3588" s="68" t="s">
        <v>196</v>
      </c>
      <c r="L3588" s="68" t="s">
        <v>197</v>
      </c>
      <c r="M3588" s="68" t="s">
        <v>2410</v>
      </c>
      <c r="N3588" s="68" t="s">
        <v>1010</v>
      </c>
      <c r="O3588" s="68" t="s">
        <v>14666</v>
      </c>
      <c r="P3588" s="348">
        <v>63378331</v>
      </c>
      <c r="Q3588" s="348" t="s">
        <v>15347</v>
      </c>
      <c r="R3588" s="348" t="s">
        <v>12542</v>
      </c>
      <c r="S3588" s="348">
        <v>63378331</v>
      </c>
      <c r="T3588" s="348" t="s">
        <v>15518</v>
      </c>
      <c r="U3588" s="348" t="s">
        <v>16882</v>
      </c>
      <c r="V3588" s="68"/>
      <c r="W3588" s="68"/>
      <c r="X3588" s="68"/>
      <c r="Y3588" s="68"/>
    </row>
    <row r="3589" spans="1:25" x14ac:dyDescent="0.25">
      <c r="A3589" s="68" t="s">
        <v>9728</v>
      </c>
      <c r="B3589" s="68" t="s">
        <v>9727</v>
      </c>
      <c r="C3589" s="68" t="s">
        <v>10481</v>
      </c>
      <c r="D3589" s="68" t="s">
        <v>283</v>
      </c>
      <c r="E3589" s="68" t="s">
        <v>2</v>
      </c>
      <c r="F3589" s="68" t="s">
        <v>282</v>
      </c>
      <c r="G3589" s="68" t="s">
        <v>11</v>
      </c>
      <c r="H3589" s="68" t="s">
        <v>2</v>
      </c>
      <c r="I3589" s="68">
        <v>40901</v>
      </c>
      <c r="J3589" s="68" t="s">
        <v>12918</v>
      </c>
      <c r="K3589" s="68" t="s">
        <v>283</v>
      </c>
      <c r="L3589" s="68" t="s">
        <v>1381</v>
      </c>
      <c r="M3589" s="68" t="s">
        <v>1381</v>
      </c>
      <c r="N3589" s="68" t="s">
        <v>87</v>
      </c>
      <c r="O3589" s="68" t="s">
        <v>10246</v>
      </c>
      <c r="P3589" s="348">
        <v>22633660</v>
      </c>
      <c r="Q3589" s="348">
        <v>22633661</v>
      </c>
      <c r="R3589" s="348" t="s">
        <v>16989</v>
      </c>
      <c r="S3589" s="348">
        <v>71891513</v>
      </c>
      <c r="T3589" s="348" t="s">
        <v>14942</v>
      </c>
      <c r="U3589" s="348">
        <v>22604275</v>
      </c>
      <c r="V3589" s="68"/>
      <c r="W3589" s="68"/>
      <c r="X3589" s="68" t="s">
        <v>7831</v>
      </c>
      <c r="Y3589" s="68"/>
    </row>
    <row r="3590" spans="1:25" x14ac:dyDescent="0.25">
      <c r="A3590" s="68" t="s">
        <v>9730</v>
      </c>
      <c r="B3590" s="68" t="s">
        <v>9729</v>
      </c>
      <c r="C3590" s="68" t="s">
        <v>9731</v>
      </c>
      <c r="D3590" s="68" t="s">
        <v>322</v>
      </c>
      <c r="E3590" s="68" t="s">
        <v>3</v>
      </c>
      <c r="F3590" s="68" t="s">
        <v>89</v>
      </c>
      <c r="G3590" s="68" t="s">
        <v>2</v>
      </c>
      <c r="H3590" s="68" t="s">
        <v>12</v>
      </c>
      <c r="I3590" s="68">
        <v>30110</v>
      </c>
      <c r="J3590" s="68" t="s">
        <v>13055</v>
      </c>
      <c r="K3590" s="68" t="s">
        <v>322</v>
      </c>
      <c r="L3590" s="68" t="s">
        <v>322</v>
      </c>
      <c r="M3590" s="68" t="s">
        <v>1144</v>
      </c>
      <c r="N3590" s="68" t="s">
        <v>352</v>
      </c>
      <c r="O3590" s="68" t="s">
        <v>14666</v>
      </c>
      <c r="P3590" s="348">
        <v>25301889</v>
      </c>
      <c r="Q3590" s="348">
        <v>25301889</v>
      </c>
      <c r="R3590" s="348" t="s">
        <v>15241</v>
      </c>
      <c r="S3590" s="348">
        <v>25301889</v>
      </c>
      <c r="T3590" s="348" t="s">
        <v>15669</v>
      </c>
      <c r="U3590" s="348">
        <v>25371825</v>
      </c>
      <c r="V3590" s="68"/>
      <c r="W3590" s="68"/>
      <c r="X3590" s="68" t="s">
        <v>8057</v>
      </c>
      <c r="Y3590" s="68"/>
    </row>
    <row r="3591" spans="1:25" x14ac:dyDescent="0.25">
      <c r="A3591" s="68" t="s">
        <v>9733</v>
      </c>
      <c r="B3591" s="68" t="s">
        <v>9732</v>
      </c>
      <c r="C3591" s="68" t="s">
        <v>1861</v>
      </c>
      <c r="D3591" s="68" t="s">
        <v>11185</v>
      </c>
      <c r="E3591" s="68" t="s">
        <v>16</v>
      </c>
      <c r="F3591" s="68" t="s">
        <v>195</v>
      </c>
      <c r="G3591" s="68" t="s">
        <v>4</v>
      </c>
      <c r="H3591" s="68" t="s">
        <v>2</v>
      </c>
      <c r="I3591" s="68">
        <v>60301</v>
      </c>
      <c r="J3591" s="68" t="s">
        <v>12897</v>
      </c>
      <c r="K3591" s="68" t="s">
        <v>196</v>
      </c>
      <c r="L3591" s="68" t="s">
        <v>2066</v>
      </c>
      <c r="M3591" s="68" t="s">
        <v>2066</v>
      </c>
      <c r="N3591" s="68" t="s">
        <v>1861</v>
      </c>
      <c r="O3591" s="68" t="s">
        <v>14666</v>
      </c>
      <c r="P3591" s="348">
        <v>63424689</v>
      </c>
      <c r="Q3591" s="348" t="s">
        <v>15347</v>
      </c>
      <c r="R3591" s="348" t="s">
        <v>12071</v>
      </c>
      <c r="S3591" s="348">
        <v>63424689</v>
      </c>
      <c r="T3591" s="348" t="s">
        <v>15493</v>
      </c>
      <c r="U3591" s="348">
        <v>85988401</v>
      </c>
      <c r="V3591" s="68"/>
      <c r="W3591" s="68"/>
      <c r="X3591" s="68" t="s">
        <v>10859</v>
      </c>
      <c r="Y3591" s="68"/>
    </row>
    <row r="3592" spans="1:25" x14ac:dyDescent="0.25">
      <c r="A3592" s="68" t="s">
        <v>9735</v>
      </c>
      <c r="B3592" s="68" t="s">
        <v>9734</v>
      </c>
      <c r="C3592" s="68" t="s">
        <v>9736</v>
      </c>
      <c r="D3592" s="68" t="s">
        <v>11185</v>
      </c>
      <c r="E3592" s="68" t="s">
        <v>300</v>
      </c>
      <c r="F3592" s="68" t="s">
        <v>195</v>
      </c>
      <c r="G3592" s="68" t="s">
        <v>4</v>
      </c>
      <c r="H3592" s="68" t="s">
        <v>2</v>
      </c>
      <c r="I3592" s="68">
        <v>60301</v>
      </c>
      <c r="J3592" s="68" t="s">
        <v>12897</v>
      </c>
      <c r="K3592" s="68" t="s">
        <v>196</v>
      </c>
      <c r="L3592" s="68" t="s">
        <v>2066</v>
      </c>
      <c r="M3592" s="68" t="s">
        <v>2066</v>
      </c>
      <c r="N3592" s="68" t="s">
        <v>9736</v>
      </c>
      <c r="O3592" s="68" t="s">
        <v>14666</v>
      </c>
      <c r="P3592" s="348">
        <v>27300159</v>
      </c>
      <c r="Q3592" s="348">
        <v>83592350</v>
      </c>
      <c r="R3592" s="348" t="s">
        <v>12072</v>
      </c>
      <c r="S3592" s="348">
        <v>83592350</v>
      </c>
      <c r="T3592" s="348" t="s">
        <v>15520</v>
      </c>
      <c r="U3592" s="348">
        <v>87093141</v>
      </c>
      <c r="V3592" s="68"/>
      <c r="W3592" s="68"/>
      <c r="X3592" s="68"/>
      <c r="Y3592" s="68"/>
    </row>
    <row r="3593" spans="1:25" x14ac:dyDescent="0.25">
      <c r="A3593" s="68" t="s">
        <v>9738</v>
      </c>
      <c r="B3593" s="68" t="s">
        <v>9737</v>
      </c>
      <c r="C3593" s="68" t="s">
        <v>9739</v>
      </c>
      <c r="D3593" s="68" t="s">
        <v>11173</v>
      </c>
      <c r="E3593" s="68" t="s">
        <v>4</v>
      </c>
      <c r="F3593" s="68" t="s">
        <v>133</v>
      </c>
      <c r="G3593" s="68" t="s">
        <v>5</v>
      </c>
      <c r="H3593" s="68" t="s">
        <v>5</v>
      </c>
      <c r="I3593" s="68">
        <v>70404</v>
      </c>
      <c r="J3593" s="68" t="s">
        <v>13040</v>
      </c>
      <c r="K3593" s="68" t="s">
        <v>132</v>
      </c>
      <c r="L3593" s="68" t="s">
        <v>14347</v>
      </c>
      <c r="M3593" s="68" t="s">
        <v>14351</v>
      </c>
      <c r="N3593" s="68" t="s">
        <v>12073</v>
      </c>
      <c r="O3593" s="68" t="s">
        <v>14666</v>
      </c>
      <c r="P3593" s="348">
        <v>27511175</v>
      </c>
      <c r="Q3593" s="348" t="s">
        <v>15347</v>
      </c>
      <c r="R3593" s="348" t="s">
        <v>9740</v>
      </c>
      <c r="S3593" s="348">
        <v>80305103</v>
      </c>
      <c r="T3593" s="348" t="s">
        <v>15934</v>
      </c>
      <c r="U3593" s="348">
        <v>88320938</v>
      </c>
      <c r="V3593" s="68" t="s">
        <v>15261</v>
      </c>
      <c r="W3593" s="68"/>
      <c r="X3593" s="68" t="s">
        <v>8402</v>
      </c>
      <c r="Y3593" s="68"/>
    </row>
    <row r="3594" spans="1:25" x14ac:dyDescent="0.25">
      <c r="A3594" s="68" t="s">
        <v>9742</v>
      </c>
      <c r="B3594" s="68" t="s">
        <v>9741</v>
      </c>
      <c r="C3594" s="68" t="s">
        <v>9743</v>
      </c>
      <c r="D3594" s="68" t="s">
        <v>11173</v>
      </c>
      <c r="E3594" s="68" t="s">
        <v>3</v>
      </c>
      <c r="F3594" s="68" t="s">
        <v>133</v>
      </c>
      <c r="G3594" s="68" t="s">
        <v>5</v>
      </c>
      <c r="H3594" s="68" t="s">
        <v>5</v>
      </c>
      <c r="I3594" s="68">
        <v>70404</v>
      </c>
      <c r="J3594" s="68" t="s">
        <v>13040</v>
      </c>
      <c r="K3594" s="68" t="s">
        <v>132</v>
      </c>
      <c r="L3594" s="68" t="s">
        <v>14347</v>
      </c>
      <c r="M3594" s="68" t="s">
        <v>14351</v>
      </c>
      <c r="N3594" s="68" t="s">
        <v>9743</v>
      </c>
      <c r="O3594" s="68" t="s">
        <v>14666</v>
      </c>
      <c r="P3594" s="348">
        <v>84419105</v>
      </c>
      <c r="Q3594" s="348" t="s">
        <v>15347</v>
      </c>
      <c r="R3594" s="348" t="s">
        <v>13346</v>
      </c>
      <c r="S3594" s="348">
        <v>84419105</v>
      </c>
      <c r="T3594" s="348" t="s">
        <v>15970</v>
      </c>
      <c r="U3594" s="348">
        <v>83768761</v>
      </c>
      <c r="V3594" s="68" t="s">
        <v>15261</v>
      </c>
      <c r="W3594" s="68"/>
      <c r="X3594" s="68" t="s">
        <v>8669</v>
      </c>
      <c r="Y3594" s="68"/>
    </row>
    <row r="3595" spans="1:25" x14ac:dyDescent="0.25">
      <c r="A3595" s="68" t="s">
        <v>9745</v>
      </c>
      <c r="B3595" s="68" t="s">
        <v>9744</v>
      </c>
      <c r="C3595" s="68" t="s">
        <v>9746</v>
      </c>
      <c r="D3595" s="68" t="s">
        <v>11173</v>
      </c>
      <c r="E3595" s="68" t="s">
        <v>4</v>
      </c>
      <c r="F3595" s="68" t="s">
        <v>133</v>
      </c>
      <c r="G3595" s="68" t="s">
        <v>5</v>
      </c>
      <c r="H3595" s="68" t="s">
        <v>5</v>
      </c>
      <c r="I3595" s="68">
        <v>70404</v>
      </c>
      <c r="J3595" s="68" t="s">
        <v>13040</v>
      </c>
      <c r="K3595" s="68" t="s">
        <v>132</v>
      </c>
      <c r="L3595" s="68" t="s">
        <v>14347</v>
      </c>
      <c r="M3595" s="68" t="s">
        <v>14351</v>
      </c>
      <c r="N3595" s="68" t="s">
        <v>1228</v>
      </c>
      <c r="O3595" s="68" t="s">
        <v>14666</v>
      </c>
      <c r="P3595" s="348">
        <v>84304940</v>
      </c>
      <c r="Q3595" s="348" t="s">
        <v>15347</v>
      </c>
      <c r="R3595" s="348" t="s">
        <v>15242</v>
      </c>
      <c r="S3595" s="348">
        <v>84304940</v>
      </c>
      <c r="T3595" s="348" t="s">
        <v>15934</v>
      </c>
      <c r="U3595" s="348">
        <v>88320938</v>
      </c>
      <c r="V3595" s="68"/>
      <c r="W3595" s="68"/>
      <c r="X3595" s="68" t="s">
        <v>8378</v>
      </c>
      <c r="Y3595" s="68"/>
    </row>
    <row r="3596" spans="1:25" x14ac:dyDescent="0.25">
      <c r="A3596" s="68" t="s">
        <v>9748</v>
      </c>
      <c r="B3596" s="68" t="s">
        <v>9747</v>
      </c>
      <c r="C3596" s="68" t="s">
        <v>9749</v>
      </c>
      <c r="D3596" s="68" t="s">
        <v>11173</v>
      </c>
      <c r="E3596" s="68" t="s">
        <v>4</v>
      </c>
      <c r="F3596" s="68" t="s">
        <v>133</v>
      </c>
      <c r="G3596" s="68" t="s">
        <v>5</v>
      </c>
      <c r="H3596" s="68" t="s">
        <v>5</v>
      </c>
      <c r="I3596" s="68">
        <v>70404</v>
      </c>
      <c r="J3596" s="68" t="s">
        <v>13040</v>
      </c>
      <c r="K3596" s="68" t="s">
        <v>132</v>
      </c>
      <c r="L3596" s="68" t="s">
        <v>14347</v>
      </c>
      <c r="M3596" s="68" t="s">
        <v>14351</v>
      </c>
      <c r="N3596" s="68" t="s">
        <v>12074</v>
      </c>
      <c r="O3596" s="68" t="s">
        <v>14666</v>
      </c>
      <c r="P3596" s="348">
        <v>85814904</v>
      </c>
      <c r="Q3596" s="348" t="s">
        <v>15347</v>
      </c>
      <c r="R3596" s="348" t="s">
        <v>15243</v>
      </c>
      <c r="S3596" s="348">
        <v>84442152</v>
      </c>
      <c r="T3596" s="348" t="s">
        <v>15934</v>
      </c>
      <c r="U3596" s="348">
        <v>88320938</v>
      </c>
      <c r="V3596" s="68"/>
      <c r="W3596" s="68"/>
      <c r="X3596" s="68"/>
      <c r="Y3596" s="68"/>
    </row>
    <row r="3597" spans="1:25" x14ac:dyDescent="0.25">
      <c r="A3597" s="68" t="s">
        <v>9751</v>
      </c>
      <c r="B3597" s="68" t="s">
        <v>9750</v>
      </c>
      <c r="C3597" s="68" t="s">
        <v>5814</v>
      </c>
      <c r="D3597" s="68" t="s">
        <v>196</v>
      </c>
      <c r="E3597" s="68" t="s">
        <v>6</v>
      </c>
      <c r="F3597" s="68" t="s">
        <v>195</v>
      </c>
      <c r="G3597" s="68" t="s">
        <v>2</v>
      </c>
      <c r="H3597" s="68" t="s">
        <v>2</v>
      </c>
      <c r="I3597" s="68">
        <v>60101</v>
      </c>
      <c r="J3597" s="68" t="s">
        <v>12891</v>
      </c>
      <c r="K3597" s="68" t="s">
        <v>196</v>
      </c>
      <c r="L3597" s="68" t="s">
        <v>196</v>
      </c>
      <c r="M3597" s="68" t="s">
        <v>196</v>
      </c>
      <c r="N3597" s="68" t="s">
        <v>12075</v>
      </c>
      <c r="O3597" s="68" t="s">
        <v>14666</v>
      </c>
      <c r="P3597" s="348">
        <v>26611133</v>
      </c>
      <c r="Q3597" s="348">
        <v>26611133</v>
      </c>
      <c r="R3597" s="348" t="s">
        <v>14469</v>
      </c>
      <c r="S3597" s="348">
        <v>85203829</v>
      </c>
      <c r="T3597" s="348" t="s">
        <v>15786</v>
      </c>
      <c r="U3597" s="348">
        <v>26611133</v>
      </c>
      <c r="V3597" s="68" t="s">
        <v>15261</v>
      </c>
      <c r="W3597" s="68"/>
      <c r="X3597" s="68" t="s">
        <v>10727</v>
      </c>
      <c r="Y3597" s="68"/>
    </row>
    <row r="3598" spans="1:25" x14ac:dyDescent="0.25">
      <c r="A3598" s="68" t="s">
        <v>9753</v>
      </c>
      <c r="B3598" s="68" t="s">
        <v>9752</v>
      </c>
      <c r="C3598" s="68" t="s">
        <v>9754</v>
      </c>
      <c r="D3598" s="68" t="s">
        <v>196</v>
      </c>
      <c r="E3598" s="68" t="s">
        <v>3</v>
      </c>
      <c r="F3598" s="68" t="s">
        <v>195</v>
      </c>
      <c r="G3598" s="68" t="s">
        <v>2</v>
      </c>
      <c r="H3598" s="68" t="s">
        <v>3</v>
      </c>
      <c r="I3598" s="68">
        <v>60102</v>
      </c>
      <c r="J3598" s="68" t="s">
        <v>12929</v>
      </c>
      <c r="K3598" s="68" t="s">
        <v>196</v>
      </c>
      <c r="L3598" s="68" t="s">
        <v>196</v>
      </c>
      <c r="M3598" s="68" t="s">
        <v>6367</v>
      </c>
      <c r="N3598" s="68" t="s">
        <v>9754</v>
      </c>
      <c r="O3598" s="68" t="s">
        <v>14666</v>
      </c>
      <c r="P3598" s="348">
        <v>26616630</v>
      </c>
      <c r="Q3598" s="348">
        <v>26616630</v>
      </c>
      <c r="R3598" s="348" t="s">
        <v>16990</v>
      </c>
      <c r="S3598" s="348">
        <v>88894048</v>
      </c>
      <c r="T3598" s="348" t="s">
        <v>15827</v>
      </c>
      <c r="U3598" s="348">
        <v>83585615</v>
      </c>
      <c r="V3598" s="68"/>
      <c r="W3598" s="68"/>
      <c r="X3598" s="68" t="s">
        <v>8085</v>
      </c>
      <c r="Y3598" s="68"/>
    </row>
    <row r="3599" spans="1:25" x14ac:dyDescent="0.25">
      <c r="A3599" s="68" t="s">
        <v>9756</v>
      </c>
      <c r="B3599" s="68" t="s">
        <v>9755</v>
      </c>
      <c r="C3599" s="68" t="s">
        <v>9757</v>
      </c>
      <c r="D3599" s="68" t="s">
        <v>4633</v>
      </c>
      <c r="E3599" s="68" t="s">
        <v>11</v>
      </c>
      <c r="F3599" s="68" t="s">
        <v>89</v>
      </c>
      <c r="G3599" s="68" t="s">
        <v>6</v>
      </c>
      <c r="H3599" s="68" t="s">
        <v>16</v>
      </c>
      <c r="I3599" s="68">
        <v>30512</v>
      </c>
      <c r="J3599" s="68" t="s">
        <v>13954</v>
      </c>
      <c r="K3599" s="68" t="s">
        <v>322</v>
      </c>
      <c r="L3599" s="68" t="s">
        <v>4633</v>
      </c>
      <c r="M3599" s="68" t="s">
        <v>15700</v>
      </c>
      <c r="N3599" s="68" t="s">
        <v>12031</v>
      </c>
      <c r="O3599" s="68" t="s">
        <v>14666</v>
      </c>
      <c r="P3599" s="348">
        <v>85876371</v>
      </c>
      <c r="Q3599" s="348" t="s">
        <v>15347</v>
      </c>
      <c r="R3599" s="348" t="s">
        <v>16991</v>
      </c>
      <c r="S3599" s="348">
        <v>85876371</v>
      </c>
      <c r="T3599" s="348" t="s">
        <v>15701</v>
      </c>
      <c r="U3599" s="348">
        <v>25567876</v>
      </c>
      <c r="V3599" s="68"/>
      <c r="W3599" s="68"/>
      <c r="X3599" s="68" t="s">
        <v>8937</v>
      </c>
      <c r="Y3599" s="68"/>
    </row>
    <row r="3600" spans="1:25" x14ac:dyDescent="0.25">
      <c r="A3600" s="68" t="s">
        <v>9759</v>
      </c>
      <c r="B3600" s="69" t="s">
        <v>9758</v>
      </c>
      <c r="C3600" s="68" t="s">
        <v>10482</v>
      </c>
      <c r="D3600" s="68" t="s">
        <v>4633</v>
      </c>
      <c r="E3600" s="68" t="s">
        <v>7</v>
      </c>
      <c r="F3600" s="68" t="s">
        <v>89</v>
      </c>
      <c r="G3600" s="68" t="s">
        <v>6</v>
      </c>
      <c r="H3600" s="68" t="s">
        <v>16</v>
      </c>
      <c r="I3600" s="68">
        <v>30512</v>
      </c>
      <c r="J3600" s="68" t="s">
        <v>13954</v>
      </c>
      <c r="K3600" s="68" t="s">
        <v>322</v>
      </c>
      <c r="L3600" s="68" t="s">
        <v>4633</v>
      </c>
      <c r="M3600" s="68" t="s">
        <v>15700</v>
      </c>
      <c r="N3600" s="68" t="s">
        <v>9067</v>
      </c>
      <c r="O3600" s="68" t="s">
        <v>14666</v>
      </c>
      <c r="P3600" s="348">
        <v>25612336</v>
      </c>
      <c r="Q3600" s="348">
        <v>83068278</v>
      </c>
      <c r="R3600" s="348" t="s">
        <v>16992</v>
      </c>
      <c r="S3600" s="348">
        <v>83068278</v>
      </c>
      <c r="T3600" s="348" t="s">
        <v>14905</v>
      </c>
      <c r="U3600" s="348">
        <v>25567876</v>
      </c>
      <c r="V3600" s="68"/>
      <c r="W3600" s="68"/>
      <c r="X3600" s="68" t="s">
        <v>8504</v>
      </c>
      <c r="Y3600" s="68"/>
    </row>
    <row r="3601" spans="1:25" x14ac:dyDescent="0.25">
      <c r="A3601" s="68" t="s">
        <v>9761</v>
      </c>
      <c r="B3601" s="68" t="s">
        <v>9760</v>
      </c>
      <c r="C3601" s="68" t="s">
        <v>9762</v>
      </c>
      <c r="D3601" s="68" t="s">
        <v>1737</v>
      </c>
      <c r="E3601" s="68" t="s">
        <v>2</v>
      </c>
      <c r="F3601" s="68" t="s">
        <v>195</v>
      </c>
      <c r="G3601" s="68" t="s">
        <v>7</v>
      </c>
      <c r="H3601" s="68" t="s">
        <v>2</v>
      </c>
      <c r="I3601" s="68">
        <v>60601</v>
      </c>
      <c r="J3601" s="68" t="s">
        <v>15334</v>
      </c>
      <c r="K3601" s="68" t="s">
        <v>196</v>
      </c>
      <c r="L3601" s="68" t="s">
        <v>14074</v>
      </c>
      <c r="M3601" s="68" t="s">
        <v>14074</v>
      </c>
      <c r="N3601" s="68" t="s">
        <v>9762</v>
      </c>
      <c r="O3601" s="68" t="s">
        <v>14666</v>
      </c>
      <c r="P3601" s="348">
        <v>86132144</v>
      </c>
      <c r="Q3601" s="348" t="s">
        <v>15347</v>
      </c>
      <c r="R3601" s="348" t="s">
        <v>15445</v>
      </c>
      <c r="S3601" s="348">
        <v>85053272</v>
      </c>
      <c r="T3601" s="348" t="s">
        <v>10063</v>
      </c>
      <c r="U3601" s="348">
        <v>27740318</v>
      </c>
      <c r="V3601" s="68"/>
      <c r="W3601" s="68"/>
      <c r="X3601" s="68" t="s">
        <v>9199</v>
      </c>
      <c r="Y3601" s="68"/>
    </row>
    <row r="3602" spans="1:25" x14ac:dyDescent="0.25">
      <c r="A3602" s="68" t="s">
        <v>9764</v>
      </c>
      <c r="B3602" s="68" t="s">
        <v>9763</v>
      </c>
      <c r="C3602" s="68" t="s">
        <v>1010</v>
      </c>
      <c r="D3602" s="68" t="s">
        <v>132</v>
      </c>
      <c r="E3602" s="68" t="s">
        <v>10</v>
      </c>
      <c r="F3602" s="68" t="s">
        <v>133</v>
      </c>
      <c r="G3602" s="68" t="s">
        <v>5</v>
      </c>
      <c r="H3602" s="68" t="s">
        <v>3</v>
      </c>
      <c r="I3602" s="68">
        <v>70402</v>
      </c>
      <c r="J3602" s="68" t="s">
        <v>12936</v>
      </c>
      <c r="K3602" s="68" t="s">
        <v>132</v>
      </c>
      <c r="L3602" s="68" t="s">
        <v>14347</v>
      </c>
      <c r="M3602" s="68" t="s">
        <v>7850</v>
      </c>
      <c r="N3602" s="68" t="s">
        <v>1010</v>
      </c>
      <c r="O3602" s="68" t="s">
        <v>14666</v>
      </c>
      <c r="P3602" s="348">
        <v>27541001</v>
      </c>
      <c r="Q3602" s="348">
        <v>27541001</v>
      </c>
      <c r="R3602" s="348" t="s">
        <v>13680</v>
      </c>
      <c r="S3602" s="348">
        <v>27541001</v>
      </c>
      <c r="T3602" s="348" t="s">
        <v>15975</v>
      </c>
      <c r="U3602" s="348">
        <v>27550289</v>
      </c>
      <c r="V3602" s="68"/>
      <c r="W3602" s="68"/>
      <c r="X3602" s="68" t="s">
        <v>8003</v>
      </c>
      <c r="Y3602" s="68"/>
    </row>
    <row r="3603" spans="1:25" x14ac:dyDescent="0.25">
      <c r="A3603" s="68" t="s">
        <v>9766</v>
      </c>
      <c r="B3603" s="68" t="s">
        <v>9765</v>
      </c>
      <c r="C3603" s="68" t="s">
        <v>9767</v>
      </c>
      <c r="D3603" s="68" t="s">
        <v>4633</v>
      </c>
      <c r="E3603" s="68" t="s">
        <v>8</v>
      </c>
      <c r="F3603" s="68" t="s">
        <v>89</v>
      </c>
      <c r="G3603" s="68" t="s">
        <v>6</v>
      </c>
      <c r="H3603" s="68" t="s">
        <v>16</v>
      </c>
      <c r="I3603" s="68">
        <v>30512</v>
      </c>
      <c r="J3603" s="68" t="s">
        <v>13954</v>
      </c>
      <c r="K3603" s="68" t="s">
        <v>322</v>
      </c>
      <c r="L3603" s="68" t="s">
        <v>4633</v>
      </c>
      <c r="M3603" s="68" t="s">
        <v>15700</v>
      </c>
      <c r="N3603" s="68" t="s">
        <v>9767</v>
      </c>
      <c r="O3603" s="68" t="s">
        <v>14666</v>
      </c>
      <c r="P3603" s="348" t="s">
        <v>15347</v>
      </c>
      <c r="Q3603" s="348" t="s">
        <v>15347</v>
      </c>
      <c r="R3603" s="348" t="s">
        <v>13347</v>
      </c>
      <c r="S3603" s="348">
        <v>85371160</v>
      </c>
      <c r="T3603" s="348" t="s">
        <v>9925</v>
      </c>
      <c r="U3603" s="348">
        <v>25567876</v>
      </c>
      <c r="V3603" s="68"/>
      <c r="W3603" s="68"/>
      <c r="X3603" s="68" t="s">
        <v>8433</v>
      </c>
      <c r="Y3603" s="68"/>
    </row>
    <row r="3604" spans="1:25" x14ac:dyDescent="0.25">
      <c r="A3604" s="68" t="s">
        <v>9769</v>
      </c>
      <c r="B3604" s="68" t="s">
        <v>9768</v>
      </c>
      <c r="C3604" s="68" t="s">
        <v>9770</v>
      </c>
      <c r="D3604" s="68" t="s">
        <v>4633</v>
      </c>
      <c r="E3604" s="68" t="s">
        <v>11</v>
      </c>
      <c r="F3604" s="68" t="s">
        <v>89</v>
      </c>
      <c r="G3604" s="68" t="s">
        <v>6</v>
      </c>
      <c r="H3604" s="68" t="s">
        <v>16</v>
      </c>
      <c r="I3604" s="68">
        <v>30512</v>
      </c>
      <c r="J3604" s="68" t="s">
        <v>13954</v>
      </c>
      <c r="K3604" s="68" t="s">
        <v>322</v>
      </c>
      <c r="L3604" s="68" t="s">
        <v>4633</v>
      </c>
      <c r="M3604" s="68" t="s">
        <v>15700</v>
      </c>
      <c r="N3604" s="68" t="s">
        <v>9770</v>
      </c>
      <c r="O3604" s="68" t="s">
        <v>14666</v>
      </c>
      <c r="P3604" s="348">
        <v>85178429</v>
      </c>
      <c r="Q3604" s="348" t="s">
        <v>15347</v>
      </c>
      <c r="R3604" s="348" t="s">
        <v>16993</v>
      </c>
      <c r="S3604" s="348">
        <v>85178429</v>
      </c>
      <c r="T3604" s="348" t="s">
        <v>15701</v>
      </c>
      <c r="U3604" s="348">
        <v>25567876</v>
      </c>
      <c r="V3604" s="68"/>
      <c r="W3604" s="68"/>
      <c r="X3604" s="68" t="s">
        <v>8934</v>
      </c>
      <c r="Y3604" s="68"/>
    </row>
    <row r="3605" spans="1:25" x14ac:dyDescent="0.25">
      <c r="A3605" s="68" t="s">
        <v>9772</v>
      </c>
      <c r="B3605" s="68" t="s">
        <v>9771</v>
      </c>
      <c r="C3605" s="68" t="s">
        <v>9773</v>
      </c>
      <c r="D3605" s="68" t="s">
        <v>4633</v>
      </c>
      <c r="E3605" s="68" t="s">
        <v>11</v>
      </c>
      <c r="F3605" s="68" t="s">
        <v>89</v>
      </c>
      <c r="G3605" s="68" t="s">
        <v>6</v>
      </c>
      <c r="H3605" s="68" t="s">
        <v>16</v>
      </c>
      <c r="I3605" s="68">
        <v>30512</v>
      </c>
      <c r="J3605" s="68" t="s">
        <v>13954</v>
      </c>
      <c r="K3605" s="68" t="s">
        <v>322</v>
      </c>
      <c r="L3605" s="68" t="s">
        <v>4633</v>
      </c>
      <c r="M3605" s="68" t="s">
        <v>15700</v>
      </c>
      <c r="N3605" s="68" t="s">
        <v>12076</v>
      </c>
      <c r="O3605" s="68" t="s">
        <v>14666</v>
      </c>
      <c r="P3605" s="348">
        <v>86962615</v>
      </c>
      <c r="Q3605" s="348" t="s">
        <v>15347</v>
      </c>
      <c r="R3605" s="348" t="s">
        <v>16994</v>
      </c>
      <c r="S3605" s="348">
        <v>86962615</v>
      </c>
      <c r="T3605" s="348" t="s">
        <v>15701</v>
      </c>
      <c r="U3605" s="348">
        <v>84033728</v>
      </c>
      <c r="V3605" s="68"/>
      <c r="W3605" s="68"/>
      <c r="X3605" s="68" t="s">
        <v>9729</v>
      </c>
      <c r="Y3605" s="68"/>
    </row>
    <row r="3606" spans="1:25" x14ac:dyDescent="0.25">
      <c r="A3606" s="68" t="s">
        <v>9775</v>
      </c>
      <c r="B3606" s="68" t="s">
        <v>9774</v>
      </c>
      <c r="C3606" s="68" t="s">
        <v>9776</v>
      </c>
      <c r="D3606" s="68" t="s">
        <v>4633</v>
      </c>
      <c r="E3606" s="68" t="s">
        <v>7</v>
      </c>
      <c r="F3606" s="68" t="s">
        <v>89</v>
      </c>
      <c r="G3606" s="68" t="s">
        <v>6</v>
      </c>
      <c r="H3606" s="68" t="s">
        <v>16</v>
      </c>
      <c r="I3606" s="68">
        <v>30512</v>
      </c>
      <c r="J3606" s="68" t="s">
        <v>13954</v>
      </c>
      <c r="K3606" s="68" t="s">
        <v>322</v>
      </c>
      <c r="L3606" s="68" t="s">
        <v>4633</v>
      </c>
      <c r="M3606" s="68" t="s">
        <v>15700</v>
      </c>
      <c r="N3606" s="68" t="s">
        <v>12077</v>
      </c>
      <c r="O3606" s="68" t="s">
        <v>14666</v>
      </c>
      <c r="P3606" s="348">
        <v>86575574</v>
      </c>
      <c r="Q3606" s="348" t="s">
        <v>15347</v>
      </c>
      <c r="R3606" s="348" t="s">
        <v>15246</v>
      </c>
      <c r="S3606" s="348">
        <v>86575574</v>
      </c>
      <c r="T3606" s="348" t="s">
        <v>14905</v>
      </c>
      <c r="U3606" s="348">
        <v>25567876</v>
      </c>
      <c r="V3606" s="68"/>
      <c r="W3606" s="68"/>
      <c r="X3606" s="68" t="s">
        <v>11059</v>
      </c>
      <c r="Y3606" s="68"/>
    </row>
    <row r="3607" spans="1:25" x14ac:dyDescent="0.25">
      <c r="A3607" s="68" t="s">
        <v>9778</v>
      </c>
      <c r="B3607" s="69" t="s">
        <v>9777</v>
      </c>
      <c r="C3607" s="68" t="s">
        <v>9779</v>
      </c>
      <c r="D3607" s="68" t="s">
        <v>4633</v>
      </c>
      <c r="E3607" s="68" t="s">
        <v>8</v>
      </c>
      <c r="F3607" s="68" t="s">
        <v>133</v>
      </c>
      <c r="G3607" s="68" t="s">
        <v>2</v>
      </c>
      <c r="H3607" s="68" t="s">
        <v>3</v>
      </c>
      <c r="I3607" s="68">
        <v>70102</v>
      </c>
      <c r="J3607" s="68" t="s">
        <v>13837</v>
      </c>
      <c r="K3607" s="68" t="s">
        <v>132</v>
      </c>
      <c r="L3607" s="68" t="s">
        <v>132</v>
      </c>
      <c r="M3607" s="68" t="s">
        <v>14182</v>
      </c>
      <c r="N3607" s="68" t="s">
        <v>9779</v>
      </c>
      <c r="O3607" s="68" t="s">
        <v>14666</v>
      </c>
      <c r="P3607" s="348">
        <v>89753134</v>
      </c>
      <c r="Q3607" s="348" t="s">
        <v>15347</v>
      </c>
      <c r="R3607" s="348" t="s">
        <v>16995</v>
      </c>
      <c r="S3607" s="348">
        <v>89753134</v>
      </c>
      <c r="T3607" s="348" t="s">
        <v>9925</v>
      </c>
      <c r="U3607" s="348">
        <v>25567876</v>
      </c>
      <c r="V3607" s="68"/>
      <c r="W3607" s="68"/>
      <c r="X3607" s="68" t="s">
        <v>14470</v>
      </c>
      <c r="Y3607" s="68"/>
    </row>
    <row r="3608" spans="1:25" x14ac:dyDescent="0.25">
      <c r="A3608" s="68" t="s">
        <v>9781</v>
      </c>
      <c r="B3608" s="68" t="s">
        <v>9780</v>
      </c>
      <c r="C3608" s="68" t="s">
        <v>9782</v>
      </c>
      <c r="D3608" s="68" t="s">
        <v>299</v>
      </c>
      <c r="E3608" s="68" t="s">
        <v>16</v>
      </c>
      <c r="F3608" s="68" t="s">
        <v>49</v>
      </c>
      <c r="G3608" s="68" t="s">
        <v>12</v>
      </c>
      <c r="H3608" s="68" t="s">
        <v>15</v>
      </c>
      <c r="I3608" s="68">
        <v>21011</v>
      </c>
      <c r="J3608" s="68" t="s">
        <v>13016</v>
      </c>
      <c r="K3608" s="68" t="s">
        <v>126</v>
      </c>
      <c r="L3608" s="68" t="s">
        <v>299</v>
      </c>
      <c r="M3608" s="68" t="s">
        <v>14124</v>
      </c>
      <c r="N3608" s="68" t="s">
        <v>9782</v>
      </c>
      <c r="O3608" s="68" t="s">
        <v>14666</v>
      </c>
      <c r="P3608" s="348">
        <v>24673035</v>
      </c>
      <c r="Q3608" s="348">
        <v>44139985</v>
      </c>
      <c r="R3608" s="348" t="s">
        <v>15245</v>
      </c>
      <c r="S3608" s="348">
        <v>71185126</v>
      </c>
      <c r="T3608" s="348" t="s">
        <v>15612</v>
      </c>
      <c r="U3608" s="348">
        <v>24673035</v>
      </c>
      <c r="V3608" s="68"/>
      <c r="W3608" s="68"/>
      <c r="X3608" s="68" t="s">
        <v>15269</v>
      </c>
      <c r="Y3608" s="68"/>
    </row>
    <row r="3609" spans="1:25" x14ac:dyDescent="0.25">
      <c r="A3609" s="68" t="s">
        <v>9784</v>
      </c>
      <c r="B3609" s="68" t="s">
        <v>9783</v>
      </c>
      <c r="C3609" s="68" t="s">
        <v>9785</v>
      </c>
      <c r="D3609" s="68" t="s">
        <v>11173</v>
      </c>
      <c r="E3609" s="68" t="s">
        <v>6</v>
      </c>
      <c r="F3609" s="68" t="s">
        <v>133</v>
      </c>
      <c r="G3609" s="68" t="s">
        <v>2</v>
      </c>
      <c r="H3609" s="68" t="s">
        <v>3</v>
      </c>
      <c r="I3609" s="68">
        <v>70102</v>
      </c>
      <c r="J3609" s="68" t="s">
        <v>13837</v>
      </c>
      <c r="K3609" s="68" t="s">
        <v>132</v>
      </c>
      <c r="L3609" s="68" t="s">
        <v>132</v>
      </c>
      <c r="M3609" s="68" t="s">
        <v>14182</v>
      </c>
      <c r="N3609" s="68" t="s">
        <v>9785</v>
      </c>
      <c r="O3609" s="68" t="s">
        <v>14666</v>
      </c>
      <c r="P3609" s="348">
        <v>84125968</v>
      </c>
      <c r="Q3609" s="348" t="s">
        <v>15347</v>
      </c>
      <c r="R3609" s="348" t="s">
        <v>16996</v>
      </c>
      <c r="S3609" s="348">
        <v>84125968</v>
      </c>
      <c r="T3609" s="348" t="s">
        <v>10227</v>
      </c>
      <c r="U3609" s="348">
        <v>83478507</v>
      </c>
      <c r="V3609" s="68"/>
      <c r="W3609" s="68"/>
      <c r="X3609" s="68" t="s">
        <v>8858</v>
      </c>
      <c r="Y3609" s="68"/>
    </row>
    <row r="3610" spans="1:25" x14ac:dyDescent="0.25">
      <c r="A3610" s="68" t="s">
        <v>9787</v>
      </c>
      <c r="B3610" s="68" t="s">
        <v>9786</v>
      </c>
      <c r="C3610" s="68" t="s">
        <v>10075</v>
      </c>
      <c r="D3610" s="68" t="s">
        <v>281</v>
      </c>
      <c r="E3610" s="68" t="s">
        <v>6</v>
      </c>
      <c r="F3610" s="68" t="s">
        <v>282</v>
      </c>
      <c r="G3610" s="68" t="s">
        <v>12</v>
      </c>
      <c r="H3610" s="68" t="s">
        <v>2</v>
      </c>
      <c r="I3610" s="68">
        <v>41001</v>
      </c>
      <c r="J3610" s="68" t="s">
        <v>13818</v>
      </c>
      <c r="K3610" s="68" t="s">
        <v>283</v>
      </c>
      <c r="L3610" s="68" t="s">
        <v>281</v>
      </c>
      <c r="M3610" s="68" t="s">
        <v>4153</v>
      </c>
      <c r="N3610" s="68" t="s">
        <v>10075</v>
      </c>
      <c r="O3610" s="68" t="s">
        <v>14666</v>
      </c>
      <c r="P3610" s="348">
        <v>24762129</v>
      </c>
      <c r="Q3610" s="348">
        <v>85566943</v>
      </c>
      <c r="R3610" s="348" t="s">
        <v>16113</v>
      </c>
      <c r="S3610" s="348">
        <v>85566943</v>
      </c>
      <c r="T3610" s="348" t="s">
        <v>10205</v>
      </c>
      <c r="U3610" s="348">
        <v>71465114</v>
      </c>
      <c r="V3610" s="68"/>
      <c r="W3610" s="68"/>
      <c r="X3610" s="68" t="s">
        <v>8038</v>
      </c>
      <c r="Y3610" s="68"/>
    </row>
    <row r="3611" spans="1:25" x14ac:dyDescent="0.25">
      <c r="A3611" s="68" t="s">
        <v>9789</v>
      </c>
      <c r="B3611" s="68" t="s">
        <v>9788</v>
      </c>
      <c r="C3611" s="68" t="s">
        <v>5643</v>
      </c>
      <c r="D3611" s="68" t="s">
        <v>299</v>
      </c>
      <c r="E3611" s="68" t="s">
        <v>2</v>
      </c>
      <c r="F3611" s="68" t="s">
        <v>49</v>
      </c>
      <c r="G3611" s="68" t="s">
        <v>12</v>
      </c>
      <c r="H3611" s="68" t="s">
        <v>6</v>
      </c>
      <c r="I3611" s="68">
        <v>21005</v>
      </c>
      <c r="J3611" s="68" t="s">
        <v>13010</v>
      </c>
      <c r="K3611" s="68" t="s">
        <v>126</v>
      </c>
      <c r="L3611" s="68" t="s">
        <v>299</v>
      </c>
      <c r="M3611" s="68" t="s">
        <v>3330</v>
      </c>
      <c r="N3611" s="68" t="s">
        <v>11704</v>
      </c>
      <c r="O3611" s="68" t="s">
        <v>14666</v>
      </c>
      <c r="P3611" s="348">
        <v>85792763</v>
      </c>
      <c r="Q3611" s="348" t="s">
        <v>15347</v>
      </c>
      <c r="R3611" s="348" t="s">
        <v>12545</v>
      </c>
      <c r="S3611" s="348">
        <v>88381673</v>
      </c>
      <c r="T3611" s="348" t="s">
        <v>16496</v>
      </c>
      <c r="U3611" s="348">
        <v>24722182</v>
      </c>
      <c r="V3611" s="68"/>
      <c r="W3611" s="68"/>
      <c r="X3611" s="68" t="s">
        <v>12207</v>
      </c>
      <c r="Y3611" s="68"/>
    </row>
    <row r="3612" spans="1:25" x14ac:dyDescent="0.25">
      <c r="A3612" s="68" t="s">
        <v>9791</v>
      </c>
      <c r="B3612" s="68" t="s">
        <v>9790</v>
      </c>
      <c r="C3612" s="68" t="s">
        <v>9792</v>
      </c>
      <c r="D3612" s="68" t="s">
        <v>322</v>
      </c>
      <c r="E3612" s="68" t="s">
        <v>4</v>
      </c>
      <c r="F3612" s="68" t="s">
        <v>89</v>
      </c>
      <c r="G3612" s="68" t="s">
        <v>10</v>
      </c>
      <c r="H3612" s="68" t="s">
        <v>3</v>
      </c>
      <c r="I3612" s="68">
        <v>30802</v>
      </c>
      <c r="J3612" s="68" t="s">
        <v>12947</v>
      </c>
      <c r="K3612" s="68" t="s">
        <v>322</v>
      </c>
      <c r="L3612" s="68" t="s">
        <v>14158</v>
      </c>
      <c r="M3612" s="68" t="s">
        <v>352</v>
      </c>
      <c r="N3612" s="68" t="s">
        <v>16997</v>
      </c>
      <c r="O3612" s="68" t="s">
        <v>14666</v>
      </c>
      <c r="P3612" s="348">
        <v>40702027</v>
      </c>
      <c r="Q3612" s="348" t="s">
        <v>15347</v>
      </c>
      <c r="R3612" s="348" t="s">
        <v>13523</v>
      </c>
      <c r="S3612" s="348">
        <v>40702027</v>
      </c>
      <c r="T3612" s="348" t="s">
        <v>16278</v>
      </c>
      <c r="U3612" s="348">
        <v>25521557</v>
      </c>
      <c r="V3612" s="68"/>
      <c r="W3612" s="68"/>
      <c r="X3612" s="68" t="s">
        <v>8043</v>
      </c>
      <c r="Y3612" s="68"/>
    </row>
    <row r="3613" spans="1:25" x14ac:dyDescent="0.25">
      <c r="A3613" s="68" t="s">
        <v>9794</v>
      </c>
      <c r="B3613" s="68" t="s">
        <v>9793</v>
      </c>
      <c r="C3613" s="68" t="s">
        <v>9795</v>
      </c>
      <c r="D3613" s="68" t="s">
        <v>11173</v>
      </c>
      <c r="E3613" s="68" t="s">
        <v>7</v>
      </c>
      <c r="F3613" s="68" t="s">
        <v>133</v>
      </c>
      <c r="G3613" s="68" t="s">
        <v>4</v>
      </c>
      <c r="H3613" s="68" t="s">
        <v>3</v>
      </c>
      <c r="I3613" s="68">
        <v>70302</v>
      </c>
      <c r="J3613" s="68" t="s">
        <v>12934</v>
      </c>
      <c r="K3613" s="68" t="s">
        <v>132</v>
      </c>
      <c r="L3613" s="68" t="s">
        <v>14348</v>
      </c>
      <c r="M3613" s="68" t="s">
        <v>1699</v>
      </c>
      <c r="N3613" s="68" t="s">
        <v>9795</v>
      </c>
      <c r="O3613" s="68" t="s">
        <v>14666</v>
      </c>
      <c r="P3613" s="348">
        <v>64511319</v>
      </c>
      <c r="Q3613" s="348">
        <v>85949188</v>
      </c>
      <c r="R3613" s="348" t="s">
        <v>12786</v>
      </c>
      <c r="S3613" s="348">
        <v>85949188</v>
      </c>
      <c r="T3613" s="348" t="s">
        <v>16055</v>
      </c>
      <c r="U3613" s="348">
        <v>83602028</v>
      </c>
      <c r="V3613" s="68"/>
      <c r="W3613" s="68"/>
      <c r="X3613" s="68"/>
      <c r="Y3613" s="68"/>
    </row>
    <row r="3614" spans="1:25" x14ac:dyDescent="0.25">
      <c r="A3614" s="68" t="s">
        <v>9797</v>
      </c>
      <c r="B3614" s="68" t="s">
        <v>9796</v>
      </c>
      <c r="C3614" s="68" t="s">
        <v>9798</v>
      </c>
      <c r="D3614" s="68" t="s">
        <v>11185</v>
      </c>
      <c r="E3614" s="68" t="s">
        <v>3</v>
      </c>
      <c r="F3614" s="68" t="s">
        <v>195</v>
      </c>
      <c r="G3614" s="68" t="s">
        <v>4</v>
      </c>
      <c r="H3614" s="68" t="s">
        <v>3</v>
      </c>
      <c r="I3614" s="68">
        <v>60302</v>
      </c>
      <c r="J3614" s="68" t="s">
        <v>13854</v>
      </c>
      <c r="K3614" s="68" t="s">
        <v>196</v>
      </c>
      <c r="L3614" s="68" t="s">
        <v>2066</v>
      </c>
      <c r="M3614" s="68" t="s">
        <v>14039</v>
      </c>
      <c r="N3614" s="68" t="s">
        <v>9798</v>
      </c>
      <c r="O3614" s="68" t="s">
        <v>14666</v>
      </c>
      <c r="P3614" s="348">
        <v>60050694</v>
      </c>
      <c r="Q3614" s="348">
        <v>22001245</v>
      </c>
      <c r="R3614" s="348" t="s">
        <v>15244</v>
      </c>
      <c r="S3614" s="348">
        <v>88395614</v>
      </c>
      <c r="T3614" s="348" t="s">
        <v>15501</v>
      </c>
      <c r="U3614" s="348">
        <v>27300654</v>
      </c>
      <c r="V3614" s="68"/>
      <c r="W3614" s="68"/>
      <c r="X3614" s="68" t="s">
        <v>8329</v>
      </c>
      <c r="Y3614" s="68"/>
    </row>
    <row r="3615" spans="1:25" x14ac:dyDescent="0.25">
      <c r="A3615" s="68" t="s">
        <v>9800</v>
      </c>
      <c r="B3615" s="68" t="s">
        <v>9799</v>
      </c>
      <c r="C3615" s="68" t="s">
        <v>9801</v>
      </c>
      <c r="D3615" s="68" t="s">
        <v>299</v>
      </c>
      <c r="E3615" s="68" t="s">
        <v>300</v>
      </c>
      <c r="F3615" s="68" t="s">
        <v>49</v>
      </c>
      <c r="G3615" s="68" t="s">
        <v>12</v>
      </c>
      <c r="H3615" s="68" t="s">
        <v>2</v>
      </c>
      <c r="I3615" s="68">
        <v>21001</v>
      </c>
      <c r="J3615" s="68" t="s">
        <v>12921</v>
      </c>
      <c r="K3615" s="68" t="s">
        <v>126</v>
      </c>
      <c r="L3615" s="68" t="s">
        <v>299</v>
      </c>
      <c r="M3615" s="68" t="s">
        <v>3466</v>
      </c>
      <c r="N3615" s="68" t="s">
        <v>9801</v>
      </c>
      <c r="O3615" s="68" t="s">
        <v>14666</v>
      </c>
      <c r="P3615" s="348">
        <v>24610579</v>
      </c>
      <c r="Q3615" s="348">
        <v>24610579</v>
      </c>
      <c r="R3615" s="348" t="s">
        <v>9802</v>
      </c>
      <c r="S3615" s="348">
        <v>83349312</v>
      </c>
      <c r="T3615" s="348" t="s">
        <v>15597</v>
      </c>
      <c r="U3615" s="348">
        <v>24601646</v>
      </c>
      <c r="V3615" s="68"/>
      <c r="W3615" s="68"/>
      <c r="X3615" s="68" t="s">
        <v>8144</v>
      </c>
      <c r="Y3615" s="68"/>
    </row>
    <row r="3616" spans="1:25" x14ac:dyDescent="0.25">
      <c r="A3616" s="68" t="s">
        <v>9804</v>
      </c>
      <c r="B3616" s="68" t="s">
        <v>9803</v>
      </c>
      <c r="C3616" s="68" t="s">
        <v>101</v>
      </c>
      <c r="D3616" s="68" t="s">
        <v>11173</v>
      </c>
      <c r="E3616" s="68" t="s">
        <v>5</v>
      </c>
      <c r="F3616" s="68" t="s">
        <v>133</v>
      </c>
      <c r="G3616" s="68" t="s">
        <v>5</v>
      </c>
      <c r="H3616" s="68" t="s">
        <v>2</v>
      </c>
      <c r="I3616" s="68">
        <v>70401</v>
      </c>
      <c r="J3616" s="68" t="s">
        <v>12902</v>
      </c>
      <c r="K3616" s="68" t="s">
        <v>132</v>
      </c>
      <c r="L3616" s="68" t="s">
        <v>14347</v>
      </c>
      <c r="M3616" s="68" t="s">
        <v>7341</v>
      </c>
      <c r="N3616" s="68" t="s">
        <v>101</v>
      </c>
      <c r="O3616" s="68" t="s">
        <v>14666</v>
      </c>
      <c r="P3616" s="348" t="s">
        <v>15347</v>
      </c>
      <c r="Q3616" s="348" t="s">
        <v>15347</v>
      </c>
      <c r="R3616" s="348" t="s">
        <v>14471</v>
      </c>
      <c r="S3616" s="348">
        <v>84934172</v>
      </c>
      <c r="T3616" s="348" t="s">
        <v>15930</v>
      </c>
      <c r="U3616" s="348">
        <v>87119410</v>
      </c>
      <c r="V3616" s="68"/>
      <c r="W3616" s="68"/>
      <c r="X3616" s="68" t="s">
        <v>9694</v>
      </c>
      <c r="Y3616" s="68"/>
    </row>
    <row r="3617" spans="1:25" x14ac:dyDescent="0.25">
      <c r="A3617" s="68" t="s">
        <v>9807</v>
      </c>
      <c r="B3617" s="68" t="s">
        <v>9806</v>
      </c>
      <c r="C3617" s="68" t="s">
        <v>9808</v>
      </c>
      <c r="D3617" s="68" t="s">
        <v>315</v>
      </c>
      <c r="E3617" s="68" t="s">
        <v>4</v>
      </c>
      <c r="F3617" s="68" t="s">
        <v>316</v>
      </c>
      <c r="G3617" s="68" t="s">
        <v>4</v>
      </c>
      <c r="H3617" s="68" t="s">
        <v>11</v>
      </c>
      <c r="I3617" s="68">
        <v>50309</v>
      </c>
      <c r="J3617" s="68" t="s">
        <v>13088</v>
      </c>
      <c r="K3617" s="68" t="s">
        <v>317</v>
      </c>
      <c r="L3617" s="68" t="s">
        <v>315</v>
      </c>
      <c r="M3617" s="68" t="s">
        <v>5912</v>
      </c>
      <c r="N3617" s="68" t="s">
        <v>2629</v>
      </c>
      <c r="O3617" s="68" t="s">
        <v>14666</v>
      </c>
      <c r="P3617" s="348">
        <v>26534812</v>
      </c>
      <c r="Q3617" s="348">
        <v>26524812</v>
      </c>
      <c r="R3617" s="348" t="s">
        <v>13565</v>
      </c>
      <c r="S3617" s="348">
        <v>26534812</v>
      </c>
      <c r="T3617" s="348" t="s">
        <v>15787</v>
      </c>
      <c r="U3617" s="348">
        <v>26750475</v>
      </c>
      <c r="V3617" s="68"/>
      <c r="W3617" s="68"/>
      <c r="X3617" s="68" t="s">
        <v>8106</v>
      </c>
      <c r="Y3617" s="68"/>
    </row>
    <row r="3618" spans="1:25" x14ac:dyDescent="0.25">
      <c r="A3618" s="68" t="s">
        <v>9812</v>
      </c>
      <c r="B3618" s="68" t="s">
        <v>9811</v>
      </c>
      <c r="C3618" s="68" t="s">
        <v>9813</v>
      </c>
      <c r="D3618" s="68" t="s">
        <v>11185</v>
      </c>
      <c r="E3618" s="68" t="s">
        <v>16</v>
      </c>
      <c r="F3618" s="68" t="s">
        <v>195</v>
      </c>
      <c r="G3618" s="68" t="s">
        <v>4</v>
      </c>
      <c r="H3618" s="68" t="s">
        <v>2</v>
      </c>
      <c r="I3618" s="68">
        <v>60301</v>
      </c>
      <c r="J3618" s="68" t="s">
        <v>12897</v>
      </c>
      <c r="K3618" s="68" t="s">
        <v>196</v>
      </c>
      <c r="L3618" s="68" t="s">
        <v>2066</v>
      </c>
      <c r="M3618" s="68" t="s">
        <v>2066</v>
      </c>
      <c r="N3618" s="68" t="s">
        <v>9813</v>
      </c>
      <c r="O3618" s="68" t="s">
        <v>14666</v>
      </c>
      <c r="P3618" s="348">
        <v>27300159</v>
      </c>
      <c r="Q3618" s="348">
        <v>84341341</v>
      </c>
      <c r="R3618" s="348" t="s">
        <v>15247</v>
      </c>
      <c r="S3618" s="348">
        <v>84341341</v>
      </c>
      <c r="T3618" s="348" t="s">
        <v>15493</v>
      </c>
      <c r="U3618" s="348">
        <v>85988401</v>
      </c>
      <c r="V3618" s="68" t="s">
        <v>15261</v>
      </c>
      <c r="W3618" s="68"/>
      <c r="X3618" s="68" t="s">
        <v>1928</v>
      </c>
      <c r="Y3618" s="68"/>
    </row>
    <row r="3619" spans="1:25" x14ac:dyDescent="0.25">
      <c r="A3619" s="68" t="s">
        <v>9815</v>
      </c>
      <c r="B3619" s="68" t="s">
        <v>9814</v>
      </c>
      <c r="C3619" s="68" t="s">
        <v>5786</v>
      </c>
      <c r="D3619" s="68" t="s">
        <v>11173</v>
      </c>
      <c r="E3619" s="68" t="s">
        <v>7</v>
      </c>
      <c r="F3619" s="68" t="s">
        <v>133</v>
      </c>
      <c r="G3619" s="68" t="s">
        <v>6</v>
      </c>
      <c r="H3619" s="68" t="s">
        <v>2</v>
      </c>
      <c r="I3619" s="68">
        <v>70501</v>
      </c>
      <c r="J3619" s="68" t="s">
        <v>12907</v>
      </c>
      <c r="K3619" s="68" t="s">
        <v>132</v>
      </c>
      <c r="L3619" s="68" t="s">
        <v>3790</v>
      </c>
      <c r="M3619" s="68" t="s">
        <v>3790</v>
      </c>
      <c r="N3619" s="68" t="s">
        <v>5786</v>
      </c>
      <c r="O3619" s="68" t="s">
        <v>14666</v>
      </c>
      <c r="P3619" s="348">
        <v>85469186</v>
      </c>
      <c r="Q3619" s="348" t="s">
        <v>15347</v>
      </c>
      <c r="R3619" s="348" t="s">
        <v>10076</v>
      </c>
      <c r="S3619" s="348">
        <v>85469186</v>
      </c>
      <c r="T3619" s="348" t="s">
        <v>16055</v>
      </c>
      <c r="U3619" s="348">
        <v>83602028</v>
      </c>
      <c r="V3619" s="68"/>
      <c r="W3619" s="68"/>
      <c r="X3619" s="68" t="s">
        <v>8855</v>
      </c>
      <c r="Y3619" s="68"/>
    </row>
    <row r="3620" spans="1:25" x14ac:dyDescent="0.25">
      <c r="A3620" s="68" t="s">
        <v>9817</v>
      </c>
      <c r="B3620" s="68" t="s">
        <v>9816</v>
      </c>
      <c r="C3620" s="68" t="s">
        <v>1848</v>
      </c>
      <c r="D3620" s="68" t="s">
        <v>299</v>
      </c>
      <c r="E3620" s="68" t="s">
        <v>11</v>
      </c>
      <c r="F3620" s="68" t="s">
        <v>49</v>
      </c>
      <c r="G3620" s="68" t="s">
        <v>300</v>
      </c>
      <c r="H3620" s="68" t="s">
        <v>2</v>
      </c>
      <c r="I3620" s="68">
        <v>21401</v>
      </c>
      <c r="J3620" s="68" t="s">
        <v>13038</v>
      </c>
      <c r="K3620" s="68" t="s">
        <v>126</v>
      </c>
      <c r="L3620" s="68" t="s">
        <v>301</v>
      </c>
      <c r="M3620" s="68" t="s">
        <v>301</v>
      </c>
      <c r="N3620" s="68" t="s">
        <v>1848</v>
      </c>
      <c r="O3620" s="68" t="s">
        <v>14666</v>
      </c>
      <c r="P3620" s="348" t="s">
        <v>15347</v>
      </c>
      <c r="Q3620" s="348" t="s">
        <v>15347</v>
      </c>
      <c r="R3620" s="348" t="s">
        <v>9818</v>
      </c>
      <c r="S3620" s="348">
        <v>85584435</v>
      </c>
      <c r="T3620" s="348" t="s">
        <v>16347</v>
      </c>
      <c r="U3620" s="348">
        <v>24711101</v>
      </c>
      <c r="V3620" s="68"/>
      <c r="W3620" s="68"/>
      <c r="X3620" s="68" t="s">
        <v>8219</v>
      </c>
      <c r="Y3620" s="68"/>
    </row>
    <row r="3621" spans="1:25" x14ac:dyDescent="0.25">
      <c r="A3621" s="68" t="s">
        <v>9820</v>
      </c>
      <c r="B3621" s="68" t="s">
        <v>9819</v>
      </c>
      <c r="C3621" s="68" t="s">
        <v>9821</v>
      </c>
      <c r="D3621" s="68" t="s">
        <v>11185</v>
      </c>
      <c r="E3621" s="68" t="s">
        <v>300</v>
      </c>
      <c r="F3621" s="68" t="s">
        <v>195</v>
      </c>
      <c r="G3621" s="68" t="s">
        <v>4</v>
      </c>
      <c r="H3621" s="68" t="s">
        <v>2</v>
      </c>
      <c r="I3621" s="68">
        <v>60301</v>
      </c>
      <c r="J3621" s="68" t="s">
        <v>12897</v>
      </c>
      <c r="K3621" s="68" t="s">
        <v>196</v>
      </c>
      <c r="L3621" s="68" t="s">
        <v>2066</v>
      </c>
      <c r="M3621" s="68" t="s">
        <v>2066</v>
      </c>
      <c r="N3621" s="68" t="s">
        <v>16114</v>
      </c>
      <c r="O3621" s="68" t="s">
        <v>14666</v>
      </c>
      <c r="P3621" s="348">
        <v>27300159</v>
      </c>
      <c r="Q3621" s="348">
        <v>83013861</v>
      </c>
      <c r="R3621" s="348" t="s">
        <v>15248</v>
      </c>
      <c r="S3621" s="348">
        <v>83013861</v>
      </c>
      <c r="T3621" s="348" t="s">
        <v>15520</v>
      </c>
      <c r="U3621" s="348">
        <v>27305078</v>
      </c>
      <c r="V3621" s="68"/>
      <c r="W3621" s="68"/>
      <c r="X3621" s="68" t="s">
        <v>8425</v>
      </c>
      <c r="Y3621" s="68"/>
    </row>
    <row r="3622" spans="1:25" x14ac:dyDescent="0.25">
      <c r="A3622" s="68" t="s">
        <v>9823</v>
      </c>
      <c r="B3622" s="68" t="s">
        <v>9822</v>
      </c>
      <c r="C3622" s="68" t="s">
        <v>9824</v>
      </c>
      <c r="D3622" s="68" t="s">
        <v>4119</v>
      </c>
      <c r="E3622" s="68" t="s">
        <v>7</v>
      </c>
      <c r="F3622" s="68" t="s">
        <v>133</v>
      </c>
      <c r="G3622" s="68" t="s">
        <v>3</v>
      </c>
      <c r="H3622" s="68" t="s">
        <v>6</v>
      </c>
      <c r="I3622" s="68">
        <v>70205</v>
      </c>
      <c r="J3622" s="68" t="s">
        <v>13953</v>
      </c>
      <c r="K3622" s="68" t="s">
        <v>132</v>
      </c>
      <c r="L3622" s="68" t="s">
        <v>14376</v>
      </c>
      <c r="M3622" s="68" t="s">
        <v>4120</v>
      </c>
      <c r="N3622" s="68" t="s">
        <v>11908</v>
      </c>
      <c r="O3622" s="68" t="s">
        <v>14666</v>
      </c>
      <c r="P3622" s="348">
        <v>86145788</v>
      </c>
      <c r="Q3622" s="348">
        <v>44092873</v>
      </c>
      <c r="R3622" s="348" t="s">
        <v>12078</v>
      </c>
      <c r="S3622" s="348">
        <v>86145788</v>
      </c>
      <c r="T3622" s="348" t="s">
        <v>15651</v>
      </c>
      <c r="U3622" s="348">
        <v>88756410</v>
      </c>
      <c r="V3622" s="68"/>
      <c r="W3622" s="68"/>
      <c r="X3622" s="68"/>
      <c r="Y3622" s="68"/>
    </row>
    <row r="3623" spans="1:25" x14ac:dyDescent="0.25">
      <c r="A3623" s="68" t="s">
        <v>9826</v>
      </c>
      <c r="B3623" s="68" t="s">
        <v>9825</v>
      </c>
      <c r="C3623" s="68" t="s">
        <v>9827</v>
      </c>
      <c r="D3623" s="68" t="s">
        <v>11160</v>
      </c>
      <c r="E3623" s="68" t="s">
        <v>6</v>
      </c>
      <c r="F3623" s="68" t="s">
        <v>49</v>
      </c>
      <c r="G3623" s="68" t="s">
        <v>277</v>
      </c>
      <c r="H3623" s="68" t="s">
        <v>2</v>
      </c>
      <c r="I3623" s="68">
        <v>21501</v>
      </c>
      <c r="J3623" s="68" t="s">
        <v>13044</v>
      </c>
      <c r="K3623" s="68" t="s">
        <v>126</v>
      </c>
      <c r="L3623" s="68" t="s">
        <v>278</v>
      </c>
      <c r="M3623" s="68" t="s">
        <v>218</v>
      </c>
      <c r="N3623" s="68" t="s">
        <v>9827</v>
      </c>
      <c r="O3623" s="68" t="s">
        <v>14666</v>
      </c>
      <c r="P3623" s="348">
        <v>41051100</v>
      </c>
      <c r="Q3623" s="348" t="s">
        <v>15347</v>
      </c>
      <c r="R3623" s="348" t="s">
        <v>12790</v>
      </c>
      <c r="S3623" s="348">
        <v>61604901</v>
      </c>
      <c r="T3623" s="348" t="s">
        <v>15637</v>
      </c>
      <c r="U3623" s="348">
        <v>24640011</v>
      </c>
      <c r="V3623" s="68"/>
      <c r="W3623" s="68"/>
      <c r="X3623" s="68" t="s">
        <v>8891</v>
      </c>
      <c r="Y3623" s="68"/>
    </row>
    <row r="3624" spans="1:25" x14ac:dyDescent="0.25">
      <c r="A3624" s="68" t="s">
        <v>9829</v>
      </c>
      <c r="B3624" s="68" t="s">
        <v>9828</v>
      </c>
      <c r="C3624" s="68" t="s">
        <v>9830</v>
      </c>
      <c r="D3624" s="68" t="s">
        <v>194</v>
      </c>
      <c r="E3624" s="68" t="s">
        <v>17</v>
      </c>
      <c r="F3624" s="68" t="s">
        <v>195</v>
      </c>
      <c r="G3624" s="68" t="s">
        <v>10</v>
      </c>
      <c r="H3624" s="68" t="s">
        <v>5</v>
      </c>
      <c r="I3624" s="68">
        <v>60804</v>
      </c>
      <c r="J3624" s="68" t="s">
        <v>13057</v>
      </c>
      <c r="K3624" s="68" t="s">
        <v>196</v>
      </c>
      <c r="L3624" s="68" t="s">
        <v>14307</v>
      </c>
      <c r="M3624" s="68" t="s">
        <v>262</v>
      </c>
      <c r="N3624" s="68" t="s">
        <v>12079</v>
      </c>
      <c r="O3624" s="68" t="s">
        <v>14666</v>
      </c>
      <c r="P3624" s="348">
        <v>83180497</v>
      </c>
      <c r="Q3624" s="348" t="s">
        <v>15347</v>
      </c>
      <c r="R3624" s="348" t="s">
        <v>16998</v>
      </c>
      <c r="S3624" s="348">
        <v>83180497</v>
      </c>
      <c r="T3624" s="348" t="s">
        <v>11816</v>
      </c>
      <c r="U3624" s="348">
        <v>87794171</v>
      </c>
      <c r="V3624" s="68" t="s">
        <v>15261</v>
      </c>
      <c r="W3624" s="68"/>
      <c r="X3624" s="68" t="s">
        <v>10605</v>
      </c>
      <c r="Y3624" s="68"/>
    </row>
    <row r="3625" spans="1:25" x14ac:dyDescent="0.25">
      <c r="A3625" s="68" t="s">
        <v>9832</v>
      </c>
      <c r="B3625" s="68" t="s">
        <v>9831</v>
      </c>
      <c r="C3625" s="68" t="s">
        <v>1970</v>
      </c>
      <c r="D3625" s="68" t="s">
        <v>2232</v>
      </c>
      <c r="E3625" s="68" t="s">
        <v>6</v>
      </c>
      <c r="F3625" s="68" t="s">
        <v>316</v>
      </c>
      <c r="G3625" s="68" t="s">
        <v>10</v>
      </c>
      <c r="H3625" s="68" t="s">
        <v>10</v>
      </c>
      <c r="I3625" s="68">
        <v>50808</v>
      </c>
      <c r="J3625" s="68" t="s">
        <v>13973</v>
      </c>
      <c r="K3625" s="68" t="s">
        <v>317</v>
      </c>
      <c r="L3625" s="68" t="s">
        <v>3625</v>
      </c>
      <c r="M3625" s="68" t="s">
        <v>12081</v>
      </c>
      <c r="N3625" s="68" t="s">
        <v>12081</v>
      </c>
      <c r="O3625" s="68" t="s">
        <v>14666</v>
      </c>
      <c r="P3625" s="348">
        <v>26938124</v>
      </c>
      <c r="Q3625" s="348">
        <v>26938585</v>
      </c>
      <c r="R3625" s="348" t="s">
        <v>16999</v>
      </c>
      <c r="S3625" s="348">
        <v>22006823</v>
      </c>
      <c r="T3625" s="348" t="s">
        <v>14992</v>
      </c>
      <c r="U3625" s="348">
        <v>21005138</v>
      </c>
      <c r="V3625" s="68"/>
      <c r="W3625" s="68"/>
      <c r="X3625" s="68"/>
      <c r="Y3625" s="68"/>
    </row>
    <row r="3626" spans="1:25" x14ac:dyDescent="0.25">
      <c r="A3626" s="68" t="s">
        <v>9834</v>
      </c>
      <c r="B3626" s="68" t="s">
        <v>9833</v>
      </c>
      <c r="C3626" s="68" t="s">
        <v>7753</v>
      </c>
      <c r="D3626" s="68" t="s">
        <v>196</v>
      </c>
      <c r="E3626" s="68" t="s">
        <v>4</v>
      </c>
      <c r="F3626" s="68" t="s">
        <v>195</v>
      </c>
      <c r="G3626" s="68" t="s">
        <v>2</v>
      </c>
      <c r="H3626" s="68" t="s">
        <v>4</v>
      </c>
      <c r="I3626" s="68">
        <v>60103</v>
      </c>
      <c r="J3626" s="68" t="s">
        <v>12968</v>
      </c>
      <c r="K3626" s="68" t="s">
        <v>196</v>
      </c>
      <c r="L3626" s="68" t="s">
        <v>196</v>
      </c>
      <c r="M3626" s="68" t="s">
        <v>6408</v>
      </c>
      <c r="N3626" s="68" t="s">
        <v>7753</v>
      </c>
      <c r="O3626" s="68" t="s">
        <v>14666</v>
      </c>
      <c r="P3626" s="348">
        <v>22006136</v>
      </c>
      <c r="Q3626" s="348" t="s">
        <v>15347</v>
      </c>
      <c r="R3626" s="348" t="s">
        <v>15011</v>
      </c>
      <c r="S3626" s="348">
        <v>22006136</v>
      </c>
      <c r="T3626" s="348" t="s">
        <v>15831</v>
      </c>
      <c r="U3626" s="348" t="s">
        <v>16735</v>
      </c>
      <c r="V3626" s="68"/>
      <c r="W3626" s="68"/>
      <c r="X3626" s="68"/>
      <c r="Y3626" s="68"/>
    </row>
    <row r="3627" spans="1:25" x14ac:dyDescent="0.25">
      <c r="A3627" s="68" t="s">
        <v>9836</v>
      </c>
      <c r="B3627" s="69" t="s">
        <v>9835</v>
      </c>
      <c r="C3627" s="68" t="s">
        <v>9837</v>
      </c>
      <c r="D3627" s="68" t="s">
        <v>11173</v>
      </c>
      <c r="E3627" s="68" t="s">
        <v>6</v>
      </c>
      <c r="F3627" s="68" t="s">
        <v>133</v>
      </c>
      <c r="G3627" s="68" t="s">
        <v>2</v>
      </c>
      <c r="H3627" s="68" t="s">
        <v>3</v>
      </c>
      <c r="I3627" s="68">
        <v>70102</v>
      </c>
      <c r="J3627" s="68" t="s">
        <v>13837</v>
      </c>
      <c r="K3627" s="68" t="s">
        <v>132</v>
      </c>
      <c r="L3627" s="68" t="s">
        <v>132</v>
      </c>
      <c r="M3627" s="68" t="s">
        <v>14182</v>
      </c>
      <c r="N3627" s="68" t="s">
        <v>9837</v>
      </c>
      <c r="O3627" s="68" t="s">
        <v>14666</v>
      </c>
      <c r="P3627" s="348" t="s">
        <v>15347</v>
      </c>
      <c r="Q3627" s="348" t="s">
        <v>15347</v>
      </c>
      <c r="R3627" s="348" t="s">
        <v>17000</v>
      </c>
      <c r="S3627" s="348">
        <v>83537554</v>
      </c>
      <c r="T3627" s="348" t="s">
        <v>10227</v>
      </c>
      <c r="U3627" s="348">
        <v>83478507</v>
      </c>
      <c r="V3627" s="68"/>
      <c r="W3627" s="68"/>
      <c r="X3627" s="68" t="s">
        <v>9453</v>
      </c>
      <c r="Y3627" s="68"/>
    </row>
    <row r="3628" spans="1:25" x14ac:dyDescent="0.25">
      <c r="A3628" s="68" t="s">
        <v>9839</v>
      </c>
      <c r="B3628" s="68" t="s">
        <v>9838</v>
      </c>
      <c r="C3628" s="68" t="s">
        <v>14475</v>
      </c>
      <c r="D3628" s="68" t="s">
        <v>11185</v>
      </c>
      <c r="E3628" s="68" t="s">
        <v>300</v>
      </c>
      <c r="F3628" s="68" t="s">
        <v>195</v>
      </c>
      <c r="G3628" s="68" t="s">
        <v>4</v>
      </c>
      <c r="H3628" s="68" t="s">
        <v>2</v>
      </c>
      <c r="I3628" s="68">
        <v>60301</v>
      </c>
      <c r="J3628" s="68" t="s">
        <v>12897</v>
      </c>
      <c r="K3628" s="68" t="s">
        <v>196</v>
      </c>
      <c r="L3628" s="68" t="s">
        <v>2066</v>
      </c>
      <c r="M3628" s="68" t="s">
        <v>2066</v>
      </c>
      <c r="N3628" s="68" t="s">
        <v>12082</v>
      </c>
      <c r="O3628" s="68" t="s">
        <v>14666</v>
      </c>
      <c r="P3628" s="348">
        <v>22001054</v>
      </c>
      <c r="Q3628" s="348" t="s">
        <v>15347</v>
      </c>
      <c r="R3628" s="348" t="s">
        <v>17001</v>
      </c>
      <c r="S3628" s="348">
        <v>88050502</v>
      </c>
      <c r="T3628" s="348" t="s">
        <v>15520</v>
      </c>
      <c r="U3628" s="348">
        <v>27305078</v>
      </c>
      <c r="V3628" s="68"/>
      <c r="W3628" s="68"/>
      <c r="X3628" s="68" t="s">
        <v>12208</v>
      </c>
      <c r="Y3628" s="68"/>
    </row>
    <row r="3629" spans="1:25" x14ac:dyDescent="0.25">
      <c r="A3629" s="68" t="s">
        <v>9841</v>
      </c>
      <c r="B3629" s="68" t="s">
        <v>9840</v>
      </c>
      <c r="C3629" s="68" t="s">
        <v>14472</v>
      </c>
      <c r="D3629" s="68" t="s">
        <v>11173</v>
      </c>
      <c r="E3629" s="68" t="s">
        <v>6</v>
      </c>
      <c r="F3629" s="68" t="s">
        <v>133</v>
      </c>
      <c r="G3629" s="68" t="s">
        <v>2</v>
      </c>
      <c r="H3629" s="68" t="s">
        <v>3</v>
      </c>
      <c r="I3629" s="68">
        <v>70102</v>
      </c>
      <c r="J3629" s="68" t="s">
        <v>13837</v>
      </c>
      <c r="K3629" s="68" t="s">
        <v>132</v>
      </c>
      <c r="L3629" s="68" t="s">
        <v>132</v>
      </c>
      <c r="M3629" s="68" t="s">
        <v>14182</v>
      </c>
      <c r="N3629" s="68" t="s">
        <v>12083</v>
      </c>
      <c r="O3629" s="68" t="s">
        <v>14666</v>
      </c>
      <c r="P3629" s="348" t="s">
        <v>15347</v>
      </c>
      <c r="Q3629" s="348" t="s">
        <v>15347</v>
      </c>
      <c r="R3629" s="348" t="s">
        <v>17002</v>
      </c>
      <c r="S3629" s="348">
        <v>86421700</v>
      </c>
      <c r="T3629" s="348" t="s">
        <v>10227</v>
      </c>
      <c r="U3629" s="348">
        <v>83478507</v>
      </c>
      <c r="V3629" s="68"/>
      <c r="W3629" s="68"/>
      <c r="X3629" s="68" t="s">
        <v>8639</v>
      </c>
      <c r="Y3629" s="68"/>
    </row>
    <row r="3630" spans="1:25" x14ac:dyDescent="0.25">
      <c r="A3630" s="68" t="s">
        <v>9843</v>
      </c>
      <c r="B3630" s="68" t="s">
        <v>9842</v>
      </c>
      <c r="C3630" s="68" t="s">
        <v>9844</v>
      </c>
      <c r="D3630" s="68" t="s">
        <v>11173</v>
      </c>
      <c r="E3630" s="68" t="s">
        <v>5</v>
      </c>
      <c r="F3630" s="68" t="s">
        <v>133</v>
      </c>
      <c r="G3630" s="68" t="s">
        <v>5</v>
      </c>
      <c r="H3630" s="68" t="s">
        <v>5</v>
      </c>
      <c r="I3630" s="68">
        <v>70404</v>
      </c>
      <c r="J3630" s="68" t="s">
        <v>13040</v>
      </c>
      <c r="K3630" s="68" t="s">
        <v>132</v>
      </c>
      <c r="L3630" s="68" t="s">
        <v>14347</v>
      </c>
      <c r="M3630" s="68" t="s">
        <v>14351</v>
      </c>
      <c r="N3630" s="68" t="s">
        <v>12084</v>
      </c>
      <c r="O3630" s="68" t="s">
        <v>14666</v>
      </c>
      <c r="P3630" s="348">
        <v>86159219</v>
      </c>
      <c r="Q3630" s="348" t="s">
        <v>15347</v>
      </c>
      <c r="R3630" s="348" t="s">
        <v>15254</v>
      </c>
      <c r="S3630" s="348">
        <v>86159219</v>
      </c>
      <c r="T3630" s="348" t="s">
        <v>15930</v>
      </c>
      <c r="U3630" s="348">
        <v>87119410</v>
      </c>
      <c r="V3630" s="68"/>
      <c r="W3630" s="68"/>
      <c r="X3630" s="68"/>
      <c r="Y3630" s="68"/>
    </row>
    <row r="3631" spans="1:25" x14ac:dyDescent="0.25">
      <c r="A3631" s="68" t="s">
        <v>9846</v>
      </c>
      <c r="B3631" s="68" t="s">
        <v>9845</v>
      </c>
      <c r="C3631" s="68" t="s">
        <v>9847</v>
      </c>
      <c r="D3631" s="68" t="s">
        <v>11173</v>
      </c>
      <c r="E3631" s="68" t="s">
        <v>5</v>
      </c>
      <c r="F3631" s="68" t="s">
        <v>133</v>
      </c>
      <c r="G3631" s="68" t="s">
        <v>5</v>
      </c>
      <c r="H3631" s="68" t="s">
        <v>5</v>
      </c>
      <c r="I3631" s="68">
        <v>70404</v>
      </c>
      <c r="J3631" s="68" t="s">
        <v>13040</v>
      </c>
      <c r="K3631" s="68" t="s">
        <v>132</v>
      </c>
      <c r="L3631" s="68" t="s">
        <v>14347</v>
      </c>
      <c r="M3631" s="68" t="s">
        <v>14351</v>
      </c>
      <c r="N3631" s="68" t="s">
        <v>13683</v>
      </c>
      <c r="O3631" s="68" t="s">
        <v>14666</v>
      </c>
      <c r="P3631" s="348" t="s">
        <v>15347</v>
      </c>
      <c r="Q3631" s="348" t="s">
        <v>15347</v>
      </c>
      <c r="R3631" s="348" t="s">
        <v>12085</v>
      </c>
      <c r="S3631" s="348">
        <v>84731527</v>
      </c>
      <c r="T3631" s="348" t="s">
        <v>15930</v>
      </c>
      <c r="U3631" s="348">
        <v>87119410</v>
      </c>
      <c r="V3631" s="68" t="s">
        <v>15261</v>
      </c>
      <c r="W3631" s="68"/>
      <c r="X3631" s="68" t="s">
        <v>11067</v>
      </c>
      <c r="Y3631" s="68"/>
    </row>
    <row r="3632" spans="1:25" x14ac:dyDescent="0.25">
      <c r="A3632" s="68" t="s">
        <v>9849</v>
      </c>
      <c r="B3632" s="68" t="s">
        <v>9848</v>
      </c>
      <c r="C3632" s="68" t="s">
        <v>9850</v>
      </c>
      <c r="D3632" s="68" t="s">
        <v>11173</v>
      </c>
      <c r="E3632" s="68" t="s">
        <v>5</v>
      </c>
      <c r="F3632" s="68" t="s">
        <v>133</v>
      </c>
      <c r="G3632" s="68" t="s">
        <v>5</v>
      </c>
      <c r="H3632" s="68" t="s">
        <v>5</v>
      </c>
      <c r="I3632" s="68">
        <v>70404</v>
      </c>
      <c r="J3632" s="68" t="s">
        <v>13040</v>
      </c>
      <c r="K3632" s="68" t="s">
        <v>132</v>
      </c>
      <c r="L3632" s="68" t="s">
        <v>14347</v>
      </c>
      <c r="M3632" s="68" t="s">
        <v>14351</v>
      </c>
      <c r="N3632" s="68" t="s">
        <v>9850</v>
      </c>
      <c r="O3632" s="68" t="s">
        <v>14666</v>
      </c>
      <c r="P3632" s="348">
        <v>88559138</v>
      </c>
      <c r="Q3632" s="348" t="s">
        <v>15347</v>
      </c>
      <c r="R3632" s="348" t="s">
        <v>15253</v>
      </c>
      <c r="S3632" s="348">
        <v>88559138</v>
      </c>
      <c r="T3632" s="348" t="s">
        <v>15930</v>
      </c>
      <c r="U3632" s="348">
        <v>87119410</v>
      </c>
      <c r="V3632" s="68"/>
      <c r="W3632" s="68"/>
      <c r="X3632" s="68"/>
      <c r="Y3632" s="68"/>
    </row>
    <row r="3633" spans="1:25" x14ac:dyDescent="0.25">
      <c r="A3633" s="68" t="s">
        <v>9852</v>
      </c>
      <c r="B3633" s="68" t="s">
        <v>9851</v>
      </c>
      <c r="C3633" s="68" t="s">
        <v>9853</v>
      </c>
      <c r="D3633" s="68" t="s">
        <v>11173</v>
      </c>
      <c r="E3633" s="68" t="s">
        <v>5</v>
      </c>
      <c r="F3633" s="68" t="s">
        <v>133</v>
      </c>
      <c r="G3633" s="68" t="s">
        <v>5</v>
      </c>
      <c r="H3633" s="68" t="s">
        <v>5</v>
      </c>
      <c r="I3633" s="68">
        <v>70404</v>
      </c>
      <c r="J3633" s="68" t="s">
        <v>13040</v>
      </c>
      <c r="K3633" s="68" t="s">
        <v>132</v>
      </c>
      <c r="L3633" s="68" t="s">
        <v>14347</v>
      </c>
      <c r="M3633" s="68" t="s">
        <v>14351</v>
      </c>
      <c r="N3633" s="68" t="s">
        <v>12086</v>
      </c>
      <c r="O3633" s="68" t="s">
        <v>14666</v>
      </c>
      <c r="P3633" s="348">
        <v>88781405</v>
      </c>
      <c r="Q3633" s="348" t="s">
        <v>15347</v>
      </c>
      <c r="R3633" s="348" t="s">
        <v>16115</v>
      </c>
      <c r="S3633" s="348">
        <v>88781405</v>
      </c>
      <c r="T3633" s="348" t="s">
        <v>15930</v>
      </c>
      <c r="U3633" s="348">
        <v>87119410</v>
      </c>
      <c r="V3633" s="68" t="s">
        <v>15261</v>
      </c>
      <c r="W3633" s="68"/>
      <c r="X3633" s="68" t="s">
        <v>10647</v>
      </c>
      <c r="Y3633" s="68"/>
    </row>
    <row r="3634" spans="1:25" x14ac:dyDescent="0.25">
      <c r="A3634" s="68" t="s">
        <v>9855</v>
      </c>
      <c r="B3634" s="68" t="s">
        <v>9854</v>
      </c>
      <c r="C3634" s="68" t="s">
        <v>9856</v>
      </c>
      <c r="D3634" s="68" t="s">
        <v>11173</v>
      </c>
      <c r="E3634" s="68" t="s">
        <v>5</v>
      </c>
      <c r="F3634" s="68" t="s">
        <v>133</v>
      </c>
      <c r="G3634" s="68" t="s">
        <v>5</v>
      </c>
      <c r="H3634" s="68" t="s">
        <v>5</v>
      </c>
      <c r="I3634" s="68">
        <v>70404</v>
      </c>
      <c r="J3634" s="68" t="s">
        <v>13040</v>
      </c>
      <c r="K3634" s="68" t="s">
        <v>132</v>
      </c>
      <c r="L3634" s="68" t="s">
        <v>14347</v>
      </c>
      <c r="M3634" s="68" t="s">
        <v>14351</v>
      </c>
      <c r="N3634" s="68" t="s">
        <v>4411</v>
      </c>
      <c r="O3634" s="68" t="s">
        <v>14666</v>
      </c>
      <c r="P3634" s="348">
        <v>86835658</v>
      </c>
      <c r="Q3634" s="348" t="s">
        <v>15347</v>
      </c>
      <c r="R3634" s="348" t="s">
        <v>15252</v>
      </c>
      <c r="S3634" s="348">
        <v>86835658</v>
      </c>
      <c r="T3634" s="348" t="s">
        <v>15930</v>
      </c>
      <c r="U3634" s="348">
        <v>87119410</v>
      </c>
      <c r="V3634" s="68"/>
      <c r="W3634" s="68"/>
      <c r="X3634" s="68" t="s">
        <v>16116</v>
      </c>
      <c r="Y3634" s="68"/>
    </row>
    <row r="3635" spans="1:25" x14ac:dyDescent="0.25">
      <c r="A3635" s="68" t="s">
        <v>9858</v>
      </c>
      <c r="B3635" s="68" t="s">
        <v>9857</v>
      </c>
      <c r="C3635" s="68" t="s">
        <v>9859</v>
      </c>
      <c r="D3635" s="68" t="s">
        <v>11173</v>
      </c>
      <c r="E3635" s="68" t="s">
        <v>6</v>
      </c>
      <c r="F3635" s="68" t="s">
        <v>133</v>
      </c>
      <c r="G3635" s="68" t="s">
        <v>2</v>
      </c>
      <c r="H3635" s="68" t="s">
        <v>3</v>
      </c>
      <c r="I3635" s="68">
        <v>70102</v>
      </c>
      <c r="J3635" s="68" t="s">
        <v>13837</v>
      </c>
      <c r="K3635" s="68" t="s">
        <v>132</v>
      </c>
      <c r="L3635" s="68" t="s">
        <v>132</v>
      </c>
      <c r="M3635" s="68" t="s">
        <v>14182</v>
      </c>
      <c r="N3635" s="68" t="s">
        <v>9859</v>
      </c>
      <c r="O3635" s="68" t="s">
        <v>14666</v>
      </c>
      <c r="P3635" s="348">
        <v>85567244</v>
      </c>
      <c r="Q3635" s="348" t="s">
        <v>15347</v>
      </c>
      <c r="R3635" s="348" t="s">
        <v>15251</v>
      </c>
      <c r="S3635" s="348">
        <v>85567244</v>
      </c>
      <c r="T3635" s="348" t="s">
        <v>10227</v>
      </c>
      <c r="U3635" s="348">
        <v>83478507</v>
      </c>
      <c r="V3635" s="68"/>
      <c r="W3635" s="68"/>
      <c r="X3635" s="68" t="s">
        <v>11094</v>
      </c>
      <c r="Y3635" s="68"/>
    </row>
    <row r="3636" spans="1:25" x14ac:dyDescent="0.25">
      <c r="A3636" s="68" t="s">
        <v>9861</v>
      </c>
      <c r="B3636" s="68" t="s">
        <v>9860</v>
      </c>
      <c r="C3636" s="68" t="s">
        <v>12379</v>
      </c>
      <c r="D3636" s="68" t="s">
        <v>11185</v>
      </c>
      <c r="E3636" s="68" t="s">
        <v>16</v>
      </c>
      <c r="F3636" s="68" t="s">
        <v>195</v>
      </c>
      <c r="G3636" s="68" t="s">
        <v>4</v>
      </c>
      <c r="H3636" s="68" t="s">
        <v>2</v>
      </c>
      <c r="I3636" s="68">
        <v>60301</v>
      </c>
      <c r="J3636" s="68" t="s">
        <v>12897</v>
      </c>
      <c r="K3636" s="68" t="s">
        <v>196</v>
      </c>
      <c r="L3636" s="68" t="s">
        <v>2066</v>
      </c>
      <c r="M3636" s="68" t="s">
        <v>2066</v>
      </c>
      <c r="N3636" s="68" t="s">
        <v>9862</v>
      </c>
      <c r="O3636" s="68" t="s">
        <v>14666</v>
      </c>
      <c r="P3636" s="348">
        <v>25612457</v>
      </c>
      <c r="Q3636" s="348" t="s">
        <v>15347</v>
      </c>
      <c r="R3636" s="348" t="s">
        <v>13684</v>
      </c>
      <c r="S3636" s="348">
        <v>86947985</v>
      </c>
      <c r="T3636" s="348" t="s">
        <v>15493</v>
      </c>
      <c r="U3636" s="348">
        <v>85988401</v>
      </c>
      <c r="V3636" s="68"/>
      <c r="W3636" s="68"/>
      <c r="X3636" s="68" t="s">
        <v>12547</v>
      </c>
      <c r="Y3636" s="68"/>
    </row>
    <row r="3637" spans="1:25" x14ac:dyDescent="0.25">
      <c r="A3637" s="68" t="s">
        <v>9864</v>
      </c>
      <c r="B3637" s="68" t="s">
        <v>9863</v>
      </c>
      <c r="C3637" s="68" t="s">
        <v>9865</v>
      </c>
      <c r="D3637" s="68" t="s">
        <v>11173</v>
      </c>
      <c r="E3637" s="68" t="s">
        <v>6</v>
      </c>
      <c r="F3637" s="68" t="s">
        <v>133</v>
      </c>
      <c r="G3637" s="68" t="s">
        <v>2</v>
      </c>
      <c r="H3637" s="68" t="s">
        <v>3</v>
      </c>
      <c r="I3637" s="68">
        <v>70102</v>
      </c>
      <c r="J3637" s="68" t="s">
        <v>13837</v>
      </c>
      <c r="K3637" s="68" t="s">
        <v>132</v>
      </c>
      <c r="L3637" s="68" t="s">
        <v>132</v>
      </c>
      <c r="M3637" s="68" t="s">
        <v>14182</v>
      </c>
      <c r="N3637" s="68" t="s">
        <v>9865</v>
      </c>
      <c r="O3637" s="68" t="s">
        <v>14666</v>
      </c>
      <c r="P3637" s="348" t="s">
        <v>15347</v>
      </c>
      <c r="Q3637" s="348" t="s">
        <v>15347</v>
      </c>
      <c r="R3637" s="348" t="s">
        <v>12087</v>
      </c>
      <c r="S3637" s="348">
        <v>85114674</v>
      </c>
      <c r="T3637" s="348" t="s">
        <v>10227</v>
      </c>
      <c r="U3637" s="348">
        <v>83478507</v>
      </c>
      <c r="V3637" s="68"/>
      <c r="W3637" s="68"/>
      <c r="X3637" s="68" t="s">
        <v>12546</v>
      </c>
      <c r="Y3637" s="68"/>
    </row>
    <row r="3638" spans="1:25" x14ac:dyDescent="0.25">
      <c r="A3638" s="68" t="s">
        <v>9867</v>
      </c>
      <c r="B3638" s="68" t="s">
        <v>9866</v>
      </c>
      <c r="C3638" s="68" t="s">
        <v>10432</v>
      </c>
      <c r="D3638" s="68" t="s">
        <v>4633</v>
      </c>
      <c r="E3638" s="68" t="s">
        <v>7</v>
      </c>
      <c r="F3638" s="68" t="s">
        <v>89</v>
      </c>
      <c r="G3638" s="68" t="s">
        <v>6</v>
      </c>
      <c r="H3638" s="68" t="s">
        <v>16</v>
      </c>
      <c r="I3638" s="68">
        <v>30512</v>
      </c>
      <c r="J3638" s="68" t="s">
        <v>13954</v>
      </c>
      <c r="K3638" s="68" t="s">
        <v>322</v>
      </c>
      <c r="L3638" s="68" t="s">
        <v>4633</v>
      </c>
      <c r="M3638" s="68" t="s">
        <v>15700</v>
      </c>
      <c r="N3638" s="68" t="s">
        <v>12002</v>
      </c>
      <c r="O3638" s="68" t="s">
        <v>14666</v>
      </c>
      <c r="P3638" s="348">
        <v>89424006</v>
      </c>
      <c r="Q3638" s="348" t="s">
        <v>15347</v>
      </c>
      <c r="R3638" s="348" t="s">
        <v>14473</v>
      </c>
      <c r="S3638" s="348">
        <v>89424006</v>
      </c>
      <c r="T3638" s="348" t="s">
        <v>14905</v>
      </c>
      <c r="U3638" s="348">
        <v>25567876</v>
      </c>
      <c r="V3638" s="68"/>
      <c r="W3638" s="68"/>
      <c r="X3638" s="68" t="s">
        <v>9220</v>
      </c>
      <c r="Y3638" s="68"/>
    </row>
    <row r="3639" spans="1:25" x14ac:dyDescent="0.25">
      <c r="A3639" s="68" t="s">
        <v>9869</v>
      </c>
      <c r="B3639" s="68" t="s">
        <v>9868</v>
      </c>
      <c r="C3639" s="68" t="s">
        <v>9870</v>
      </c>
      <c r="D3639" s="68" t="s">
        <v>4633</v>
      </c>
      <c r="E3639" s="68" t="s">
        <v>11</v>
      </c>
      <c r="F3639" s="68" t="s">
        <v>133</v>
      </c>
      <c r="G3639" s="68" t="s">
        <v>2</v>
      </c>
      <c r="H3639" s="68" t="s">
        <v>3</v>
      </c>
      <c r="I3639" s="68">
        <v>70102</v>
      </c>
      <c r="J3639" s="68" t="s">
        <v>13837</v>
      </c>
      <c r="K3639" s="68" t="s">
        <v>132</v>
      </c>
      <c r="L3639" s="68" t="s">
        <v>132</v>
      </c>
      <c r="M3639" s="68" t="s">
        <v>14182</v>
      </c>
      <c r="N3639" s="68" t="s">
        <v>9870</v>
      </c>
      <c r="O3639" s="68" t="s">
        <v>14666</v>
      </c>
      <c r="P3639" s="348">
        <v>83693644</v>
      </c>
      <c r="Q3639" s="348" t="s">
        <v>15347</v>
      </c>
      <c r="R3639" s="348" t="s">
        <v>16117</v>
      </c>
      <c r="S3639" s="348">
        <v>83693644</v>
      </c>
      <c r="T3639" s="348" t="s">
        <v>15701</v>
      </c>
      <c r="U3639" s="348">
        <v>25567876</v>
      </c>
      <c r="V3639" s="68"/>
      <c r="W3639" s="68"/>
      <c r="X3639" s="68" t="s">
        <v>10828</v>
      </c>
      <c r="Y3639" s="68"/>
    </row>
    <row r="3640" spans="1:25" x14ac:dyDescent="0.25">
      <c r="A3640" s="68" t="s">
        <v>9872</v>
      </c>
      <c r="B3640" s="68" t="s">
        <v>9871</v>
      </c>
      <c r="C3640" s="68" t="s">
        <v>322</v>
      </c>
      <c r="D3640" s="68" t="s">
        <v>11173</v>
      </c>
      <c r="E3640" s="68" t="s">
        <v>6</v>
      </c>
      <c r="F3640" s="68" t="s">
        <v>133</v>
      </c>
      <c r="G3640" s="68" t="s">
        <v>5</v>
      </c>
      <c r="H3640" s="68" t="s">
        <v>5</v>
      </c>
      <c r="I3640" s="68">
        <v>70404</v>
      </c>
      <c r="J3640" s="68" t="s">
        <v>13040</v>
      </c>
      <c r="K3640" s="68" t="s">
        <v>132</v>
      </c>
      <c r="L3640" s="68" t="s">
        <v>14347</v>
      </c>
      <c r="M3640" s="68" t="s">
        <v>14351</v>
      </c>
      <c r="N3640" s="68" t="s">
        <v>322</v>
      </c>
      <c r="O3640" s="68" t="s">
        <v>14666</v>
      </c>
      <c r="P3640" s="348">
        <v>83425631</v>
      </c>
      <c r="Q3640" s="348" t="s">
        <v>15347</v>
      </c>
      <c r="R3640" s="348" t="s">
        <v>17003</v>
      </c>
      <c r="S3640" s="348">
        <v>83425631</v>
      </c>
      <c r="T3640" s="348" t="s">
        <v>10227</v>
      </c>
      <c r="U3640" s="348">
        <v>83478507</v>
      </c>
      <c r="V3640" s="68"/>
      <c r="W3640" s="68"/>
      <c r="X3640" s="68"/>
      <c r="Y3640" s="68"/>
    </row>
    <row r="3641" spans="1:25" x14ac:dyDescent="0.25">
      <c r="A3641" s="68" t="s">
        <v>9874</v>
      </c>
      <c r="B3641" s="68" t="s">
        <v>9873</v>
      </c>
      <c r="C3641" s="68" t="s">
        <v>9875</v>
      </c>
      <c r="D3641" s="68" t="s">
        <v>4633</v>
      </c>
      <c r="E3641" s="68" t="s">
        <v>7</v>
      </c>
      <c r="F3641" s="68" t="s">
        <v>133</v>
      </c>
      <c r="G3641" s="68" t="s">
        <v>2</v>
      </c>
      <c r="H3641" s="68" t="s">
        <v>3</v>
      </c>
      <c r="I3641" s="68">
        <v>70102</v>
      </c>
      <c r="J3641" s="68" t="s">
        <v>13837</v>
      </c>
      <c r="K3641" s="68" t="s">
        <v>132</v>
      </c>
      <c r="L3641" s="68" t="s">
        <v>132</v>
      </c>
      <c r="M3641" s="68" t="s">
        <v>14182</v>
      </c>
      <c r="N3641" s="68" t="s">
        <v>9875</v>
      </c>
      <c r="O3641" s="68" t="s">
        <v>14666</v>
      </c>
      <c r="P3641" s="348" t="s">
        <v>15347</v>
      </c>
      <c r="Q3641" s="348" t="s">
        <v>15347</v>
      </c>
      <c r="R3641" s="348" t="s">
        <v>10244</v>
      </c>
      <c r="S3641" s="348">
        <v>83268884</v>
      </c>
      <c r="T3641" s="348" t="s">
        <v>14905</v>
      </c>
      <c r="U3641" s="348">
        <v>25560698</v>
      </c>
      <c r="V3641" s="68"/>
      <c r="W3641" s="68"/>
      <c r="X3641" s="68" t="s">
        <v>10717</v>
      </c>
      <c r="Y3641" s="68"/>
    </row>
    <row r="3642" spans="1:25" x14ac:dyDescent="0.25">
      <c r="A3642" s="68" t="s">
        <v>9877</v>
      </c>
      <c r="B3642" s="68" t="s">
        <v>9876</v>
      </c>
      <c r="C3642" s="68" t="s">
        <v>9878</v>
      </c>
      <c r="D3642" s="68" t="s">
        <v>11173</v>
      </c>
      <c r="E3642" s="68" t="s">
        <v>5</v>
      </c>
      <c r="F3642" s="68" t="s">
        <v>133</v>
      </c>
      <c r="G3642" s="68" t="s">
        <v>5</v>
      </c>
      <c r="H3642" s="68" t="s">
        <v>5</v>
      </c>
      <c r="I3642" s="68">
        <v>70404</v>
      </c>
      <c r="J3642" s="68" t="s">
        <v>13040</v>
      </c>
      <c r="K3642" s="68" t="s">
        <v>132</v>
      </c>
      <c r="L3642" s="68" t="s">
        <v>14347</v>
      </c>
      <c r="M3642" s="68" t="s">
        <v>14351</v>
      </c>
      <c r="N3642" s="68" t="s">
        <v>16118</v>
      </c>
      <c r="O3642" s="68" t="s">
        <v>14666</v>
      </c>
      <c r="P3642" s="348">
        <v>84374873</v>
      </c>
      <c r="Q3642" s="348" t="s">
        <v>15347</v>
      </c>
      <c r="R3642" s="348" t="s">
        <v>17004</v>
      </c>
      <c r="S3642" s="348">
        <v>88912252</v>
      </c>
      <c r="T3642" s="348" t="s">
        <v>15930</v>
      </c>
      <c r="U3642" s="348">
        <v>87119410</v>
      </c>
      <c r="V3642" s="68"/>
      <c r="W3642" s="68"/>
      <c r="X3642" s="68"/>
      <c r="Y3642" s="68"/>
    </row>
    <row r="3643" spans="1:25" x14ac:dyDescent="0.25">
      <c r="A3643" s="68" t="s">
        <v>9880</v>
      </c>
      <c r="B3643" s="68" t="s">
        <v>9879</v>
      </c>
      <c r="C3643" s="68" t="s">
        <v>9881</v>
      </c>
      <c r="D3643" s="68" t="s">
        <v>4633</v>
      </c>
      <c r="E3643" s="68" t="s">
        <v>7</v>
      </c>
      <c r="F3643" s="68" t="s">
        <v>133</v>
      </c>
      <c r="G3643" s="68" t="s">
        <v>2</v>
      </c>
      <c r="H3643" s="68" t="s">
        <v>3</v>
      </c>
      <c r="I3643" s="68">
        <v>70102</v>
      </c>
      <c r="J3643" s="68" t="s">
        <v>13837</v>
      </c>
      <c r="K3643" s="68" t="s">
        <v>132</v>
      </c>
      <c r="L3643" s="68" t="s">
        <v>132</v>
      </c>
      <c r="M3643" s="68" t="s">
        <v>14182</v>
      </c>
      <c r="N3643" s="68" t="s">
        <v>9881</v>
      </c>
      <c r="O3643" s="68" t="s">
        <v>14666</v>
      </c>
      <c r="P3643" s="348">
        <v>25560698</v>
      </c>
      <c r="Q3643" s="348">
        <v>87077883</v>
      </c>
      <c r="R3643" s="348" t="s">
        <v>12791</v>
      </c>
      <c r="S3643" s="348">
        <v>87077883</v>
      </c>
      <c r="T3643" s="348" t="s">
        <v>14905</v>
      </c>
      <c r="U3643" s="348">
        <v>25567876</v>
      </c>
      <c r="V3643" s="68"/>
      <c r="W3643" s="68"/>
      <c r="X3643" s="68" t="s">
        <v>8674</v>
      </c>
      <c r="Y3643" s="68"/>
    </row>
    <row r="3644" spans="1:25" x14ac:dyDescent="0.25">
      <c r="A3644" s="68" t="s">
        <v>9883</v>
      </c>
      <c r="B3644" s="68" t="s">
        <v>9882</v>
      </c>
      <c r="C3644" s="68" t="s">
        <v>9805</v>
      </c>
      <c r="D3644" s="68" t="s">
        <v>11173</v>
      </c>
      <c r="E3644" s="68" t="s">
        <v>6</v>
      </c>
      <c r="F3644" s="68" t="s">
        <v>133</v>
      </c>
      <c r="G3644" s="68" t="s">
        <v>2</v>
      </c>
      <c r="H3644" s="68" t="s">
        <v>3</v>
      </c>
      <c r="I3644" s="68">
        <v>70102</v>
      </c>
      <c r="J3644" s="68" t="s">
        <v>13837</v>
      </c>
      <c r="K3644" s="68" t="s">
        <v>132</v>
      </c>
      <c r="L3644" s="68" t="s">
        <v>132</v>
      </c>
      <c r="M3644" s="68" t="s">
        <v>14182</v>
      </c>
      <c r="N3644" s="68" t="s">
        <v>9805</v>
      </c>
      <c r="O3644" s="68" t="s">
        <v>14666</v>
      </c>
      <c r="P3644" s="348" t="s">
        <v>15347</v>
      </c>
      <c r="Q3644" s="348" t="s">
        <v>15347</v>
      </c>
      <c r="R3644" s="348" t="s">
        <v>16119</v>
      </c>
      <c r="S3644" s="348">
        <v>88769889</v>
      </c>
      <c r="T3644" s="348" t="s">
        <v>10227</v>
      </c>
      <c r="U3644" s="348">
        <v>83478507</v>
      </c>
      <c r="V3644" s="68"/>
      <c r="W3644" s="68"/>
      <c r="X3644" s="68" t="s">
        <v>11034</v>
      </c>
      <c r="Y3644" s="68"/>
    </row>
    <row r="3645" spans="1:25" x14ac:dyDescent="0.25">
      <c r="A3645" s="68" t="s">
        <v>9885</v>
      </c>
      <c r="B3645" s="69" t="s">
        <v>9884</v>
      </c>
      <c r="C3645" s="68" t="s">
        <v>9886</v>
      </c>
      <c r="D3645" s="68" t="s">
        <v>11173</v>
      </c>
      <c r="E3645" s="68" t="s">
        <v>6</v>
      </c>
      <c r="F3645" s="68" t="s">
        <v>133</v>
      </c>
      <c r="G3645" s="68" t="s">
        <v>5</v>
      </c>
      <c r="H3645" s="68" t="s">
        <v>5</v>
      </c>
      <c r="I3645" s="68">
        <v>70404</v>
      </c>
      <c r="J3645" s="68" t="s">
        <v>13040</v>
      </c>
      <c r="K3645" s="68" t="s">
        <v>132</v>
      </c>
      <c r="L3645" s="68" t="s">
        <v>14347</v>
      </c>
      <c r="M3645" s="68" t="s">
        <v>14351</v>
      </c>
      <c r="N3645" s="68" t="s">
        <v>9886</v>
      </c>
      <c r="O3645" s="68" t="s">
        <v>14666</v>
      </c>
      <c r="P3645" s="348">
        <v>89739644</v>
      </c>
      <c r="Q3645" s="348" t="s">
        <v>15347</v>
      </c>
      <c r="R3645" s="348" t="s">
        <v>15250</v>
      </c>
      <c r="S3645" s="348">
        <v>89739644</v>
      </c>
      <c r="T3645" s="348" t="s">
        <v>10227</v>
      </c>
      <c r="U3645" s="348">
        <v>83478507</v>
      </c>
      <c r="V3645" s="68"/>
      <c r="W3645" s="68"/>
      <c r="X3645" s="68" t="s">
        <v>10436</v>
      </c>
      <c r="Y3645" s="68"/>
    </row>
    <row r="3646" spans="1:25" x14ac:dyDescent="0.25">
      <c r="A3646" s="68" t="s">
        <v>9888</v>
      </c>
      <c r="B3646" s="68" t="s">
        <v>9887</v>
      </c>
      <c r="C3646" s="68" t="s">
        <v>9889</v>
      </c>
      <c r="D3646" s="68" t="s">
        <v>132</v>
      </c>
      <c r="E3646" s="68" t="s">
        <v>4</v>
      </c>
      <c r="F3646" s="68" t="s">
        <v>133</v>
      </c>
      <c r="G3646" s="68" t="s">
        <v>2</v>
      </c>
      <c r="H3646" s="68" t="s">
        <v>3</v>
      </c>
      <c r="I3646" s="68">
        <v>70102</v>
      </c>
      <c r="J3646" s="68" t="s">
        <v>13837</v>
      </c>
      <c r="K3646" s="68" t="s">
        <v>132</v>
      </c>
      <c r="L3646" s="68" t="s">
        <v>132</v>
      </c>
      <c r="M3646" s="68" t="s">
        <v>14182</v>
      </c>
      <c r="N3646" s="68" t="s">
        <v>9889</v>
      </c>
      <c r="O3646" s="68" t="s">
        <v>14666</v>
      </c>
      <c r="P3646" s="348">
        <v>22001659</v>
      </c>
      <c r="Q3646" s="348">
        <v>89803695</v>
      </c>
      <c r="R3646" s="348" t="s">
        <v>17005</v>
      </c>
      <c r="S3646" s="348">
        <v>89803595</v>
      </c>
      <c r="T3646" s="348" t="s">
        <v>15633</v>
      </c>
      <c r="U3646" s="348">
        <v>27590142</v>
      </c>
      <c r="V3646" s="68"/>
      <c r="W3646" s="68"/>
      <c r="X3646" s="68" t="s">
        <v>10664</v>
      </c>
      <c r="Y3646" s="68"/>
    </row>
    <row r="3647" spans="1:25" x14ac:dyDescent="0.25">
      <c r="A3647" s="68" t="s">
        <v>9891</v>
      </c>
      <c r="B3647" s="68" t="s">
        <v>9890</v>
      </c>
      <c r="C3647" s="68" t="s">
        <v>10162</v>
      </c>
      <c r="D3647" s="68" t="s">
        <v>126</v>
      </c>
      <c r="E3647" s="68" t="s">
        <v>11</v>
      </c>
      <c r="F3647" s="68" t="s">
        <v>49</v>
      </c>
      <c r="G3647" s="68" t="s">
        <v>11</v>
      </c>
      <c r="H3647" s="68" t="s">
        <v>5</v>
      </c>
      <c r="I3647" s="68">
        <v>20904</v>
      </c>
      <c r="J3647" s="68" t="s">
        <v>13005</v>
      </c>
      <c r="K3647" s="68" t="s">
        <v>126</v>
      </c>
      <c r="L3647" s="68" t="s">
        <v>14092</v>
      </c>
      <c r="M3647" s="68" t="s">
        <v>943</v>
      </c>
      <c r="N3647" s="68" t="s">
        <v>12088</v>
      </c>
      <c r="O3647" s="68" t="s">
        <v>14666</v>
      </c>
      <c r="P3647" s="348">
        <v>47053028</v>
      </c>
      <c r="Q3647" s="348" t="s">
        <v>15347</v>
      </c>
      <c r="R3647" s="348" t="s">
        <v>17006</v>
      </c>
      <c r="S3647" s="348">
        <v>83134599</v>
      </c>
      <c r="T3647" s="348" t="s">
        <v>16267</v>
      </c>
      <c r="U3647" s="348">
        <v>24289926</v>
      </c>
      <c r="V3647" s="68" t="s">
        <v>15261</v>
      </c>
      <c r="W3647" s="68"/>
      <c r="X3647" s="68" t="s">
        <v>8233</v>
      </c>
      <c r="Y3647" s="68"/>
    </row>
    <row r="3648" spans="1:25" x14ac:dyDescent="0.25">
      <c r="A3648" s="68" t="s">
        <v>9893</v>
      </c>
      <c r="B3648" s="68" t="s">
        <v>9892</v>
      </c>
      <c r="C3648" s="68" t="s">
        <v>9894</v>
      </c>
      <c r="D3648" s="68" t="s">
        <v>11173</v>
      </c>
      <c r="E3648" s="68" t="s">
        <v>7</v>
      </c>
      <c r="F3648" s="68" t="s">
        <v>133</v>
      </c>
      <c r="G3648" s="68" t="s">
        <v>6</v>
      </c>
      <c r="H3648" s="68" t="s">
        <v>4</v>
      </c>
      <c r="I3648" s="68">
        <v>70503</v>
      </c>
      <c r="J3648" s="68" t="s">
        <v>12992</v>
      </c>
      <c r="K3648" s="68" t="s">
        <v>132</v>
      </c>
      <c r="L3648" s="68" t="s">
        <v>3790</v>
      </c>
      <c r="M3648" s="68" t="s">
        <v>14349</v>
      </c>
      <c r="N3648" s="68" t="s">
        <v>9894</v>
      </c>
      <c r="O3648" s="68" t="s">
        <v>14666</v>
      </c>
      <c r="P3648" s="348">
        <v>63942258</v>
      </c>
      <c r="Q3648" s="348" t="s">
        <v>15347</v>
      </c>
      <c r="R3648" s="348" t="s">
        <v>13677</v>
      </c>
      <c r="S3648" s="348">
        <v>63942258</v>
      </c>
      <c r="T3648" s="348" t="s">
        <v>16055</v>
      </c>
      <c r="U3648" s="348">
        <v>83602028</v>
      </c>
      <c r="V3648" s="68"/>
      <c r="W3648" s="68"/>
      <c r="X3648" s="68" t="s">
        <v>8636</v>
      </c>
      <c r="Y3648" s="68"/>
    </row>
    <row r="3649" spans="1:25" x14ac:dyDescent="0.25">
      <c r="A3649" s="68" t="s">
        <v>9896</v>
      </c>
      <c r="B3649" s="68" t="s">
        <v>9895</v>
      </c>
      <c r="C3649" s="68" t="s">
        <v>9897</v>
      </c>
      <c r="D3649" s="68" t="s">
        <v>11185</v>
      </c>
      <c r="E3649" s="68" t="s">
        <v>16</v>
      </c>
      <c r="F3649" s="68" t="s">
        <v>195</v>
      </c>
      <c r="G3649" s="68" t="s">
        <v>4</v>
      </c>
      <c r="H3649" s="68" t="s">
        <v>2</v>
      </c>
      <c r="I3649" s="68">
        <v>60301</v>
      </c>
      <c r="J3649" s="68" t="s">
        <v>12897</v>
      </c>
      <c r="K3649" s="68" t="s">
        <v>196</v>
      </c>
      <c r="L3649" s="68" t="s">
        <v>2066</v>
      </c>
      <c r="M3649" s="68" t="s">
        <v>2066</v>
      </c>
      <c r="N3649" s="68" t="s">
        <v>1906</v>
      </c>
      <c r="O3649" s="68" t="s">
        <v>14666</v>
      </c>
      <c r="P3649" s="348">
        <v>27300159</v>
      </c>
      <c r="Q3649" s="348">
        <v>84361988</v>
      </c>
      <c r="R3649" s="348" t="s">
        <v>17007</v>
      </c>
      <c r="S3649" s="348">
        <v>84361988</v>
      </c>
      <c r="T3649" s="348" t="s">
        <v>15493</v>
      </c>
      <c r="U3649" s="348">
        <v>27300159</v>
      </c>
      <c r="V3649" s="68" t="s">
        <v>15261</v>
      </c>
      <c r="W3649" s="68"/>
      <c r="X3649" s="68" t="s">
        <v>8655</v>
      </c>
      <c r="Y3649" s="68"/>
    </row>
    <row r="3650" spans="1:25" x14ac:dyDescent="0.25">
      <c r="A3650" s="68" t="s">
        <v>9899</v>
      </c>
      <c r="B3650" s="68" t="s">
        <v>9898</v>
      </c>
      <c r="C3650" s="68" t="s">
        <v>9900</v>
      </c>
      <c r="D3650" s="68" t="s">
        <v>4119</v>
      </c>
      <c r="E3650" s="68" t="s">
        <v>10</v>
      </c>
      <c r="F3650" s="68" t="s">
        <v>133</v>
      </c>
      <c r="G3650" s="68" t="s">
        <v>3</v>
      </c>
      <c r="H3650" s="68" t="s">
        <v>4</v>
      </c>
      <c r="I3650" s="68">
        <v>70203</v>
      </c>
      <c r="J3650" s="68" t="s">
        <v>15339</v>
      </c>
      <c r="K3650" s="68" t="s">
        <v>132</v>
      </c>
      <c r="L3650" s="68" t="s">
        <v>14376</v>
      </c>
      <c r="M3650" s="68" t="s">
        <v>14380</v>
      </c>
      <c r="N3650" s="68" t="s">
        <v>9900</v>
      </c>
      <c r="O3650" s="68" t="s">
        <v>14666</v>
      </c>
      <c r="P3650" s="348">
        <v>44090970</v>
      </c>
      <c r="Q3650" s="348" t="s">
        <v>15347</v>
      </c>
      <c r="R3650" s="348" t="s">
        <v>15255</v>
      </c>
      <c r="S3650" s="348">
        <v>86197186</v>
      </c>
      <c r="T3650" s="348" t="s">
        <v>15989</v>
      </c>
      <c r="U3650" s="348" t="s">
        <v>16866</v>
      </c>
      <c r="V3650" s="68"/>
      <c r="W3650" s="68"/>
      <c r="X3650" s="68" t="s">
        <v>9536</v>
      </c>
      <c r="Y3650" s="68"/>
    </row>
    <row r="3651" spans="1:25" x14ac:dyDescent="0.25">
      <c r="A3651" s="68" t="s">
        <v>9961</v>
      </c>
      <c r="B3651" s="68" t="s">
        <v>9962</v>
      </c>
      <c r="C3651" s="68" t="s">
        <v>12380</v>
      </c>
      <c r="D3651" s="68" t="s">
        <v>4633</v>
      </c>
      <c r="E3651" s="68" t="s">
        <v>11</v>
      </c>
      <c r="F3651" s="68" t="s">
        <v>89</v>
      </c>
      <c r="G3651" s="68" t="s">
        <v>6</v>
      </c>
      <c r="H3651" s="68" t="s">
        <v>16</v>
      </c>
      <c r="I3651" s="68">
        <v>30512</v>
      </c>
      <c r="J3651" s="68" t="s">
        <v>13954</v>
      </c>
      <c r="K3651" s="68" t="s">
        <v>322</v>
      </c>
      <c r="L3651" s="68" t="s">
        <v>4633</v>
      </c>
      <c r="M3651" s="68" t="s">
        <v>15700</v>
      </c>
      <c r="N3651" s="68" t="s">
        <v>7473</v>
      </c>
      <c r="O3651" s="68" t="s">
        <v>14666</v>
      </c>
      <c r="P3651" s="348" t="s">
        <v>15347</v>
      </c>
      <c r="Q3651" s="348" t="s">
        <v>15347</v>
      </c>
      <c r="R3651" s="348" t="s">
        <v>17008</v>
      </c>
      <c r="S3651" s="348">
        <v>83784781</v>
      </c>
      <c r="T3651" s="348" t="s">
        <v>15701</v>
      </c>
      <c r="U3651" s="348">
        <v>25560790</v>
      </c>
      <c r="V3651" s="68"/>
      <c r="W3651" s="68"/>
      <c r="X3651" s="68" t="s">
        <v>10867</v>
      </c>
      <c r="Y3651" s="68"/>
    </row>
    <row r="3652" spans="1:25" x14ac:dyDescent="0.25">
      <c r="A3652" s="68" t="s">
        <v>10086</v>
      </c>
      <c r="B3652" s="68" t="s">
        <v>10087</v>
      </c>
      <c r="C3652" s="68" t="s">
        <v>570</v>
      </c>
      <c r="D3652" s="68" t="s">
        <v>299</v>
      </c>
      <c r="E3652" s="68" t="s">
        <v>11</v>
      </c>
      <c r="F3652" s="68" t="s">
        <v>49</v>
      </c>
      <c r="G3652" s="68" t="s">
        <v>300</v>
      </c>
      <c r="H3652" s="68" t="s">
        <v>2</v>
      </c>
      <c r="I3652" s="68">
        <v>21401</v>
      </c>
      <c r="J3652" s="68" t="s">
        <v>13038</v>
      </c>
      <c r="K3652" s="68" t="s">
        <v>126</v>
      </c>
      <c r="L3652" s="68" t="s">
        <v>301</v>
      </c>
      <c r="M3652" s="68" t="s">
        <v>301</v>
      </c>
      <c r="N3652" s="68" t="s">
        <v>570</v>
      </c>
      <c r="O3652" s="68" t="s">
        <v>14666</v>
      </c>
      <c r="P3652" s="348">
        <v>41051079</v>
      </c>
      <c r="Q3652" s="348">
        <v>41051079</v>
      </c>
      <c r="R3652" s="348" t="s">
        <v>17009</v>
      </c>
      <c r="S3652" s="348">
        <v>41051079</v>
      </c>
      <c r="T3652" s="348" t="s">
        <v>16347</v>
      </c>
      <c r="U3652" s="348">
        <v>24711100</v>
      </c>
      <c r="V3652" s="68"/>
      <c r="W3652" s="68"/>
      <c r="X3652" s="68" t="s">
        <v>2633</v>
      </c>
      <c r="Y3652" s="68"/>
    </row>
    <row r="3653" spans="1:25" x14ac:dyDescent="0.25">
      <c r="A3653" s="68" t="s">
        <v>10100</v>
      </c>
      <c r="B3653" s="68" t="s">
        <v>10101</v>
      </c>
      <c r="C3653" s="68" t="s">
        <v>10102</v>
      </c>
      <c r="D3653" s="68" t="s">
        <v>4633</v>
      </c>
      <c r="E3653" s="68" t="s">
        <v>2</v>
      </c>
      <c r="F3653" s="68" t="s">
        <v>89</v>
      </c>
      <c r="G3653" s="68" t="s">
        <v>5</v>
      </c>
      <c r="H3653" s="68" t="s">
        <v>4</v>
      </c>
      <c r="I3653" s="68">
        <v>30403</v>
      </c>
      <c r="J3653" s="68" t="s">
        <v>13910</v>
      </c>
      <c r="K3653" s="68" t="s">
        <v>322</v>
      </c>
      <c r="L3653" s="68" t="s">
        <v>14181</v>
      </c>
      <c r="M3653" s="68" t="s">
        <v>2073</v>
      </c>
      <c r="N3653" s="68" t="s">
        <v>10102</v>
      </c>
      <c r="O3653" s="68" t="s">
        <v>14666</v>
      </c>
      <c r="P3653" s="348">
        <v>25312907</v>
      </c>
      <c r="Q3653" s="348" t="s">
        <v>15347</v>
      </c>
      <c r="R3653" s="348" t="s">
        <v>12794</v>
      </c>
      <c r="S3653" s="348">
        <v>25312907</v>
      </c>
      <c r="T3653" s="348" t="s">
        <v>4682</v>
      </c>
      <c r="U3653" s="348">
        <v>25567876</v>
      </c>
      <c r="V3653" s="68"/>
      <c r="W3653" s="68"/>
      <c r="X3653" s="68" t="s">
        <v>8311</v>
      </c>
      <c r="Y3653" s="68"/>
    </row>
    <row r="3654" spans="1:25" x14ac:dyDescent="0.25">
      <c r="A3654" s="68" t="s">
        <v>10084</v>
      </c>
      <c r="B3654" s="68" t="s">
        <v>10085</v>
      </c>
      <c r="C3654" s="68" t="s">
        <v>3970</v>
      </c>
      <c r="D3654" s="68" t="s">
        <v>1493</v>
      </c>
      <c r="E3654" s="68" t="s">
        <v>7</v>
      </c>
      <c r="F3654" s="68" t="s">
        <v>46</v>
      </c>
      <c r="G3654" s="68" t="s">
        <v>1494</v>
      </c>
      <c r="H3654" s="68" t="s">
        <v>10</v>
      </c>
      <c r="I3654" s="68">
        <v>11908</v>
      </c>
      <c r="J3654" s="68" t="s">
        <v>13882</v>
      </c>
      <c r="K3654" s="68" t="s">
        <v>47</v>
      </c>
      <c r="L3654" s="68" t="s">
        <v>1493</v>
      </c>
      <c r="M3654" s="68" t="s">
        <v>14037</v>
      </c>
      <c r="N3654" s="68" t="s">
        <v>3970</v>
      </c>
      <c r="O3654" s="68" t="s">
        <v>14666</v>
      </c>
      <c r="P3654" s="348">
        <v>70704481</v>
      </c>
      <c r="Q3654" s="348" t="s">
        <v>15347</v>
      </c>
      <c r="R3654" s="348" t="s">
        <v>12548</v>
      </c>
      <c r="S3654" s="348">
        <v>89875178</v>
      </c>
      <c r="T3654" s="348" t="s">
        <v>15481</v>
      </c>
      <c r="U3654" s="348">
        <v>27311075</v>
      </c>
      <c r="V3654" s="68"/>
      <c r="W3654" s="68"/>
      <c r="X3654" s="68" t="s">
        <v>12209</v>
      </c>
      <c r="Y3654" s="68"/>
    </row>
    <row r="3655" spans="1:25" x14ac:dyDescent="0.25">
      <c r="A3655" s="68" t="s">
        <v>10082</v>
      </c>
      <c r="B3655" s="68" t="s">
        <v>10083</v>
      </c>
      <c r="C3655" s="68" t="s">
        <v>3570</v>
      </c>
      <c r="D3655" s="68" t="s">
        <v>5975</v>
      </c>
      <c r="E3655" s="68" t="s">
        <v>3</v>
      </c>
      <c r="F3655" s="68" t="s">
        <v>195</v>
      </c>
      <c r="G3655" s="68" t="s">
        <v>2</v>
      </c>
      <c r="H3655" s="68" t="s">
        <v>15</v>
      </c>
      <c r="I3655" s="68">
        <v>60111</v>
      </c>
      <c r="J3655" s="68" t="s">
        <v>13974</v>
      </c>
      <c r="K3655" s="68" t="s">
        <v>196</v>
      </c>
      <c r="L3655" s="68" t="s">
        <v>196</v>
      </c>
      <c r="M3655" s="68" t="s">
        <v>4033</v>
      </c>
      <c r="N3655" s="68" t="s">
        <v>3570</v>
      </c>
      <c r="O3655" s="68" t="s">
        <v>14666</v>
      </c>
      <c r="P3655" s="348">
        <v>22001340</v>
      </c>
      <c r="Q3655" s="348">
        <v>85713287</v>
      </c>
      <c r="R3655" s="348" t="s">
        <v>15257</v>
      </c>
      <c r="S3655" s="348">
        <v>22001340</v>
      </c>
      <c r="T3655" s="348" t="s">
        <v>16296</v>
      </c>
      <c r="U3655" s="348">
        <v>26420211</v>
      </c>
      <c r="V3655" s="68"/>
      <c r="W3655" s="68"/>
      <c r="X3655" s="68" t="s">
        <v>10625</v>
      </c>
      <c r="Y3655" s="68"/>
    </row>
    <row r="3656" spans="1:25" x14ac:dyDescent="0.25">
      <c r="A3656" s="68" t="s">
        <v>10077</v>
      </c>
      <c r="B3656" s="68" t="s">
        <v>10078</v>
      </c>
      <c r="C3656" s="68" t="s">
        <v>10079</v>
      </c>
      <c r="D3656" s="68" t="s">
        <v>4119</v>
      </c>
      <c r="E3656" s="68" t="s">
        <v>6</v>
      </c>
      <c r="F3656" s="68" t="s">
        <v>133</v>
      </c>
      <c r="G3656" s="68" t="s">
        <v>3</v>
      </c>
      <c r="H3656" s="68" t="s">
        <v>3</v>
      </c>
      <c r="I3656" s="68">
        <v>70202</v>
      </c>
      <c r="J3656" s="68" t="s">
        <v>13845</v>
      </c>
      <c r="K3656" s="68" t="s">
        <v>132</v>
      </c>
      <c r="L3656" s="68" t="s">
        <v>14376</v>
      </c>
      <c r="M3656" s="68" t="s">
        <v>14181</v>
      </c>
      <c r="N3656" s="68" t="s">
        <v>10079</v>
      </c>
      <c r="O3656" s="68" t="s">
        <v>14666</v>
      </c>
      <c r="P3656" s="348">
        <v>87906085</v>
      </c>
      <c r="Q3656" s="348" t="s">
        <v>15347</v>
      </c>
      <c r="R3656" s="348" t="s">
        <v>17010</v>
      </c>
      <c r="S3656" s="348">
        <v>87906085</v>
      </c>
      <c r="T3656" s="348" t="s">
        <v>15385</v>
      </c>
      <c r="U3656" s="348">
        <v>83358057</v>
      </c>
      <c r="V3656" s="68"/>
      <c r="W3656" s="68"/>
      <c r="X3656" s="68" t="s">
        <v>10765</v>
      </c>
      <c r="Y3656" s="68"/>
    </row>
    <row r="3657" spans="1:25" x14ac:dyDescent="0.25">
      <c r="A3657" s="68" t="s">
        <v>10091</v>
      </c>
      <c r="B3657" s="68" t="s">
        <v>10092</v>
      </c>
      <c r="C3657" s="68" t="s">
        <v>10093</v>
      </c>
      <c r="D3657" s="68" t="s">
        <v>11173</v>
      </c>
      <c r="E3657" s="68" t="s">
        <v>5</v>
      </c>
      <c r="F3657" s="68" t="s">
        <v>133</v>
      </c>
      <c r="G3657" s="68" t="s">
        <v>5</v>
      </c>
      <c r="H3657" s="68" t="s">
        <v>2</v>
      </c>
      <c r="I3657" s="68">
        <v>70401</v>
      </c>
      <c r="J3657" s="68" t="s">
        <v>12902</v>
      </c>
      <c r="K3657" s="68" t="s">
        <v>132</v>
      </c>
      <c r="L3657" s="68" t="s">
        <v>14347</v>
      </c>
      <c r="M3657" s="68" t="s">
        <v>7341</v>
      </c>
      <c r="N3657" s="68" t="s">
        <v>10093</v>
      </c>
      <c r="O3657" s="68" t="s">
        <v>14666</v>
      </c>
      <c r="P3657" s="348">
        <v>88153321</v>
      </c>
      <c r="Q3657" s="348" t="s">
        <v>15347</v>
      </c>
      <c r="R3657" s="348" t="s">
        <v>15258</v>
      </c>
      <c r="S3657" s="348">
        <v>88153321</v>
      </c>
      <c r="T3657" s="348" t="s">
        <v>15930</v>
      </c>
      <c r="U3657" s="348">
        <v>87119410</v>
      </c>
      <c r="V3657" s="68"/>
      <c r="W3657" s="68"/>
      <c r="X3657" s="68" t="s">
        <v>11078</v>
      </c>
      <c r="Y3657" s="68"/>
    </row>
    <row r="3658" spans="1:25" x14ac:dyDescent="0.25">
      <c r="A3658" s="68" t="s">
        <v>10094</v>
      </c>
      <c r="B3658" s="68" t="s">
        <v>10095</v>
      </c>
      <c r="C3658" s="68" t="s">
        <v>10096</v>
      </c>
      <c r="D3658" s="68" t="s">
        <v>11173</v>
      </c>
      <c r="E3658" s="68" t="s">
        <v>7</v>
      </c>
      <c r="F3658" s="68" t="s">
        <v>133</v>
      </c>
      <c r="G3658" s="68" t="s">
        <v>4</v>
      </c>
      <c r="H3658" s="68" t="s">
        <v>3</v>
      </c>
      <c r="I3658" s="68">
        <v>70302</v>
      </c>
      <c r="J3658" s="68" t="s">
        <v>12934</v>
      </c>
      <c r="K3658" s="68" t="s">
        <v>132</v>
      </c>
      <c r="L3658" s="68" t="s">
        <v>14348</v>
      </c>
      <c r="M3658" s="68" t="s">
        <v>1699</v>
      </c>
      <c r="N3658" s="68" t="s">
        <v>12090</v>
      </c>
      <c r="O3658" s="68" t="s">
        <v>14666</v>
      </c>
      <c r="P3658" s="348">
        <v>22064946</v>
      </c>
      <c r="Q3658" s="348" t="s">
        <v>15347</v>
      </c>
      <c r="R3658" s="348" t="s">
        <v>12792</v>
      </c>
      <c r="S3658" s="348">
        <v>89215016</v>
      </c>
      <c r="T3658" s="348" t="s">
        <v>16055</v>
      </c>
      <c r="U3658" s="348">
        <v>83602028</v>
      </c>
      <c r="V3658" s="68" t="s">
        <v>15261</v>
      </c>
      <c r="W3658" s="68"/>
      <c r="X3658" s="68" t="s">
        <v>8692</v>
      </c>
      <c r="Y3658" s="68"/>
    </row>
    <row r="3659" spans="1:25" x14ac:dyDescent="0.25">
      <c r="A3659" s="68" t="s">
        <v>10097</v>
      </c>
      <c r="B3659" s="68" t="s">
        <v>10098</v>
      </c>
      <c r="C3659" s="68" t="s">
        <v>10099</v>
      </c>
      <c r="D3659" s="68" t="s">
        <v>11173</v>
      </c>
      <c r="E3659" s="68" t="s">
        <v>7</v>
      </c>
      <c r="F3659" s="68" t="s">
        <v>133</v>
      </c>
      <c r="G3659" s="68" t="s">
        <v>6</v>
      </c>
      <c r="H3659" s="68" t="s">
        <v>3</v>
      </c>
      <c r="I3659" s="68">
        <v>70502</v>
      </c>
      <c r="J3659" s="68" t="s">
        <v>13873</v>
      </c>
      <c r="K3659" s="68" t="s">
        <v>132</v>
      </c>
      <c r="L3659" s="68" t="s">
        <v>3790</v>
      </c>
      <c r="M3659" s="68" t="s">
        <v>7734</v>
      </c>
      <c r="N3659" s="68" t="s">
        <v>10099</v>
      </c>
      <c r="O3659" s="68" t="s">
        <v>14666</v>
      </c>
      <c r="P3659" s="348">
        <v>65791067</v>
      </c>
      <c r="Q3659" s="348" t="s">
        <v>15347</v>
      </c>
      <c r="R3659" s="348" t="s">
        <v>12793</v>
      </c>
      <c r="S3659" s="348">
        <v>62791067</v>
      </c>
      <c r="T3659" s="348" t="s">
        <v>16055</v>
      </c>
      <c r="U3659" s="348">
        <v>83602028</v>
      </c>
      <c r="V3659" s="68"/>
      <c r="W3659" s="68"/>
      <c r="X3659" s="68"/>
      <c r="Y3659" s="68"/>
    </row>
    <row r="3660" spans="1:25" x14ac:dyDescent="0.25">
      <c r="A3660" s="68" t="s">
        <v>10080</v>
      </c>
      <c r="B3660" s="68" t="s">
        <v>10081</v>
      </c>
      <c r="C3660" s="68" t="s">
        <v>4442</v>
      </c>
      <c r="D3660" s="68" t="s">
        <v>723</v>
      </c>
      <c r="E3660" s="68" t="s">
        <v>2</v>
      </c>
      <c r="F3660" s="68" t="s">
        <v>46</v>
      </c>
      <c r="G3660" s="68" t="s">
        <v>6</v>
      </c>
      <c r="H3660" s="68" t="s">
        <v>2</v>
      </c>
      <c r="I3660" s="68">
        <v>10501</v>
      </c>
      <c r="J3660" s="68" t="s">
        <v>13780</v>
      </c>
      <c r="K3660" s="68" t="s">
        <v>47</v>
      </c>
      <c r="L3660" s="68" t="s">
        <v>14155</v>
      </c>
      <c r="M3660" s="68" t="s">
        <v>1575</v>
      </c>
      <c r="N3660" s="68" t="s">
        <v>1966</v>
      </c>
      <c r="O3660" s="68" t="s">
        <v>14666</v>
      </c>
      <c r="P3660" s="348">
        <v>25466027</v>
      </c>
      <c r="Q3660" s="348" t="s">
        <v>15347</v>
      </c>
      <c r="R3660" s="348" t="s">
        <v>15256</v>
      </c>
      <c r="S3660" s="348">
        <v>25466027</v>
      </c>
      <c r="T3660" s="348" t="s">
        <v>15653</v>
      </c>
      <c r="U3660" s="348">
        <v>21004869</v>
      </c>
      <c r="V3660" s="68"/>
      <c r="W3660" s="68"/>
      <c r="X3660" s="68" t="s">
        <v>8318</v>
      </c>
      <c r="Y3660" s="68"/>
    </row>
    <row r="3661" spans="1:25" x14ac:dyDescent="0.25">
      <c r="A3661" s="68" t="s">
        <v>10088</v>
      </c>
      <c r="B3661" s="68" t="s">
        <v>10089</v>
      </c>
      <c r="C3661" s="68" t="s">
        <v>10090</v>
      </c>
      <c r="D3661" s="68" t="s">
        <v>299</v>
      </c>
      <c r="E3661" s="68" t="s">
        <v>11</v>
      </c>
      <c r="F3661" s="68" t="s">
        <v>49</v>
      </c>
      <c r="G3661" s="68" t="s">
        <v>300</v>
      </c>
      <c r="H3661" s="68" t="s">
        <v>2</v>
      </c>
      <c r="I3661" s="68">
        <v>21401</v>
      </c>
      <c r="J3661" s="68" t="s">
        <v>13038</v>
      </c>
      <c r="K3661" s="68" t="s">
        <v>126</v>
      </c>
      <c r="L3661" s="68" t="s">
        <v>301</v>
      </c>
      <c r="M3661" s="68" t="s">
        <v>301</v>
      </c>
      <c r="N3661" s="68" t="s">
        <v>12091</v>
      </c>
      <c r="O3661" s="68" t="s">
        <v>14666</v>
      </c>
      <c r="P3661" s="348">
        <v>24711634</v>
      </c>
      <c r="Q3661" s="348">
        <v>41051135</v>
      </c>
      <c r="R3661" s="348" t="s">
        <v>17011</v>
      </c>
      <c r="S3661" s="348">
        <v>87459289</v>
      </c>
      <c r="T3661" s="348" t="s">
        <v>16347</v>
      </c>
      <c r="U3661" s="348">
        <v>24711101</v>
      </c>
      <c r="V3661" s="68"/>
      <c r="W3661" s="68"/>
      <c r="X3661" s="68" t="s">
        <v>12210</v>
      </c>
      <c r="Y3661" s="68"/>
    </row>
    <row r="3662" spans="1:25" x14ac:dyDescent="0.25">
      <c r="A3662" s="68" t="s">
        <v>10103</v>
      </c>
      <c r="B3662" s="68" t="s">
        <v>10104</v>
      </c>
      <c r="C3662" s="68" t="s">
        <v>10105</v>
      </c>
      <c r="D3662" s="68" t="s">
        <v>125</v>
      </c>
      <c r="E3662" s="68" t="s">
        <v>11</v>
      </c>
      <c r="F3662" s="68" t="s">
        <v>49</v>
      </c>
      <c r="G3662" s="68" t="s">
        <v>3</v>
      </c>
      <c r="H3662" s="68" t="s">
        <v>17</v>
      </c>
      <c r="I3662" s="68">
        <v>20213</v>
      </c>
      <c r="J3662" s="68" t="s">
        <v>16500</v>
      </c>
      <c r="K3662" s="68" t="s">
        <v>126</v>
      </c>
      <c r="L3662" s="68" t="s">
        <v>127</v>
      </c>
      <c r="M3662" s="68" t="s">
        <v>1831</v>
      </c>
      <c r="N3662" s="68" t="s">
        <v>10105</v>
      </c>
      <c r="O3662" s="68" t="s">
        <v>14666</v>
      </c>
      <c r="P3662" s="348">
        <v>24790154</v>
      </c>
      <c r="Q3662" s="348">
        <v>24790168</v>
      </c>
      <c r="R3662" s="348" t="s">
        <v>14476</v>
      </c>
      <c r="S3662" s="348">
        <v>60832466</v>
      </c>
      <c r="T3662" s="348" t="s">
        <v>15354</v>
      </c>
      <c r="U3662" s="348">
        <v>24680376</v>
      </c>
      <c r="V3662" s="68"/>
      <c r="W3662" s="68"/>
      <c r="X3662" s="68" t="s">
        <v>5157</v>
      </c>
      <c r="Y3662" s="68"/>
    </row>
    <row r="3663" spans="1:25" x14ac:dyDescent="0.25">
      <c r="A3663" s="68" t="s">
        <v>10163</v>
      </c>
      <c r="B3663" s="68" t="s">
        <v>10164</v>
      </c>
      <c r="C3663" s="68" t="s">
        <v>10165</v>
      </c>
      <c r="D3663" s="68" t="s">
        <v>11173</v>
      </c>
      <c r="E3663" s="68" t="s">
        <v>3</v>
      </c>
      <c r="F3663" s="68" t="s">
        <v>133</v>
      </c>
      <c r="G3663" s="68" t="s">
        <v>5</v>
      </c>
      <c r="H3663" s="68" t="s">
        <v>5</v>
      </c>
      <c r="I3663" s="68">
        <v>70404</v>
      </c>
      <c r="J3663" s="68" t="s">
        <v>13040</v>
      </c>
      <c r="K3663" s="68" t="s">
        <v>132</v>
      </c>
      <c r="L3663" s="68" t="s">
        <v>14347</v>
      </c>
      <c r="M3663" s="68" t="s">
        <v>14351</v>
      </c>
      <c r="N3663" s="68" t="s">
        <v>12092</v>
      </c>
      <c r="O3663" s="68" t="s">
        <v>14666</v>
      </c>
      <c r="P3663" s="348">
        <v>83290273</v>
      </c>
      <c r="Q3663" s="348">
        <v>86213361</v>
      </c>
      <c r="R3663" s="348" t="s">
        <v>10595</v>
      </c>
      <c r="S3663" s="348">
        <v>83290273</v>
      </c>
      <c r="T3663" s="348" t="s">
        <v>15970</v>
      </c>
      <c r="U3663" s="348">
        <v>83768761</v>
      </c>
      <c r="V3663" s="68"/>
      <c r="W3663" s="68"/>
      <c r="X3663" s="68"/>
      <c r="Y3663" s="68"/>
    </row>
    <row r="3664" spans="1:25" x14ac:dyDescent="0.25">
      <c r="A3664" s="68" t="s">
        <v>10166</v>
      </c>
      <c r="B3664" s="68" t="s">
        <v>10167</v>
      </c>
      <c r="C3664" s="68" t="s">
        <v>10168</v>
      </c>
      <c r="D3664" s="68" t="s">
        <v>2232</v>
      </c>
      <c r="E3664" s="68" t="s">
        <v>5</v>
      </c>
      <c r="F3664" s="68" t="s">
        <v>316</v>
      </c>
      <c r="G3664" s="68" t="s">
        <v>7</v>
      </c>
      <c r="H3664" s="68" t="s">
        <v>6</v>
      </c>
      <c r="I3664" s="68">
        <v>50605</v>
      </c>
      <c r="J3664" s="68" t="s">
        <v>13075</v>
      </c>
      <c r="K3664" s="68" t="s">
        <v>317</v>
      </c>
      <c r="L3664" s="68" t="s">
        <v>2232</v>
      </c>
      <c r="M3664" s="68" t="s">
        <v>6177</v>
      </c>
      <c r="N3664" s="68" t="s">
        <v>10168</v>
      </c>
      <c r="O3664" s="68" t="s">
        <v>14666</v>
      </c>
      <c r="P3664" s="348">
        <v>22007635</v>
      </c>
      <c r="Q3664" s="348" t="s">
        <v>15347</v>
      </c>
      <c r="R3664" s="348" t="s">
        <v>16121</v>
      </c>
      <c r="S3664" s="348">
        <v>87657085</v>
      </c>
      <c r="T3664" s="348" t="s">
        <v>15799</v>
      </c>
      <c r="U3664" s="348">
        <v>26687010</v>
      </c>
      <c r="V3664" s="68"/>
      <c r="W3664" s="68"/>
      <c r="X3664" s="68"/>
      <c r="Y3664" s="68"/>
    </row>
    <row r="3665" spans="1:25" x14ac:dyDescent="0.25">
      <c r="A3665" s="68" t="s">
        <v>10169</v>
      </c>
      <c r="B3665" s="68" t="s">
        <v>10170</v>
      </c>
      <c r="C3665" s="68" t="s">
        <v>2013</v>
      </c>
      <c r="D3665" s="68" t="s">
        <v>126</v>
      </c>
      <c r="E3665" s="68" t="s">
        <v>11</v>
      </c>
      <c r="F3665" s="68" t="s">
        <v>49</v>
      </c>
      <c r="G3665" s="68" t="s">
        <v>11</v>
      </c>
      <c r="H3665" s="68" t="s">
        <v>5</v>
      </c>
      <c r="I3665" s="68">
        <v>20904</v>
      </c>
      <c r="J3665" s="68" t="s">
        <v>13005</v>
      </c>
      <c r="K3665" s="68" t="s">
        <v>126</v>
      </c>
      <c r="L3665" s="68" t="s">
        <v>14092</v>
      </c>
      <c r="M3665" s="68" t="s">
        <v>943</v>
      </c>
      <c r="N3665" s="68" t="s">
        <v>2013</v>
      </c>
      <c r="O3665" s="68" t="s">
        <v>14666</v>
      </c>
      <c r="P3665" s="348">
        <v>24284220</v>
      </c>
      <c r="Q3665" s="348" t="s">
        <v>15347</v>
      </c>
      <c r="R3665" s="348" t="s">
        <v>12094</v>
      </c>
      <c r="S3665" s="348">
        <v>84469072</v>
      </c>
      <c r="T3665" s="348" t="s">
        <v>16267</v>
      </c>
      <c r="U3665" s="348">
        <v>24289926</v>
      </c>
      <c r="V3665" s="68" t="s">
        <v>15261</v>
      </c>
      <c r="W3665" s="68"/>
      <c r="X3665" s="68" t="s">
        <v>10822</v>
      </c>
      <c r="Y3665" s="68"/>
    </row>
    <row r="3666" spans="1:25" x14ac:dyDescent="0.25">
      <c r="A3666" s="68" t="s">
        <v>10171</v>
      </c>
      <c r="B3666" s="68" t="s">
        <v>10172</v>
      </c>
      <c r="C3666" s="68" t="s">
        <v>10173</v>
      </c>
      <c r="D3666" s="68" t="s">
        <v>1112</v>
      </c>
      <c r="E3666" s="68" t="s">
        <v>2</v>
      </c>
      <c r="F3666" s="68" t="s">
        <v>316</v>
      </c>
      <c r="G3666" s="68" t="s">
        <v>12</v>
      </c>
      <c r="H3666" s="68" t="s">
        <v>4</v>
      </c>
      <c r="I3666" s="68">
        <v>51003</v>
      </c>
      <c r="J3666" s="68" t="s">
        <v>13009</v>
      </c>
      <c r="K3666" s="68" t="s">
        <v>317</v>
      </c>
      <c r="L3666" s="68" t="s">
        <v>934</v>
      </c>
      <c r="M3666" s="68" t="s">
        <v>2658</v>
      </c>
      <c r="N3666" s="68" t="s">
        <v>10173</v>
      </c>
      <c r="O3666" s="68" t="s">
        <v>14666</v>
      </c>
      <c r="P3666" s="348">
        <v>86054397</v>
      </c>
      <c r="Q3666" s="348">
        <v>87039445</v>
      </c>
      <c r="R3666" s="348" t="s">
        <v>16122</v>
      </c>
      <c r="S3666" s="348">
        <v>86054397</v>
      </c>
      <c r="T3666" s="348" t="s">
        <v>16641</v>
      </c>
      <c r="U3666" s="348">
        <v>26799174</v>
      </c>
      <c r="V3666" s="68"/>
      <c r="W3666" s="68"/>
      <c r="X3666" s="68" t="s">
        <v>12211</v>
      </c>
      <c r="Y3666" s="68"/>
    </row>
    <row r="3667" spans="1:25" x14ac:dyDescent="0.25">
      <c r="A3667" s="68" t="s">
        <v>10433</v>
      </c>
      <c r="B3667" s="68" t="s">
        <v>10434</v>
      </c>
      <c r="C3667" s="68" t="s">
        <v>4029</v>
      </c>
      <c r="D3667" s="68" t="s">
        <v>299</v>
      </c>
      <c r="E3667" s="68" t="s">
        <v>10</v>
      </c>
      <c r="F3667" s="68" t="s">
        <v>49</v>
      </c>
      <c r="G3667" s="68" t="s">
        <v>12</v>
      </c>
      <c r="H3667" s="68" t="s">
        <v>17</v>
      </c>
      <c r="I3667" s="68">
        <v>21013</v>
      </c>
      <c r="J3667" s="68" t="s">
        <v>13018</v>
      </c>
      <c r="K3667" s="68" t="s">
        <v>126</v>
      </c>
      <c r="L3667" s="68" t="s">
        <v>299</v>
      </c>
      <c r="M3667" s="68" t="s">
        <v>351</v>
      </c>
      <c r="N3667" s="68" t="s">
        <v>4029</v>
      </c>
      <c r="O3667" s="68" t="s">
        <v>14666</v>
      </c>
      <c r="P3667" s="348">
        <v>60166221</v>
      </c>
      <c r="Q3667" s="348" t="s">
        <v>15347</v>
      </c>
      <c r="R3667" s="348" t="s">
        <v>16123</v>
      </c>
      <c r="S3667" s="348">
        <v>60166221</v>
      </c>
      <c r="T3667" s="348" t="s">
        <v>15517</v>
      </c>
      <c r="U3667" s="348">
        <v>24777082</v>
      </c>
      <c r="V3667" s="68"/>
      <c r="W3667" s="68"/>
      <c r="X3667" s="68" t="s">
        <v>12212</v>
      </c>
      <c r="Y3667" s="68"/>
    </row>
    <row r="3668" spans="1:25" x14ac:dyDescent="0.25">
      <c r="A3668" s="68" t="s">
        <v>10435</v>
      </c>
      <c r="B3668" s="68" t="s">
        <v>10436</v>
      </c>
      <c r="C3668" s="68" t="s">
        <v>1639</v>
      </c>
      <c r="D3668" s="68" t="s">
        <v>11185</v>
      </c>
      <c r="E3668" s="68" t="s">
        <v>3</v>
      </c>
      <c r="F3668" s="68" t="s">
        <v>195</v>
      </c>
      <c r="G3668" s="68" t="s">
        <v>4</v>
      </c>
      <c r="H3668" s="68" t="s">
        <v>3</v>
      </c>
      <c r="I3668" s="68">
        <v>60302</v>
      </c>
      <c r="J3668" s="68" t="s">
        <v>13854</v>
      </c>
      <c r="K3668" s="68" t="s">
        <v>196</v>
      </c>
      <c r="L3668" s="68" t="s">
        <v>2066</v>
      </c>
      <c r="M3668" s="68" t="s">
        <v>14039</v>
      </c>
      <c r="N3668" s="68" t="s">
        <v>1639</v>
      </c>
      <c r="O3668" s="68" t="s">
        <v>14666</v>
      </c>
      <c r="P3668" s="348">
        <v>22006162</v>
      </c>
      <c r="Q3668" s="348">
        <v>86748326</v>
      </c>
      <c r="R3668" s="348" t="s">
        <v>15259</v>
      </c>
      <c r="S3668" s="348">
        <v>85161070</v>
      </c>
      <c r="T3668" s="348" t="s">
        <v>15501</v>
      </c>
      <c r="U3668" s="348">
        <v>27300159</v>
      </c>
      <c r="V3668" s="68" t="s">
        <v>15261</v>
      </c>
      <c r="W3668" s="68"/>
      <c r="X3668" s="68" t="s">
        <v>10902</v>
      </c>
      <c r="Y3668" s="68"/>
    </row>
    <row r="3669" spans="1:25" x14ac:dyDescent="0.25">
      <c r="A3669" s="68" t="s">
        <v>10437</v>
      </c>
      <c r="B3669" s="68" t="s">
        <v>10438</v>
      </c>
      <c r="C3669" s="68" t="s">
        <v>10439</v>
      </c>
      <c r="D3669" s="68" t="s">
        <v>299</v>
      </c>
      <c r="E3669" s="68" t="s">
        <v>6</v>
      </c>
      <c r="F3669" s="68" t="s">
        <v>49</v>
      </c>
      <c r="G3669" s="68" t="s">
        <v>12</v>
      </c>
      <c r="H3669" s="68" t="s">
        <v>7</v>
      </c>
      <c r="I3669" s="68">
        <v>21006</v>
      </c>
      <c r="J3669" s="68" t="s">
        <v>13012</v>
      </c>
      <c r="K3669" s="68" t="s">
        <v>126</v>
      </c>
      <c r="L3669" s="68" t="s">
        <v>299</v>
      </c>
      <c r="M3669" s="68" t="s">
        <v>3577</v>
      </c>
      <c r="N3669" s="68" t="s">
        <v>3577</v>
      </c>
      <c r="O3669" s="68" t="s">
        <v>14666</v>
      </c>
      <c r="P3669" s="348">
        <v>22065115</v>
      </c>
      <c r="Q3669" s="348" t="s">
        <v>15347</v>
      </c>
      <c r="R3669" s="348" t="s">
        <v>12549</v>
      </c>
      <c r="S3669" s="348">
        <v>71309690</v>
      </c>
      <c r="T3669" s="348" t="s">
        <v>15379</v>
      </c>
      <c r="U3669" s="348">
        <v>83187649</v>
      </c>
      <c r="V3669" s="68"/>
      <c r="W3669" s="68"/>
      <c r="X3669" s="68" t="s">
        <v>8579</v>
      </c>
      <c r="Y3669" s="68"/>
    </row>
    <row r="3670" spans="1:25" x14ac:dyDescent="0.25">
      <c r="A3670" s="68" t="s">
        <v>12385</v>
      </c>
      <c r="B3670" s="68" t="s">
        <v>12386</v>
      </c>
      <c r="C3670" s="68" t="s">
        <v>12387</v>
      </c>
      <c r="D3670" s="68" t="s">
        <v>194</v>
      </c>
      <c r="E3670" s="68" t="s">
        <v>17</v>
      </c>
      <c r="F3670" s="68" t="s">
        <v>195</v>
      </c>
      <c r="G3670" s="68" t="s">
        <v>10</v>
      </c>
      <c r="H3670" s="68" t="s">
        <v>5</v>
      </c>
      <c r="I3670" s="68">
        <v>60804</v>
      </c>
      <c r="J3670" s="68" t="s">
        <v>13057</v>
      </c>
      <c r="K3670" s="68" t="s">
        <v>196</v>
      </c>
      <c r="L3670" s="68" t="s">
        <v>14307</v>
      </c>
      <c r="M3670" s="68" t="s">
        <v>262</v>
      </c>
      <c r="N3670" s="68" t="s">
        <v>12550</v>
      </c>
      <c r="O3670" s="68" t="s">
        <v>14666</v>
      </c>
      <c r="P3670" s="348">
        <v>84896083</v>
      </c>
      <c r="Q3670" s="348" t="s">
        <v>15347</v>
      </c>
      <c r="R3670" s="348" t="s">
        <v>13351</v>
      </c>
      <c r="S3670" s="348">
        <v>84896083</v>
      </c>
      <c r="T3670" s="348" t="s">
        <v>11816</v>
      </c>
      <c r="U3670" s="348">
        <v>87794171</v>
      </c>
      <c r="V3670" s="68" t="s">
        <v>15261</v>
      </c>
      <c r="W3670" s="68"/>
      <c r="X3670" s="68" t="s">
        <v>9796</v>
      </c>
      <c r="Y3670" s="68"/>
    </row>
    <row r="3671" spans="1:25" x14ac:dyDescent="0.25">
      <c r="A3671" s="68" t="s">
        <v>12637</v>
      </c>
      <c r="B3671" s="68" t="s">
        <v>12638</v>
      </c>
      <c r="C3671" s="68" t="s">
        <v>12639</v>
      </c>
      <c r="D3671" s="68" t="s">
        <v>11185</v>
      </c>
      <c r="E3671" s="68" t="s">
        <v>12</v>
      </c>
      <c r="F3671" s="68" t="s">
        <v>195</v>
      </c>
      <c r="G3671" s="68" t="s">
        <v>4</v>
      </c>
      <c r="H3671" s="68" t="s">
        <v>2</v>
      </c>
      <c r="I3671" s="68">
        <v>60301</v>
      </c>
      <c r="J3671" s="68" t="s">
        <v>12897</v>
      </c>
      <c r="K3671" s="68" t="s">
        <v>196</v>
      </c>
      <c r="L3671" s="68" t="s">
        <v>2066</v>
      </c>
      <c r="M3671" s="68" t="s">
        <v>2066</v>
      </c>
      <c r="N3671" s="68" t="s">
        <v>1542</v>
      </c>
      <c r="O3671" s="68" t="s">
        <v>14666</v>
      </c>
      <c r="P3671" s="348">
        <v>84052956</v>
      </c>
      <c r="Q3671" s="348" t="s">
        <v>15347</v>
      </c>
      <c r="R3671" s="348" t="s">
        <v>12796</v>
      </c>
      <c r="S3671" s="348">
        <v>84052956</v>
      </c>
      <c r="T3671" s="348" t="s">
        <v>16439</v>
      </c>
      <c r="U3671" s="348">
        <v>63327475</v>
      </c>
      <c r="V3671" s="68"/>
      <c r="W3671" s="68"/>
      <c r="X3671" s="68"/>
      <c r="Y3671" s="68"/>
    </row>
    <row r="3672" spans="1:25" x14ac:dyDescent="0.25">
      <c r="A3672" s="68" t="s">
        <v>12634</v>
      </c>
      <c r="B3672" s="68" t="s">
        <v>12635</v>
      </c>
      <c r="C3672" s="68" t="s">
        <v>12636</v>
      </c>
      <c r="D3672" s="68" t="s">
        <v>194</v>
      </c>
      <c r="E3672" s="68" t="s">
        <v>17</v>
      </c>
      <c r="F3672" s="68" t="s">
        <v>195</v>
      </c>
      <c r="G3672" s="68" t="s">
        <v>4</v>
      </c>
      <c r="H3672" s="68" t="s">
        <v>8</v>
      </c>
      <c r="I3672" s="68">
        <v>60307</v>
      </c>
      <c r="J3672" s="68" t="s">
        <v>13970</v>
      </c>
      <c r="K3672" s="68" t="s">
        <v>196</v>
      </c>
      <c r="L3672" s="68" t="s">
        <v>2066</v>
      </c>
      <c r="M3672" s="68" t="s">
        <v>14058</v>
      </c>
      <c r="N3672" s="68" t="s">
        <v>12795</v>
      </c>
      <c r="O3672" s="68" t="s">
        <v>14666</v>
      </c>
      <c r="P3672" s="348" t="s">
        <v>15347</v>
      </c>
      <c r="Q3672" s="348" t="s">
        <v>15347</v>
      </c>
      <c r="R3672" s="348" t="s">
        <v>13335</v>
      </c>
      <c r="S3672" s="348">
        <v>64735737</v>
      </c>
      <c r="T3672" s="348" t="s">
        <v>11816</v>
      </c>
      <c r="U3672" s="348">
        <v>87794171</v>
      </c>
      <c r="V3672" s="68"/>
      <c r="W3672" s="68"/>
      <c r="X3672" s="68" t="s">
        <v>9879</v>
      </c>
      <c r="Y3672" s="68"/>
    </row>
    <row r="3673" spans="1:25" x14ac:dyDescent="0.25">
      <c r="A3673" s="68" t="s">
        <v>14477</v>
      </c>
      <c r="B3673" s="68" t="s">
        <v>14478</v>
      </c>
      <c r="C3673" s="68" t="s">
        <v>14479</v>
      </c>
      <c r="D3673" s="68" t="s">
        <v>11173</v>
      </c>
      <c r="E3673" s="68" t="s">
        <v>7</v>
      </c>
      <c r="F3673" s="68" t="s">
        <v>133</v>
      </c>
      <c r="G3673" s="68" t="s">
        <v>6</v>
      </c>
      <c r="H3673" s="68" t="s">
        <v>3</v>
      </c>
      <c r="I3673" s="68">
        <v>70502</v>
      </c>
      <c r="J3673" s="68" t="s">
        <v>13873</v>
      </c>
      <c r="K3673" s="68" t="s">
        <v>132</v>
      </c>
      <c r="L3673" s="68" t="s">
        <v>3790</v>
      </c>
      <c r="M3673" s="68" t="s">
        <v>7734</v>
      </c>
      <c r="N3673" s="68" t="s">
        <v>14480</v>
      </c>
      <c r="O3673" s="68" t="s">
        <v>14666</v>
      </c>
      <c r="P3673" s="348">
        <v>86694211</v>
      </c>
      <c r="Q3673" s="348" t="s">
        <v>15347</v>
      </c>
      <c r="R3673" s="348" t="s">
        <v>14481</v>
      </c>
      <c r="S3673" s="348">
        <v>60516427</v>
      </c>
      <c r="T3673" s="348" t="s">
        <v>16055</v>
      </c>
      <c r="U3673" s="348">
        <v>83602028</v>
      </c>
      <c r="V3673" s="68"/>
      <c r="W3673" s="68"/>
      <c r="X3673" s="68"/>
      <c r="Y3673" s="68"/>
    </row>
    <row r="3674" spans="1:25" x14ac:dyDescent="0.25">
      <c r="A3674" s="68" t="s">
        <v>14482</v>
      </c>
      <c r="B3674" s="68" t="s">
        <v>14483</v>
      </c>
      <c r="C3674" s="68" t="s">
        <v>14484</v>
      </c>
      <c r="D3674" s="68" t="s">
        <v>11173</v>
      </c>
      <c r="E3674" s="68" t="s">
        <v>6</v>
      </c>
      <c r="F3674" s="68" t="s">
        <v>133</v>
      </c>
      <c r="G3674" s="68" t="s">
        <v>2</v>
      </c>
      <c r="H3674" s="68" t="s">
        <v>3</v>
      </c>
      <c r="I3674" s="68">
        <v>70102</v>
      </c>
      <c r="J3674" s="68" t="s">
        <v>13837</v>
      </c>
      <c r="K3674" s="68" t="s">
        <v>132</v>
      </c>
      <c r="L3674" s="68" t="s">
        <v>132</v>
      </c>
      <c r="M3674" s="68" t="s">
        <v>14182</v>
      </c>
      <c r="N3674" s="68" t="s">
        <v>10093</v>
      </c>
      <c r="O3674" s="68" t="s">
        <v>14666</v>
      </c>
      <c r="P3674" s="348">
        <v>85451573</v>
      </c>
      <c r="Q3674" s="348" t="s">
        <v>15347</v>
      </c>
      <c r="R3674" s="348" t="s">
        <v>14485</v>
      </c>
      <c r="S3674" s="348">
        <v>85451573</v>
      </c>
      <c r="T3674" s="348" t="s">
        <v>10227</v>
      </c>
      <c r="U3674" s="348">
        <v>83478507</v>
      </c>
      <c r="V3674" s="68"/>
      <c r="W3674" s="68"/>
      <c r="X3674" s="68" t="s">
        <v>9724</v>
      </c>
      <c r="Y3674" s="68"/>
    </row>
    <row r="3675" spans="1:25" x14ac:dyDescent="0.25">
      <c r="A3675" s="68" t="s">
        <v>14486</v>
      </c>
      <c r="B3675" s="68" t="s">
        <v>14487</v>
      </c>
      <c r="C3675" s="68" t="s">
        <v>14488</v>
      </c>
      <c r="D3675" s="68" t="s">
        <v>11173</v>
      </c>
      <c r="E3675" s="68" t="s">
        <v>6</v>
      </c>
      <c r="F3675" s="68" t="s">
        <v>133</v>
      </c>
      <c r="G3675" s="68" t="s">
        <v>2</v>
      </c>
      <c r="H3675" s="68" t="s">
        <v>3</v>
      </c>
      <c r="I3675" s="68">
        <v>70102</v>
      </c>
      <c r="J3675" s="68" t="s">
        <v>13837</v>
      </c>
      <c r="K3675" s="68" t="s">
        <v>132</v>
      </c>
      <c r="L3675" s="68" t="s">
        <v>132</v>
      </c>
      <c r="M3675" s="68" t="s">
        <v>14182</v>
      </c>
      <c r="N3675" s="68" t="s">
        <v>14488</v>
      </c>
      <c r="O3675" s="68" t="s">
        <v>14666</v>
      </c>
      <c r="P3675" s="348" t="s">
        <v>15347</v>
      </c>
      <c r="Q3675" s="348" t="s">
        <v>15347</v>
      </c>
      <c r="R3675" s="348" t="s">
        <v>14489</v>
      </c>
      <c r="S3675" s="348">
        <v>85392949</v>
      </c>
      <c r="T3675" s="348" t="s">
        <v>10227</v>
      </c>
      <c r="U3675" s="348">
        <v>83478507</v>
      </c>
      <c r="V3675" s="68"/>
      <c r="W3675" s="68"/>
      <c r="X3675" s="68" t="s">
        <v>9825</v>
      </c>
      <c r="Y3675" s="68"/>
    </row>
    <row r="3676" spans="1:25" x14ac:dyDescent="0.25">
      <c r="A3676" s="72" t="s">
        <v>17012</v>
      </c>
      <c r="B3676" s="73" t="s">
        <v>17013</v>
      </c>
      <c r="C3676" s="73" t="s">
        <v>9865</v>
      </c>
      <c r="D3676" s="73" t="s">
        <v>11173</v>
      </c>
      <c r="E3676" s="72" t="s">
        <v>7</v>
      </c>
      <c r="F3676" s="73" t="s">
        <v>133</v>
      </c>
      <c r="G3676" s="73" t="s">
        <v>6</v>
      </c>
      <c r="H3676" s="73" t="s">
        <v>4</v>
      </c>
      <c r="I3676" s="74">
        <v>70503</v>
      </c>
      <c r="J3676" s="73" t="s">
        <v>12992</v>
      </c>
      <c r="K3676" s="73" t="s">
        <v>132</v>
      </c>
      <c r="L3676" s="73" t="s">
        <v>3790</v>
      </c>
      <c r="M3676" s="73" t="s">
        <v>14349</v>
      </c>
      <c r="N3676" s="75" t="s">
        <v>17014</v>
      </c>
      <c r="O3676" s="73" t="s">
        <v>14666</v>
      </c>
      <c r="P3676" s="74">
        <v>88731569</v>
      </c>
      <c r="Q3676" s="74" t="s">
        <v>15347</v>
      </c>
      <c r="R3676" s="74" t="s">
        <v>17015</v>
      </c>
      <c r="S3676" s="74">
        <v>83731569</v>
      </c>
      <c r="T3676" s="74" t="s">
        <v>16055</v>
      </c>
      <c r="U3676" s="74">
        <v>83602028</v>
      </c>
      <c r="V3676" s="70"/>
      <c r="W3676" s="70"/>
      <c r="X3676" s="76"/>
      <c r="Y3676" s="70"/>
    </row>
  </sheetData>
  <sheetProtection algorithmName="SHA-512" hashValue="ArGbtH+Z3X0yDCCcOJnoUcVjXF9v/OwvNsnImP0rYR4wc/cSBEq9V6uhOIMXYD0oPeoAIkIfCvH+uGSDso2kxw==" saltValue="BIS1gHWXSVk2gueLd+lDuQ==" spinCount="100000" sheet="1" objects="1" scenarios="1"/>
  <autoFilter ref="A2:Y3676" xr:uid="{00000000-0009-0000-0000-000002000000}"/>
  <sortState xmlns:xlrd2="http://schemas.microsoft.com/office/spreadsheetml/2017/richdata2" ref="A3:Y3708">
    <sortCondition ref="A3:A3708"/>
  </sortState>
  <conditionalFormatting sqref="B3:B3676">
    <cfRule type="duplicateValues" dxfId="121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E94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140625" style="61" customWidth="1"/>
    <col min="2" max="2" width="43.140625" style="78" customWidth="1"/>
    <col min="3" max="3" width="63.85546875" style="78" customWidth="1"/>
    <col min="4" max="4" width="2.85546875" style="78" customWidth="1"/>
    <col min="5" max="5" width="45" style="78" customWidth="1"/>
    <col min="6" max="16384" width="11.42578125" style="78"/>
  </cols>
  <sheetData>
    <row r="1" spans="1:5" x14ac:dyDescent="0.25">
      <c r="A1" s="61">
        <v>1</v>
      </c>
    </row>
    <row r="2" spans="1:5" ht="33.75" x14ac:dyDescent="0.5">
      <c r="A2" s="61">
        <v>2</v>
      </c>
      <c r="B2" s="558" t="s">
        <v>16229</v>
      </c>
      <c r="C2" s="558"/>
      <c r="D2" s="558"/>
      <c r="E2" s="558"/>
    </row>
    <row r="3" spans="1:5" ht="31.5" x14ac:dyDescent="0.25">
      <c r="A3" s="61">
        <v>3</v>
      </c>
      <c r="B3" s="559" t="s">
        <v>10107</v>
      </c>
      <c r="C3" s="559"/>
      <c r="D3" s="559"/>
      <c r="E3" s="559"/>
    </row>
    <row r="4" spans="1:5" ht="26.25" x14ac:dyDescent="0.25">
      <c r="A4" s="61">
        <v>4</v>
      </c>
      <c r="B4" s="560" t="s">
        <v>16124</v>
      </c>
      <c r="C4" s="560"/>
      <c r="D4" s="560"/>
      <c r="E4" s="560"/>
    </row>
    <row r="5" spans="1:5" ht="16.5" customHeight="1" x14ac:dyDescent="0.25">
      <c r="A5" s="61">
        <v>5</v>
      </c>
      <c r="D5" s="79"/>
      <c r="E5" s="554" t="s">
        <v>16337</v>
      </c>
    </row>
    <row r="6" spans="1:5" ht="22.5" customHeight="1" x14ac:dyDescent="0.25">
      <c r="A6" s="61">
        <v>6</v>
      </c>
      <c r="B6" s="80" t="s">
        <v>9902</v>
      </c>
      <c r="C6" s="81"/>
      <c r="D6" s="82"/>
      <c r="E6" s="555"/>
    </row>
    <row r="7" spans="1:5" ht="31.5" x14ac:dyDescent="0.25">
      <c r="A7" s="61">
        <v>7</v>
      </c>
      <c r="B7" s="80" t="s">
        <v>14</v>
      </c>
      <c r="C7" s="83" t="str">
        <f>IFERROR(VLOOKUP(C6,datos,3,0),"")</f>
        <v/>
      </c>
      <c r="D7" s="82"/>
      <c r="E7" s="556" t="str">
        <f>CONCATENATE("3.",C8,"-",C6,"-",C7)</f>
        <v>3.--</v>
      </c>
    </row>
    <row r="8" spans="1:5" ht="20.25" customHeight="1" x14ac:dyDescent="0.25">
      <c r="A8" s="61">
        <v>8</v>
      </c>
      <c r="B8" s="80" t="s">
        <v>1</v>
      </c>
      <c r="C8" s="84" t="str">
        <f>IFERROR(VLOOKUP(C6,datos,2,0),"")</f>
        <v/>
      </c>
      <c r="D8" s="82"/>
      <c r="E8" s="557"/>
    </row>
    <row r="9" spans="1:5" ht="20.25" customHeight="1" x14ac:dyDescent="0.25">
      <c r="A9" s="61">
        <v>9</v>
      </c>
      <c r="B9" s="80"/>
      <c r="D9" s="82"/>
      <c r="E9" s="85"/>
    </row>
    <row r="10" spans="1:5" ht="20.25" customHeight="1" x14ac:dyDescent="0.25">
      <c r="A10" s="61">
        <v>10</v>
      </c>
      <c r="B10" s="80" t="s">
        <v>16217</v>
      </c>
      <c r="C10" s="86" t="str">
        <f>IFERROR(VLOOKUP(C6,datos,16,0),"")</f>
        <v/>
      </c>
      <c r="D10" s="87"/>
    </row>
    <row r="11" spans="1:5" ht="20.25" customHeight="1" x14ac:dyDescent="0.25">
      <c r="A11" s="61">
        <v>11</v>
      </c>
      <c r="B11" s="80" t="s">
        <v>16218</v>
      </c>
      <c r="C11" s="86" t="str">
        <f>IFERROR(VLOOKUP(C6,datos,17,0),"")</f>
        <v/>
      </c>
      <c r="D11" s="87"/>
    </row>
    <row r="12" spans="1:5" ht="20.25" customHeight="1" x14ac:dyDescent="0.25">
      <c r="A12" s="61">
        <v>12</v>
      </c>
      <c r="B12" s="80"/>
      <c r="C12" s="88"/>
      <c r="D12" s="87"/>
      <c r="E12" s="89" t="s">
        <v>16125</v>
      </c>
    </row>
    <row r="13" spans="1:5" ht="20.25" customHeight="1" x14ac:dyDescent="0.25">
      <c r="A13" s="61">
        <v>13</v>
      </c>
      <c r="B13" s="80" t="s">
        <v>16126</v>
      </c>
      <c r="C13" s="90" t="str">
        <f>IFERROR(VLOOKUP(C14,prov,2,0),"")</f>
        <v/>
      </c>
      <c r="D13" s="91"/>
    </row>
    <row r="14" spans="1:5" ht="20.25" customHeight="1" x14ac:dyDescent="0.25">
      <c r="A14" s="61">
        <v>14</v>
      </c>
      <c r="B14" s="80" t="s">
        <v>12341</v>
      </c>
      <c r="C14" s="92" t="str">
        <f>IFERROR(VLOOKUP(C6,datos,9,0),"")</f>
        <v/>
      </c>
      <c r="D14" s="91"/>
    </row>
    <row r="15" spans="1:5" ht="20.25" customHeight="1" x14ac:dyDescent="0.25">
      <c r="A15" s="61">
        <v>15</v>
      </c>
      <c r="B15" s="93" t="s">
        <v>9</v>
      </c>
      <c r="C15" s="94" t="str">
        <f>IFERROR(VLOOKUP(C6,datos,15,0),"")</f>
        <v/>
      </c>
      <c r="D15" s="95"/>
    </row>
    <row r="16" spans="1:5" ht="20.25" customHeight="1" x14ac:dyDescent="0.25">
      <c r="A16" s="61">
        <v>16</v>
      </c>
      <c r="B16" s="93" t="s">
        <v>9901</v>
      </c>
      <c r="C16" s="94" t="str">
        <f>IFERROR(VLOOKUP(C6,datos,4,0),"")</f>
        <v/>
      </c>
      <c r="D16" s="95"/>
    </row>
    <row r="17" spans="1:5" ht="20.25" customHeight="1" x14ac:dyDescent="0.25">
      <c r="A17" s="61">
        <v>17</v>
      </c>
      <c r="B17" s="93" t="s">
        <v>13</v>
      </c>
      <c r="C17" s="96" t="str">
        <f>IFERROR(VLOOKUP(C6,datos,5,0),"")</f>
        <v/>
      </c>
      <c r="D17" s="95"/>
      <c r="E17" s="89" t="s">
        <v>16127</v>
      </c>
    </row>
    <row r="18" spans="1:5" ht="20.25" customHeight="1" x14ac:dyDescent="0.25">
      <c r="A18" s="61">
        <v>18</v>
      </c>
      <c r="B18" s="97"/>
    </row>
    <row r="19" spans="1:5" ht="20.25" customHeight="1" x14ac:dyDescent="0.25">
      <c r="A19" s="61">
        <v>19</v>
      </c>
      <c r="B19" s="93" t="s">
        <v>16133</v>
      </c>
      <c r="C19" s="98" t="str">
        <f>IFERROR(VLOOKUP(C6,datos,24,0),"")</f>
        <v/>
      </c>
    </row>
    <row r="20" spans="1:5" ht="20.25" customHeight="1" x14ac:dyDescent="0.25">
      <c r="A20" s="61">
        <v>20</v>
      </c>
      <c r="B20" s="93" t="s">
        <v>16134</v>
      </c>
      <c r="C20" s="98" t="str">
        <f>IFERROR(VLOOKUP(C6,datos,23,0),"")</f>
        <v/>
      </c>
    </row>
    <row r="21" spans="1:5" ht="20.25" customHeight="1" x14ac:dyDescent="0.25">
      <c r="A21" s="61">
        <v>21</v>
      </c>
      <c r="B21" s="93" t="s">
        <v>16135</v>
      </c>
      <c r="C21" s="98" t="str">
        <f>IFERROR(VLOOKUP(C6,datos,25,0),"")</f>
        <v/>
      </c>
    </row>
    <row r="22" spans="1:5" ht="20.25" customHeight="1" x14ac:dyDescent="0.25">
      <c r="A22" s="61">
        <v>22</v>
      </c>
      <c r="B22" s="93" t="s">
        <v>16136</v>
      </c>
      <c r="C22" s="98" t="str">
        <f>IFERROR(VLOOKUP(C6,datos,22,0),"")</f>
        <v/>
      </c>
      <c r="E22" s="89" t="s">
        <v>16130</v>
      </c>
    </row>
    <row r="23" spans="1:5" ht="20.25" customHeight="1" x14ac:dyDescent="0.25">
      <c r="A23" s="61">
        <v>23</v>
      </c>
      <c r="B23" s="97"/>
      <c r="E23" s="551" t="s">
        <v>17022</v>
      </c>
    </row>
    <row r="24" spans="1:5" ht="20.25" customHeight="1" x14ac:dyDescent="0.25">
      <c r="A24" s="61">
        <v>24</v>
      </c>
      <c r="B24" s="80" t="s">
        <v>16128</v>
      </c>
      <c r="C24" s="98" t="str">
        <f>IFERROR(VLOOKUP(C6,datos,18,0),"")</f>
        <v/>
      </c>
      <c r="D24" s="99"/>
      <c r="E24" s="552"/>
    </row>
    <row r="25" spans="1:5" ht="20.25" customHeight="1" x14ac:dyDescent="0.25">
      <c r="A25" s="61">
        <v>25</v>
      </c>
      <c r="B25" s="80" t="s">
        <v>16216</v>
      </c>
      <c r="C25" s="86" t="str">
        <f>IFERROR(VLOOKUP(C6,datos,19,0),"")</f>
        <v/>
      </c>
      <c r="D25" s="100"/>
      <c r="E25" s="552"/>
    </row>
    <row r="26" spans="1:5" ht="20.25" customHeight="1" x14ac:dyDescent="0.25">
      <c r="A26" s="61">
        <v>26</v>
      </c>
      <c r="B26" s="80" t="s">
        <v>16129</v>
      </c>
      <c r="C26" s="98" t="str">
        <f>IFERROR(VLOOKUP(C6,datos,20,0),"")</f>
        <v/>
      </c>
      <c r="D26" s="95"/>
      <c r="E26" s="552"/>
    </row>
    <row r="27" spans="1:5" ht="20.25" customHeight="1" x14ac:dyDescent="0.25">
      <c r="A27" s="61">
        <v>27</v>
      </c>
      <c r="B27" s="80" t="s">
        <v>16131</v>
      </c>
      <c r="C27" s="86" t="str">
        <f>IFERROR(VLOOKUP(C6,datos,21,0),"")</f>
        <v/>
      </c>
      <c r="E27" s="552"/>
    </row>
    <row r="28" spans="1:5" x14ac:dyDescent="0.25">
      <c r="B28" s="101"/>
      <c r="E28" s="552"/>
    </row>
    <row r="29" spans="1:5" ht="16.5" customHeight="1" x14ac:dyDescent="0.25">
      <c r="A29" s="102"/>
      <c r="B29" s="103"/>
      <c r="D29" s="104"/>
      <c r="E29" s="552"/>
    </row>
    <row r="30" spans="1:5" ht="16.5" customHeight="1" x14ac:dyDescent="0.25">
      <c r="C30" s="104"/>
      <c r="D30" s="104"/>
      <c r="E30" s="553"/>
    </row>
    <row r="31" spans="1:5" ht="16.5" customHeight="1" x14ac:dyDescent="0.25">
      <c r="C31" s="104"/>
      <c r="D31" s="104"/>
    </row>
    <row r="32" spans="1:5" ht="16.5" customHeight="1" x14ac:dyDescent="0.25">
      <c r="C32" s="104"/>
      <c r="D32" s="104"/>
      <c r="E32" s="104"/>
    </row>
    <row r="33" ht="15.75" customHeight="1" x14ac:dyDescent="0.25"/>
    <row r="89" ht="1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5" customHeight="1" x14ac:dyDescent="0.25"/>
  </sheetData>
  <sheetProtection algorithmName="SHA-512" hashValue="vPP8H2bIdz2aGAWmhahEseF2TEJ5W9QQ418nf3nYEVjVW+2fSqfKxFh7tavghTWx7pcHJIioS+kXULktblIScw==" saltValue="PYOB4bs4UU9yoVgMGGE+mw==" spinCount="100000" sheet="1" objects="1" scenarios="1"/>
  <mergeCells count="6">
    <mergeCell ref="E23:E30"/>
    <mergeCell ref="E5:E6"/>
    <mergeCell ref="E7:E8"/>
    <mergeCell ref="B2:E2"/>
    <mergeCell ref="B3:E3"/>
    <mergeCell ref="B4:E4"/>
  </mergeCells>
  <conditionalFormatting sqref="C7 C14:C17">
    <cfRule type="cellIs" dxfId="120" priority="29" operator="equal">
      <formula>#N/A</formula>
    </cfRule>
  </conditionalFormatting>
  <conditionalFormatting sqref="C10:C12">
    <cfRule type="cellIs" dxfId="119" priority="31" operator="equal">
      <formula>#N/A</formula>
    </cfRule>
  </conditionalFormatting>
  <conditionalFormatting sqref="C19:C22">
    <cfRule type="cellIs" dxfId="118" priority="5" operator="equal">
      <formula>0</formula>
    </cfRule>
  </conditionalFormatting>
  <conditionalFormatting sqref="C25">
    <cfRule type="cellIs" dxfId="117" priority="3" operator="equal">
      <formula>#N/A</formula>
    </cfRule>
  </conditionalFormatting>
  <conditionalFormatting sqref="C27">
    <cfRule type="cellIs" dxfId="116" priority="1" operator="equal">
      <formula>#N/A</formula>
    </cfRule>
  </conditionalFormatting>
  <conditionalFormatting sqref="C10:D17">
    <cfRule type="cellIs" dxfId="115" priority="28" operator="equal">
      <formula>#N/A</formula>
    </cfRule>
  </conditionalFormatting>
  <dataValidations count="1">
    <dataValidation allowBlank="1" showInputMessage="1" showErrorMessage="1" prompt="Digite únicamente los últimos 4 dígitos del Código Presupuestario." sqref="C6" xr:uid="{00000000-0002-0000-0300-000000000000}"/>
  </dataValidations>
  <printOptions horizontalCentered="1"/>
  <pageMargins left="0.19685039370078741" right="0.19685039370078741" top="0.94" bottom="0.27" header="0.31496062992125984" footer="0.15748031496062992"/>
  <pageSetup paperSize="172" scale="87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9">
    <pageSetUpPr fitToPage="1"/>
  </sheetPr>
  <dimension ref="A1:E84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42578125" style="61" customWidth="1"/>
    <col min="2" max="2" width="43.140625" style="78" customWidth="1"/>
    <col min="3" max="3" width="64" style="78" customWidth="1"/>
    <col min="4" max="4" width="2.85546875" style="78" customWidth="1"/>
    <col min="5" max="5" width="48.85546875" style="78" customWidth="1"/>
    <col min="6" max="16384" width="11.42578125" style="22"/>
  </cols>
  <sheetData>
    <row r="1" spans="1:5" x14ac:dyDescent="0.25">
      <c r="A1" s="61">
        <v>1</v>
      </c>
    </row>
    <row r="2" spans="1:5" ht="33.75" x14ac:dyDescent="0.5">
      <c r="A2" s="61">
        <v>2</v>
      </c>
      <c r="B2" s="558" t="s">
        <v>16229</v>
      </c>
      <c r="C2" s="558"/>
      <c r="D2" s="558"/>
      <c r="E2" s="558"/>
    </row>
    <row r="3" spans="1:5" ht="31.5" x14ac:dyDescent="0.25">
      <c r="A3" s="61">
        <v>3</v>
      </c>
      <c r="B3" s="559" t="s">
        <v>10107</v>
      </c>
      <c r="C3" s="559"/>
      <c r="D3" s="559"/>
      <c r="E3" s="559"/>
    </row>
    <row r="4" spans="1:5" ht="26.25" x14ac:dyDescent="0.25">
      <c r="A4" s="61">
        <v>4</v>
      </c>
      <c r="B4" s="560" t="s">
        <v>16137</v>
      </c>
      <c r="C4" s="560"/>
      <c r="D4" s="560"/>
      <c r="E4" s="560"/>
    </row>
    <row r="5" spans="1:5" ht="15" customHeight="1" x14ac:dyDescent="0.25">
      <c r="A5" s="61">
        <v>5</v>
      </c>
      <c r="D5" s="79"/>
    </row>
    <row r="6" spans="1:5" ht="31.5" hidden="1" x14ac:dyDescent="0.25">
      <c r="A6" s="61">
        <v>6</v>
      </c>
      <c r="B6" s="343" t="s">
        <v>9902</v>
      </c>
      <c r="C6" s="344"/>
      <c r="D6" s="82"/>
      <c r="E6" s="554" t="s">
        <v>16337</v>
      </c>
    </row>
    <row r="7" spans="1:5" ht="31.5" x14ac:dyDescent="0.25">
      <c r="A7" s="61">
        <v>7</v>
      </c>
      <c r="B7" s="80" t="s">
        <v>14</v>
      </c>
      <c r="C7" s="345"/>
      <c r="D7" s="82"/>
      <c r="E7" s="555"/>
    </row>
    <row r="8" spans="1:5" ht="20.25" customHeight="1" x14ac:dyDescent="0.25">
      <c r="A8" s="61">
        <v>8</v>
      </c>
      <c r="B8" s="80" t="s">
        <v>1</v>
      </c>
      <c r="C8" s="84" t="str">
        <f>IFERROR(VLOOKUP(C7,secuenc,2,0),"")</f>
        <v/>
      </c>
      <c r="D8" s="82"/>
      <c r="E8" s="570" t="str">
        <f>CONCATENATE("3.",C8,"-0000","-",C7)</f>
        <v>3.-0000-</v>
      </c>
    </row>
    <row r="9" spans="1:5" ht="20.25" customHeight="1" x14ac:dyDescent="0.25">
      <c r="A9" s="61">
        <v>9</v>
      </c>
      <c r="B9" s="80"/>
      <c r="D9" s="82"/>
      <c r="E9" s="571"/>
    </row>
    <row r="10" spans="1:5" ht="20.25" customHeight="1" x14ac:dyDescent="0.25">
      <c r="A10" s="61">
        <v>10</v>
      </c>
      <c r="B10" s="80" t="s">
        <v>16217</v>
      </c>
      <c r="C10" s="86" t="str">
        <f>IFERROR(VLOOKUP($C$8,privadas,15,0),"")</f>
        <v/>
      </c>
      <c r="D10" s="87"/>
    </row>
    <row r="11" spans="1:5" ht="20.25" customHeight="1" x14ac:dyDescent="0.25">
      <c r="A11" s="61">
        <v>11</v>
      </c>
      <c r="B11" s="80" t="s">
        <v>16218</v>
      </c>
      <c r="C11" s="86" t="str">
        <f>IFERROR(VLOOKUP($C$8,privadas,16,0),"")</f>
        <v/>
      </c>
      <c r="D11" s="87"/>
    </row>
    <row r="12" spans="1:5" ht="20.25" customHeight="1" x14ac:dyDescent="0.25">
      <c r="A12" s="61">
        <v>12</v>
      </c>
      <c r="B12" s="80"/>
      <c r="C12" s="88"/>
      <c r="D12" s="87"/>
    </row>
    <row r="13" spans="1:5" ht="20.25" customHeight="1" x14ac:dyDescent="0.25">
      <c r="A13" s="61">
        <v>13</v>
      </c>
      <c r="B13" s="80" t="s">
        <v>16126</v>
      </c>
      <c r="C13" s="90" t="str">
        <f>IFERROR(VLOOKUP(C14,prov,2,0),"")</f>
        <v/>
      </c>
      <c r="D13" s="91"/>
      <c r="E13" s="89" t="s">
        <v>16125</v>
      </c>
    </row>
    <row r="14" spans="1:5" ht="20.25" customHeight="1" x14ac:dyDescent="0.25">
      <c r="A14" s="61">
        <v>14</v>
      </c>
      <c r="B14" s="80" t="s">
        <v>12341</v>
      </c>
      <c r="C14" s="92" t="str">
        <f>IFERROR(VLOOKUP(C8,privadas,8,0),"")</f>
        <v/>
      </c>
      <c r="D14" s="91"/>
    </row>
    <row r="15" spans="1:5" ht="20.25" customHeight="1" x14ac:dyDescent="0.25">
      <c r="A15" s="61">
        <v>15</v>
      </c>
      <c r="B15" s="93" t="s">
        <v>9</v>
      </c>
      <c r="C15" s="86" t="str">
        <f>IFERROR(VLOOKUP($C$8,privadas,14,0),"")</f>
        <v/>
      </c>
      <c r="D15" s="95"/>
    </row>
    <row r="16" spans="1:5" ht="20.25" customHeight="1" x14ac:dyDescent="0.25">
      <c r="A16" s="61">
        <v>16</v>
      </c>
      <c r="B16" s="93" t="s">
        <v>9901</v>
      </c>
      <c r="C16" s="86" t="str">
        <f>IFERROR(VLOOKUP($C$8,privadas,3,0),"")</f>
        <v/>
      </c>
      <c r="D16" s="95"/>
    </row>
    <row r="17" spans="1:5" ht="20.25" customHeight="1" x14ac:dyDescent="0.25">
      <c r="A17" s="61">
        <v>17</v>
      </c>
      <c r="B17" s="93" t="s">
        <v>13</v>
      </c>
      <c r="C17" s="346" t="str">
        <f>IFERROR(VLOOKUP($C$8,privadas,4,0),"")</f>
        <v/>
      </c>
      <c r="D17" s="95"/>
    </row>
    <row r="18" spans="1:5" ht="20.25" customHeight="1" x14ac:dyDescent="0.25">
      <c r="A18" s="61">
        <v>18</v>
      </c>
      <c r="B18" s="97"/>
      <c r="E18" s="89" t="s">
        <v>16127</v>
      </c>
    </row>
    <row r="19" spans="1:5" ht="20.25" customHeight="1" x14ac:dyDescent="0.25">
      <c r="A19" s="61">
        <v>19</v>
      </c>
      <c r="B19" s="93" t="s">
        <v>16133</v>
      </c>
      <c r="C19" s="86" t="str">
        <f>IFERROR(VLOOKUP($C$8,privadas,23,0),"")</f>
        <v/>
      </c>
    </row>
    <row r="20" spans="1:5" ht="20.25" hidden="1" customHeight="1" x14ac:dyDescent="0.25">
      <c r="A20" s="61">
        <v>20</v>
      </c>
      <c r="B20" s="93" t="s">
        <v>16134</v>
      </c>
      <c r="C20" s="86" t="str">
        <f>IFERROR(VLOOKUP($C$8,privadas,23,0),"")</f>
        <v/>
      </c>
    </row>
    <row r="21" spans="1:5" ht="20.25" customHeight="1" x14ac:dyDescent="0.25">
      <c r="A21" s="61">
        <v>21</v>
      </c>
      <c r="B21" s="93" t="s">
        <v>16135</v>
      </c>
      <c r="C21" s="86" t="str">
        <f>IFERROR(VLOOKUP($C$8,privadas,24,0),"")</f>
        <v/>
      </c>
    </row>
    <row r="22" spans="1:5" ht="20.25" hidden="1" customHeight="1" x14ac:dyDescent="0.25">
      <c r="A22" s="61">
        <v>22</v>
      </c>
      <c r="B22" s="93" t="s">
        <v>16136</v>
      </c>
      <c r="C22" s="347" t="str">
        <f>IFERROR(VLOOKUP(C6,datos,22,0),"")</f>
        <v/>
      </c>
    </row>
    <row r="23" spans="1:5" ht="20.25" customHeight="1" x14ac:dyDescent="0.25">
      <c r="A23" s="61">
        <v>23</v>
      </c>
      <c r="B23" s="97"/>
    </row>
    <row r="24" spans="1:5" ht="20.25" customHeight="1" x14ac:dyDescent="0.25">
      <c r="A24" s="61">
        <v>24</v>
      </c>
      <c r="B24" s="80" t="s">
        <v>16128</v>
      </c>
      <c r="C24" s="98" t="str">
        <f>IFERROR(VLOOKUP($C$8,privadas,17,0),"")</f>
        <v/>
      </c>
      <c r="D24" s="99"/>
    </row>
    <row r="25" spans="1:5" ht="20.25" customHeight="1" x14ac:dyDescent="0.25">
      <c r="A25" s="61">
        <v>25</v>
      </c>
      <c r="B25" s="80" t="s">
        <v>16216</v>
      </c>
      <c r="C25" s="86" t="str">
        <f>IFERROR(VLOOKUP($C$8,privadas,18,0),"")</f>
        <v/>
      </c>
      <c r="D25" s="100"/>
      <c r="E25" s="89" t="s">
        <v>16130</v>
      </c>
    </row>
    <row r="26" spans="1:5" ht="20.25" customHeight="1" x14ac:dyDescent="0.25">
      <c r="A26" s="61">
        <v>26</v>
      </c>
      <c r="B26" s="80" t="s">
        <v>16129</v>
      </c>
      <c r="C26" s="98" t="str">
        <f>IFERROR(VLOOKUP($C$8,privadas,19,0),"")</f>
        <v/>
      </c>
      <c r="D26" s="95"/>
    </row>
    <row r="27" spans="1:5" ht="20.25" customHeight="1" x14ac:dyDescent="0.25">
      <c r="A27" s="61">
        <v>27</v>
      </c>
      <c r="B27" s="80" t="s">
        <v>16131</v>
      </c>
      <c r="C27" s="86" t="str">
        <f>IFERROR(VLOOKUP($C$8,privadas,20,0),"")</f>
        <v/>
      </c>
    </row>
    <row r="28" spans="1:5" ht="15.75" customHeight="1" x14ac:dyDescent="0.25">
      <c r="B28" s="101"/>
    </row>
    <row r="29" spans="1:5" ht="15" customHeight="1" x14ac:dyDescent="0.25">
      <c r="C29" s="561" t="s">
        <v>17022</v>
      </c>
      <c r="D29" s="562"/>
      <c r="E29" s="563"/>
    </row>
    <row r="30" spans="1:5" x14ac:dyDescent="0.25">
      <c r="C30" s="564"/>
      <c r="D30" s="565"/>
      <c r="E30" s="566"/>
    </row>
    <row r="31" spans="1:5" x14ac:dyDescent="0.25">
      <c r="C31" s="564"/>
      <c r="D31" s="565"/>
      <c r="E31" s="566"/>
    </row>
    <row r="32" spans="1:5" x14ac:dyDescent="0.25">
      <c r="C32" s="567"/>
      <c r="D32" s="568"/>
      <c r="E32" s="569"/>
    </row>
    <row r="79" ht="1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5" customHeight="1" x14ac:dyDescent="0.25"/>
  </sheetData>
  <sheetProtection algorithmName="SHA-512" hashValue="sQ9mIOFhTDxeRT+SOzwsnmiAfakBjJ8K1+DMvnp33Y8dFz7JhB0FU3Ha6E/fwurK3tf59ZFmeOlTpBgaY0YAHQ==" saltValue="zxDHCwOhIPYudXr2A3+UBg==" spinCount="100000" sheet="1" objects="1" scenarios="1"/>
  <mergeCells count="6">
    <mergeCell ref="C29:E32"/>
    <mergeCell ref="E6:E7"/>
    <mergeCell ref="E8:E9"/>
    <mergeCell ref="B2:E2"/>
    <mergeCell ref="B3:E3"/>
    <mergeCell ref="B4:E4"/>
  </mergeCells>
  <conditionalFormatting sqref="C7">
    <cfRule type="cellIs" dxfId="114" priority="25" operator="equal">
      <formula>#N/A</formula>
    </cfRule>
  </conditionalFormatting>
  <conditionalFormatting sqref="C10:C12">
    <cfRule type="cellIs" dxfId="113" priority="15" operator="equal">
      <formula>#N/A</formula>
    </cfRule>
  </conditionalFormatting>
  <conditionalFormatting sqref="C14:C17">
    <cfRule type="cellIs" dxfId="112" priority="9" operator="equal">
      <formula>#N/A</formula>
    </cfRule>
  </conditionalFormatting>
  <conditionalFormatting sqref="C19:C22">
    <cfRule type="cellIs" dxfId="111" priority="5" operator="equal">
      <formula>0</formula>
    </cfRule>
  </conditionalFormatting>
  <conditionalFormatting sqref="C25">
    <cfRule type="cellIs" dxfId="110" priority="3" operator="equal">
      <formula>#N/A</formula>
    </cfRule>
  </conditionalFormatting>
  <conditionalFormatting sqref="C27">
    <cfRule type="cellIs" dxfId="109" priority="1" operator="equal">
      <formula>#N/A</formula>
    </cfRule>
  </conditionalFormatting>
  <conditionalFormatting sqref="C10:D17">
    <cfRule type="cellIs" dxfId="108" priority="13" operator="equal">
      <formula>#N/A</formula>
    </cfRule>
  </conditionalFormatting>
  <dataValidations count="2">
    <dataValidation type="list" allowBlank="1" showInputMessage="1" showErrorMessage="1" sqref="C7" xr:uid="{00000000-0002-0000-0400-000000000000}">
      <formula1>lista</formula1>
    </dataValidation>
    <dataValidation allowBlank="1" showInputMessage="1" showErrorMessage="1" prompt="Digite únicamente los últimos 4 dígitos del Código Presupuestario." sqref="C6" xr:uid="{7BE5EA58-CCF4-4CBB-8E65-73CECE771429}"/>
  </dataValidations>
  <printOptions horizontalCentered="1"/>
  <pageMargins left="0.19685039370078741" right="0.19685039370078741" top="1.1599999999999999" bottom="0.34" header="0.31496062992125984" footer="0.15748031496062992"/>
  <pageSetup paperSize="172" scale="85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Z27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140625" style="18" customWidth="1"/>
    <col min="2" max="2" width="45.140625" style="22" customWidth="1"/>
    <col min="3" max="5" width="6.5703125" style="22" customWidth="1"/>
    <col min="6" max="23" width="6.28515625" style="22" customWidth="1"/>
    <col min="24" max="16384" width="11.42578125" style="22"/>
  </cols>
  <sheetData>
    <row r="1" spans="1:26" ht="18" customHeight="1" x14ac:dyDescent="0.3">
      <c r="A1" s="61">
        <v>1</v>
      </c>
      <c r="B1" s="19" t="s">
        <v>12342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26" ht="18" customHeight="1" x14ac:dyDescent="0.3">
      <c r="A2" s="61">
        <v>2</v>
      </c>
      <c r="B2" s="19" t="s">
        <v>10446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6" ht="19.5" thickBot="1" x14ac:dyDescent="0.35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2.5" customHeight="1" thickTop="1" x14ac:dyDescent="0.25">
      <c r="A4" s="61">
        <v>4</v>
      </c>
      <c r="B4" s="585" t="s">
        <v>16226</v>
      </c>
      <c r="C4" s="587" t="s">
        <v>0</v>
      </c>
      <c r="D4" s="583"/>
      <c r="E4" s="583"/>
      <c r="F4" s="582" t="s">
        <v>17086</v>
      </c>
      <c r="G4" s="583"/>
      <c r="H4" s="584"/>
      <c r="I4" s="582" t="s">
        <v>17087</v>
      </c>
      <c r="J4" s="583"/>
      <c r="K4" s="584"/>
      <c r="L4" s="582" t="s">
        <v>17088</v>
      </c>
      <c r="M4" s="583"/>
      <c r="N4" s="584"/>
      <c r="O4" s="582" t="s">
        <v>17089</v>
      </c>
      <c r="P4" s="583"/>
      <c r="Q4" s="584"/>
      <c r="R4" s="582" t="s">
        <v>17090</v>
      </c>
      <c r="S4" s="583"/>
      <c r="T4" s="584"/>
      <c r="U4" s="582" t="s">
        <v>17091</v>
      </c>
      <c r="V4" s="583"/>
      <c r="W4" s="583"/>
    </row>
    <row r="5" spans="1:26" ht="30" customHeight="1" thickBot="1" x14ac:dyDescent="0.3">
      <c r="A5" s="61">
        <v>5</v>
      </c>
      <c r="B5" s="586"/>
      <c r="C5" s="24" t="s">
        <v>0</v>
      </c>
      <c r="D5" s="25" t="s">
        <v>29</v>
      </c>
      <c r="E5" s="26" t="s">
        <v>28</v>
      </c>
      <c r="F5" s="27" t="s">
        <v>0</v>
      </c>
      <c r="G5" s="25" t="s">
        <v>29</v>
      </c>
      <c r="H5" s="28" t="s">
        <v>28</v>
      </c>
      <c r="I5" s="26" t="s">
        <v>0</v>
      </c>
      <c r="J5" s="25" t="s">
        <v>29</v>
      </c>
      <c r="K5" s="26" t="s">
        <v>28</v>
      </c>
      <c r="L5" s="27" t="s">
        <v>0</v>
      </c>
      <c r="M5" s="25" t="s">
        <v>29</v>
      </c>
      <c r="N5" s="28" t="s">
        <v>28</v>
      </c>
      <c r="O5" s="26" t="s">
        <v>0</v>
      </c>
      <c r="P5" s="25" t="s">
        <v>29</v>
      </c>
      <c r="Q5" s="26" t="s">
        <v>28</v>
      </c>
      <c r="R5" s="27" t="s">
        <v>0</v>
      </c>
      <c r="S5" s="25" t="s">
        <v>29</v>
      </c>
      <c r="T5" s="28" t="s">
        <v>28</v>
      </c>
      <c r="U5" s="26" t="s">
        <v>0</v>
      </c>
      <c r="V5" s="25" t="s">
        <v>29</v>
      </c>
      <c r="W5" s="26" t="s">
        <v>28</v>
      </c>
    </row>
    <row r="6" spans="1:26" ht="24.75" customHeight="1" thickTop="1" thickBot="1" x14ac:dyDescent="0.3">
      <c r="A6" s="61">
        <v>6</v>
      </c>
      <c r="B6" s="110" t="s">
        <v>17017</v>
      </c>
      <c r="C6" s="111">
        <f>+D6+E6</f>
        <v>0</v>
      </c>
      <c r="D6" s="112">
        <f>+G6+J6+M6+P6+S6+V6</f>
        <v>0</v>
      </c>
      <c r="E6" s="113">
        <f>+H6+K6+N6+Q6+T6+W6</f>
        <v>0</v>
      </c>
      <c r="F6" s="114">
        <f>+G6+H6</f>
        <v>0</v>
      </c>
      <c r="G6" s="313"/>
      <c r="H6" s="314"/>
      <c r="I6" s="114">
        <f>+J6+K6</f>
        <v>0</v>
      </c>
      <c r="J6" s="313"/>
      <c r="K6" s="314"/>
      <c r="L6" s="113">
        <f>+M6+N6</f>
        <v>0</v>
      </c>
      <c r="M6" s="313"/>
      <c r="N6" s="315"/>
      <c r="O6" s="114">
        <f>+P6+Q6</f>
        <v>0</v>
      </c>
      <c r="P6" s="313"/>
      <c r="Q6" s="314"/>
      <c r="R6" s="114">
        <f>+S6+T6</f>
        <v>0</v>
      </c>
      <c r="S6" s="313"/>
      <c r="T6" s="314"/>
      <c r="U6" s="113">
        <f>+V6+W6</f>
        <v>0</v>
      </c>
      <c r="V6" s="313"/>
      <c r="W6" s="315"/>
    </row>
    <row r="7" spans="1:26" ht="24.75" customHeight="1" x14ac:dyDescent="0.25">
      <c r="A7" s="61">
        <v>7</v>
      </c>
      <c r="B7" s="115" t="s">
        <v>17053</v>
      </c>
      <c r="C7" s="116">
        <f>D7+E7</f>
        <v>0</v>
      </c>
      <c r="D7" s="117">
        <f>G7+J7+M7+P7+S7+V7</f>
        <v>0</v>
      </c>
      <c r="E7" s="118">
        <f>+H7+K7+N7+Q7+T7+W7</f>
        <v>0</v>
      </c>
      <c r="F7" s="31">
        <f>+G7+H7</f>
        <v>0</v>
      </c>
      <c r="G7" s="316"/>
      <c r="H7" s="317"/>
      <c r="I7" s="31">
        <f>+J7+K7</f>
        <v>0</v>
      </c>
      <c r="J7" s="316"/>
      <c r="K7" s="317"/>
      <c r="L7" s="29">
        <f>+M7+N7</f>
        <v>0</v>
      </c>
      <c r="M7" s="316"/>
      <c r="N7" s="318"/>
      <c r="O7" s="31">
        <f>+P7+Q7</f>
        <v>0</v>
      </c>
      <c r="P7" s="316"/>
      <c r="Q7" s="317"/>
      <c r="R7" s="31">
        <f>+S7+T7</f>
        <v>0</v>
      </c>
      <c r="S7" s="316"/>
      <c r="T7" s="317"/>
      <c r="U7" s="29">
        <f>+V7+W7</f>
        <v>0</v>
      </c>
      <c r="V7" s="316"/>
      <c r="W7" s="318"/>
    </row>
    <row r="8" spans="1:26" ht="24.75" customHeight="1" x14ac:dyDescent="0.25">
      <c r="A8" s="61">
        <v>8</v>
      </c>
      <c r="B8" s="119" t="s">
        <v>17054</v>
      </c>
      <c r="C8" s="38">
        <f t="shared" ref="C8" si="0">D8+E8</f>
        <v>0</v>
      </c>
      <c r="D8" s="39">
        <f t="shared" ref="D8" si="1">G8+J8+M8+P8+S8+V8</f>
        <v>0</v>
      </c>
      <c r="E8" s="42">
        <f t="shared" ref="E8" si="2">+H8+K8+N8+Q8+T8+W8</f>
        <v>0</v>
      </c>
      <c r="F8" s="41">
        <f t="shared" ref="F8" si="3">+G8+H8</f>
        <v>0</v>
      </c>
      <c r="G8" s="319"/>
      <c r="H8" s="320"/>
      <c r="I8" s="41">
        <f t="shared" ref="I8" si="4">+J8+K8</f>
        <v>0</v>
      </c>
      <c r="J8" s="319"/>
      <c r="K8" s="320"/>
      <c r="L8" s="42">
        <f t="shared" ref="L8" si="5">+M8+N8</f>
        <v>0</v>
      </c>
      <c r="M8" s="319"/>
      <c r="N8" s="321"/>
      <c r="O8" s="41">
        <f t="shared" ref="O8" si="6">+P8+Q8</f>
        <v>0</v>
      </c>
      <c r="P8" s="319"/>
      <c r="Q8" s="320"/>
      <c r="R8" s="41">
        <f t="shared" ref="R8" si="7">+S8+T8</f>
        <v>0</v>
      </c>
      <c r="S8" s="319"/>
      <c r="T8" s="320"/>
      <c r="U8" s="42">
        <f t="shared" ref="U8" si="8">+V8+W8</f>
        <v>0</v>
      </c>
      <c r="V8" s="319"/>
      <c r="W8" s="321"/>
    </row>
    <row r="9" spans="1:26" ht="24.75" customHeight="1" x14ac:dyDescent="0.25">
      <c r="A9" s="61">
        <v>9</v>
      </c>
      <c r="B9" s="119" t="s">
        <v>17055</v>
      </c>
      <c r="C9" s="38">
        <f t="shared" ref="C9" si="9">D9+E9</f>
        <v>0</v>
      </c>
      <c r="D9" s="39">
        <f t="shared" ref="D9" si="10">G9+J9+M9+P9+S9+V9</f>
        <v>0</v>
      </c>
      <c r="E9" s="42">
        <f t="shared" ref="E9" si="11">+H9+K9+N9+Q9+T9+W9</f>
        <v>0</v>
      </c>
      <c r="F9" s="41">
        <f t="shared" ref="F9" si="12">+G9+H9</f>
        <v>0</v>
      </c>
      <c r="G9" s="319"/>
      <c r="H9" s="320"/>
      <c r="I9" s="41">
        <f t="shared" ref="I9" si="13">+J9+K9</f>
        <v>0</v>
      </c>
      <c r="J9" s="319"/>
      <c r="K9" s="320"/>
      <c r="L9" s="42">
        <f t="shared" ref="L9" si="14">+M9+N9</f>
        <v>0</v>
      </c>
      <c r="M9" s="319"/>
      <c r="N9" s="321"/>
      <c r="O9" s="41">
        <f t="shared" ref="O9" si="15">+P9+Q9</f>
        <v>0</v>
      </c>
      <c r="P9" s="319"/>
      <c r="Q9" s="320"/>
      <c r="R9" s="41">
        <f t="shared" ref="R9" si="16">+S9+T9</f>
        <v>0</v>
      </c>
      <c r="S9" s="319"/>
      <c r="T9" s="320"/>
      <c r="U9" s="42">
        <f t="shared" ref="U9" si="17">+V9+W9</f>
        <v>0</v>
      </c>
      <c r="V9" s="319"/>
      <c r="W9" s="321"/>
    </row>
    <row r="10" spans="1:26" ht="24.75" customHeight="1" x14ac:dyDescent="0.25">
      <c r="A10" s="61">
        <v>10</v>
      </c>
      <c r="B10" s="119" t="s">
        <v>17023</v>
      </c>
      <c r="C10" s="38">
        <f t="shared" ref="C10" si="18">D10+E10</f>
        <v>0</v>
      </c>
      <c r="D10" s="39">
        <f t="shared" ref="D10" si="19">G10+J10+M10+P10+S10+V10</f>
        <v>0</v>
      </c>
      <c r="E10" s="42">
        <f t="shared" ref="E10" si="20">+H10+K10+N10+Q10+T10+W10</f>
        <v>0</v>
      </c>
      <c r="F10" s="41">
        <f t="shared" ref="F10" si="21">+G10+H10</f>
        <v>0</v>
      </c>
      <c r="G10" s="319"/>
      <c r="H10" s="320"/>
      <c r="I10" s="41">
        <f t="shared" ref="I10" si="22">+J10+K10</f>
        <v>0</v>
      </c>
      <c r="J10" s="319"/>
      <c r="K10" s="320"/>
      <c r="L10" s="42">
        <f t="shared" ref="L10" si="23">+M10+N10</f>
        <v>0</v>
      </c>
      <c r="M10" s="319"/>
      <c r="N10" s="321"/>
      <c r="O10" s="41">
        <f t="shared" ref="O10" si="24">+P10+Q10</f>
        <v>0</v>
      </c>
      <c r="P10" s="319"/>
      <c r="Q10" s="320"/>
      <c r="R10" s="41">
        <f t="shared" ref="R10" si="25">+S10+T10</f>
        <v>0</v>
      </c>
      <c r="S10" s="319"/>
      <c r="T10" s="320"/>
      <c r="U10" s="42">
        <f t="shared" ref="U10" si="26">+V10+W10</f>
        <v>0</v>
      </c>
      <c r="V10" s="319"/>
      <c r="W10" s="321"/>
    </row>
    <row r="11" spans="1:26" ht="24.75" customHeight="1" thickBot="1" x14ac:dyDescent="0.3">
      <c r="A11" s="61">
        <v>11</v>
      </c>
      <c r="B11" s="322" t="s">
        <v>17056</v>
      </c>
      <c r="C11" s="323">
        <f t="shared" ref="C11" si="27">D11+E11</f>
        <v>0</v>
      </c>
      <c r="D11" s="324">
        <f t="shared" ref="D11" si="28">G11+J11+M11+P11+S11+V11</f>
        <v>0</v>
      </c>
      <c r="E11" s="325">
        <f t="shared" ref="E11" si="29">+H11+K11+N11+Q11+T11+W11</f>
        <v>0</v>
      </c>
      <c r="F11" s="326">
        <f t="shared" ref="F11" si="30">+G11+H11</f>
        <v>0</v>
      </c>
      <c r="G11" s="327"/>
      <c r="H11" s="328"/>
      <c r="I11" s="326">
        <f t="shared" ref="I11" si="31">+J11+K11</f>
        <v>0</v>
      </c>
      <c r="J11" s="327"/>
      <c r="K11" s="328"/>
      <c r="L11" s="325">
        <f t="shared" ref="L11" si="32">+M11+N11</f>
        <v>0</v>
      </c>
      <c r="M11" s="327"/>
      <c r="N11" s="329"/>
      <c r="O11" s="326">
        <f t="shared" ref="O11" si="33">+P11+Q11</f>
        <v>0</v>
      </c>
      <c r="P11" s="327"/>
      <c r="Q11" s="328"/>
      <c r="R11" s="326">
        <f t="shared" ref="R11" si="34">+S11+T11</f>
        <v>0</v>
      </c>
      <c r="S11" s="327"/>
      <c r="T11" s="328"/>
      <c r="U11" s="325">
        <f t="shared" ref="U11" si="35">+V11+W11</f>
        <v>0</v>
      </c>
      <c r="V11" s="327"/>
      <c r="W11" s="329"/>
    </row>
    <row r="12" spans="1:26" ht="24.75" customHeight="1" thickBot="1" x14ac:dyDescent="0.3">
      <c r="A12" s="61">
        <v>12</v>
      </c>
      <c r="B12" s="330" t="s">
        <v>17018</v>
      </c>
      <c r="C12" s="331">
        <f>+D12+E12</f>
        <v>0</v>
      </c>
      <c r="D12" s="332">
        <f>((D6+D7+D8)-(D9+D10+D11))</f>
        <v>0</v>
      </c>
      <c r="E12" s="333">
        <f>((E6+E7+E8)-(E9+E10+E11))</f>
        <v>0</v>
      </c>
      <c r="F12" s="334">
        <f>+G12+H12</f>
        <v>0</v>
      </c>
      <c r="G12" s="332">
        <f>((G6+G7+G8)-(G9+G10+G11))</f>
        <v>0</v>
      </c>
      <c r="H12" s="335">
        <f>((H6+H7+H8)-(H9+H10+H11))</f>
        <v>0</v>
      </c>
      <c r="I12" s="334">
        <f>+J12+K12</f>
        <v>0</v>
      </c>
      <c r="J12" s="332">
        <f>((J6+J7+J8)-(J9+J10+J11))</f>
        <v>0</v>
      </c>
      <c r="K12" s="335">
        <f>((K6+K7+K8)-(K9+K10+K11))</f>
        <v>0</v>
      </c>
      <c r="L12" s="333">
        <f>+M12+N12</f>
        <v>0</v>
      </c>
      <c r="M12" s="332">
        <f>((M6+M7+M8)-(M9+M10+M11))</f>
        <v>0</v>
      </c>
      <c r="N12" s="333">
        <f>((N6+N7+N8)-(N9+N10+N11))</f>
        <v>0</v>
      </c>
      <c r="O12" s="334">
        <f>+P12+Q12</f>
        <v>0</v>
      </c>
      <c r="P12" s="332">
        <f>((P6+P7+P8)-(P9+P10+P11))</f>
        <v>0</v>
      </c>
      <c r="Q12" s="335">
        <f>((Q6+Q7+Q8)-(Q9+Q10+Q11))</f>
        <v>0</v>
      </c>
      <c r="R12" s="334">
        <f>+S12+T12</f>
        <v>0</v>
      </c>
      <c r="S12" s="332">
        <f>((S6+S7+S8)-(S9+S10+S11))</f>
        <v>0</v>
      </c>
      <c r="T12" s="335">
        <f>((T6+T7+T8)-(T9+T10+T11))</f>
        <v>0</v>
      </c>
      <c r="U12" s="333">
        <f>+V12+W12</f>
        <v>0</v>
      </c>
      <c r="V12" s="332">
        <f>((V6+V7+V8)-(V9+V10+V11))</f>
        <v>0</v>
      </c>
      <c r="W12" s="333">
        <f>((W6+W7+W8)-(W9+W10+W11))</f>
        <v>0</v>
      </c>
    </row>
    <row r="13" spans="1:26" ht="24.75" customHeight="1" x14ac:dyDescent="0.25">
      <c r="A13" s="61">
        <v>13</v>
      </c>
      <c r="B13" s="374" t="s">
        <v>17019</v>
      </c>
      <c r="C13" s="29">
        <f t="shared" ref="C13:C15" si="36">D13+E13</f>
        <v>0</v>
      </c>
      <c r="D13" s="30">
        <f t="shared" ref="D13:D15" si="37">G13+J13+M13+P13+S13+V13</f>
        <v>0</v>
      </c>
      <c r="E13" s="29">
        <f t="shared" ref="E13:E15" si="38">+H13+K13+N13+Q13+T13+W13</f>
        <v>0</v>
      </c>
      <c r="F13" s="31">
        <f t="shared" ref="F13:F15" si="39">+G13+H13</f>
        <v>0</v>
      </c>
      <c r="G13" s="336"/>
      <c r="H13" s="337"/>
      <c r="I13" s="31">
        <f t="shared" ref="I13:I15" si="40">+J13+K13</f>
        <v>0</v>
      </c>
      <c r="J13" s="336"/>
      <c r="K13" s="337"/>
      <c r="L13" s="29">
        <f t="shared" ref="L13:L15" si="41">+M13+N13</f>
        <v>0</v>
      </c>
      <c r="M13" s="336"/>
      <c r="N13" s="338"/>
      <c r="O13" s="31">
        <f t="shared" ref="O13:O15" si="42">+P13+Q13</f>
        <v>0</v>
      </c>
      <c r="P13" s="336"/>
      <c r="Q13" s="337"/>
      <c r="R13" s="31">
        <f t="shared" ref="R13:R15" si="43">+S13+T13</f>
        <v>0</v>
      </c>
      <c r="S13" s="336"/>
      <c r="T13" s="337"/>
      <c r="U13" s="29">
        <f t="shared" ref="U13:U15" si="44">+V13+W13</f>
        <v>0</v>
      </c>
      <c r="V13" s="336"/>
      <c r="W13" s="338"/>
    </row>
    <row r="14" spans="1:26" ht="24.75" customHeight="1" x14ac:dyDescent="0.25">
      <c r="A14" s="61">
        <v>14</v>
      </c>
      <c r="B14" s="375" t="s">
        <v>17020</v>
      </c>
      <c r="C14" s="42">
        <f t="shared" si="36"/>
        <v>0</v>
      </c>
      <c r="D14" s="39">
        <f t="shared" si="37"/>
        <v>0</v>
      </c>
      <c r="E14" s="42">
        <f t="shared" si="38"/>
        <v>0</v>
      </c>
      <c r="F14" s="41">
        <f t="shared" si="39"/>
        <v>0</v>
      </c>
      <c r="G14" s="319"/>
      <c r="H14" s="320"/>
      <c r="I14" s="41">
        <f t="shared" si="40"/>
        <v>0</v>
      </c>
      <c r="J14" s="319"/>
      <c r="K14" s="320"/>
      <c r="L14" s="42">
        <f t="shared" si="41"/>
        <v>0</v>
      </c>
      <c r="M14" s="319"/>
      <c r="N14" s="321"/>
      <c r="O14" s="41">
        <f t="shared" si="42"/>
        <v>0</v>
      </c>
      <c r="P14" s="319"/>
      <c r="Q14" s="320"/>
      <c r="R14" s="41">
        <f t="shared" si="43"/>
        <v>0</v>
      </c>
      <c r="S14" s="319"/>
      <c r="T14" s="320"/>
      <c r="U14" s="42">
        <f t="shared" si="44"/>
        <v>0</v>
      </c>
      <c r="V14" s="319"/>
      <c r="W14" s="321"/>
    </row>
    <row r="15" spans="1:26" ht="24.75" customHeight="1" thickBot="1" x14ac:dyDescent="0.3">
      <c r="A15" s="61">
        <v>15</v>
      </c>
      <c r="B15" s="376" t="s">
        <v>17021</v>
      </c>
      <c r="C15" s="293">
        <f t="shared" si="36"/>
        <v>0</v>
      </c>
      <c r="D15" s="292">
        <f t="shared" si="37"/>
        <v>0</v>
      </c>
      <c r="E15" s="293">
        <f t="shared" si="38"/>
        <v>0</v>
      </c>
      <c r="F15" s="294">
        <f t="shared" si="39"/>
        <v>0</v>
      </c>
      <c r="G15" s="339"/>
      <c r="H15" s="340"/>
      <c r="I15" s="294">
        <f t="shared" si="40"/>
        <v>0</v>
      </c>
      <c r="J15" s="339"/>
      <c r="K15" s="340"/>
      <c r="L15" s="293">
        <f t="shared" si="41"/>
        <v>0</v>
      </c>
      <c r="M15" s="339"/>
      <c r="N15" s="341"/>
      <c r="O15" s="294">
        <f t="shared" si="42"/>
        <v>0</v>
      </c>
      <c r="P15" s="339"/>
      <c r="Q15" s="340"/>
      <c r="R15" s="294">
        <f t="shared" si="43"/>
        <v>0</v>
      </c>
      <c r="S15" s="339"/>
      <c r="T15" s="340"/>
      <c r="U15" s="293">
        <f t="shared" si="44"/>
        <v>0</v>
      </c>
      <c r="V15" s="339"/>
      <c r="W15" s="341"/>
    </row>
    <row r="16" spans="1:26" ht="18" customHeight="1" thickTop="1" x14ac:dyDescent="0.25">
      <c r="A16" s="61">
        <v>16</v>
      </c>
      <c r="B16" s="342"/>
      <c r="C16" s="52"/>
      <c r="D16" s="52"/>
      <c r="E16" s="52"/>
      <c r="F16" s="29"/>
      <c r="G16" s="133" t="str">
        <f>IF((G13+G14+G15)=G12,"","XX")</f>
        <v/>
      </c>
      <c r="H16" s="133" t="str">
        <f>IF((H13+H14+H15)=H12,"","XX")</f>
        <v/>
      </c>
      <c r="I16" s="133"/>
      <c r="J16" s="133" t="str">
        <f>IF((J13+J14+J15)=J12,"","XX")</f>
        <v/>
      </c>
      <c r="K16" s="133" t="str">
        <f>IF((K13+K14+K15)=K12,"","XX")</f>
        <v/>
      </c>
      <c r="L16" s="133"/>
      <c r="M16" s="133" t="str">
        <f>IF((M13+M14+M15)=M12,"","XX")</f>
        <v/>
      </c>
      <c r="N16" s="133" t="str">
        <f>IF((N13+N14+N15)=N12,"","XX")</f>
        <v/>
      </c>
      <c r="O16" s="133"/>
      <c r="P16" s="133" t="str">
        <f>IF((P13+P14+P15)=P12,"","XX")</f>
        <v/>
      </c>
      <c r="Q16" s="133" t="str">
        <f>IF((Q13+Q14+Q15)=Q12,"","XX")</f>
        <v/>
      </c>
      <c r="R16" s="133"/>
      <c r="S16" s="133" t="str">
        <f>IF((S13+S14+S15)=S12,"","XX")</f>
        <v/>
      </c>
      <c r="T16" s="133" t="str">
        <f>IF((T13+T14+T15)=T12,"","XX")</f>
        <v/>
      </c>
      <c r="U16" s="133"/>
      <c r="V16" s="133" t="str">
        <f>IF((V13+V14+V15)=V12,"","XX")</f>
        <v/>
      </c>
      <c r="W16" s="133" t="str">
        <f>IF((W13+W14+W15)=W12,"","XX")</f>
        <v/>
      </c>
    </row>
    <row r="17" spans="1:23" ht="18.75" customHeight="1" x14ac:dyDescent="0.25">
      <c r="A17" s="61">
        <v>17</v>
      </c>
      <c r="C17" s="243"/>
      <c r="D17" s="243"/>
      <c r="G17" s="581" t="str">
        <f>IF(OR(G16="XX",H16="XX",J16="XX",K16="XX",M16="XX",N16="XX",P16="XX",Q16="XX",S16="XX",T16="XX",V16="XX",W16="XX"),"¡VERIFICAR LOS DATOS!.
La MATRÍCULA FINAL y el desglose de APROBADOS, APLAZADOS y REPROBADOS, no coinciden.","")</f>
        <v/>
      </c>
      <c r="H17" s="581"/>
      <c r="I17" s="581"/>
      <c r="J17" s="581"/>
      <c r="K17" s="581"/>
      <c r="L17" s="581"/>
      <c r="M17" s="581"/>
      <c r="N17" s="581"/>
      <c r="O17" s="581"/>
      <c r="P17" s="581"/>
      <c r="Q17" s="581"/>
      <c r="R17" s="581"/>
      <c r="S17" s="581"/>
      <c r="T17" s="581"/>
      <c r="U17" s="581"/>
      <c r="V17" s="581"/>
      <c r="W17" s="581"/>
    </row>
    <row r="18" spans="1:23" ht="18.75" customHeight="1" x14ac:dyDescent="0.25">
      <c r="A18" s="61">
        <v>18</v>
      </c>
      <c r="B18" s="243"/>
      <c r="C18" s="243"/>
      <c r="D18" s="243"/>
      <c r="G18" s="581"/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581"/>
      <c r="U18" s="581"/>
      <c r="V18" s="581"/>
      <c r="W18" s="581"/>
    </row>
    <row r="19" spans="1:23" x14ac:dyDescent="0.25">
      <c r="A19" s="61">
        <v>19</v>
      </c>
      <c r="B19" s="58" t="s">
        <v>10247</v>
      </c>
    </row>
    <row r="20" spans="1:23" ht="21" customHeight="1" x14ac:dyDescent="0.25">
      <c r="A20" s="61">
        <v>20</v>
      </c>
      <c r="B20" s="572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4"/>
    </row>
    <row r="21" spans="1:23" ht="21" customHeight="1" x14ac:dyDescent="0.25">
      <c r="A21" s="61"/>
      <c r="B21" s="575"/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576"/>
      <c r="V21" s="576"/>
      <c r="W21" s="577"/>
    </row>
    <row r="22" spans="1:23" ht="21" customHeight="1" x14ac:dyDescent="0.25">
      <c r="A22" s="61"/>
      <c r="B22" s="575"/>
      <c r="C22" s="576"/>
      <c r="D22" s="576"/>
      <c r="E22" s="576"/>
      <c r="F22" s="576"/>
      <c r="G22" s="576"/>
      <c r="H22" s="576"/>
      <c r="I22" s="576"/>
      <c r="J22" s="576"/>
      <c r="K22" s="576"/>
      <c r="L22" s="576"/>
      <c r="M22" s="576"/>
      <c r="N22" s="576"/>
      <c r="O22" s="576"/>
      <c r="P22" s="576"/>
      <c r="Q22" s="576"/>
      <c r="R22" s="576"/>
      <c r="S22" s="576"/>
      <c r="T22" s="576"/>
      <c r="U22" s="576"/>
      <c r="V22" s="576"/>
      <c r="W22" s="577"/>
    </row>
    <row r="23" spans="1:23" ht="21" customHeight="1" x14ac:dyDescent="0.25">
      <c r="A23" s="61"/>
      <c r="B23" s="575"/>
      <c r="C23" s="576"/>
      <c r="D23" s="576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576"/>
      <c r="P23" s="576"/>
      <c r="Q23" s="576"/>
      <c r="R23" s="576"/>
      <c r="S23" s="576"/>
      <c r="T23" s="576"/>
      <c r="U23" s="576"/>
      <c r="V23" s="576"/>
      <c r="W23" s="577"/>
    </row>
    <row r="24" spans="1:23" ht="21" customHeight="1" x14ac:dyDescent="0.25">
      <c r="A24" s="61"/>
      <c r="B24" s="578"/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80"/>
    </row>
    <row r="25" spans="1:23" x14ac:dyDescent="0.25">
      <c r="A25" s="61"/>
    </row>
    <row r="26" spans="1:23" x14ac:dyDescent="0.25">
      <c r="A26" s="61"/>
    </row>
    <row r="27" spans="1:23" x14ac:dyDescent="0.25">
      <c r="A27" s="61"/>
    </row>
  </sheetData>
  <sheetProtection algorithmName="SHA-512" hashValue="UI4qE2cOLr/l4tCpDduJ8ZjrbGUw8cObrvaPQOsZm87lP5w4AEbKltp6aOiiczE+CRrbEtIwzr2afWsrN+sjgA==" saltValue="PccFaBdiwFw//AnjG+2iZA==" spinCount="100000" sheet="1" objects="1" scenarios="1"/>
  <mergeCells count="10">
    <mergeCell ref="B20:W24"/>
    <mergeCell ref="G17:W18"/>
    <mergeCell ref="R4:T4"/>
    <mergeCell ref="U4:W4"/>
    <mergeCell ref="B4:B5"/>
    <mergeCell ref="C4:E4"/>
    <mergeCell ref="F4:H4"/>
    <mergeCell ref="I4:K4"/>
    <mergeCell ref="L4:N4"/>
    <mergeCell ref="O4:Q4"/>
  </mergeCells>
  <conditionalFormatting sqref="C16:W16 C6:F15 I6:I15 L6:L15 O6:O15 R6:R15 U6:U15 G12:H12 J12:K12 M12:N12 P12:Q12 S12:T12 V12:W12">
    <cfRule type="cellIs" dxfId="107" priority="5" operator="equal">
      <formula>0</formula>
    </cfRule>
  </conditionalFormatting>
  <conditionalFormatting sqref="F16:W16">
    <cfRule type="cellIs" dxfId="106" priority="4" operator="equal">
      <formula>"X"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76" orientation="landscape" r:id="rId1"/>
  <headerFooter>
    <oddHeader>&amp;L&amp;G</oddHeader>
    <oddFooter>&amp;R&amp;"Carlito,Negrita"I y II Ciclos&amp;"Carlito,Normal",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7109375" style="18" customWidth="1"/>
    <col min="2" max="2" width="45" style="22" customWidth="1"/>
    <col min="3" max="5" width="6.5703125" style="22" customWidth="1"/>
    <col min="6" max="23" width="6.28515625" style="22" customWidth="1"/>
    <col min="24" max="16384" width="11.42578125" style="22"/>
  </cols>
  <sheetData>
    <row r="1" spans="1:26" ht="18" customHeight="1" x14ac:dyDescent="0.3">
      <c r="A1" s="61">
        <v>1</v>
      </c>
      <c r="B1" s="19" t="s">
        <v>12343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6" ht="18" customHeight="1" x14ac:dyDescent="0.3">
      <c r="A2" s="61">
        <v>2</v>
      </c>
      <c r="B2" s="19" t="s">
        <v>14573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6" ht="19.5" thickBot="1" x14ac:dyDescent="0.35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2.5" customHeight="1" thickTop="1" x14ac:dyDescent="0.25">
      <c r="A4" s="61">
        <v>4</v>
      </c>
      <c r="B4" s="585" t="s">
        <v>20</v>
      </c>
      <c r="C4" s="587" t="s">
        <v>0</v>
      </c>
      <c r="D4" s="583"/>
      <c r="E4" s="583"/>
      <c r="F4" s="582" t="s">
        <v>17086</v>
      </c>
      <c r="G4" s="583"/>
      <c r="H4" s="584"/>
      <c r="I4" s="582" t="s">
        <v>17087</v>
      </c>
      <c r="J4" s="583"/>
      <c r="K4" s="584"/>
      <c r="L4" s="582" t="s">
        <v>17088</v>
      </c>
      <c r="M4" s="583"/>
      <c r="N4" s="584"/>
      <c r="O4" s="582" t="s">
        <v>17089</v>
      </c>
      <c r="P4" s="583"/>
      <c r="Q4" s="584"/>
      <c r="R4" s="582" t="s">
        <v>17090</v>
      </c>
      <c r="S4" s="583"/>
      <c r="T4" s="584"/>
      <c r="U4" s="582" t="s">
        <v>17091</v>
      </c>
      <c r="V4" s="583"/>
      <c r="W4" s="583"/>
    </row>
    <row r="5" spans="1:26" ht="32.25" customHeight="1" thickBot="1" x14ac:dyDescent="0.3">
      <c r="A5" s="61">
        <v>5</v>
      </c>
      <c r="B5" s="586"/>
      <c r="C5" s="24" t="s">
        <v>0</v>
      </c>
      <c r="D5" s="25" t="s">
        <v>29</v>
      </c>
      <c r="E5" s="26" t="s">
        <v>28</v>
      </c>
      <c r="F5" s="27" t="s">
        <v>0</v>
      </c>
      <c r="G5" s="25" t="s">
        <v>29</v>
      </c>
      <c r="H5" s="28" t="s">
        <v>28</v>
      </c>
      <c r="I5" s="26" t="s">
        <v>0</v>
      </c>
      <c r="J5" s="25" t="s">
        <v>29</v>
      </c>
      <c r="K5" s="26" t="s">
        <v>28</v>
      </c>
      <c r="L5" s="27" t="s">
        <v>0</v>
      </c>
      <c r="M5" s="25" t="s">
        <v>29</v>
      </c>
      <c r="N5" s="28" t="s">
        <v>28</v>
      </c>
      <c r="O5" s="26" t="s">
        <v>0</v>
      </c>
      <c r="P5" s="25" t="s">
        <v>29</v>
      </c>
      <c r="Q5" s="26" t="s">
        <v>28</v>
      </c>
      <c r="R5" s="27" t="s">
        <v>0</v>
      </c>
      <c r="S5" s="25" t="s">
        <v>29</v>
      </c>
      <c r="T5" s="28" t="s">
        <v>28</v>
      </c>
      <c r="U5" s="26" t="s">
        <v>0</v>
      </c>
      <c r="V5" s="25" t="s">
        <v>29</v>
      </c>
      <c r="W5" s="26" t="s">
        <v>28</v>
      </c>
    </row>
    <row r="6" spans="1:26" ht="24.75" customHeight="1" thickTop="1" x14ac:dyDescent="0.25">
      <c r="A6" s="61">
        <v>6</v>
      </c>
      <c r="B6" s="373" t="s">
        <v>21</v>
      </c>
      <c r="C6" s="29">
        <f t="shared" ref="C6:C14" si="0">D6+E6</f>
        <v>0</v>
      </c>
      <c r="D6" s="30">
        <f t="shared" ref="D6:D14" si="1">G6+J6+M6+P6+S6+V6</f>
        <v>0</v>
      </c>
      <c r="E6" s="29">
        <f t="shared" ref="E6:E14" si="2">+H6+K6+N6+Q6+T6+W6</f>
        <v>0</v>
      </c>
      <c r="F6" s="31">
        <f t="shared" ref="F6:F14" si="3">+G6+H6</f>
        <v>0</v>
      </c>
      <c r="G6" s="362">
        <f>+'Cuadro 1'!G$12</f>
        <v>0</v>
      </c>
      <c r="H6" s="362">
        <f>+'Cuadro 1'!H$12</f>
        <v>0</v>
      </c>
      <c r="I6" s="306">
        <f t="shared" ref="I6:I14" si="4">+J6+K6</f>
        <v>0</v>
      </c>
      <c r="J6" s="362">
        <f>+'Cuadro 1'!J$12</f>
        <v>0</v>
      </c>
      <c r="K6" s="363">
        <f>+'Cuadro 1'!K$12</f>
        <v>0</v>
      </c>
      <c r="L6" s="29">
        <f t="shared" ref="L6:L14" si="5">+M6+N6</f>
        <v>0</v>
      </c>
      <c r="M6" s="362">
        <f>+'Cuadro 1'!M$12</f>
        <v>0</v>
      </c>
      <c r="N6" s="362">
        <f>+'Cuadro 1'!N$12</f>
        <v>0</v>
      </c>
      <c r="O6" s="31">
        <f t="shared" ref="O6:O14" si="6">+P6+Q6</f>
        <v>0</v>
      </c>
      <c r="P6" s="362">
        <f>+'Cuadro 1'!P$12</f>
        <v>0</v>
      </c>
      <c r="Q6" s="362">
        <f>+'Cuadro 1'!Q$12</f>
        <v>0</v>
      </c>
      <c r="R6" s="31">
        <f t="shared" ref="R6:R14" si="7">+S6+T6</f>
        <v>0</v>
      </c>
      <c r="S6" s="362">
        <f>+'Cuadro 1'!S$12</f>
        <v>0</v>
      </c>
      <c r="T6" s="362">
        <f>+'Cuadro 1'!T$12</f>
        <v>0</v>
      </c>
      <c r="U6" s="361">
        <f t="shared" ref="U6:U14" si="8">+V6+W6</f>
        <v>0</v>
      </c>
      <c r="V6" s="362">
        <f>+'Cuadro 1'!V$12</f>
        <v>0</v>
      </c>
      <c r="W6" s="364">
        <f>+'Cuadro 1'!W$12</f>
        <v>0</v>
      </c>
    </row>
    <row r="7" spans="1:26" ht="24.75" customHeight="1" x14ac:dyDescent="0.25">
      <c r="A7" s="61">
        <v>7</v>
      </c>
      <c r="B7" s="360" t="s">
        <v>22</v>
      </c>
      <c r="C7" s="38">
        <f t="shared" si="0"/>
        <v>0</v>
      </c>
      <c r="D7" s="39">
        <f t="shared" si="1"/>
        <v>0</v>
      </c>
      <c r="E7" s="40">
        <f t="shared" si="2"/>
        <v>0</v>
      </c>
      <c r="F7" s="41">
        <f t="shared" ref="F7:F9" si="9">+G7+H7</f>
        <v>0</v>
      </c>
      <c r="G7" s="365">
        <f>+'Cuadro 1'!G$12</f>
        <v>0</v>
      </c>
      <c r="H7" s="365">
        <f>+'Cuadro 1'!H$12</f>
        <v>0</v>
      </c>
      <c r="I7" s="41">
        <f t="shared" ref="I7:I9" si="10">+J7+K7</f>
        <v>0</v>
      </c>
      <c r="J7" s="365">
        <f>+'Cuadro 1'!J$12</f>
        <v>0</v>
      </c>
      <c r="K7" s="366">
        <f>+'Cuadro 1'!K$12</f>
        <v>0</v>
      </c>
      <c r="L7" s="42">
        <f t="shared" ref="L7:L9" si="11">+M7+N7</f>
        <v>0</v>
      </c>
      <c r="M7" s="365">
        <f>+'Cuadro 1'!M$12</f>
        <v>0</v>
      </c>
      <c r="N7" s="365">
        <f>+'Cuadro 1'!N$12</f>
        <v>0</v>
      </c>
      <c r="O7" s="41">
        <f t="shared" ref="O7:O9" si="12">+P7+Q7</f>
        <v>0</v>
      </c>
      <c r="P7" s="365">
        <f>+'Cuadro 1'!P$12</f>
        <v>0</v>
      </c>
      <c r="Q7" s="365">
        <f>+'Cuadro 1'!Q$12</f>
        <v>0</v>
      </c>
      <c r="R7" s="41">
        <f t="shared" ref="R7:R9" si="13">+S7+T7</f>
        <v>0</v>
      </c>
      <c r="S7" s="365">
        <f>+'Cuadro 1'!S$12</f>
        <v>0</v>
      </c>
      <c r="T7" s="365">
        <f>+'Cuadro 1'!T$12</f>
        <v>0</v>
      </c>
      <c r="U7" s="43">
        <f t="shared" ref="U7:U9" si="14">+V7+W7</f>
        <v>0</v>
      </c>
      <c r="V7" s="365">
        <f>+'Cuadro 1'!V$12</f>
        <v>0</v>
      </c>
      <c r="W7" s="367">
        <f>+'Cuadro 1'!W$12</f>
        <v>0</v>
      </c>
    </row>
    <row r="8" spans="1:26" ht="24.75" customHeight="1" x14ac:dyDescent="0.25">
      <c r="A8" s="61">
        <v>8</v>
      </c>
      <c r="B8" s="360" t="s">
        <v>23</v>
      </c>
      <c r="C8" s="38">
        <f t="shared" ref="C8:C12" si="15">D8+E8</f>
        <v>0</v>
      </c>
      <c r="D8" s="39">
        <f t="shared" ref="D8:D12" si="16">G8+J8+M8+P8+S8+V8</f>
        <v>0</v>
      </c>
      <c r="E8" s="40">
        <f t="shared" ref="E8:E12" si="17">+H8+K8+N8+Q8+T8+W8</f>
        <v>0</v>
      </c>
      <c r="F8" s="41">
        <f t="shared" si="9"/>
        <v>0</v>
      </c>
      <c r="G8" s="365">
        <f>+'Cuadro 1'!G$12</f>
        <v>0</v>
      </c>
      <c r="H8" s="365">
        <f>+'Cuadro 1'!H$12</f>
        <v>0</v>
      </c>
      <c r="I8" s="41">
        <f t="shared" si="10"/>
        <v>0</v>
      </c>
      <c r="J8" s="365">
        <f>+'Cuadro 1'!J$12</f>
        <v>0</v>
      </c>
      <c r="K8" s="366">
        <f>+'Cuadro 1'!K$12</f>
        <v>0</v>
      </c>
      <c r="L8" s="42">
        <f t="shared" si="11"/>
        <v>0</v>
      </c>
      <c r="M8" s="365">
        <f>+'Cuadro 1'!M$12</f>
        <v>0</v>
      </c>
      <c r="N8" s="365">
        <f>+'Cuadro 1'!N$12</f>
        <v>0</v>
      </c>
      <c r="O8" s="41">
        <f t="shared" si="12"/>
        <v>0</v>
      </c>
      <c r="P8" s="365">
        <f>+'Cuadro 1'!P$12</f>
        <v>0</v>
      </c>
      <c r="Q8" s="365">
        <f>+'Cuadro 1'!Q$12</f>
        <v>0</v>
      </c>
      <c r="R8" s="41">
        <f t="shared" si="13"/>
        <v>0</v>
      </c>
      <c r="S8" s="365">
        <f>+'Cuadro 1'!S$12</f>
        <v>0</v>
      </c>
      <c r="T8" s="365">
        <f>+'Cuadro 1'!T$12</f>
        <v>0</v>
      </c>
      <c r="U8" s="43">
        <f t="shared" si="14"/>
        <v>0</v>
      </c>
      <c r="V8" s="365">
        <f>+'Cuadro 1'!V$12</f>
        <v>0</v>
      </c>
      <c r="W8" s="367">
        <f>+'Cuadro 1'!W$12</f>
        <v>0</v>
      </c>
    </row>
    <row r="9" spans="1:26" ht="24.75" customHeight="1" x14ac:dyDescent="0.25">
      <c r="A9" s="61">
        <v>9</v>
      </c>
      <c r="B9" s="357" t="s">
        <v>24</v>
      </c>
      <c r="C9" s="298">
        <f t="shared" si="15"/>
        <v>0</v>
      </c>
      <c r="D9" s="221">
        <f t="shared" si="16"/>
        <v>0</v>
      </c>
      <c r="E9" s="368">
        <f t="shared" si="17"/>
        <v>0</v>
      </c>
      <c r="F9" s="31">
        <f t="shared" si="9"/>
        <v>0</v>
      </c>
      <c r="G9" s="369">
        <f>+'Cuadro 1'!G$12</f>
        <v>0</v>
      </c>
      <c r="H9" s="369">
        <f>+'Cuadro 1'!H$12</f>
        <v>0</v>
      </c>
      <c r="I9" s="289">
        <f t="shared" si="10"/>
        <v>0</v>
      </c>
      <c r="J9" s="370">
        <f>+'Cuadro 1'!J$12</f>
        <v>0</v>
      </c>
      <c r="K9" s="371">
        <f>+'Cuadro 1'!K$12</f>
        <v>0</v>
      </c>
      <c r="L9" s="29">
        <f t="shared" si="11"/>
        <v>0</v>
      </c>
      <c r="M9" s="369">
        <f>+'Cuadro 1'!M$12</f>
        <v>0</v>
      </c>
      <c r="N9" s="369">
        <f>+'Cuadro 1'!N$12</f>
        <v>0</v>
      </c>
      <c r="O9" s="31">
        <f t="shared" si="12"/>
        <v>0</v>
      </c>
      <c r="P9" s="369">
        <f>+'Cuadro 1'!P$12</f>
        <v>0</v>
      </c>
      <c r="Q9" s="369">
        <f>+'Cuadro 1'!Q$12</f>
        <v>0</v>
      </c>
      <c r="R9" s="31">
        <f t="shared" si="13"/>
        <v>0</v>
      </c>
      <c r="S9" s="369">
        <f>+'Cuadro 1'!S$12</f>
        <v>0</v>
      </c>
      <c r="T9" s="369">
        <f>+'Cuadro 1'!T$12</f>
        <v>0</v>
      </c>
      <c r="U9" s="213">
        <f t="shared" si="14"/>
        <v>0</v>
      </c>
      <c r="V9" s="369">
        <f>+'Cuadro 1'!V$12</f>
        <v>0</v>
      </c>
      <c r="W9" s="372">
        <f>+'Cuadro 1'!W$12</f>
        <v>0</v>
      </c>
    </row>
    <row r="10" spans="1:26" ht="24.75" customHeight="1" x14ac:dyDescent="0.25">
      <c r="A10" s="61">
        <v>10</v>
      </c>
      <c r="B10" s="359" t="s">
        <v>18</v>
      </c>
      <c r="C10" s="38">
        <f t="shared" si="15"/>
        <v>0</v>
      </c>
      <c r="D10" s="39">
        <f t="shared" si="16"/>
        <v>0</v>
      </c>
      <c r="E10" s="40">
        <f t="shared" si="17"/>
        <v>0</v>
      </c>
      <c r="F10" s="41">
        <f t="shared" ref="F10:F12" si="18">+G10+H10</f>
        <v>0</v>
      </c>
      <c r="G10" s="319"/>
      <c r="H10" s="319"/>
      <c r="I10" s="41">
        <f t="shared" ref="I10:I12" si="19">+J10+K10</f>
        <v>0</v>
      </c>
      <c r="J10" s="319"/>
      <c r="K10" s="352"/>
      <c r="L10" s="42">
        <f t="shared" ref="L10:L12" si="20">+M10+N10</f>
        <v>0</v>
      </c>
      <c r="M10" s="319"/>
      <c r="N10" s="319"/>
      <c r="O10" s="41">
        <f t="shared" ref="O10:O12" si="21">+P10+Q10</f>
        <v>0</v>
      </c>
      <c r="P10" s="319"/>
      <c r="Q10" s="319"/>
      <c r="R10" s="41">
        <f t="shared" ref="R10:R12" si="22">+S10+T10</f>
        <v>0</v>
      </c>
      <c r="S10" s="319"/>
      <c r="T10" s="355"/>
      <c r="U10" s="43">
        <f t="shared" ref="U10:U12" si="23">+V10+W10</f>
        <v>0</v>
      </c>
      <c r="V10" s="319"/>
      <c r="W10" s="355"/>
    </row>
    <row r="11" spans="1:26" ht="24.75" customHeight="1" x14ac:dyDescent="0.25">
      <c r="A11" s="61">
        <v>11</v>
      </c>
      <c r="B11" s="360" t="s">
        <v>12352</v>
      </c>
      <c r="C11" s="38">
        <f t="shared" si="15"/>
        <v>0</v>
      </c>
      <c r="D11" s="39">
        <f t="shared" si="16"/>
        <v>0</v>
      </c>
      <c r="E11" s="40">
        <f t="shared" si="17"/>
        <v>0</v>
      </c>
      <c r="F11" s="41">
        <f t="shared" si="18"/>
        <v>0</v>
      </c>
      <c r="G11" s="319"/>
      <c r="H11" s="319"/>
      <c r="I11" s="41">
        <f t="shared" si="19"/>
        <v>0</v>
      </c>
      <c r="J11" s="319"/>
      <c r="K11" s="352"/>
      <c r="L11" s="42">
        <f t="shared" si="20"/>
        <v>0</v>
      </c>
      <c r="M11" s="319"/>
      <c r="N11" s="319"/>
      <c r="O11" s="41">
        <f t="shared" si="21"/>
        <v>0</v>
      </c>
      <c r="P11" s="319"/>
      <c r="Q11" s="319"/>
      <c r="R11" s="41">
        <f t="shared" si="22"/>
        <v>0</v>
      </c>
      <c r="S11" s="319"/>
      <c r="T11" s="355"/>
      <c r="U11" s="43">
        <f t="shared" si="23"/>
        <v>0</v>
      </c>
      <c r="V11" s="319"/>
      <c r="W11" s="355"/>
    </row>
    <row r="12" spans="1:26" ht="24.75" customHeight="1" x14ac:dyDescent="0.25">
      <c r="A12" s="61">
        <v>12</v>
      </c>
      <c r="B12" s="357" t="s">
        <v>17061</v>
      </c>
      <c r="C12" s="38">
        <f t="shared" si="15"/>
        <v>0</v>
      </c>
      <c r="D12" s="39">
        <f t="shared" si="16"/>
        <v>0</v>
      </c>
      <c r="E12" s="40">
        <f t="shared" si="17"/>
        <v>0</v>
      </c>
      <c r="F12" s="41">
        <f t="shared" si="18"/>
        <v>0</v>
      </c>
      <c r="G12" s="319"/>
      <c r="H12" s="319"/>
      <c r="I12" s="41">
        <f t="shared" si="19"/>
        <v>0</v>
      </c>
      <c r="J12" s="319"/>
      <c r="K12" s="352"/>
      <c r="L12" s="42">
        <f t="shared" si="20"/>
        <v>0</v>
      </c>
      <c r="M12" s="319"/>
      <c r="N12" s="319"/>
      <c r="O12" s="41">
        <f t="shared" si="21"/>
        <v>0</v>
      </c>
      <c r="P12" s="319"/>
      <c r="Q12" s="319"/>
      <c r="R12" s="41">
        <f t="shared" si="22"/>
        <v>0</v>
      </c>
      <c r="S12" s="319"/>
      <c r="T12" s="355"/>
      <c r="U12" s="43">
        <f t="shared" si="23"/>
        <v>0</v>
      </c>
      <c r="V12" s="319"/>
      <c r="W12" s="355"/>
    </row>
    <row r="13" spans="1:26" ht="24.75" customHeight="1" x14ac:dyDescent="0.25">
      <c r="A13" s="61">
        <v>13</v>
      </c>
      <c r="B13" s="357" t="s">
        <v>17062</v>
      </c>
      <c r="C13" s="32">
        <f t="shared" ref="C13" si="24">D13+E13</f>
        <v>0</v>
      </c>
      <c r="D13" s="33">
        <f t="shared" ref="D13" si="25">G13+J13+M13+P13+S13+V13</f>
        <v>0</v>
      </c>
      <c r="E13" s="34">
        <f t="shared" ref="E13" si="26">+H13+K13+N13+Q13+T13+W13</f>
        <v>0</v>
      </c>
      <c r="F13" s="35">
        <f t="shared" ref="F13" si="27">+G13+H13</f>
        <v>0</v>
      </c>
      <c r="G13" s="349"/>
      <c r="H13" s="349"/>
      <c r="I13" s="35">
        <f t="shared" ref="I13" si="28">+J13+K13</f>
        <v>0</v>
      </c>
      <c r="J13" s="349"/>
      <c r="K13" s="351"/>
      <c r="L13" s="36">
        <f t="shared" ref="L13" si="29">+M13+N13</f>
        <v>0</v>
      </c>
      <c r="M13" s="349"/>
      <c r="N13" s="349"/>
      <c r="O13" s="35">
        <f t="shared" ref="O13" si="30">+P13+Q13</f>
        <v>0</v>
      </c>
      <c r="P13" s="349"/>
      <c r="Q13" s="349"/>
      <c r="R13" s="35">
        <f t="shared" ref="R13" si="31">+S13+T13</f>
        <v>0</v>
      </c>
      <c r="S13" s="349"/>
      <c r="T13" s="354"/>
      <c r="U13" s="37">
        <f t="shared" ref="U13" si="32">+V13+W13</f>
        <v>0</v>
      </c>
      <c r="V13" s="349"/>
      <c r="W13" s="354"/>
    </row>
    <row r="14" spans="1:26" ht="24.75" customHeight="1" x14ac:dyDescent="0.25">
      <c r="A14" s="61">
        <v>14</v>
      </c>
      <c r="B14" s="359" t="s">
        <v>19</v>
      </c>
      <c r="C14" s="32">
        <f t="shared" si="0"/>
        <v>0</v>
      </c>
      <c r="D14" s="33">
        <f t="shared" si="1"/>
        <v>0</v>
      </c>
      <c r="E14" s="34">
        <f t="shared" si="2"/>
        <v>0</v>
      </c>
      <c r="F14" s="35">
        <f t="shared" si="3"/>
        <v>0</v>
      </c>
      <c r="G14" s="349"/>
      <c r="H14" s="349"/>
      <c r="I14" s="35">
        <f t="shared" si="4"/>
        <v>0</v>
      </c>
      <c r="J14" s="349"/>
      <c r="K14" s="351"/>
      <c r="L14" s="36">
        <f t="shared" si="5"/>
        <v>0</v>
      </c>
      <c r="M14" s="349"/>
      <c r="N14" s="349"/>
      <c r="O14" s="35">
        <f t="shared" si="6"/>
        <v>0</v>
      </c>
      <c r="P14" s="349"/>
      <c r="Q14" s="349"/>
      <c r="R14" s="35">
        <f t="shared" si="7"/>
        <v>0</v>
      </c>
      <c r="S14" s="349"/>
      <c r="T14" s="354"/>
      <c r="U14" s="37">
        <f t="shared" si="8"/>
        <v>0</v>
      </c>
      <c r="V14" s="349"/>
      <c r="W14" s="354"/>
    </row>
    <row r="15" spans="1:26" ht="24.75" customHeight="1" x14ac:dyDescent="0.25">
      <c r="A15" s="61">
        <v>15</v>
      </c>
      <c r="B15" s="359" t="s">
        <v>10248</v>
      </c>
      <c r="C15" s="38">
        <f t="shared" ref="C15:C20" si="33">D15+E15</f>
        <v>0</v>
      </c>
      <c r="D15" s="39">
        <f t="shared" ref="D15:D20" si="34">G15+J15+M15+P15+S15+V15</f>
        <v>0</v>
      </c>
      <c r="E15" s="40">
        <f t="shared" ref="E15:E20" si="35">+H15+K15+N15+Q15+T15+W15</f>
        <v>0</v>
      </c>
      <c r="F15" s="41">
        <f t="shared" ref="F15:F20" si="36">+G15+H15</f>
        <v>0</v>
      </c>
      <c r="G15" s="319"/>
      <c r="H15" s="319"/>
      <c r="I15" s="41">
        <f t="shared" ref="I15:I20" si="37">+J15+K15</f>
        <v>0</v>
      </c>
      <c r="J15" s="319"/>
      <c r="K15" s="352"/>
      <c r="L15" s="42">
        <f t="shared" ref="L15:L20" si="38">+M15+N15</f>
        <v>0</v>
      </c>
      <c r="M15" s="319"/>
      <c r="N15" s="319"/>
      <c r="O15" s="41">
        <f t="shared" ref="O15:O20" si="39">+P15+Q15</f>
        <v>0</v>
      </c>
      <c r="P15" s="319"/>
      <c r="Q15" s="319"/>
      <c r="R15" s="41">
        <f t="shared" ref="R15:R20" si="40">+S15+T15</f>
        <v>0</v>
      </c>
      <c r="S15" s="319"/>
      <c r="T15" s="355"/>
      <c r="U15" s="43">
        <f t="shared" ref="U15:U20" si="41">+V15+W15</f>
        <v>0</v>
      </c>
      <c r="V15" s="319"/>
      <c r="W15" s="355"/>
    </row>
    <row r="16" spans="1:26" ht="24.75" customHeight="1" x14ac:dyDescent="0.25">
      <c r="A16" s="61">
        <v>16</v>
      </c>
      <c r="B16" s="360" t="s">
        <v>17057</v>
      </c>
      <c r="C16" s="38">
        <f t="shared" ref="C16:C18" si="42">D16+E16</f>
        <v>0</v>
      </c>
      <c r="D16" s="39">
        <f t="shared" ref="D16:D18" si="43">G16+J16+M16+P16+S16+V16</f>
        <v>0</v>
      </c>
      <c r="E16" s="40">
        <f t="shared" ref="E16:E18" si="44">+H16+K16+N16+Q16+T16+W16</f>
        <v>0</v>
      </c>
      <c r="F16" s="41">
        <f t="shared" ref="F16:F18" si="45">+G16+H16</f>
        <v>0</v>
      </c>
      <c r="G16" s="319"/>
      <c r="H16" s="319"/>
      <c r="I16" s="41">
        <f t="shared" ref="I16:I18" si="46">+J16+K16</f>
        <v>0</v>
      </c>
      <c r="J16" s="319"/>
      <c r="K16" s="352"/>
      <c r="L16" s="42">
        <f t="shared" ref="L16:L18" si="47">+M16+N16</f>
        <v>0</v>
      </c>
      <c r="M16" s="319"/>
      <c r="N16" s="319"/>
      <c r="O16" s="41">
        <f t="shared" ref="O16:O18" si="48">+P16+Q16</f>
        <v>0</v>
      </c>
      <c r="P16" s="319"/>
      <c r="Q16" s="319"/>
      <c r="R16" s="41">
        <f t="shared" ref="R16:R18" si="49">+S16+T16</f>
        <v>0</v>
      </c>
      <c r="S16" s="319"/>
      <c r="T16" s="355"/>
      <c r="U16" s="43">
        <f t="shared" ref="U16:U18" si="50">+V16+W16</f>
        <v>0</v>
      </c>
      <c r="V16" s="319"/>
      <c r="W16" s="355"/>
    </row>
    <row r="17" spans="1:23" ht="24.75" customHeight="1" x14ac:dyDescent="0.25">
      <c r="A17" s="61">
        <v>17</v>
      </c>
      <c r="B17" s="360" t="s">
        <v>17058</v>
      </c>
      <c r="C17" s="38">
        <f t="shared" si="42"/>
        <v>0</v>
      </c>
      <c r="D17" s="39">
        <f t="shared" si="43"/>
        <v>0</v>
      </c>
      <c r="E17" s="40">
        <f t="shared" si="44"/>
        <v>0</v>
      </c>
      <c r="F17" s="41">
        <f t="shared" si="45"/>
        <v>0</v>
      </c>
      <c r="G17" s="319"/>
      <c r="H17" s="319"/>
      <c r="I17" s="41">
        <f t="shared" si="46"/>
        <v>0</v>
      </c>
      <c r="J17" s="319"/>
      <c r="K17" s="352"/>
      <c r="L17" s="42">
        <f t="shared" si="47"/>
        <v>0</v>
      </c>
      <c r="M17" s="319"/>
      <c r="N17" s="319"/>
      <c r="O17" s="41">
        <f t="shared" si="48"/>
        <v>0</v>
      </c>
      <c r="P17" s="319"/>
      <c r="Q17" s="319"/>
      <c r="R17" s="41">
        <f t="shared" si="49"/>
        <v>0</v>
      </c>
      <c r="S17" s="319"/>
      <c r="T17" s="355"/>
      <c r="U17" s="43">
        <f t="shared" si="50"/>
        <v>0</v>
      </c>
      <c r="V17" s="319"/>
      <c r="W17" s="355"/>
    </row>
    <row r="18" spans="1:23" ht="24.75" customHeight="1" x14ac:dyDescent="0.25">
      <c r="A18" s="61">
        <v>18</v>
      </c>
      <c r="B18" s="360" t="s">
        <v>17059</v>
      </c>
      <c r="C18" s="38">
        <f t="shared" si="42"/>
        <v>0</v>
      </c>
      <c r="D18" s="39">
        <f t="shared" si="43"/>
        <v>0</v>
      </c>
      <c r="E18" s="40">
        <f t="shared" si="44"/>
        <v>0</v>
      </c>
      <c r="F18" s="41">
        <f t="shared" si="45"/>
        <v>0</v>
      </c>
      <c r="G18" s="319"/>
      <c r="H18" s="319"/>
      <c r="I18" s="41">
        <f t="shared" si="46"/>
        <v>0</v>
      </c>
      <c r="J18" s="319"/>
      <c r="K18" s="352"/>
      <c r="L18" s="42">
        <f t="shared" si="47"/>
        <v>0</v>
      </c>
      <c r="M18" s="319"/>
      <c r="N18" s="319"/>
      <c r="O18" s="41">
        <f t="shared" si="48"/>
        <v>0</v>
      </c>
      <c r="P18" s="319"/>
      <c r="Q18" s="319"/>
      <c r="R18" s="41">
        <f t="shared" si="49"/>
        <v>0</v>
      </c>
      <c r="S18" s="319"/>
      <c r="T18" s="355"/>
      <c r="U18" s="43">
        <f t="shared" si="50"/>
        <v>0</v>
      </c>
      <c r="V18" s="319"/>
      <c r="W18" s="355"/>
    </row>
    <row r="19" spans="1:23" ht="24.75" customHeight="1" x14ac:dyDescent="0.25">
      <c r="A19" s="61">
        <v>19</v>
      </c>
      <c r="B19" s="359" t="s">
        <v>10249</v>
      </c>
      <c r="C19" s="38">
        <f t="shared" si="33"/>
        <v>0</v>
      </c>
      <c r="D19" s="39">
        <f t="shared" si="34"/>
        <v>0</v>
      </c>
      <c r="E19" s="40">
        <f t="shared" si="35"/>
        <v>0</v>
      </c>
      <c r="F19" s="41">
        <f t="shared" si="36"/>
        <v>0</v>
      </c>
      <c r="G19" s="319"/>
      <c r="H19" s="319"/>
      <c r="I19" s="41">
        <f t="shared" si="37"/>
        <v>0</v>
      </c>
      <c r="J19" s="319"/>
      <c r="K19" s="352"/>
      <c r="L19" s="42">
        <f t="shared" si="38"/>
        <v>0</v>
      </c>
      <c r="M19" s="319"/>
      <c r="N19" s="319"/>
      <c r="O19" s="41">
        <f t="shared" si="39"/>
        <v>0</v>
      </c>
      <c r="P19" s="319"/>
      <c r="Q19" s="319"/>
      <c r="R19" s="41">
        <f t="shared" si="40"/>
        <v>0</v>
      </c>
      <c r="S19" s="319"/>
      <c r="T19" s="355"/>
      <c r="U19" s="43">
        <f t="shared" si="41"/>
        <v>0</v>
      </c>
      <c r="V19" s="319"/>
      <c r="W19" s="355"/>
    </row>
    <row r="20" spans="1:23" ht="24.75" customHeight="1" x14ac:dyDescent="0.25">
      <c r="A20" s="61">
        <v>20</v>
      </c>
      <c r="B20" s="359" t="s">
        <v>10250</v>
      </c>
      <c r="C20" s="38">
        <f t="shared" si="33"/>
        <v>0</v>
      </c>
      <c r="D20" s="39">
        <f t="shared" si="34"/>
        <v>0</v>
      </c>
      <c r="E20" s="40">
        <f t="shared" si="35"/>
        <v>0</v>
      </c>
      <c r="F20" s="41">
        <f t="shared" si="36"/>
        <v>0</v>
      </c>
      <c r="G20" s="319"/>
      <c r="H20" s="319"/>
      <c r="I20" s="41">
        <f t="shared" si="37"/>
        <v>0</v>
      </c>
      <c r="J20" s="319"/>
      <c r="K20" s="352"/>
      <c r="L20" s="42">
        <f t="shared" si="38"/>
        <v>0</v>
      </c>
      <c r="M20" s="319"/>
      <c r="N20" s="319"/>
      <c r="O20" s="41">
        <f t="shared" si="39"/>
        <v>0</v>
      </c>
      <c r="P20" s="319"/>
      <c r="Q20" s="319"/>
      <c r="R20" s="41">
        <f t="shared" si="40"/>
        <v>0</v>
      </c>
      <c r="S20" s="319"/>
      <c r="T20" s="355"/>
      <c r="U20" s="43">
        <f t="shared" si="41"/>
        <v>0</v>
      </c>
      <c r="V20" s="319"/>
      <c r="W20" s="355"/>
    </row>
    <row r="21" spans="1:23" ht="24.75" customHeight="1" x14ac:dyDescent="0.25">
      <c r="A21" s="61">
        <v>21</v>
      </c>
      <c r="B21" s="359" t="s">
        <v>10251</v>
      </c>
      <c r="C21" s="38">
        <f t="shared" ref="C21:C24" si="51">D21+E21</f>
        <v>0</v>
      </c>
      <c r="D21" s="39">
        <f t="shared" ref="D21:D24" si="52">G21+J21+M21+P21+S21+V21</f>
        <v>0</v>
      </c>
      <c r="E21" s="40">
        <f t="shared" ref="E21:E24" si="53">+H21+K21+N21+Q21+T21+W21</f>
        <v>0</v>
      </c>
      <c r="F21" s="41">
        <f t="shared" ref="F21:F24" si="54">+G21+H21</f>
        <v>0</v>
      </c>
      <c r="G21" s="319"/>
      <c r="H21" s="319"/>
      <c r="I21" s="41">
        <f t="shared" ref="I21:I24" si="55">+J21+K21</f>
        <v>0</v>
      </c>
      <c r="J21" s="319"/>
      <c r="K21" s="352"/>
      <c r="L21" s="42">
        <f t="shared" ref="L21:L24" si="56">+M21+N21</f>
        <v>0</v>
      </c>
      <c r="M21" s="319"/>
      <c r="N21" s="319"/>
      <c r="O21" s="41">
        <f t="shared" ref="O21:O24" si="57">+P21+Q21</f>
        <v>0</v>
      </c>
      <c r="P21" s="319"/>
      <c r="Q21" s="319"/>
      <c r="R21" s="41">
        <f t="shared" ref="R21:R24" si="58">+S21+T21</f>
        <v>0</v>
      </c>
      <c r="S21" s="319"/>
      <c r="T21" s="355"/>
      <c r="U21" s="43">
        <f t="shared" ref="U21:U24" si="59">+V21+W21</f>
        <v>0</v>
      </c>
      <c r="V21" s="319"/>
      <c r="W21" s="355"/>
    </row>
    <row r="22" spans="1:23" ht="24.75" customHeight="1" x14ac:dyDescent="0.25">
      <c r="A22" s="61">
        <v>22</v>
      </c>
      <c r="B22" s="359" t="s">
        <v>10252</v>
      </c>
      <c r="C22" s="38">
        <f t="shared" si="51"/>
        <v>0</v>
      </c>
      <c r="D22" s="39">
        <f t="shared" si="52"/>
        <v>0</v>
      </c>
      <c r="E22" s="40">
        <f t="shared" si="53"/>
        <v>0</v>
      </c>
      <c r="F22" s="41">
        <f t="shared" si="54"/>
        <v>0</v>
      </c>
      <c r="G22" s="319"/>
      <c r="H22" s="319"/>
      <c r="I22" s="41">
        <f t="shared" si="55"/>
        <v>0</v>
      </c>
      <c r="J22" s="319"/>
      <c r="K22" s="352"/>
      <c r="L22" s="42">
        <f t="shared" si="56"/>
        <v>0</v>
      </c>
      <c r="M22" s="319"/>
      <c r="N22" s="319"/>
      <c r="O22" s="41">
        <f t="shared" si="57"/>
        <v>0</v>
      </c>
      <c r="P22" s="319"/>
      <c r="Q22" s="319"/>
      <c r="R22" s="41">
        <f t="shared" si="58"/>
        <v>0</v>
      </c>
      <c r="S22" s="319"/>
      <c r="T22" s="355"/>
      <c r="U22" s="43">
        <f t="shared" si="59"/>
        <v>0</v>
      </c>
      <c r="V22" s="319"/>
      <c r="W22" s="355"/>
    </row>
    <row r="23" spans="1:23" ht="24.75" customHeight="1" x14ac:dyDescent="0.25">
      <c r="A23" s="61">
        <v>23</v>
      </c>
      <c r="B23" s="359" t="s">
        <v>10253</v>
      </c>
      <c r="C23" s="38">
        <f t="shared" si="51"/>
        <v>0</v>
      </c>
      <c r="D23" s="39">
        <f t="shared" si="52"/>
        <v>0</v>
      </c>
      <c r="E23" s="40">
        <f t="shared" si="53"/>
        <v>0</v>
      </c>
      <c r="F23" s="41">
        <f t="shared" si="54"/>
        <v>0</v>
      </c>
      <c r="G23" s="319"/>
      <c r="H23" s="319"/>
      <c r="I23" s="41">
        <f t="shared" si="55"/>
        <v>0</v>
      </c>
      <c r="J23" s="319"/>
      <c r="K23" s="352"/>
      <c r="L23" s="42">
        <f t="shared" si="56"/>
        <v>0</v>
      </c>
      <c r="M23" s="319"/>
      <c r="N23" s="319"/>
      <c r="O23" s="41">
        <f t="shared" si="57"/>
        <v>0</v>
      </c>
      <c r="P23" s="319"/>
      <c r="Q23" s="319"/>
      <c r="R23" s="41">
        <f t="shared" si="58"/>
        <v>0</v>
      </c>
      <c r="S23" s="319"/>
      <c r="T23" s="355"/>
      <c r="U23" s="43">
        <f t="shared" si="59"/>
        <v>0</v>
      </c>
      <c r="V23" s="319"/>
      <c r="W23" s="355"/>
    </row>
    <row r="24" spans="1:23" ht="24.75" customHeight="1" x14ac:dyDescent="0.25">
      <c r="A24" s="61">
        <v>24</v>
      </c>
      <c r="B24" s="359" t="s">
        <v>10254</v>
      </c>
      <c r="C24" s="32">
        <f t="shared" si="51"/>
        <v>0</v>
      </c>
      <c r="D24" s="33">
        <f t="shared" si="52"/>
        <v>0</v>
      </c>
      <c r="E24" s="34">
        <f t="shared" si="53"/>
        <v>0</v>
      </c>
      <c r="F24" s="35">
        <f t="shared" si="54"/>
        <v>0</v>
      </c>
      <c r="G24" s="349"/>
      <c r="H24" s="349"/>
      <c r="I24" s="35">
        <f t="shared" si="55"/>
        <v>0</v>
      </c>
      <c r="J24" s="349"/>
      <c r="K24" s="351"/>
      <c r="L24" s="36">
        <f t="shared" si="56"/>
        <v>0</v>
      </c>
      <c r="M24" s="349"/>
      <c r="N24" s="349"/>
      <c r="O24" s="35">
        <f t="shared" si="57"/>
        <v>0</v>
      </c>
      <c r="P24" s="349"/>
      <c r="Q24" s="349"/>
      <c r="R24" s="35">
        <f t="shared" si="58"/>
        <v>0</v>
      </c>
      <c r="S24" s="349"/>
      <c r="T24" s="354"/>
      <c r="U24" s="37">
        <f t="shared" si="59"/>
        <v>0</v>
      </c>
      <c r="V24" s="349"/>
      <c r="W24" s="354"/>
    </row>
    <row r="25" spans="1:23" ht="24.75" customHeight="1" x14ac:dyDescent="0.25">
      <c r="A25" s="61">
        <v>25</v>
      </c>
      <c r="B25" s="357" t="s">
        <v>12353</v>
      </c>
      <c r="C25" s="38">
        <f t="shared" ref="C25" si="60">D25+E25</f>
        <v>0</v>
      </c>
      <c r="D25" s="39">
        <f t="shared" ref="D25" si="61">G25+J25+M25+P25+S25+V25</f>
        <v>0</v>
      </c>
      <c r="E25" s="40">
        <f t="shared" ref="E25" si="62">+H25+K25+N25+Q25+T25+W25</f>
        <v>0</v>
      </c>
      <c r="F25" s="41">
        <f t="shared" ref="F25" si="63">+G25+H25</f>
        <v>0</v>
      </c>
      <c r="G25" s="319"/>
      <c r="H25" s="319"/>
      <c r="I25" s="41">
        <f t="shared" ref="I25" si="64">+J25+K25</f>
        <v>0</v>
      </c>
      <c r="J25" s="319"/>
      <c r="K25" s="352"/>
      <c r="L25" s="42">
        <f t="shared" ref="L25" si="65">+M25+N25</f>
        <v>0</v>
      </c>
      <c r="M25" s="319"/>
      <c r="N25" s="319"/>
      <c r="O25" s="41">
        <f t="shared" ref="O25" si="66">+P25+Q25</f>
        <v>0</v>
      </c>
      <c r="P25" s="319"/>
      <c r="Q25" s="319"/>
      <c r="R25" s="41">
        <f t="shared" ref="R25" si="67">+S25+T25</f>
        <v>0</v>
      </c>
      <c r="S25" s="319"/>
      <c r="T25" s="355"/>
      <c r="U25" s="43">
        <f t="shared" ref="U25" si="68">+V25+W25</f>
        <v>0</v>
      </c>
      <c r="V25" s="319"/>
      <c r="W25" s="355"/>
    </row>
    <row r="26" spans="1:23" ht="24.75" customHeight="1" x14ac:dyDescent="0.25">
      <c r="A26" s="61">
        <v>26</v>
      </c>
      <c r="B26" s="357" t="s">
        <v>12354</v>
      </c>
      <c r="C26" s="38">
        <f t="shared" ref="C26" si="69">D26+E26</f>
        <v>0</v>
      </c>
      <c r="D26" s="39">
        <f t="shared" ref="D26" si="70">G26+J26+M26+P26+S26+V26</f>
        <v>0</v>
      </c>
      <c r="E26" s="40">
        <f t="shared" ref="E26" si="71">+H26+K26+N26+Q26+T26+W26</f>
        <v>0</v>
      </c>
      <c r="F26" s="41">
        <f t="shared" ref="F26" si="72">+G26+H26</f>
        <v>0</v>
      </c>
      <c r="G26" s="319"/>
      <c r="H26" s="319"/>
      <c r="I26" s="41">
        <f t="shared" ref="I26" si="73">+J26+K26</f>
        <v>0</v>
      </c>
      <c r="J26" s="319"/>
      <c r="K26" s="352"/>
      <c r="L26" s="42">
        <f t="shared" ref="L26" si="74">+M26+N26</f>
        <v>0</v>
      </c>
      <c r="M26" s="319"/>
      <c r="N26" s="319"/>
      <c r="O26" s="41">
        <f t="shared" ref="O26" si="75">+P26+Q26</f>
        <v>0</v>
      </c>
      <c r="P26" s="319"/>
      <c r="Q26" s="319"/>
      <c r="R26" s="41">
        <f t="shared" ref="R26" si="76">+S26+T26</f>
        <v>0</v>
      </c>
      <c r="S26" s="319"/>
      <c r="T26" s="355"/>
      <c r="U26" s="43">
        <f t="shared" ref="U26" si="77">+V26+W26</f>
        <v>0</v>
      </c>
      <c r="V26" s="319"/>
      <c r="W26" s="355"/>
    </row>
    <row r="27" spans="1:23" ht="24.75" customHeight="1" thickBot="1" x14ac:dyDescent="0.3">
      <c r="A27" s="61">
        <v>27</v>
      </c>
      <c r="B27" s="358" t="s">
        <v>17060</v>
      </c>
      <c r="C27" s="45">
        <f t="shared" ref="C27" si="78">D27+E27</f>
        <v>0</v>
      </c>
      <c r="D27" s="46">
        <f t="shared" ref="D27" si="79">G27+J27+M27+P27+S27+V27</f>
        <v>0</v>
      </c>
      <c r="E27" s="47">
        <f t="shared" ref="E27" si="80">+H27+K27+N27+Q27+T27+W27</f>
        <v>0</v>
      </c>
      <c r="F27" s="48">
        <f t="shared" ref="F27" si="81">+G27+H27</f>
        <v>0</v>
      </c>
      <c r="G27" s="350"/>
      <c r="H27" s="350"/>
      <c r="I27" s="48">
        <f t="shared" ref="I27" si="82">+J27+K27</f>
        <v>0</v>
      </c>
      <c r="J27" s="350"/>
      <c r="K27" s="353"/>
      <c r="L27" s="49">
        <f t="shared" ref="L27" si="83">+M27+N27</f>
        <v>0</v>
      </c>
      <c r="M27" s="350"/>
      <c r="N27" s="350"/>
      <c r="O27" s="48">
        <f t="shared" ref="O27" si="84">+P27+Q27</f>
        <v>0</v>
      </c>
      <c r="P27" s="350"/>
      <c r="Q27" s="350"/>
      <c r="R27" s="48">
        <f t="shared" ref="R27" si="85">+S27+T27</f>
        <v>0</v>
      </c>
      <c r="S27" s="350"/>
      <c r="T27" s="356"/>
      <c r="U27" s="50">
        <f t="shared" ref="U27" si="86">+V27+W27</f>
        <v>0</v>
      </c>
      <c r="V27" s="350"/>
      <c r="W27" s="356"/>
    </row>
    <row r="28" spans="1:23" ht="16.5" thickTop="1" x14ac:dyDescent="0.25">
      <c r="A28" s="61">
        <v>28</v>
      </c>
      <c r="B28" s="51"/>
      <c r="C28" s="52"/>
      <c r="D28" s="52"/>
      <c r="E28" s="52"/>
      <c r="F28" s="53"/>
      <c r="G28" s="54" t="str">
        <f>IF(OR(G10&gt;'Cuadro 1'!G12,G11&gt;'Cuadro 1'!G12,G12&gt;'Cuadro 1'!G12,G13&gt;'Cuadro 1'!G12,G14&gt;'Cuadro 1'!G12,G15&gt;'Cuadro 1'!G12,G16&gt;'Cuadro 1'!G12,G17&gt;'Cuadro 1'!G12,G18&gt;'Cuadro 1'!G12,G19&gt;'Cuadro 1'!G12,G20&gt;'Cuadro 1'!G12,G21&gt;'Cuadro 1'!G12,G22&gt;'Cuadro 1'!G12,G23&gt;'Cuadro 1'!G12,G24&gt;'Cuadro 1'!G12,G25&gt;'Cuadro 1'!G12,G26&gt;'Cuadro 1'!G12,G27&gt;'Cuadro 1'!G12),"XXX","")</f>
        <v/>
      </c>
      <c r="H28" s="54" t="str">
        <f>IF(OR(H10&gt;'Cuadro 1'!H12,H11&gt;'Cuadro 1'!H12,H12&gt;'Cuadro 1'!H12,H13&gt;'Cuadro 1'!H12,H14&gt;'Cuadro 1'!H12,H15&gt;'Cuadro 1'!H12,H16&gt;'Cuadro 1'!H12,H17&gt;'Cuadro 1'!H12,H18&gt;'Cuadro 1'!H12,H19&gt;'Cuadro 1'!H12,H20&gt;'Cuadro 1'!H12,H21&gt;'Cuadro 1'!H12,H22&gt;'Cuadro 1'!H12,H23&gt;'Cuadro 1'!H12,H24&gt;'Cuadro 1'!H12,H25&gt;'Cuadro 1'!H12,H26&gt;'Cuadro 1'!H12,H27&gt;'Cuadro 1'!H12),"XXX","")</f>
        <v/>
      </c>
      <c r="I28" s="54"/>
      <c r="J28" s="54" t="str">
        <f>IF(OR(J10&gt;'Cuadro 1'!J12,J11&gt;'Cuadro 1'!J12,J12&gt;'Cuadro 1'!J12,J13&gt;'Cuadro 1'!J12,J14&gt;'Cuadro 1'!J12,J15&gt;'Cuadro 1'!J12,J16&gt;'Cuadro 1'!J12,J17&gt;'Cuadro 1'!J12,J18&gt;'Cuadro 1'!J12,J19&gt;'Cuadro 1'!J12,J20&gt;'Cuadro 1'!J12,J21&gt;'Cuadro 1'!J12,J22&gt;'Cuadro 1'!J12,J23&gt;'Cuadro 1'!J12,J24&gt;'Cuadro 1'!J12,J25&gt;'Cuadro 1'!J12,J26&gt;'Cuadro 1'!J12,J27&gt;'Cuadro 1'!J12),"XXX","")</f>
        <v/>
      </c>
      <c r="K28" s="54" t="str">
        <f>IF(OR(K10&gt;'Cuadro 1'!K12,K11&gt;'Cuadro 1'!K12,K12&gt;'Cuadro 1'!K12,K13&gt;'Cuadro 1'!K12,K14&gt;'Cuadro 1'!K12,K15&gt;'Cuadro 1'!K12,K16&gt;'Cuadro 1'!K12,K17&gt;'Cuadro 1'!K12,K18&gt;'Cuadro 1'!K12,K19&gt;'Cuadro 1'!K12,K20&gt;'Cuadro 1'!K12,K21&gt;'Cuadro 1'!K12,K22&gt;'Cuadro 1'!K12,K23&gt;'Cuadro 1'!K12,K24&gt;'Cuadro 1'!K12,K25&gt;'Cuadro 1'!K12,K26&gt;'Cuadro 1'!K12,K27&gt;'Cuadro 1'!K12),"XXX","")</f>
        <v/>
      </c>
      <c r="L28" s="54"/>
      <c r="M28" s="54" t="str">
        <f>IF(OR(M10&gt;'Cuadro 1'!M12,M11&gt;'Cuadro 1'!M12,M12&gt;'Cuadro 1'!M12,M13&gt;'Cuadro 1'!M12,M14&gt;'Cuadro 1'!M12,M15&gt;'Cuadro 1'!M12,M16&gt;'Cuadro 1'!M12,M17&gt;'Cuadro 1'!M12,M18&gt;'Cuadro 1'!M12,M19&gt;'Cuadro 1'!M12,M20&gt;'Cuadro 1'!M12,M21&gt;'Cuadro 1'!M12,M22&gt;'Cuadro 1'!M12,M23&gt;'Cuadro 1'!M12,M24&gt;'Cuadro 1'!M12,M25&gt;'Cuadro 1'!M12,M26&gt;'Cuadro 1'!M12,M27&gt;'Cuadro 1'!M12),"XXX","")</f>
        <v/>
      </c>
      <c r="N28" s="54" t="str">
        <f>IF(OR(N10&gt;'Cuadro 1'!N12,N11&gt;'Cuadro 1'!N12,N12&gt;'Cuadro 1'!N12,N13&gt;'Cuadro 1'!N12,N14&gt;'Cuadro 1'!N12,N15&gt;'Cuadro 1'!N12,N16&gt;'Cuadro 1'!N12,N17&gt;'Cuadro 1'!N12,N18&gt;'Cuadro 1'!N12,N19&gt;'Cuadro 1'!N12,N20&gt;'Cuadro 1'!N12,N21&gt;'Cuadro 1'!N12,N22&gt;'Cuadro 1'!N12,N23&gt;'Cuadro 1'!N12,N24&gt;'Cuadro 1'!N12,N25&gt;'Cuadro 1'!N12,N26&gt;'Cuadro 1'!N12,N27&gt;'Cuadro 1'!N12),"XXX","")</f>
        <v/>
      </c>
      <c r="O28" s="54"/>
      <c r="P28" s="54" t="str">
        <f>IF(OR(P10&gt;'Cuadro 1'!P12,P11&gt;'Cuadro 1'!P12,P12&gt;'Cuadro 1'!P12,P13&gt;'Cuadro 1'!P12,P14&gt;'Cuadro 1'!P12,P15&gt;'Cuadro 1'!P12,P16&gt;'Cuadro 1'!P12,P17&gt;'Cuadro 1'!P12,P18&gt;'Cuadro 1'!P12,P19&gt;'Cuadro 1'!P12,P20&gt;'Cuadro 1'!P12,P21&gt;'Cuadro 1'!P12,P22&gt;'Cuadro 1'!P12,P23&gt;'Cuadro 1'!P12,P24&gt;'Cuadro 1'!P12,P25&gt;'Cuadro 1'!P12,P26&gt;'Cuadro 1'!P12,P27&gt;'Cuadro 1'!P12),"XXX","")</f>
        <v/>
      </c>
      <c r="Q28" s="54" t="str">
        <f>IF(OR(Q10&gt;'Cuadro 1'!Q12,Q11&gt;'Cuadro 1'!Q12,Q12&gt;'Cuadro 1'!Q12,Q13&gt;'Cuadro 1'!Q12,Q14&gt;'Cuadro 1'!Q12,Q15&gt;'Cuadro 1'!Q12,Q16&gt;'Cuadro 1'!Q12,Q17&gt;'Cuadro 1'!Q12,Q18&gt;'Cuadro 1'!Q12,Q19&gt;'Cuadro 1'!Q12,Q20&gt;'Cuadro 1'!Q12,Q21&gt;'Cuadro 1'!Q12,Q22&gt;'Cuadro 1'!Q12,Q23&gt;'Cuadro 1'!Q12,Q24&gt;'Cuadro 1'!Q12,Q25&gt;'Cuadro 1'!Q12,Q26&gt;'Cuadro 1'!Q12,Q27&gt;'Cuadro 1'!Q12),"XXX","")</f>
        <v/>
      </c>
      <c r="R28" s="54"/>
      <c r="S28" s="54" t="str">
        <f>IF(OR(S10&gt;'Cuadro 1'!S12,S11&gt;'Cuadro 1'!S12,S12&gt;'Cuadro 1'!S12,S13&gt;'Cuadro 1'!S12,S14&gt;'Cuadro 1'!S12,S15&gt;'Cuadro 1'!S12,S16&gt;'Cuadro 1'!S12,S17&gt;'Cuadro 1'!S12,S18&gt;'Cuadro 1'!S12,S19&gt;'Cuadro 1'!S12,S20&gt;'Cuadro 1'!S12,S21&gt;'Cuadro 1'!S12,S22&gt;'Cuadro 1'!S12,S23&gt;'Cuadro 1'!S12,S24&gt;'Cuadro 1'!S12,S25&gt;'Cuadro 1'!S12,S26&gt;'Cuadro 1'!S12,S27&gt;'Cuadro 1'!S12),"XXX","")</f>
        <v/>
      </c>
      <c r="T28" s="54" t="str">
        <f>IF(OR(T10&gt;'Cuadro 1'!T12,T11&gt;'Cuadro 1'!T12,T12&gt;'Cuadro 1'!T12,T13&gt;'Cuadro 1'!T12,T14&gt;'Cuadro 1'!T12,T15&gt;'Cuadro 1'!T12,T16&gt;'Cuadro 1'!T12,T17&gt;'Cuadro 1'!T12,T18&gt;'Cuadro 1'!T12,T19&gt;'Cuadro 1'!T12,T20&gt;'Cuadro 1'!T12,T21&gt;'Cuadro 1'!T12,T22&gt;'Cuadro 1'!T12,T23&gt;'Cuadro 1'!T12,T24&gt;'Cuadro 1'!T12,T25&gt;'Cuadro 1'!T12,T26&gt;'Cuadro 1'!T12,T27&gt;'Cuadro 1'!T12),"XXX","")</f>
        <v/>
      </c>
      <c r="U28" s="54"/>
      <c r="V28" s="54" t="str">
        <f>IF(OR(V10&gt;'Cuadro 1'!V12,V11&gt;'Cuadro 1'!V12,V12&gt;'Cuadro 1'!V12,V13&gt;'Cuadro 1'!V12,V14&gt;'Cuadro 1'!V12,V15&gt;'Cuadro 1'!V12,V16&gt;'Cuadro 1'!V12,V17&gt;'Cuadro 1'!V12,V18&gt;'Cuadro 1'!V12,V19&gt;'Cuadro 1'!V12,V20&gt;'Cuadro 1'!V12,V21&gt;'Cuadro 1'!V12,V22&gt;'Cuadro 1'!V12,V23&gt;'Cuadro 1'!V12,V24&gt;'Cuadro 1'!V12,V25&gt;'Cuadro 1'!V12,V26&gt;'Cuadro 1'!V12,V27&gt;'Cuadro 1'!V12),"XXX","")</f>
        <v/>
      </c>
      <c r="W28" s="54" t="str">
        <f>IF(OR(W10&gt;'Cuadro 1'!W12,W11&gt;'Cuadro 1'!W12,W12&gt;'Cuadro 1'!W12,W13&gt;'Cuadro 1'!W12,W14&gt;'Cuadro 1'!W12,W15&gt;'Cuadro 1'!W12,W16&gt;'Cuadro 1'!W12,W17&gt;'Cuadro 1'!W12,W18&gt;'Cuadro 1'!W12,W19&gt;'Cuadro 1'!W12,W20&gt;'Cuadro 1'!W12,W21&gt;'Cuadro 1'!W12,W22&gt;'Cuadro 1'!W12,W23&gt;'Cuadro 1'!W12,W24&gt;'Cuadro 1'!W12,W25&gt;'Cuadro 1'!W12,W26&gt;'Cuadro 1'!W12,W27&gt;'Cuadro 1'!W12),"XXX","")</f>
        <v/>
      </c>
    </row>
    <row r="29" spans="1:23" ht="21" customHeight="1" x14ac:dyDescent="0.25">
      <c r="A29" s="61">
        <v>29</v>
      </c>
      <c r="B29" s="55"/>
      <c r="C29" s="55"/>
      <c r="D29" s="55"/>
      <c r="E29" s="55"/>
      <c r="F29" s="581" t="str">
        <f>IF(OR(G28="XXX",H28="XXX",J28="XXX",K28="XXX",M28="XXX",N28="XXX",P28="XXX",Q28="XXX",S28="XXX",T28="XXX",V28="XXX",W28="XXX"),"¡Verificar los datos digitados en alguna de las Asignaturas!.
No pueden ser mayores a lo digitado en MATRÍCULA FINAL en el Cuadro 1.","")</f>
        <v/>
      </c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6"/>
      <c r="V29" s="56"/>
      <c r="W29" s="56"/>
    </row>
    <row r="30" spans="1:23" ht="21" customHeight="1" x14ac:dyDescent="0.25">
      <c r="A30" s="61">
        <v>30</v>
      </c>
      <c r="C30" s="57"/>
      <c r="D30" s="57"/>
      <c r="E30" s="57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6"/>
      <c r="V30" s="56"/>
      <c r="W30" s="56"/>
    </row>
    <row r="31" spans="1:23" ht="15.75" x14ac:dyDescent="0.25">
      <c r="A31" s="61">
        <v>31</v>
      </c>
      <c r="B31" s="58" t="s">
        <v>10247</v>
      </c>
      <c r="C31" s="57"/>
      <c r="D31" s="57"/>
      <c r="E31" s="57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3" ht="17.25" customHeight="1" x14ac:dyDescent="0.25">
      <c r="A32" s="61">
        <v>32</v>
      </c>
      <c r="B32" s="588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90"/>
    </row>
    <row r="33" spans="2:23" ht="17.25" customHeight="1" x14ac:dyDescent="0.25">
      <c r="B33" s="591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3"/>
    </row>
    <row r="34" spans="2:23" ht="17.25" customHeight="1" x14ac:dyDescent="0.25">
      <c r="B34" s="591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3"/>
    </row>
    <row r="35" spans="2:23" ht="17.25" customHeight="1" x14ac:dyDescent="0.25">
      <c r="B35" s="591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3"/>
    </row>
    <row r="36" spans="2:23" ht="17.25" customHeight="1" x14ac:dyDescent="0.25">
      <c r="B36" s="594"/>
      <c r="C36" s="595"/>
      <c r="D36" s="595"/>
      <c r="E36" s="595"/>
      <c r="F36" s="595"/>
      <c r="G36" s="595"/>
      <c r="H36" s="595"/>
      <c r="I36" s="595"/>
      <c r="J36" s="595"/>
      <c r="K36" s="595"/>
      <c r="L36" s="595"/>
      <c r="M36" s="595"/>
      <c r="N36" s="595"/>
      <c r="O36" s="595"/>
      <c r="P36" s="595"/>
      <c r="Q36" s="595"/>
      <c r="R36" s="595"/>
      <c r="S36" s="595"/>
      <c r="T36" s="595"/>
      <c r="U36" s="595"/>
      <c r="V36" s="595"/>
      <c r="W36" s="596"/>
    </row>
  </sheetData>
  <sheetProtection algorithmName="SHA-512" hashValue="LVBEXoeSzLX977Dvpz12urUVABTz3y6SINe9bhpf44nUdcZeyz2pJL7M2DLMod0pbDmzFZONkUmph1cffWqsVg==" saltValue="I8+bfnRXr6gUd51mvd8TZw==" spinCount="100000" sheet="1" objects="1" scenarios="1"/>
  <mergeCells count="10">
    <mergeCell ref="F29:T30"/>
    <mergeCell ref="B32:W36"/>
    <mergeCell ref="B4:B5"/>
    <mergeCell ref="C4:E4"/>
    <mergeCell ref="F4:H4"/>
    <mergeCell ref="I4:K4"/>
    <mergeCell ref="L4:N4"/>
    <mergeCell ref="O4:Q4"/>
    <mergeCell ref="R4:T4"/>
    <mergeCell ref="U4:W4"/>
  </mergeCells>
  <conditionalFormatting sqref="C6:F27 I6:I27 L6:L27 O6:O27 R6:R27 U6:U27">
    <cfRule type="cellIs" dxfId="105" priority="25" operator="equal">
      <formula>0</formula>
    </cfRule>
  </conditionalFormatting>
  <conditionalFormatting sqref="C28:W28">
    <cfRule type="cellIs" dxfId="104" priority="104" operator="equal">
      <formula>0</formula>
    </cfRule>
  </conditionalFormatting>
  <conditionalFormatting sqref="F29 U29:W30">
    <cfRule type="containsText" dxfId="103" priority="103" operator="containsText" text="MATRÍCULA">
      <formula>NOT(ISERROR(SEARCH("MATRÍCULA",F29)))</formula>
    </cfRule>
  </conditionalFormatting>
  <conditionalFormatting sqref="G6:H9 J6:K9 M6:N9 P6:Q9 S6:T9 V6:W9">
    <cfRule type="cellIs" dxfId="101" priority="1" operator="equal">
      <formula>0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66" orientation="landscape" r:id="rId1"/>
  <headerFooter>
    <oddHeader>&amp;L&amp;G</oddHeader>
    <oddFooter>&amp;R&amp;"Carlito,Negrita"I y II Ciclos&amp;"Carlito,Normal",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3" operator="greaterThan" id="{CC456FF5-326B-42E6-83C4-05AC97CC86D0}">
            <xm:f>'Cuadro 1'!$G$12</xm:f>
            <x14:dxf>
              <font>
                <color rgb="FFFF0000"/>
              </font>
            </x14:dxf>
          </x14:cfRule>
          <xm:sqref>G10:G27</xm:sqref>
        </x14:conditionalFormatting>
        <x14:conditionalFormatting xmlns:xm="http://schemas.microsoft.com/office/excel/2006/main">
          <x14:cfRule type="cellIs" priority="62" operator="greaterThan" id="{C1587362-CC7D-45D0-82BB-AC1832D0DB68}">
            <xm:f>'Cuadro 1'!$H$12</xm:f>
            <x14:dxf>
              <font>
                <color rgb="FFFF0000"/>
              </font>
            </x14:dxf>
          </x14:cfRule>
          <xm:sqref>H10:H27</xm:sqref>
        </x14:conditionalFormatting>
        <x14:conditionalFormatting xmlns:xm="http://schemas.microsoft.com/office/excel/2006/main">
          <x14:cfRule type="cellIs" priority="61" operator="greaterThan" id="{63F7FFAD-F889-4C69-8216-C23396C47824}">
            <xm:f>'Cuadro 1'!$J$12</xm:f>
            <x14:dxf>
              <font>
                <color rgb="FFFF0000"/>
              </font>
            </x14:dxf>
          </x14:cfRule>
          <xm:sqref>J10:J27</xm:sqref>
        </x14:conditionalFormatting>
        <x14:conditionalFormatting xmlns:xm="http://schemas.microsoft.com/office/excel/2006/main">
          <x14:cfRule type="cellIs" priority="60" operator="greaterThan" id="{B8A2B865-179C-49D2-AE5C-D354381DBF06}">
            <xm:f>'Cuadro 1'!$K$12</xm:f>
            <x14:dxf>
              <font>
                <color rgb="FFFF0000"/>
              </font>
            </x14:dxf>
          </x14:cfRule>
          <xm:sqref>K10:K27</xm:sqref>
        </x14:conditionalFormatting>
        <x14:conditionalFormatting xmlns:xm="http://schemas.microsoft.com/office/excel/2006/main">
          <x14:cfRule type="cellIs" priority="59" operator="greaterThan" id="{D6CB8127-F606-4B7F-93C9-A35191ADE100}">
            <xm:f>'Cuadro 1'!$M$12</xm:f>
            <x14:dxf>
              <font>
                <color rgb="FFFF0000"/>
              </font>
            </x14:dxf>
          </x14:cfRule>
          <xm:sqref>M10:M27</xm:sqref>
        </x14:conditionalFormatting>
        <x14:conditionalFormatting xmlns:xm="http://schemas.microsoft.com/office/excel/2006/main">
          <x14:cfRule type="cellIs" priority="58" operator="greaterThan" id="{0F4878AB-EE3D-4912-870D-FBA862C8CB2C}">
            <xm:f>'Cuadro 1'!$N$12</xm:f>
            <x14:dxf>
              <font>
                <color rgb="FFFF0000"/>
              </font>
            </x14:dxf>
          </x14:cfRule>
          <xm:sqref>N10:N27</xm:sqref>
        </x14:conditionalFormatting>
        <x14:conditionalFormatting xmlns:xm="http://schemas.microsoft.com/office/excel/2006/main">
          <x14:cfRule type="cellIs" priority="57" operator="greaterThan" id="{21FC30E6-30A8-4633-8895-6B2169D73A8E}">
            <xm:f>'Cuadro 1'!$P$12</xm:f>
            <x14:dxf>
              <font>
                <color rgb="FFFF0000"/>
              </font>
            </x14:dxf>
          </x14:cfRule>
          <xm:sqref>P10:P27</xm:sqref>
        </x14:conditionalFormatting>
        <x14:conditionalFormatting xmlns:xm="http://schemas.microsoft.com/office/excel/2006/main">
          <x14:cfRule type="cellIs" priority="56" operator="greaterThan" id="{5C06804A-100A-45A0-8607-E138BDF754AB}">
            <xm:f>'Cuadro 1'!$Q$12</xm:f>
            <x14:dxf>
              <font>
                <color rgb="FFFF0000"/>
              </font>
            </x14:dxf>
          </x14:cfRule>
          <xm:sqref>Q10:Q27</xm:sqref>
        </x14:conditionalFormatting>
        <x14:conditionalFormatting xmlns:xm="http://schemas.microsoft.com/office/excel/2006/main">
          <x14:cfRule type="cellIs" priority="55" operator="greaterThan" id="{36BE4862-3B62-431C-BAD7-20A590E42CEC}">
            <xm:f>'Cuadro 1'!$S$12</xm:f>
            <x14:dxf>
              <font>
                <color rgb="FFFF0000"/>
              </font>
            </x14:dxf>
          </x14:cfRule>
          <xm:sqref>S10:S27</xm:sqref>
        </x14:conditionalFormatting>
        <x14:conditionalFormatting xmlns:xm="http://schemas.microsoft.com/office/excel/2006/main">
          <x14:cfRule type="cellIs" priority="54" operator="greaterThan" id="{9D8EDB56-FEF5-4530-9B41-36233CBFC9DA}">
            <xm:f>'Cuadro 1'!$T$12</xm:f>
            <x14:dxf>
              <font>
                <color rgb="FFFF0000"/>
              </font>
            </x14:dxf>
          </x14:cfRule>
          <xm:sqref>T10:T27</xm:sqref>
        </x14:conditionalFormatting>
        <x14:conditionalFormatting xmlns:xm="http://schemas.microsoft.com/office/excel/2006/main">
          <x14:cfRule type="cellIs" priority="53" operator="greaterThan" id="{0D8F3D1F-0144-4335-B081-5F64CBA327A5}">
            <xm:f>'Cuadro 1'!$V$12</xm:f>
            <x14:dxf>
              <font>
                <color rgb="FFFF0000"/>
              </font>
            </x14:dxf>
          </x14:cfRule>
          <xm:sqref>V10:V27</xm:sqref>
        </x14:conditionalFormatting>
        <x14:conditionalFormatting xmlns:xm="http://schemas.microsoft.com/office/excel/2006/main">
          <x14:cfRule type="cellIs" priority="52" operator="greaterThan" id="{B2A00EEB-4D1E-4901-9801-1342AF6B75E6}">
            <xm:f>'Cuadro 1'!$W$12</xm:f>
            <x14:dxf>
              <font>
                <color rgb="FFFF0000"/>
              </font>
            </x14:dxf>
          </x14:cfRule>
          <xm:sqref>W10:W27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140625" style="18" customWidth="1"/>
    <col min="2" max="2" width="46" style="22" customWidth="1"/>
    <col min="3" max="5" width="6.5703125" style="22" customWidth="1"/>
    <col min="6" max="23" width="6.28515625" style="22" customWidth="1"/>
    <col min="24" max="16384" width="11.42578125" style="22"/>
  </cols>
  <sheetData>
    <row r="1" spans="1:26" ht="18.75" x14ac:dyDescent="0.3">
      <c r="A1" s="61">
        <v>1</v>
      </c>
      <c r="B1" s="19" t="s">
        <v>12344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26" ht="18.75" x14ac:dyDescent="0.3">
      <c r="A2" s="61">
        <v>2</v>
      </c>
      <c r="B2" s="19" t="s">
        <v>14574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</row>
    <row r="3" spans="1:26" ht="19.5" thickBot="1" x14ac:dyDescent="0.35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7.75" customHeight="1" thickTop="1" x14ac:dyDescent="0.25">
      <c r="A4" s="61">
        <v>4</v>
      </c>
      <c r="B4" s="597" t="s">
        <v>20</v>
      </c>
      <c r="C4" s="587" t="s">
        <v>0</v>
      </c>
      <c r="D4" s="583"/>
      <c r="E4" s="584"/>
      <c r="F4" s="582" t="s">
        <v>17086</v>
      </c>
      <c r="G4" s="583"/>
      <c r="H4" s="584"/>
      <c r="I4" s="582" t="s">
        <v>17087</v>
      </c>
      <c r="J4" s="583"/>
      <c r="K4" s="584"/>
      <c r="L4" s="582" t="s">
        <v>17088</v>
      </c>
      <c r="M4" s="583"/>
      <c r="N4" s="584"/>
      <c r="O4" s="582" t="s">
        <v>17089</v>
      </c>
      <c r="P4" s="583"/>
      <c r="Q4" s="584"/>
      <c r="R4" s="582" t="s">
        <v>17090</v>
      </c>
      <c r="S4" s="583"/>
      <c r="T4" s="584"/>
      <c r="U4" s="582" t="s">
        <v>17091</v>
      </c>
      <c r="V4" s="583"/>
      <c r="W4" s="583"/>
    </row>
    <row r="5" spans="1:26" ht="30" customHeight="1" thickBot="1" x14ac:dyDescent="0.3">
      <c r="A5" s="61">
        <v>5</v>
      </c>
      <c r="B5" s="598"/>
      <c r="C5" s="24" t="s">
        <v>0</v>
      </c>
      <c r="D5" s="25" t="s">
        <v>29</v>
      </c>
      <c r="E5" s="26" t="s">
        <v>28</v>
      </c>
      <c r="F5" s="27" t="s">
        <v>0</v>
      </c>
      <c r="G5" s="25" t="s">
        <v>29</v>
      </c>
      <c r="H5" s="28" t="s">
        <v>28</v>
      </c>
      <c r="I5" s="26" t="s">
        <v>0</v>
      </c>
      <c r="J5" s="25" t="s">
        <v>29</v>
      </c>
      <c r="K5" s="26" t="s">
        <v>28</v>
      </c>
      <c r="L5" s="27" t="s">
        <v>0</v>
      </c>
      <c r="M5" s="25" t="s">
        <v>29</v>
      </c>
      <c r="N5" s="28" t="s">
        <v>28</v>
      </c>
      <c r="O5" s="26" t="s">
        <v>0</v>
      </c>
      <c r="P5" s="25" t="s">
        <v>29</v>
      </c>
      <c r="Q5" s="26" t="s">
        <v>28</v>
      </c>
      <c r="R5" s="27" t="s">
        <v>0</v>
      </c>
      <c r="S5" s="25" t="s">
        <v>29</v>
      </c>
      <c r="T5" s="28" t="s">
        <v>28</v>
      </c>
      <c r="U5" s="26" t="s">
        <v>0</v>
      </c>
      <c r="V5" s="25" t="s">
        <v>29</v>
      </c>
      <c r="W5" s="26" t="s">
        <v>28</v>
      </c>
    </row>
    <row r="6" spans="1:26" ht="24.75" customHeight="1" thickTop="1" x14ac:dyDescent="0.25">
      <c r="A6" s="61">
        <v>6</v>
      </c>
      <c r="B6" s="377" t="s">
        <v>21</v>
      </c>
      <c r="C6" s="116">
        <f t="shared" ref="C6:C7" si="0">D6+E6</f>
        <v>0</v>
      </c>
      <c r="D6" s="117">
        <f t="shared" ref="D6" si="1">G6+J6+M6+P6+S6+V6</f>
        <v>0</v>
      </c>
      <c r="E6" s="305">
        <f t="shared" ref="E6" si="2">+H6+K6+N6+Q6+T6+W6</f>
        <v>0</v>
      </c>
      <c r="F6" s="306">
        <f t="shared" ref="F6:F28" si="3">+G6+H6</f>
        <v>0</v>
      </c>
      <c r="G6" s="379"/>
      <c r="H6" s="379"/>
      <c r="I6" s="306">
        <f t="shared" ref="I6:I28" si="4">+J6+K6</f>
        <v>0</v>
      </c>
      <c r="J6" s="379"/>
      <c r="K6" s="379"/>
      <c r="L6" s="306">
        <f t="shared" ref="L6:L28" si="5">+M6+N6</f>
        <v>0</v>
      </c>
      <c r="M6" s="379"/>
      <c r="N6" s="379"/>
      <c r="O6" s="306">
        <f t="shared" ref="O6:O28" si="6">+P6+Q6</f>
        <v>0</v>
      </c>
      <c r="P6" s="379"/>
      <c r="Q6" s="379"/>
      <c r="R6" s="306">
        <f t="shared" ref="R6:R28" si="7">+S6+T6</f>
        <v>0</v>
      </c>
      <c r="S6" s="379"/>
      <c r="T6" s="379"/>
      <c r="U6" s="306">
        <f t="shared" ref="U6:U28" si="8">+V6+W6</f>
        <v>0</v>
      </c>
      <c r="V6" s="379"/>
      <c r="W6" s="380"/>
    </row>
    <row r="7" spans="1:26" ht="24.75" customHeight="1" x14ac:dyDescent="0.25">
      <c r="A7" s="61">
        <v>7</v>
      </c>
      <c r="B7" s="359" t="s">
        <v>22</v>
      </c>
      <c r="C7" s="38">
        <f t="shared" si="0"/>
        <v>0</v>
      </c>
      <c r="D7" s="39">
        <f>G7+J7+M7+P7+S7+V7</f>
        <v>0</v>
      </c>
      <c r="E7" s="40">
        <f>+H7+K7+N7+Q7+T7+W7</f>
        <v>0</v>
      </c>
      <c r="F7" s="41">
        <f t="shared" si="3"/>
        <v>0</v>
      </c>
      <c r="G7" s="319"/>
      <c r="H7" s="319"/>
      <c r="I7" s="41">
        <f t="shared" si="4"/>
        <v>0</v>
      </c>
      <c r="J7" s="319"/>
      <c r="K7" s="319"/>
      <c r="L7" s="41">
        <f t="shared" si="5"/>
        <v>0</v>
      </c>
      <c r="M7" s="319"/>
      <c r="N7" s="319"/>
      <c r="O7" s="41">
        <f t="shared" si="6"/>
        <v>0</v>
      </c>
      <c r="P7" s="319"/>
      <c r="Q7" s="319"/>
      <c r="R7" s="41">
        <f t="shared" si="7"/>
        <v>0</v>
      </c>
      <c r="S7" s="319"/>
      <c r="T7" s="319"/>
      <c r="U7" s="41">
        <f t="shared" si="8"/>
        <v>0</v>
      </c>
      <c r="V7" s="319"/>
      <c r="W7" s="355"/>
    </row>
    <row r="8" spans="1:26" ht="24.75" customHeight="1" x14ac:dyDescent="0.25">
      <c r="A8" s="61">
        <v>8</v>
      </c>
      <c r="B8" s="359" t="s">
        <v>23</v>
      </c>
      <c r="C8" s="38">
        <f t="shared" ref="C8:C28" si="9">D8+E8</f>
        <v>0</v>
      </c>
      <c r="D8" s="39">
        <f t="shared" ref="D8:D28" si="10">G8+J8+M8+P8+S8+V8</f>
        <v>0</v>
      </c>
      <c r="E8" s="40">
        <f t="shared" ref="E8:E28" si="11">+H8+K8+N8+Q8+T8+W8</f>
        <v>0</v>
      </c>
      <c r="F8" s="41">
        <f t="shared" si="3"/>
        <v>0</v>
      </c>
      <c r="G8" s="319"/>
      <c r="H8" s="319"/>
      <c r="I8" s="41">
        <f t="shared" si="4"/>
        <v>0</v>
      </c>
      <c r="J8" s="319"/>
      <c r="K8" s="319"/>
      <c r="L8" s="41">
        <f t="shared" si="5"/>
        <v>0</v>
      </c>
      <c r="M8" s="319"/>
      <c r="N8" s="319"/>
      <c r="O8" s="41">
        <f t="shared" si="6"/>
        <v>0</v>
      </c>
      <c r="P8" s="319"/>
      <c r="Q8" s="319"/>
      <c r="R8" s="41">
        <f t="shared" si="7"/>
        <v>0</v>
      </c>
      <c r="S8" s="319"/>
      <c r="T8" s="319"/>
      <c r="U8" s="41">
        <f t="shared" si="8"/>
        <v>0</v>
      </c>
      <c r="V8" s="319"/>
      <c r="W8" s="355"/>
    </row>
    <row r="9" spans="1:26" ht="24.75" customHeight="1" x14ac:dyDescent="0.25">
      <c r="A9" s="61">
        <v>9</v>
      </c>
      <c r="B9" s="357" t="s">
        <v>24</v>
      </c>
      <c r="C9" s="38">
        <f t="shared" si="9"/>
        <v>0</v>
      </c>
      <c r="D9" s="39">
        <f t="shared" si="10"/>
        <v>0</v>
      </c>
      <c r="E9" s="40">
        <f t="shared" si="11"/>
        <v>0</v>
      </c>
      <c r="F9" s="41">
        <f t="shared" si="3"/>
        <v>0</v>
      </c>
      <c r="G9" s="319"/>
      <c r="H9" s="319"/>
      <c r="I9" s="41">
        <f t="shared" si="4"/>
        <v>0</v>
      </c>
      <c r="J9" s="319"/>
      <c r="K9" s="319"/>
      <c r="L9" s="41">
        <f t="shared" si="5"/>
        <v>0</v>
      </c>
      <c r="M9" s="319"/>
      <c r="N9" s="319"/>
      <c r="O9" s="41">
        <f t="shared" si="6"/>
        <v>0</v>
      </c>
      <c r="P9" s="319"/>
      <c r="Q9" s="319"/>
      <c r="R9" s="41">
        <f t="shared" si="7"/>
        <v>0</v>
      </c>
      <c r="S9" s="319"/>
      <c r="T9" s="319"/>
      <c r="U9" s="41">
        <f t="shared" si="8"/>
        <v>0</v>
      </c>
      <c r="V9" s="319"/>
      <c r="W9" s="355"/>
    </row>
    <row r="10" spans="1:26" ht="24.75" customHeight="1" x14ac:dyDescent="0.25">
      <c r="A10" s="61">
        <v>10</v>
      </c>
      <c r="B10" s="357" t="s">
        <v>18</v>
      </c>
      <c r="C10" s="38">
        <f t="shared" si="9"/>
        <v>0</v>
      </c>
      <c r="D10" s="39">
        <f t="shared" si="10"/>
        <v>0</v>
      </c>
      <c r="E10" s="40">
        <f t="shared" si="11"/>
        <v>0</v>
      </c>
      <c r="F10" s="41">
        <f t="shared" si="3"/>
        <v>0</v>
      </c>
      <c r="G10" s="319"/>
      <c r="H10" s="319"/>
      <c r="I10" s="41">
        <f t="shared" si="4"/>
        <v>0</v>
      </c>
      <c r="J10" s="319"/>
      <c r="K10" s="319"/>
      <c r="L10" s="41">
        <f t="shared" si="5"/>
        <v>0</v>
      </c>
      <c r="M10" s="319"/>
      <c r="N10" s="319"/>
      <c r="O10" s="41">
        <f t="shared" si="6"/>
        <v>0</v>
      </c>
      <c r="P10" s="319"/>
      <c r="Q10" s="319"/>
      <c r="R10" s="41">
        <f t="shared" si="7"/>
        <v>0</v>
      </c>
      <c r="S10" s="319"/>
      <c r="T10" s="319"/>
      <c r="U10" s="41">
        <f t="shared" si="8"/>
        <v>0</v>
      </c>
      <c r="V10" s="319"/>
      <c r="W10" s="355"/>
    </row>
    <row r="11" spans="1:26" ht="24.75" customHeight="1" x14ac:dyDescent="0.25">
      <c r="A11" s="61">
        <v>11</v>
      </c>
      <c r="B11" s="357" t="s">
        <v>12352</v>
      </c>
      <c r="C11" s="38">
        <f t="shared" ref="C11:C16" si="12">D11+E11</f>
        <v>0</v>
      </c>
      <c r="D11" s="39">
        <f t="shared" ref="D11:D16" si="13">G11+J11+M11+P11+S11+V11</f>
        <v>0</v>
      </c>
      <c r="E11" s="40">
        <f t="shared" ref="E11:E16" si="14">+H11+K11+N11+Q11+T11+W11</f>
        <v>0</v>
      </c>
      <c r="F11" s="41">
        <f t="shared" ref="F11:F16" si="15">+G11+H11</f>
        <v>0</v>
      </c>
      <c r="G11" s="319"/>
      <c r="H11" s="319"/>
      <c r="I11" s="41">
        <f t="shared" ref="I11:I16" si="16">+J11+K11</f>
        <v>0</v>
      </c>
      <c r="J11" s="319"/>
      <c r="K11" s="319"/>
      <c r="L11" s="41">
        <f t="shared" ref="L11:L16" si="17">+M11+N11</f>
        <v>0</v>
      </c>
      <c r="M11" s="319"/>
      <c r="N11" s="319"/>
      <c r="O11" s="41">
        <f t="shared" ref="O11:O16" si="18">+P11+Q11</f>
        <v>0</v>
      </c>
      <c r="P11" s="319"/>
      <c r="Q11" s="319"/>
      <c r="R11" s="41">
        <f t="shared" ref="R11:R16" si="19">+S11+T11</f>
        <v>0</v>
      </c>
      <c r="S11" s="319"/>
      <c r="T11" s="319"/>
      <c r="U11" s="41">
        <f t="shared" ref="U11:U16" si="20">+V11+W11</f>
        <v>0</v>
      </c>
      <c r="V11" s="319"/>
      <c r="W11" s="355"/>
    </row>
    <row r="12" spans="1:26" ht="24.75" customHeight="1" x14ac:dyDescent="0.25">
      <c r="A12" s="61">
        <v>12</v>
      </c>
      <c r="B12" s="357" t="s">
        <v>17061</v>
      </c>
      <c r="C12" s="38">
        <f t="shared" si="12"/>
        <v>0</v>
      </c>
      <c r="D12" s="39">
        <f t="shared" si="13"/>
        <v>0</v>
      </c>
      <c r="E12" s="40">
        <f t="shared" si="14"/>
        <v>0</v>
      </c>
      <c r="F12" s="41">
        <f t="shared" si="15"/>
        <v>0</v>
      </c>
      <c r="G12" s="319"/>
      <c r="H12" s="319"/>
      <c r="I12" s="41">
        <f t="shared" si="16"/>
        <v>0</v>
      </c>
      <c r="J12" s="319"/>
      <c r="K12" s="319"/>
      <c r="L12" s="41">
        <f t="shared" si="17"/>
        <v>0</v>
      </c>
      <c r="M12" s="319"/>
      <c r="N12" s="319"/>
      <c r="O12" s="41">
        <f t="shared" si="18"/>
        <v>0</v>
      </c>
      <c r="P12" s="319"/>
      <c r="Q12" s="319"/>
      <c r="R12" s="41">
        <f t="shared" si="19"/>
        <v>0</v>
      </c>
      <c r="S12" s="319"/>
      <c r="T12" s="319"/>
      <c r="U12" s="41">
        <f t="shared" si="20"/>
        <v>0</v>
      </c>
      <c r="V12" s="319"/>
      <c r="W12" s="355"/>
    </row>
    <row r="13" spans="1:26" ht="24.75" customHeight="1" x14ac:dyDescent="0.25">
      <c r="A13" s="61">
        <v>13</v>
      </c>
      <c r="B13" s="357" t="s">
        <v>17062</v>
      </c>
      <c r="C13" s="38">
        <f t="shared" si="12"/>
        <v>0</v>
      </c>
      <c r="D13" s="39">
        <f t="shared" si="13"/>
        <v>0</v>
      </c>
      <c r="E13" s="40">
        <f t="shared" si="14"/>
        <v>0</v>
      </c>
      <c r="F13" s="41">
        <f t="shared" si="15"/>
        <v>0</v>
      </c>
      <c r="G13" s="319"/>
      <c r="H13" s="319"/>
      <c r="I13" s="41">
        <f t="shared" si="16"/>
        <v>0</v>
      </c>
      <c r="J13" s="319"/>
      <c r="K13" s="319"/>
      <c r="L13" s="41">
        <f t="shared" si="17"/>
        <v>0</v>
      </c>
      <c r="M13" s="319"/>
      <c r="N13" s="319"/>
      <c r="O13" s="41">
        <f t="shared" si="18"/>
        <v>0</v>
      </c>
      <c r="P13" s="319"/>
      <c r="Q13" s="319"/>
      <c r="R13" s="41">
        <f t="shared" si="19"/>
        <v>0</v>
      </c>
      <c r="S13" s="319"/>
      <c r="T13" s="319"/>
      <c r="U13" s="41">
        <f t="shared" si="20"/>
        <v>0</v>
      </c>
      <c r="V13" s="319"/>
      <c r="W13" s="355"/>
    </row>
    <row r="14" spans="1:26" ht="24.75" customHeight="1" x14ac:dyDescent="0.25">
      <c r="A14" s="61">
        <v>14</v>
      </c>
      <c r="B14" s="357" t="s">
        <v>19</v>
      </c>
      <c r="C14" s="38">
        <f t="shared" si="12"/>
        <v>0</v>
      </c>
      <c r="D14" s="39">
        <f t="shared" si="13"/>
        <v>0</v>
      </c>
      <c r="E14" s="40">
        <f t="shared" si="14"/>
        <v>0</v>
      </c>
      <c r="F14" s="41">
        <f t="shared" si="15"/>
        <v>0</v>
      </c>
      <c r="G14" s="319"/>
      <c r="H14" s="319"/>
      <c r="I14" s="41">
        <f t="shared" si="16"/>
        <v>0</v>
      </c>
      <c r="J14" s="319"/>
      <c r="K14" s="319"/>
      <c r="L14" s="41">
        <f t="shared" si="17"/>
        <v>0</v>
      </c>
      <c r="M14" s="319"/>
      <c r="N14" s="319"/>
      <c r="O14" s="41">
        <f t="shared" si="18"/>
        <v>0</v>
      </c>
      <c r="P14" s="319"/>
      <c r="Q14" s="319"/>
      <c r="R14" s="41">
        <f t="shared" si="19"/>
        <v>0</v>
      </c>
      <c r="S14" s="319"/>
      <c r="T14" s="319"/>
      <c r="U14" s="41">
        <f t="shared" si="20"/>
        <v>0</v>
      </c>
      <c r="V14" s="319"/>
      <c r="W14" s="355"/>
    </row>
    <row r="15" spans="1:26" ht="24.75" customHeight="1" x14ac:dyDescent="0.25">
      <c r="A15" s="61">
        <v>15</v>
      </c>
      <c r="B15" s="357" t="s">
        <v>10248</v>
      </c>
      <c r="C15" s="38">
        <f t="shared" si="12"/>
        <v>0</v>
      </c>
      <c r="D15" s="39">
        <f t="shared" si="13"/>
        <v>0</v>
      </c>
      <c r="E15" s="40">
        <f t="shared" si="14"/>
        <v>0</v>
      </c>
      <c r="F15" s="41">
        <f t="shared" si="15"/>
        <v>0</v>
      </c>
      <c r="G15" s="319"/>
      <c r="H15" s="319"/>
      <c r="I15" s="41">
        <f t="shared" si="16"/>
        <v>0</v>
      </c>
      <c r="J15" s="319"/>
      <c r="K15" s="319"/>
      <c r="L15" s="41">
        <f t="shared" si="17"/>
        <v>0</v>
      </c>
      <c r="M15" s="319"/>
      <c r="N15" s="319"/>
      <c r="O15" s="41">
        <f t="shared" si="18"/>
        <v>0</v>
      </c>
      <c r="P15" s="319"/>
      <c r="Q15" s="319"/>
      <c r="R15" s="41">
        <f t="shared" si="19"/>
        <v>0</v>
      </c>
      <c r="S15" s="319"/>
      <c r="T15" s="319"/>
      <c r="U15" s="41">
        <f t="shared" si="20"/>
        <v>0</v>
      </c>
      <c r="V15" s="319"/>
      <c r="W15" s="355"/>
    </row>
    <row r="16" spans="1:26" ht="24.75" customHeight="1" x14ac:dyDescent="0.25">
      <c r="A16" s="61">
        <v>16</v>
      </c>
      <c r="B16" s="357" t="s">
        <v>17057</v>
      </c>
      <c r="C16" s="38">
        <f t="shared" si="12"/>
        <v>0</v>
      </c>
      <c r="D16" s="39">
        <f t="shared" si="13"/>
        <v>0</v>
      </c>
      <c r="E16" s="40">
        <f t="shared" si="14"/>
        <v>0</v>
      </c>
      <c r="F16" s="41">
        <f t="shared" si="15"/>
        <v>0</v>
      </c>
      <c r="G16" s="319"/>
      <c r="H16" s="319"/>
      <c r="I16" s="41">
        <f t="shared" si="16"/>
        <v>0</v>
      </c>
      <c r="J16" s="319"/>
      <c r="K16" s="319"/>
      <c r="L16" s="41">
        <f t="shared" si="17"/>
        <v>0</v>
      </c>
      <c r="M16" s="319"/>
      <c r="N16" s="319"/>
      <c r="O16" s="41">
        <f t="shared" si="18"/>
        <v>0</v>
      </c>
      <c r="P16" s="319"/>
      <c r="Q16" s="319"/>
      <c r="R16" s="41">
        <f t="shared" si="19"/>
        <v>0</v>
      </c>
      <c r="S16" s="319"/>
      <c r="T16" s="319"/>
      <c r="U16" s="41">
        <f t="shared" si="20"/>
        <v>0</v>
      </c>
      <c r="V16" s="319"/>
      <c r="W16" s="355"/>
    </row>
    <row r="17" spans="1:23" ht="24.75" customHeight="1" x14ac:dyDescent="0.25">
      <c r="A17" s="61">
        <v>17</v>
      </c>
      <c r="B17" s="357" t="s">
        <v>17058</v>
      </c>
      <c r="C17" s="38">
        <f t="shared" ref="C17" si="21">D17+E17</f>
        <v>0</v>
      </c>
      <c r="D17" s="39">
        <f t="shared" ref="D17" si="22">G17+J17+M17+P17+S17+V17</f>
        <v>0</v>
      </c>
      <c r="E17" s="40">
        <f t="shared" ref="E17" si="23">+H17+K17+N17+Q17+T17+W17</f>
        <v>0</v>
      </c>
      <c r="F17" s="41">
        <f t="shared" ref="F17" si="24">+G17+H17</f>
        <v>0</v>
      </c>
      <c r="G17" s="319"/>
      <c r="H17" s="319"/>
      <c r="I17" s="41">
        <f t="shared" ref="I17" si="25">+J17+K17</f>
        <v>0</v>
      </c>
      <c r="J17" s="319"/>
      <c r="K17" s="319"/>
      <c r="L17" s="41">
        <f t="shared" ref="L17" si="26">+M17+N17</f>
        <v>0</v>
      </c>
      <c r="M17" s="319"/>
      <c r="N17" s="319"/>
      <c r="O17" s="41">
        <f t="shared" ref="O17" si="27">+P17+Q17</f>
        <v>0</v>
      </c>
      <c r="P17" s="319"/>
      <c r="Q17" s="319"/>
      <c r="R17" s="41">
        <f t="shared" ref="R17" si="28">+S17+T17</f>
        <v>0</v>
      </c>
      <c r="S17" s="319"/>
      <c r="T17" s="319"/>
      <c r="U17" s="41">
        <f t="shared" ref="U17" si="29">+V17+W17</f>
        <v>0</v>
      </c>
      <c r="V17" s="319"/>
      <c r="W17" s="355"/>
    </row>
    <row r="18" spans="1:23" ht="24.75" customHeight="1" x14ac:dyDescent="0.25">
      <c r="A18" s="61">
        <v>18</v>
      </c>
      <c r="B18" s="357" t="s">
        <v>17059</v>
      </c>
      <c r="C18" s="38">
        <f t="shared" si="9"/>
        <v>0</v>
      </c>
      <c r="D18" s="39">
        <f t="shared" si="10"/>
        <v>0</v>
      </c>
      <c r="E18" s="40">
        <f t="shared" si="11"/>
        <v>0</v>
      </c>
      <c r="F18" s="41">
        <f t="shared" si="3"/>
        <v>0</v>
      </c>
      <c r="G18" s="319"/>
      <c r="H18" s="319"/>
      <c r="I18" s="41">
        <f t="shared" si="4"/>
        <v>0</v>
      </c>
      <c r="J18" s="319"/>
      <c r="K18" s="319"/>
      <c r="L18" s="41">
        <f t="shared" si="5"/>
        <v>0</v>
      </c>
      <c r="M18" s="319"/>
      <c r="N18" s="319"/>
      <c r="O18" s="41">
        <f t="shared" si="6"/>
        <v>0</v>
      </c>
      <c r="P18" s="319"/>
      <c r="Q18" s="319"/>
      <c r="R18" s="41">
        <f t="shared" si="7"/>
        <v>0</v>
      </c>
      <c r="S18" s="319"/>
      <c r="T18" s="319"/>
      <c r="U18" s="41">
        <f t="shared" si="8"/>
        <v>0</v>
      </c>
      <c r="V18" s="319"/>
      <c r="W18" s="355"/>
    </row>
    <row r="19" spans="1:23" ht="24.75" customHeight="1" x14ac:dyDescent="0.25">
      <c r="A19" s="61">
        <v>19</v>
      </c>
      <c r="B19" s="357" t="s">
        <v>10249</v>
      </c>
      <c r="C19" s="38">
        <f t="shared" si="9"/>
        <v>0</v>
      </c>
      <c r="D19" s="39">
        <f t="shared" si="10"/>
        <v>0</v>
      </c>
      <c r="E19" s="40">
        <f t="shared" si="11"/>
        <v>0</v>
      </c>
      <c r="F19" s="41">
        <f t="shared" si="3"/>
        <v>0</v>
      </c>
      <c r="G19" s="319"/>
      <c r="H19" s="319"/>
      <c r="I19" s="41">
        <f t="shared" si="4"/>
        <v>0</v>
      </c>
      <c r="J19" s="319"/>
      <c r="K19" s="319"/>
      <c r="L19" s="41">
        <f t="shared" si="5"/>
        <v>0</v>
      </c>
      <c r="M19" s="319"/>
      <c r="N19" s="319"/>
      <c r="O19" s="41">
        <f t="shared" si="6"/>
        <v>0</v>
      </c>
      <c r="P19" s="319"/>
      <c r="Q19" s="319"/>
      <c r="R19" s="41">
        <f t="shared" si="7"/>
        <v>0</v>
      </c>
      <c r="S19" s="319"/>
      <c r="T19" s="319"/>
      <c r="U19" s="41">
        <f t="shared" si="8"/>
        <v>0</v>
      </c>
      <c r="V19" s="319"/>
      <c r="W19" s="355"/>
    </row>
    <row r="20" spans="1:23" ht="24.75" customHeight="1" x14ac:dyDescent="0.25">
      <c r="A20" s="61">
        <v>20</v>
      </c>
      <c r="B20" s="357" t="s">
        <v>10250</v>
      </c>
      <c r="C20" s="38">
        <f t="shared" ref="C20" si="30">D20+E20</f>
        <v>0</v>
      </c>
      <c r="D20" s="39">
        <f t="shared" ref="D20" si="31">G20+J20+M20+P20+S20+V20</f>
        <v>0</v>
      </c>
      <c r="E20" s="40">
        <f t="shared" ref="E20" si="32">+H20+K20+N20+Q20+T20+W20</f>
        <v>0</v>
      </c>
      <c r="F20" s="41">
        <f t="shared" ref="F20" si="33">+G20+H20</f>
        <v>0</v>
      </c>
      <c r="G20" s="319"/>
      <c r="H20" s="319"/>
      <c r="I20" s="41">
        <f t="shared" ref="I20" si="34">+J20+K20</f>
        <v>0</v>
      </c>
      <c r="J20" s="319"/>
      <c r="K20" s="319"/>
      <c r="L20" s="41">
        <f t="shared" ref="L20" si="35">+M20+N20</f>
        <v>0</v>
      </c>
      <c r="M20" s="319"/>
      <c r="N20" s="319"/>
      <c r="O20" s="41">
        <f t="shared" ref="O20" si="36">+P20+Q20</f>
        <v>0</v>
      </c>
      <c r="P20" s="319"/>
      <c r="Q20" s="319"/>
      <c r="R20" s="41">
        <f t="shared" ref="R20" si="37">+S20+T20</f>
        <v>0</v>
      </c>
      <c r="S20" s="319"/>
      <c r="T20" s="319"/>
      <c r="U20" s="41">
        <f t="shared" ref="U20" si="38">+V20+W20</f>
        <v>0</v>
      </c>
      <c r="V20" s="319"/>
      <c r="W20" s="355"/>
    </row>
    <row r="21" spans="1:23" ht="24.75" customHeight="1" x14ac:dyDescent="0.25">
      <c r="A21" s="61">
        <v>21</v>
      </c>
      <c r="B21" s="357" t="s">
        <v>10251</v>
      </c>
      <c r="C21" s="38">
        <f t="shared" si="9"/>
        <v>0</v>
      </c>
      <c r="D21" s="39">
        <f t="shared" si="10"/>
        <v>0</v>
      </c>
      <c r="E21" s="40">
        <f t="shared" si="11"/>
        <v>0</v>
      </c>
      <c r="F21" s="41">
        <f t="shared" si="3"/>
        <v>0</v>
      </c>
      <c r="G21" s="319"/>
      <c r="H21" s="319"/>
      <c r="I21" s="41">
        <f t="shared" si="4"/>
        <v>0</v>
      </c>
      <c r="J21" s="319"/>
      <c r="K21" s="319"/>
      <c r="L21" s="41">
        <f t="shared" si="5"/>
        <v>0</v>
      </c>
      <c r="M21" s="319"/>
      <c r="N21" s="319"/>
      <c r="O21" s="41">
        <f t="shared" si="6"/>
        <v>0</v>
      </c>
      <c r="P21" s="319"/>
      <c r="Q21" s="319"/>
      <c r="R21" s="41">
        <f t="shared" si="7"/>
        <v>0</v>
      </c>
      <c r="S21" s="319"/>
      <c r="T21" s="319"/>
      <c r="U21" s="41">
        <f t="shared" si="8"/>
        <v>0</v>
      </c>
      <c r="V21" s="319"/>
      <c r="W21" s="355"/>
    </row>
    <row r="22" spans="1:23" ht="24.75" customHeight="1" x14ac:dyDescent="0.25">
      <c r="A22" s="61">
        <v>22</v>
      </c>
      <c r="B22" s="357" t="s">
        <v>10252</v>
      </c>
      <c r="C22" s="38">
        <f t="shared" si="9"/>
        <v>0</v>
      </c>
      <c r="D22" s="39">
        <f t="shared" si="10"/>
        <v>0</v>
      </c>
      <c r="E22" s="40">
        <f t="shared" si="11"/>
        <v>0</v>
      </c>
      <c r="F22" s="41">
        <f t="shared" si="3"/>
        <v>0</v>
      </c>
      <c r="G22" s="319"/>
      <c r="H22" s="319"/>
      <c r="I22" s="41">
        <f t="shared" si="4"/>
        <v>0</v>
      </c>
      <c r="J22" s="319"/>
      <c r="K22" s="319"/>
      <c r="L22" s="41">
        <f t="shared" si="5"/>
        <v>0</v>
      </c>
      <c r="M22" s="319"/>
      <c r="N22" s="319"/>
      <c r="O22" s="41">
        <f t="shared" si="6"/>
        <v>0</v>
      </c>
      <c r="P22" s="319"/>
      <c r="Q22" s="319"/>
      <c r="R22" s="41">
        <f t="shared" si="7"/>
        <v>0</v>
      </c>
      <c r="S22" s="319"/>
      <c r="T22" s="319"/>
      <c r="U22" s="41">
        <f t="shared" si="8"/>
        <v>0</v>
      </c>
      <c r="V22" s="319"/>
      <c r="W22" s="355"/>
    </row>
    <row r="23" spans="1:23" ht="24.75" customHeight="1" x14ac:dyDescent="0.25">
      <c r="A23" s="61">
        <v>23</v>
      </c>
      <c r="B23" s="359" t="s">
        <v>10253</v>
      </c>
      <c r="C23" s="38">
        <f t="shared" si="9"/>
        <v>0</v>
      </c>
      <c r="D23" s="39">
        <f t="shared" si="10"/>
        <v>0</v>
      </c>
      <c r="E23" s="40">
        <f t="shared" si="11"/>
        <v>0</v>
      </c>
      <c r="F23" s="41">
        <f t="shared" si="3"/>
        <v>0</v>
      </c>
      <c r="G23" s="319"/>
      <c r="H23" s="319"/>
      <c r="I23" s="41">
        <f t="shared" si="4"/>
        <v>0</v>
      </c>
      <c r="J23" s="319"/>
      <c r="K23" s="319"/>
      <c r="L23" s="41">
        <f t="shared" si="5"/>
        <v>0</v>
      </c>
      <c r="M23" s="319"/>
      <c r="N23" s="319"/>
      <c r="O23" s="41">
        <f t="shared" si="6"/>
        <v>0</v>
      </c>
      <c r="P23" s="319"/>
      <c r="Q23" s="319"/>
      <c r="R23" s="41">
        <f t="shared" si="7"/>
        <v>0</v>
      </c>
      <c r="S23" s="319"/>
      <c r="T23" s="319"/>
      <c r="U23" s="41">
        <f t="shared" si="8"/>
        <v>0</v>
      </c>
      <c r="V23" s="319"/>
      <c r="W23" s="355"/>
    </row>
    <row r="24" spans="1:23" ht="24.75" customHeight="1" x14ac:dyDescent="0.25">
      <c r="A24" s="61">
        <v>24</v>
      </c>
      <c r="B24" s="359" t="s">
        <v>10254</v>
      </c>
      <c r="C24" s="38">
        <f t="shared" si="9"/>
        <v>0</v>
      </c>
      <c r="D24" s="39">
        <f t="shared" si="10"/>
        <v>0</v>
      </c>
      <c r="E24" s="40">
        <f t="shared" si="11"/>
        <v>0</v>
      </c>
      <c r="F24" s="41">
        <f t="shared" si="3"/>
        <v>0</v>
      </c>
      <c r="G24" s="319"/>
      <c r="H24" s="319"/>
      <c r="I24" s="41">
        <f t="shared" si="4"/>
        <v>0</v>
      </c>
      <c r="J24" s="319"/>
      <c r="K24" s="319"/>
      <c r="L24" s="41">
        <f t="shared" si="5"/>
        <v>0</v>
      </c>
      <c r="M24" s="319"/>
      <c r="N24" s="319"/>
      <c r="O24" s="41">
        <f t="shared" si="6"/>
        <v>0</v>
      </c>
      <c r="P24" s="319"/>
      <c r="Q24" s="319"/>
      <c r="R24" s="41">
        <f t="shared" si="7"/>
        <v>0</v>
      </c>
      <c r="S24" s="319"/>
      <c r="T24" s="319"/>
      <c r="U24" s="41">
        <f t="shared" si="8"/>
        <v>0</v>
      </c>
      <c r="V24" s="319"/>
      <c r="W24" s="355"/>
    </row>
    <row r="25" spans="1:23" ht="24.75" customHeight="1" x14ac:dyDescent="0.25">
      <c r="A25" s="61">
        <v>25</v>
      </c>
      <c r="B25" s="359" t="s">
        <v>12353</v>
      </c>
      <c r="C25" s="38">
        <f t="shared" si="9"/>
        <v>0</v>
      </c>
      <c r="D25" s="39">
        <f t="shared" si="10"/>
        <v>0</v>
      </c>
      <c r="E25" s="40">
        <f t="shared" si="11"/>
        <v>0</v>
      </c>
      <c r="F25" s="41">
        <f t="shared" si="3"/>
        <v>0</v>
      </c>
      <c r="G25" s="319"/>
      <c r="H25" s="319"/>
      <c r="I25" s="41">
        <f t="shared" si="4"/>
        <v>0</v>
      </c>
      <c r="J25" s="319"/>
      <c r="K25" s="319"/>
      <c r="L25" s="41">
        <f t="shared" si="5"/>
        <v>0</v>
      </c>
      <c r="M25" s="319"/>
      <c r="N25" s="319"/>
      <c r="O25" s="41">
        <f t="shared" si="6"/>
        <v>0</v>
      </c>
      <c r="P25" s="319"/>
      <c r="Q25" s="319"/>
      <c r="R25" s="41">
        <f t="shared" si="7"/>
        <v>0</v>
      </c>
      <c r="S25" s="319"/>
      <c r="T25" s="319"/>
      <c r="U25" s="41">
        <f t="shared" si="8"/>
        <v>0</v>
      </c>
      <c r="V25" s="319"/>
      <c r="W25" s="355"/>
    </row>
    <row r="26" spans="1:23" ht="24.75" customHeight="1" x14ac:dyDescent="0.25">
      <c r="A26" s="61">
        <v>26</v>
      </c>
      <c r="B26" s="359" t="s">
        <v>12354</v>
      </c>
      <c r="C26" s="38">
        <f t="shared" ref="C26:C27" si="39">D26+E26</f>
        <v>0</v>
      </c>
      <c r="D26" s="39">
        <f t="shared" ref="D26:D27" si="40">G26+J26+M26+P26+S26+V26</f>
        <v>0</v>
      </c>
      <c r="E26" s="40">
        <f t="shared" ref="E26:E27" si="41">+H26+K26+N26+Q26+T26+W26</f>
        <v>0</v>
      </c>
      <c r="F26" s="41">
        <f t="shared" ref="F26:F27" si="42">+G26+H26</f>
        <v>0</v>
      </c>
      <c r="G26" s="319"/>
      <c r="H26" s="319"/>
      <c r="I26" s="41">
        <f t="shared" ref="I26:I27" si="43">+J26+K26</f>
        <v>0</v>
      </c>
      <c r="J26" s="319"/>
      <c r="K26" s="319"/>
      <c r="L26" s="41">
        <f t="shared" ref="L26:L27" si="44">+M26+N26</f>
        <v>0</v>
      </c>
      <c r="M26" s="319"/>
      <c r="N26" s="319"/>
      <c r="O26" s="41">
        <f t="shared" ref="O26:O27" si="45">+P26+Q26</f>
        <v>0</v>
      </c>
      <c r="P26" s="319"/>
      <c r="Q26" s="319"/>
      <c r="R26" s="41">
        <f t="shared" ref="R26:R27" si="46">+S26+T26</f>
        <v>0</v>
      </c>
      <c r="S26" s="319"/>
      <c r="T26" s="319"/>
      <c r="U26" s="41">
        <f t="shared" ref="U26:U27" si="47">+V26+W26</f>
        <v>0</v>
      </c>
      <c r="V26" s="319"/>
      <c r="W26" s="355"/>
    </row>
    <row r="27" spans="1:23" ht="24.75" customHeight="1" x14ac:dyDescent="0.25">
      <c r="A27" s="61">
        <v>27</v>
      </c>
      <c r="B27" s="359" t="s">
        <v>17060</v>
      </c>
      <c r="C27" s="38">
        <f t="shared" si="39"/>
        <v>0</v>
      </c>
      <c r="D27" s="39">
        <f t="shared" si="40"/>
        <v>0</v>
      </c>
      <c r="E27" s="40">
        <f t="shared" si="41"/>
        <v>0</v>
      </c>
      <c r="F27" s="41">
        <f t="shared" si="42"/>
        <v>0</v>
      </c>
      <c r="G27" s="319"/>
      <c r="H27" s="319"/>
      <c r="I27" s="41">
        <f t="shared" si="43"/>
        <v>0</v>
      </c>
      <c r="J27" s="319"/>
      <c r="K27" s="319"/>
      <c r="L27" s="41">
        <f t="shared" si="44"/>
        <v>0</v>
      </c>
      <c r="M27" s="319"/>
      <c r="N27" s="319"/>
      <c r="O27" s="41">
        <f t="shared" si="45"/>
        <v>0</v>
      </c>
      <c r="P27" s="319"/>
      <c r="Q27" s="319"/>
      <c r="R27" s="41">
        <f t="shared" si="46"/>
        <v>0</v>
      </c>
      <c r="S27" s="319"/>
      <c r="T27" s="319"/>
      <c r="U27" s="41">
        <f t="shared" si="47"/>
        <v>0</v>
      </c>
      <c r="V27" s="319"/>
      <c r="W27" s="355"/>
    </row>
    <row r="28" spans="1:23" ht="24" customHeight="1" thickBot="1" x14ac:dyDescent="0.3">
      <c r="A28" s="61">
        <v>28</v>
      </c>
      <c r="B28" s="378" t="s">
        <v>10265</v>
      </c>
      <c r="C28" s="45">
        <f t="shared" si="9"/>
        <v>0</v>
      </c>
      <c r="D28" s="46">
        <f t="shared" si="10"/>
        <v>0</v>
      </c>
      <c r="E28" s="47">
        <f t="shared" si="11"/>
        <v>0</v>
      </c>
      <c r="F28" s="48">
        <f t="shared" si="3"/>
        <v>0</v>
      </c>
      <c r="G28" s="350"/>
      <c r="H28" s="350"/>
      <c r="I28" s="48">
        <f t="shared" si="4"/>
        <v>0</v>
      </c>
      <c r="J28" s="350"/>
      <c r="K28" s="350"/>
      <c r="L28" s="48">
        <f t="shared" si="5"/>
        <v>0</v>
      </c>
      <c r="M28" s="350"/>
      <c r="N28" s="350"/>
      <c r="O28" s="48">
        <f t="shared" si="6"/>
        <v>0</v>
      </c>
      <c r="P28" s="350"/>
      <c r="Q28" s="350"/>
      <c r="R28" s="48">
        <f t="shared" si="7"/>
        <v>0</v>
      </c>
      <c r="S28" s="350"/>
      <c r="T28" s="350"/>
      <c r="U28" s="48">
        <f t="shared" si="8"/>
        <v>0</v>
      </c>
      <c r="V28" s="350"/>
      <c r="W28" s="356"/>
    </row>
    <row r="29" spans="1:23" ht="15.75" thickTop="1" x14ac:dyDescent="0.25">
      <c r="A29" s="61">
        <v>29</v>
      </c>
      <c r="B29" s="307"/>
      <c r="C29" s="308">
        <f>SUM(C6:C28)</f>
        <v>0</v>
      </c>
      <c r="D29" s="78"/>
      <c r="E29" s="78"/>
      <c r="F29" s="309"/>
      <c r="G29" s="152" t="str">
        <f>IF(OR(G6&gt;'Cuadro 1'!G14,G7&gt;'Cuadro 1'!G14,G8&gt;'Cuadro 1'!G14,G9&gt;'Cuadro 1'!G14,G10&gt;'Cuadro 1'!G14,G11&gt;'Cuadro 1'!G14,G12&gt;'Cuadro 1'!G14,G13&gt;'Cuadro 1'!G14,G14&gt;'Cuadro 1'!G14,G15&gt;'Cuadro 1'!G14,G16&gt;'Cuadro 1'!G14,G17&gt;'Cuadro 1'!G14,G18&gt;'Cuadro 1'!G14,G19&gt;'Cuadro 1'!G14,G20&gt;'Cuadro 1'!G14,G21&gt;'Cuadro 1'!G14,G22&gt;'Cuadro 1'!G14,G23&gt;'Cuadro 1'!G14,G24&gt;'Cuadro 1'!G14,G25&gt;'Cuadro 1'!G14,G26&gt;'Cuadro 1'!G14,G27&gt;'Cuadro 1'!G14,G28&gt;'Cuadro 1'!G14,G6&gt;'Cuadro 2'!G6,G7&gt;'Cuadro 2'!G7,G8&gt;'Cuadro 2'!G8,G9&gt;'Cuadro 2'!G9,G10&gt;'Cuadro 2'!G10,G11&gt;'Cuadro 2'!G11,G12&gt;'Cuadro 2'!G12,G13&gt;'Cuadro 2'!G13,G14&gt;'Cuadro 2'!G14,G15&gt;'Cuadro 2'!G15,G16&gt;'Cuadro 2'!G16,G17&gt;'Cuadro 2'!G17,G18&gt;'Cuadro 2'!G18,G19&gt;'Cuadro 2'!G19,G20&gt;'Cuadro 2'!G20,G21&gt;'Cuadro 2'!G21,G22&gt;'Cuadro 2'!G22,G23&gt;'Cuadro 2'!G23,G24&gt;'Cuadro 2'!G24,G25&gt;'Cuadro 2'!G25,G26&gt;'Cuadro 2'!G26,G27&gt;'Cuadro 2'!G27),"XX","")</f>
        <v/>
      </c>
      <c r="H29" s="152" t="str">
        <f>IF(OR(H6&gt;'Cuadro 1'!H14,H7&gt;'Cuadro 1'!H14,H8&gt;'Cuadro 1'!H14,H9&gt;'Cuadro 1'!H14,H10&gt;'Cuadro 1'!H14,H11&gt;'Cuadro 1'!H14,H12&gt;'Cuadro 1'!H14,H13&gt;'Cuadro 1'!H14,H14&gt;'Cuadro 1'!H14,H15&gt;'Cuadro 1'!H14,H16&gt;'Cuadro 1'!H14,H17&gt;'Cuadro 1'!H14,H18&gt;'Cuadro 1'!H14,H19&gt;'Cuadro 1'!H14,H20&gt;'Cuadro 1'!H14,H21&gt;'Cuadro 1'!H14,H22&gt;'Cuadro 1'!H14,H23&gt;'Cuadro 1'!H14,H24&gt;'Cuadro 1'!H14,H25&gt;'Cuadro 1'!H14,H26&gt;'Cuadro 1'!H14,H27&gt;'Cuadro 1'!H14,H28&gt;'Cuadro 1'!H14,H6&gt;'Cuadro 2'!H6,H7&gt;'Cuadro 2'!H7,H8&gt;'Cuadro 2'!H8,H9&gt;'Cuadro 2'!H9,H10&gt;'Cuadro 2'!H10,H11&gt;'Cuadro 2'!H11,H12&gt;'Cuadro 2'!H12,H13&gt;'Cuadro 2'!H13,H14&gt;'Cuadro 2'!H14,H15&gt;'Cuadro 2'!H15,H16&gt;'Cuadro 2'!H16,H17&gt;'Cuadro 2'!H17,H18&gt;'Cuadro 2'!H18,H19&gt;'Cuadro 2'!H19,H20&gt;'Cuadro 2'!H20,H21&gt;'Cuadro 2'!H21,H22&gt;'Cuadro 2'!H22,H23&gt;'Cuadro 2'!H23,H24&gt;'Cuadro 2'!H24,H25&gt;'Cuadro 2'!H25,H26&gt;'Cuadro 2'!H26,H27&gt;'Cuadro 2'!H27),"XX","")</f>
        <v/>
      </c>
      <c r="I29" s="152"/>
      <c r="J29" s="152" t="str">
        <f>IF(OR(J6&gt;'Cuadro 1'!J14,J7&gt;'Cuadro 1'!J14,J8&gt;'Cuadro 1'!J14,J9&gt;'Cuadro 1'!J14,J10&gt;'Cuadro 1'!J14,J11&gt;'Cuadro 1'!J14,J12&gt;'Cuadro 1'!J14,J13&gt;'Cuadro 1'!J14,J14&gt;'Cuadro 1'!J14,J15&gt;'Cuadro 1'!J14,J16&gt;'Cuadro 1'!J14,J17&gt;'Cuadro 1'!J14,J18&gt;'Cuadro 1'!J14,J19&gt;'Cuadro 1'!J14,J20&gt;'Cuadro 1'!J14,J21&gt;'Cuadro 1'!J14,J22&gt;'Cuadro 1'!J14,J23&gt;'Cuadro 1'!J14,J24&gt;'Cuadro 1'!J14,J25&gt;'Cuadro 1'!J14,J26&gt;'Cuadro 1'!J14,J27&gt;'Cuadro 1'!J14,J28&gt;'Cuadro 1'!J14,J6&gt;'Cuadro 2'!J6,J7&gt;'Cuadro 2'!J7,J8&gt;'Cuadro 2'!J8,J9&gt;'Cuadro 2'!J9,J10&gt;'Cuadro 2'!J10,J11&gt;'Cuadro 2'!J11,J12&gt;'Cuadro 2'!J12,J13&gt;'Cuadro 2'!J13,J14&gt;'Cuadro 2'!J14,J15&gt;'Cuadro 2'!J15,J16&gt;'Cuadro 2'!J16,J17&gt;'Cuadro 2'!J17,J18&gt;'Cuadro 2'!J18,J19&gt;'Cuadro 2'!J19,J20&gt;'Cuadro 2'!J20,J21&gt;'Cuadro 2'!J21,J22&gt;'Cuadro 2'!J22,J23&gt;'Cuadro 2'!J23,J24&gt;'Cuadro 2'!J24,J25&gt;'Cuadro 2'!J25,J26&gt;'Cuadro 2'!J26,J27&gt;'Cuadro 2'!J27),"XX","")</f>
        <v/>
      </c>
      <c r="K29" s="152" t="str">
        <f>IF(OR(K6&gt;'Cuadro 1'!K14,K7&gt;'Cuadro 1'!K14,K8&gt;'Cuadro 1'!K14,K9&gt;'Cuadro 1'!K14,K10&gt;'Cuadro 1'!K14,K11&gt;'Cuadro 1'!K14,K12&gt;'Cuadro 1'!K14,K13&gt;'Cuadro 1'!K14,K14&gt;'Cuadro 1'!K14,K15&gt;'Cuadro 1'!K14,K16&gt;'Cuadro 1'!K14,K17&gt;'Cuadro 1'!K14,K18&gt;'Cuadro 1'!K14,K19&gt;'Cuadro 1'!K14,K20&gt;'Cuadro 1'!K14,K21&gt;'Cuadro 1'!K14,K22&gt;'Cuadro 1'!K14,K23&gt;'Cuadro 1'!K14,K24&gt;'Cuadro 1'!K14,K25&gt;'Cuadro 1'!K14,K26&gt;'Cuadro 1'!K14,K27&gt;'Cuadro 1'!K14,K28&gt;'Cuadro 1'!K14,K6&gt;'Cuadro 2'!K6,K7&gt;'Cuadro 2'!K7,K8&gt;'Cuadro 2'!K8,K9&gt;'Cuadro 2'!K9,K10&gt;'Cuadro 2'!K10,K11&gt;'Cuadro 2'!K11,K12&gt;'Cuadro 2'!K12,K13&gt;'Cuadro 2'!K13,K14&gt;'Cuadro 2'!K14,K15&gt;'Cuadro 2'!K15,K16&gt;'Cuadro 2'!K16,K17&gt;'Cuadro 2'!K17,K18&gt;'Cuadro 2'!K18,K19&gt;'Cuadro 2'!K19,K20&gt;'Cuadro 2'!K20,K21&gt;'Cuadro 2'!K21,K22&gt;'Cuadro 2'!K22,K23&gt;'Cuadro 2'!K23,K24&gt;'Cuadro 2'!K24,K25&gt;'Cuadro 2'!K25,K26&gt;'Cuadro 2'!K26,K27&gt;'Cuadro 2'!K27),"XX","")</f>
        <v/>
      </c>
      <c r="L29" s="152"/>
      <c r="M29" s="152" t="str">
        <f>IF(OR(M6&gt;'Cuadro 1'!M14,M7&gt;'Cuadro 1'!M14,M8&gt;'Cuadro 1'!M14,M9&gt;'Cuadro 1'!M14,M10&gt;'Cuadro 1'!M14,M11&gt;'Cuadro 1'!M14,M12&gt;'Cuadro 1'!M14,M13&gt;'Cuadro 1'!M14,M14&gt;'Cuadro 1'!M14,M15&gt;'Cuadro 1'!M14,M16&gt;'Cuadro 1'!M14,M17&gt;'Cuadro 1'!M14,M18&gt;'Cuadro 1'!M14,M19&gt;'Cuadro 1'!M14,M20&gt;'Cuadro 1'!M14,M21&gt;'Cuadro 1'!M14,M22&gt;'Cuadro 1'!M14,M23&gt;'Cuadro 1'!M14,M24&gt;'Cuadro 1'!M14,M25&gt;'Cuadro 1'!M14,M26&gt;'Cuadro 1'!M14,M27&gt;'Cuadro 1'!M14,M28&gt;'Cuadro 1'!M14,M6&gt;'Cuadro 2'!M6,M7&gt;'Cuadro 2'!M7,M8&gt;'Cuadro 2'!M8,M9&gt;'Cuadro 2'!M9,M10&gt;'Cuadro 2'!M10,M11&gt;'Cuadro 2'!M11,M12&gt;'Cuadro 2'!M12,M13&gt;'Cuadro 2'!M13,M14&gt;'Cuadro 2'!M14,M15&gt;'Cuadro 2'!M15,M16&gt;'Cuadro 2'!M16,M17&gt;'Cuadro 2'!M17,M18&gt;'Cuadro 2'!M18,M19&gt;'Cuadro 2'!M19,M20&gt;'Cuadro 2'!M20,M21&gt;'Cuadro 2'!M21,M22&gt;'Cuadro 2'!M22,M23&gt;'Cuadro 2'!M23,M24&gt;'Cuadro 2'!M24,M25&gt;'Cuadro 2'!M25,M26&gt;'Cuadro 2'!M26,M27&gt;'Cuadro 2'!M27),"XX","")</f>
        <v/>
      </c>
      <c r="N29" s="152" t="str">
        <f>IF(OR(N6&gt;'Cuadro 1'!N14,N7&gt;'Cuadro 1'!N14,N8&gt;'Cuadro 1'!N14,N9&gt;'Cuadro 1'!N14,N10&gt;'Cuadro 1'!N14,N11&gt;'Cuadro 1'!N14,N12&gt;'Cuadro 1'!N14,N13&gt;'Cuadro 1'!N14,N14&gt;'Cuadro 1'!N14,N15&gt;'Cuadro 1'!N14,N16&gt;'Cuadro 1'!N14,N17&gt;'Cuadro 1'!N14,N18&gt;'Cuadro 1'!N14,N19&gt;'Cuadro 1'!N14,N20&gt;'Cuadro 1'!N14,N21&gt;'Cuadro 1'!N14,N22&gt;'Cuadro 1'!N14,N23&gt;'Cuadro 1'!N14,N24&gt;'Cuadro 1'!N14,N25&gt;'Cuadro 1'!N14,N26&gt;'Cuadro 1'!N14,N27&gt;'Cuadro 1'!N14,N28&gt;'Cuadro 1'!N14,N6&gt;'Cuadro 2'!N6,N7&gt;'Cuadro 2'!N7,N8&gt;'Cuadro 2'!N8,N9&gt;'Cuadro 2'!N9,N10&gt;'Cuadro 2'!N10,N11&gt;'Cuadro 2'!N11,N12&gt;'Cuadro 2'!N12,N13&gt;'Cuadro 2'!N13,N14&gt;'Cuadro 2'!N14,N15&gt;'Cuadro 2'!N15,N16&gt;'Cuadro 2'!N16,N17&gt;'Cuadro 2'!N17,N18&gt;'Cuadro 2'!N18,N19&gt;'Cuadro 2'!N19,N20&gt;'Cuadro 2'!N20,N21&gt;'Cuadro 2'!N21,N22&gt;'Cuadro 2'!N22,N23&gt;'Cuadro 2'!N23,N24&gt;'Cuadro 2'!N24,N25&gt;'Cuadro 2'!N25,N26&gt;'Cuadro 2'!N26,N27&gt;'Cuadro 2'!N27),"XX","")</f>
        <v/>
      </c>
      <c r="O29" s="152"/>
      <c r="P29" s="152" t="str">
        <f>IF(OR(P6&gt;'Cuadro 1'!P14,P7&gt;'Cuadro 1'!P14,P8&gt;'Cuadro 1'!P14,P9&gt;'Cuadro 1'!P14,P10&gt;'Cuadro 1'!P14,P11&gt;'Cuadro 1'!P14,P12&gt;'Cuadro 1'!P14,P13&gt;'Cuadro 1'!P14,P14&gt;'Cuadro 1'!P14,P15&gt;'Cuadro 1'!P14,P16&gt;'Cuadro 1'!P14,P17&gt;'Cuadro 1'!P14,P18&gt;'Cuadro 1'!P14,P19&gt;'Cuadro 1'!P14,P20&gt;'Cuadro 1'!P14,P21&gt;'Cuadro 1'!P14,P22&gt;'Cuadro 1'!P14,P23&gt;'Cuadro 1'!P14,P24&gt;'Cuadro 1'!P14,P25&gt;'Cuadro 1'!P14,P26&gt;'Cuadro 1'!P14,P27&gt;'Cuadro 1'!P14,P28&gt;'Cuadro 1'!P14,P6&gt;'Cuadro 2'!P6,P7&gt;'Cuadro 2'!P7,P8&gt;'Cuadro 2'!P8,P9&gt;'Cuadro 2'!P9,P10&gt;'Cuadro 2'!P10,P11&gt;'Cuadro 2'!P11,P12&gt;'Cuadro 2'!P12,P13&gt;'Cuadro 2'!P13,P14&gt;'Cuadro 2'!P14,P15&gt;'Cuadro 2'!P15,P16&gt;'Cuadro 2'!P16,P17&gt;'Cuadro 2'!P17,P18&gt;'Cuadro 2'!P18,P19&gt;'Cuadro 2'!P19,P20&gt;'Cuadro 2'!P20,P21&gt;'Cuadro 2'!P21,P22&gt;'Cuadro 2'!P22,P23&gt;'Cuadro 2'!P23,P24&gt;'Cuadro 2'!P24,P25&gt;'Cuadro 2'!P25,P26&gt;'Cuadro 2'!P26,P27&gt;'Cuadro 2'!P27),"XX","")</f>
        <v/>
      </c>
      <c r="Q29" s="152" t="str">
        <f>IF(OR(Q6&gt;'Cuadro 1'!Q14,Q7&gt;'Cuadro 1'!Q14,Q8&gt;'Cuadro 1'!Q14,Q9&gt;'Cuadro 1'!Q14,Q10&gt;'Cuadro 1'!Q14,Q11&gt;'Cuadro 1'!Q14,Q12&gt;'Cuadro 1'!Q14,Q13&gt;'Cuadro 1'!Q14,Q14&gt;'Cuadro 1'!Q14,Q15&gt;'Cuadro 1'!Q14,Q16&gt;'Cuadro 1'!Q14,Q17&gt;'Cuadro 1'!Q14,Q18&gt;'Cuadro 1'!Q14,Q19&gt;'Cuadro 1'!Q14,Q20&gt;'Cuadro 1'!Q14,Q21&gt;'Cuadro 1'!Q14,Q22&gt;'Cuadro 1'!Q14,Q23&gt;'Cuadro 1'!Q14,Q24&gt;'Cuadro 1'!Q14,Q25&gt;'Cuadro 1'!Q14,Q26&gt;'Cuadro 1'!Q14,Q27&gt;'Cuadro 1'!Q14,Q28&gt;'Cuadro 1'!Q14,Q6&gt;'Cuadro 2'!Q6,Q7&gt;'Cuadro 2'!Q7,Q8&gt;'Cuadro 2'!Q8,Q9&gt;'Cuadro 2'!Q9,Q10&gt;'Cuadro 2'!Q10,Q11&gt;'Cuadro 2'!Q11,Q12&gt;'Cuadro 2'!Q12,Q13&gt;'Cuadro 2'!Q13,Q14&gt;'Cuadro 2'!Q14,Q15&gt;'Cuadro 2'!Q15,Q16&gt;'Cuadro 2'!Q16,Q17&gt;'Cuadro 2'!Q17,Q18&gt;'Cuadro 2'!Q18,Q19&gt;'Cuadro 2'!Q19,Q20&gt;'Cuadro 2'!Q20,Q21&gt;'Cuadro 2'!Q21,Q22&gt;'Cuadro 2'!Q22,Q23&gt;'Cuadro 2'!Q23,Q24&gt;'Cuadro 2'!Q24,Q25&gt;'Cuadro 2'!Q25,Q26&gt;'Cuadro 2'!Q26,Q27&gt;'Cuadro 2'!Q27),"XX","")</f>
        <v/>
      </c>
      <c r="R29" s="152"/>
      <c r="S29" s="152" t="str">
        <f>IF(OR(S6&gt;'Cuadro 1'!S14,S7&gt;'Cuadro 1'!S14,S8&gt;'Cuadro 1'!S14,S9&gt;'Cuadro 1'!S14,S10&gt;'Cuadro 1'!S14,S11&gt;'Cuadro 1'!S14,S12&gt;'Cuadro 1'!S14,S13&gt;'Cuadro 1'!S14,S14&gt;'Cuadro 1'!S14,S15&gt;'Cuadro 1'!S14,S16&gt;'Cuadro 1'!S14,S17&gt;'Cuadro 1'!S14,S18&gt;'Cuadro 1'!S14,S19&gt;'Cuadro 1'!S14,S20&gt;'Cuadro 1'!S14,S21&gt;'Cuadro 1'!S14,S22&gt;'Cuadro 1'!S14,S23&gt;'Cuadro 1'!S14,S24&gt;'Cuadro 1'!S14,S25&gt;'Cuadro 1'!S14,S26&gt;'Cuadro 1'!S14,S27&gt;'Cuadro 1'!S14,S28&gt;'Cuadro 1'!S14,S6&gt;'Cuadro 2'!S6,S7&gt;'Cuadro 2'!S7,S8&gt;'Cuadro 2'!S8,S9&gt;'Cuadro 2'!S9,S10&gt;'Cuadro 2'!S10,S11&gt;'Cuadro 2'!S11,S12&gt;'Cuadro 2'!S12,S13&gt;'Cuadro 2'!S13,S14&gt;'Cuadro 2'!S14,S15&gt;'Cuadro 2'!S15,S16&gt;'Cuadro 2'!S16,S17&gt;'Cuadro 2'!S17,S18&gt;'Cuadro 2'!S18,S19&gt;'Cuadro 2'!S19,S20&gt;'Cuadro 2'!S20,S21&gt;'Cuadro 2'!S21,S22&gt;'Cuadro 2'!S22,S23&gt;'Cuadro 2'!S23,S24&gt;'Cuadro 2'!S24,S25&gt;'Cuadro 2'!S25,S26&gt;'Cuadro 2'!S26,S27&gt;'Cuadro 2'!S27),"XX","")</f>
        <v/>
      </c>
      <c r="T29" s="152" t="str">
        <f>IF(OR(T6&gt;'Cuadro 1'!T14,T7&gt;'Cuadro 1'!T14,T8&gt;'Cuadro 1'!T14,T9&gt;'Cuadro 1'!T14,T10&gt;'Cuadro 1'!T14,T11&gt;'Cuadro 1'!T14,T12&gt;'Cuadro 1'!T14,T13&gt;'Cuadro 1'!T14,T14&gt;'Cuadro 1'!T14,T15&gt;'Cuadro 1'!T14,T16&gt;'Cuadro 1'!T14,T17&gt;'Cuadro 1'!T14,T18&gt;'Cuadro 1'!T14,T19&gt;'Cuadro 1'!T14,T20&gt;'Cuadro 1'!T14,T21&gt;'Cuadro 1'!T14,T22&gt;'Cuadro 1'!T14,T23&gt;'Cuadro 1'!T14,T24&gt;'Cuadro 1'!T14,T25&gt;'Cuadro 1'!T14,T26&gt;'Cuadro 1'!T14,T27&gt;'Cuadro 1'!T14,T28&gt;'Cuadro 1'!T14,T6&gt;'Cuadro 2'!T6,T7&gt;'Cuadro 2'!T7,T8&gt;'Cuadro 2'!T8,T9&gt;'Cuadro 2'!T9,T10&gt;'Cuadro 2'!T10,T11&gt;'Cuadro 2'!T11,T12&gt;'Cuadro 2'!T12,T13&gt;'Cuadro 2'!T13,T14&gt;'Cuadro 2'!T14,T15&gt;'Cuadro 2'!T15,T16&gt;'Cuadro 2'!T16,T17&gt;'Cuadro 2'!T17,T18&gt;'Cuadro 2'!T18,T19&gt;'Cuadro 2'!T19,T20&gt;'Cuadro 2'!T20,T21&gt;'Cuadro 2'!T21,T22&gt;'Cuadro 2'!T22,T23&gt;'Cuadro 2'!T23,T24&gt;'Cuadro 2'!T24,T25&gt;'Cuadro 2'!T25,T26&gt;'Cuadro 2'!T26,T27&gt;'Cuadro 2'!T27),"XX","")</f>
        <v/>
      </c>
      <c r="U29" s="152"/>
      <c r="V29" s="152" t="str">
        <f>IF(OR(V6&gt;'Cuadro 1'!V14,V7&gt;'Cuadro 1'!V14,V8&gt;'Cuadro 1'!V14,V9&gt;'Cuadro 1'!V14,V10&gt;'Cuadro 1'!V14,V11&gt;'Cuadro 1'!V14,V12&gt;'Cuadro 1'!V14,V13&gt;'Cuadro 1'!V14,V14&gt;'Cuadro 1'!V14,V15&gt;'Cuadro 1'!V14,V16&gt;'Cuadro 1'!V14,V17&gt;'Cuadro 1'!V14,V18&gt;'Cuadro 1'!V14,V19&gt;'Cuadro 1'!V14,V20&gt;'Cuadro 1'!V14,V21&gt;'Cuadro 1'!V14,V22&gt;'Cuadro 1'!V14,V23&gt;'Cuadro 1'!V14,V24&gt;'Cuadro 1'!V14,V25&gt;'Cuadro 1'!V14,V26&gt;'Cuadro 1'!V14,V27&gt;'Cuadro 1'!V14,V28&gt;'Cuadro 1'!V14,V6&gt;'Cuadro 2'!V6,V7&gt;'Cuadro 2'!V7,V8&gt;'Cuadro 2'!V8,V9&gt;'Cuadro 2'!V9,V10&gt;'Cuadro 2'!V10,V11&gt;'Cuadro 2'!V11,V12&gt;'Cuadro 2'!V12,V13&gt;'Cuadro 2'!V13,V14&gt;'Cuadro 2'!V14,V15&gt;'Cuadro 2'!V15,V16&gt;'Cuadro 2'!V16,V17&gt;'Cuadro 2'!V17,V18&gt;'Cuadro 2'!V18,V19&gt;'Cuadro 2'!V19,V20&gt;'Cuadro 2'!V20,V21&gt;'Cuadro 2'!V21,V22&gt;'Cuadro 2'!V22,V23&gt;'Cuadro 2'!V23,V24&gt;'Cuadro 2'!V24,V25&gt;'Cuadro 2'!V25,V26&gt;'Cuadro 2'!V26,V27&gt;'Cuadro 2'!V27),"XX","")</f>
        <v/>
      </c>
      <c r="W29" s="152" t="str">
        <f>IF(OR(W6&gt;'Cuadro 1'!W14,W7&gt;'Cuadro 1'!W14,W8&gt;'Cuadro 1'!W14,W9&gt;'Cuadro 1'!W14,W10&gt;'Cuadro 1'!W14,W11&gt;'Cuadro 1'!W14,W12&gt;'Cuadro 1'!W14,W13&gt;'Cuadro 1'!W14,W14&gt;'Cuadro 1'!W14,W15&gt;'Cuadro 1'!W14,W16&gt;'Cuadro 1'!W14,W17&gt;'Cuadro 1'!W14,W18&gt;'Cuadro 1'!W14,W19&gt;'Cuadro 1'!W14,W20&gt;'Cuadro 1'!W14,W21&gt;'Cuadro 1'!W14,W22&gt;'Cuadro 1'!W14,W23&gt;'Cuadro 1'!W14,W24&gt;'Cuadro 1'!W14,W25&gt;'Cuadro 1'!W14,W26&gt;'Cuadro 1'!W14,W27&gt;'Cuadro 1'!W14,W28&gt;'Cuadro 1'!W14,W6&gt;'Cuadro 2'!W6,W7&gt;'Cuadro 2'!W7,W8&gt;'Cuadro 2'!W8,W9&gt;'Cuadro 2'!W9,W10&gt;'Cuadro 2'!W10,W11&gt;'Cuadro 2'!W11,W12&gt;'Cuadro 2'!W12,W13&gt;'Cuadro 2'!W13,W14&gt;'Cuadro 2'!W14,W15&gt;'Cuadro 2'!W15,W16&gt;'Cuadro 2'!W16,W17&gt;'Cuadro 2'!W17,W18&gt;'Cuadro 2'!W18,W19&gt;'Cuadro 2'!W19,W20&gt;'Cuadro 2'!W20,W21&gt;'Cuadro 2'!W21,W22&gt;'Cuadro 2'!W22,W23&gt;'Cuadro 2'!W23,W24&gt;'Cuadro 2'!W24,W25&gt;'Cuadro 2'!W25,W26&gt;'Cuadro 2'!W26,W27&gt;'Cuadro 2'!W27),"XX","")</f>
        <v/>
      </c>
    </row>
    <row r="30" spans="1:23" ht="39" customHeight="1" x14ac:dyDescent="0.25">
      <c r="A30" s="61">
        <v>30</v>
      </c>
      <c r="B30" s="581" t="str">
        <f>IF(AND(C29=0,'Cuadro 1'!C14=0),"",IF(AND(C29&gt;0,'Cuadro 1'!C14=0),"En el Cuadro 1 NO hay datos en la línea de Aplazados.",IF(AND(C29=0,'Cuadro 1'!C14&gt;0),"Hay datos de Aplazados en el Cuadro 1.",IF(AND('Cuadro 1'!C14&gt;0,C29&lt;'Cuadro 1'!C14),"Los datos del Cuadro 1 son mayores a los indicados en el Cuadro 3.",""))))</f>
        <v/>
      </c>
      <c r="C30" s="581"/>
      <c r="D30" s="581"/>
      <c r="E30" s="581"/>
      <c r="F30" s="309"/>
      <c r="G30" s="581" t="str">
        <f>IF(OR(G29="XX",H29="XX",J29="XX",K29="XX",M29="XX",N29="XX",P29="XX",Q29="XX",S29="XX",T29="XX",V29="XX",W29="XX"),"¡VERIFICAR!, la cifra digitada en alguna de las asignaturas, es mayor a la reportada en la línea de Aplazados en el Cuadro 1, o bien, a los datos indicados en el Cuadro 2.","")</f>
        <v/>
      </c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</row>
    <row r="31" spans="1:23" ht="15" customHeight="1" x14ac:dyDescent="0.25">
      <c r="A31" s="61">
        <v>31</v>
      </c>
      <c r="B31" s="58" t="s">
        <v>10247</v>
      </c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</row>
    <row r="32" spans="1:23" ht="17.25" customHeight="1" x14ac:dyDescent="0.25">
      <c r="A32" s="61">
        <v>32</v>
      </c>
      <c r="B32" s="572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4"/>
    </row>
    <row r="33" spans="2:23" ht="17.25" customHeight="1" x14ac:dyDescent="0.25">
      <c r="B33" s="575"/>
      <c r="C33" s="576"/>
      <c r="D33" s="576"/>
      <c r="E33" s="576"/>
      <c r="F33" s="576"/>
      <c r="G33" s="576"/>
      <c r="H33" s="576"/>
      <c r="I33" s="576"/>
      <c r="J33" s="576"/>
      <c r="K33" s="576"/>
      <c r="L33" s="576"/>
      <c r="M33" s="576"/>
      <c r="N33" s="576"/>
      <c r="O33" s="576"/>
      <c r="P33" s="576"/>
      <c r="Q33" s="576"/>
      <c r="R33" s="576"/>
      <c r="S33" s="576"/>
      <c r="T33" s="576"/>
      <c r="U33" s="576"/>
      <c r="V33" s="576"/>
      <c r="W33" s="577"/>
    </row>
    <row r="34" spans="2:23" ht="17.25" customHeight="1" x14ac:dyDescent="0.25">
      <c r="B34" s="575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6"/>
      <c r="V34" s="576"/>
      <c r="W34" s="577"/>
    </row>
    <row r="35" spans="2:23" ht="17.25" customHeight="1" x14ac:dyDescent="0.25">
      <c r="B35" s="575"/>
      <c r="C35" s="576"/>
      <c r="D35" s="576"/>
      <c r="E35" s="576"/>
      <c r="F35" s="576"/>
      <c r="G35" s="576"/>
      <c r="H35" s="576"/>
      <c r="I35" s="576"/>
      <c r="J35" s="576"/>
      <c r="K35" s="576"/>
      <c r="L35" s="576"/>
      <c r="M35" s="576"/>
      <c r="N35" s="576"/>
      <c r="O35" s="576"/>
      <c r="P35" s="576"/>
      <c r="Q35" s="576"/>
      <c r="R35" s="576"/>
      <c r="S35" s="576"/>
      <c r="T35" s="576"/>
      <c r="U35" s="576"/>
      <c r="V35" s="576"/>
      <c r="W35" s="577"/>
    </row>
    <row r="36" spans="2:23" ht="17.25" customHeight="1" x14ac:dyDescent="0.25">
      <c r="B36" s="578"/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80"/>
    </row>
  </sheetData>
  <sheetProtection algorithmName="SHA-512" hashValue="9KEtdEh3wTHcSCu0UPBLVgmWMLi8Ywtn1jFPF3JKFLmtS5v5YU/66GPw/DDv0CPeegAEv2UyTbYxmNEhK+9ZbA==" saltValue="qVQfgTz8VWKUQb15J6+X2Q==" spinCount="100000" sheet="1" objects="1" scenarios="1"/>
  <mergeCells count="11">
    <mergeCell ref="G30:W30"/>
    <mergeCell ref="B32:W36"/>
    <mergeCell ref="B4:B5"/>
    <mergeCell ref="C4:E4"/>
    <mergeCell ref="F4:H4"/>
    <mergeCell ref="I4:K4"/>
    <mergeCell ref="L4:N4"/>
    <mergeCell ref="O4:Q4"/>
    <mergeCell ref="R4:T4"/>
    <mergeCell ref="U4:W4"/>
    <mergeCell ref="B30:E30"/>
  </mergeCells>
  <conditionalFormatting sqref="C6:F28 I6:I28 L6:L28 O6:O28 R6:R28 U6:U28">
    <cfRule type="cellIs" dxfId="89" priority="48" operator="equal">
      <formula>0</formula>
    </cfRule>
  </conditionalFormatting>
  <conditionalFormatting sqref="G30">
    <cfRule type="containsText" dxfId="88" priority="191" operator="containsText" text="¡VERIFICAR!">
      <formula>NOT(ISERROR(SEARCH("¡VERIFICAR!",G30)))</formula>
    </cfRule>
  </conditionalFormatting>
  <conditionalFormatting sqref="G29:H29">
    <cfRule type="containsText" dxfId="86" priority="198" operator="containsText" text="XX">
      <formula>NOT(ISERROR(SEARCH("XX",G29)))</formula>
    </cfRule>
  </conditionalFormatting>
  <conditionalFormatting sqref="J29:K29">
    <cfRule type="containsText" dxfId="85" priority="9" operator="containsText" text="XX">
      <formula>NOT(ISERROR(SEARCH("XX",J29)))</formula>
    </cfRule>
  </conditionalFormatting>
  <conditionalFormatting sqref="M29:N29">
    <cfRule type="containsText" dxfId="84" priority="7" operator="containsText" text="XX">
      <formula>NOT(ISERROR(SEARCH("XX",M29)))</formula>
    </cfRule>
  </conditionalFormatting>
  <conditionalFormatting sqref="P29:Q29">
    <cfRule type="containsText" dxfId="83" priority="5" operator="containsText" text="XX">
      <formula>NOT(ISERROR(SEARCH("XX",P29)))</formula>
    </cfRule>
  </conditionalFormatting>
  <conditionalFormatting sqref="S29:T29">
    <cfRule type="containsText" dxfId="82" priority="3" operator="containsText" text="XX">
      <formula>NOT(ISERROR(SEARCH("XX",S29)))</formula>
    </cfRule>
  </conditionalFormatting>
  <conditionalFormatting sqref="V29:W29">
    <cfRule type="containsText" dxfId="81" priority="1" operator="containsText" text="XX">
      <formula>NOT(ISERROR(SEARCH("XX",V29)))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65" orientation="landscape" r:id="rId1"/>
  <headerFooter>
    <oddHeader>&amp;L&amp;G</oddHeader>
    <oddFooter>&amp;R&amp;"Carlito,Negrita"I y II Ciclos&amp;"Carlito,Normal",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9" operator="greaterThan" id="{B8B7DEBA-E0DF-4292-85BC-59D958909112}">
            <xm:f>'Cuadro 1'!G$14</xm:f>
            <x14:dxf>
              <font>
                <color rgb="FFFF0000"/>
              </font>
            </x14:dxf>
          </x14:cfRule>
          <xm:sqref>G6:H28 J6:K28 M6:N28 P6:Q28 S6:T28 V6:W28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140625" style="18" customWidth="1"/>
    <col min="2" max="2" width="45.140625" style="22" customWidth="1"/>
    <col min="3" max="5" width="6.5703125" style="22" customWidth="1"/>
    <col min="6" max="23" width="6.28515625" style="22" customWidth="1"/>
    <col min="24" max="16384" width="11.42578125" style="22"/>
  </cols>
  <sheetData>
    <row r="1" spans="1:26" ht="18.75" x14ac:dyDescent="0.3">
      <c r="A1" s="61">
        <v>1</v>
      </c>
      <c r="B1" s="19" t="s">
        <v>12345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26" ht="18.75" x14ac:dyDescent="0.3">
      <c r="A2" s="61">
        <v>2</v>
      </c>
      <c r="B2" s="19" t="s">
        <v>14575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</row>
    <row r="3" spans="1:26" ht="19.5" thickBot="1" x14ac:dyDescent="0.35">
      <c r="A3" s="61">
        <v>3</v>
      </c>
      <c r="B3" s="77" t="s">
        <v>17016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7" customHeight="1" thickTop="1" x14ac:dyDescent="0.25">
      <c r="A4" s="61">
        <v>4</v>
      </c>
      <c r="B4" s="597" t="s">
        <v>20</v>
      </c>
      <c r="C4" s="587" t="s">
        <v>0</v>
      </c>
      <c r="D4" s="583"/>
      <c r="E4" s="584"/>
      <c r="F4" s="582" t="s">
        <v>17086</v>
      </c>
      <c r="G4" s="583"/>
      <c r="H4" s="584"/>
      <c r="I4" s="582" t="s">
        <v>17087</v>
      </c>
      <c r="J4" s="583"/>
      <c r="K4" s="584"/>
      <c r="L4" s="582" t="s">
        <v>17088</v>
      </c>
      <c r="M4" s="583"/>
      <c r="N4" s="584"/>
      <c r="O4" s="582" t="s">
        <v>17089</v>
      </c>
      <c r="P4" s="583"/>
      <c r="Q4" s="584"/>
      <c r="R4" s="582" t="s">
        <v>17090</v>
      </c>
      <c r="S4" s="583"/>
      <c r="T4" s="584"/>
      <c r="U4" s="582" t="s">
        <v>17091</v>
      </c>
      <c r="V4" s="583"/>
      <c r="W4" s="583"/>
    </row>
    <row r="5" spans="1:26" ht="30" customHeight="1" thickBot="1" x14ac:dyDescent="0.3">
      <c r="A5" s="61">
        <v>5</v>
      </c>
      <c r="B5" s="598"/>
      <c r="C5" s="24" t="s">
        <v>0</v>
      </c>
      <c r="D5" s="25" t="s">
        <v>29</v>
      </c>
      <c r="E5" s="26" t="s">
        <v>28</v>
      </c>
      <c r="F5" s="27" t="s">
        <v>0</v>
      </c>
      <c r="G5" s="25" t="s">
        <v>29</v>
      </c>
      <c r="H5" s="28" t="s">
        <v>28</v>
      </c>
      <c r="I5" s="26" t="s">
        <v>0</v>
      </c>
      <c r="J5" s="25" t="s">
        <v>29</v>
      </c>
      <c r="K5" s="26" t="s">
        <v>28</v>
      </c>
      <c r="L5" s="27" t="s">
        <v>0</v>
      </c>
      <c r="M5" s="25" t="s">
        <v>29</v>
      </c>
      <c r="N5" s="28" t="s">
        <v>28</v>
      </c>
      <c r="O5" s="26" t="s">
        <v>0</v>
      </c>
      <c r="P5" s="25" t="s">
        <v>29</v>
      </c>
      <c r="Q5" s="26" t="s">
        <v>28</v>
      </c>
      <c r="R5" s="27" t="s">
        <v>0</v>
      </c>
      <c r="S5" s="25" t="s">
        <v>29</v>
      </c>
      <c r="T5" s="28" t="s">
        <v>28</v>
      </c>
      <c r="U5" s="26" t="s">
        <v>0</v>
      </c>
      <c r="V5" s="25" t="s">
        <v>29</v>
      </c>
      <c r="W5" s="26" t="s">
        <v>28</v>
      </c>
    </row>
    <row r="6" spans="1:26" ht="24.75" customHeight="1" thickTop="1" x14ac:dyDescent="0.25">
      <c r="A6" s="61">
        <v>6</v>
      </c>
      <c r="B6" s="377" t="s">
        <v>21</v>
      </c>
      <c r="C6" s="116">
        <f t="shared" ref="C6:C28" si="0">D6+E6</f>
        <v>0</v>
      </c>
      <c r="D6" s="117">
        <f t="shared" ref="D6" si="1">G6+J6+M6+P6+S6+V6</f>
        <v>0</v>
      </c>
      <c r="E6" s="305">
        <f t="shared" ref="E6" si="2">+H6+K6+N6+Q6+T6+W6</f>
        <v>0</v>
      </c>
      <c r="F6" s="306">
        <f t="shared" ref="F6:F28" si="3">+G6+H6</f>
        <v>0</v>
      </c>
      <c r="G6" s="379"/>
      <c r="H6" s="379"/>
      <c r="I6" s="306">
        <f t="shared" ref="I6:I28" si="4">+J6+K6</f>
        <v>0</v>
      </c>
      <c r="J6" s="379"/>
      <c r="K6" s="379"/>
      <c r="L6" s="306">
        <f t="shared" ref="L6:L28" si="5">+M6+N6</f>
        <v>0</v>
      </c>
      <c r="M6" s="379"/>
      <c r="N6" s="379"/>
      <c r="O6" s="306">
        <f t="shared" ref="O6:O28" si="6">+P6+Q6</f>
        <v>0</v>
      </c>
      <c r="P6" s="379"/>
      <c r="Q6" s="379"/>
      <c r="R6" s="306">
        <f t="shared" ref="R6:R28" si="7">+S6+T6</f>
        <v>0</v>
      </c>
      <c r="S6" s="379"/>
      <c r="T6" s="379"/>
      <c r="U6" s="306">
        <f t="shared" ref="U6:U28" si="8">+V6+W6</f>
        <v>0</v>
      </c>
      <c r="V6" s="379"/>
      <c r="W6" s="380"/>
    </row>
    <row r="7" spans="1:26" ht="24.75" customHeight="1" x14ac:dyDescent="0.25">
      <c r="A7" s="61">
        <v>7</v>
      </c>
      <c r="B7" s="359" t="s">
        <v>22</v>
      </c>
      <c r="C7" s="38">
        <f t="shared" si="0"/>
        <v>0</v>
      </c>
      <c r="D7" s="39">
        <f>G7+J7+M7+P7+S7+V7</f>
        <v>0</v>
      </c>
      <c r="E7" s="40">
        <f>+H7+K7+N7+Q7+T7+W7</f>
        <v>0</v>
      </c>
      <c r="F7" s="41">
        <f t="shared" si="3"/>
        <v>0</v>
      </c>
      <c r="G7" s="319"/>
      <c r="H7" s="319"/>
      <c r="I7" s="41">
        <f t="shared" si="4"/>
        <v>0</v>
      </c>
      <c r="J7" s="319"/>
      <c r="K7" s="319"/>
      <c r="L7" s="41">
        <f t="shared" si="5"/>
        <v>0</v>
      </c>
      <c r="M7" s="319"/>
      <c r="N7" s="319"/>
      <c r="O7" s="41">
        <f t="shared" si="6"/>
        <v>0</v>
      </c>
      <c r="P7" s="319"/>
      <c r="Q7" s="319"/>
      <c r="R7" s="41">
        <f t="shared" si="7"/>
        <v>0</v>
      </c>
      <c r="S7" s="319"/>
      <c r="T7" s="319"/>
      <c r="U7" s="41">
        <f t="shared" si="8"/>
        <v>0</v>
      </c>
      <c r="V7" s="319"/>
      <c r="W7" s="355"/>
    </row>
    <row r="8" spans="1:26" ht="24.75" customHeight="1" x14ac:dyDescent="0.25">
      <c r="A8" s="61">
        <v>8</v>
      </c>
      <c r="B8" s="359" t="s">
        <v>23</v>
      </c>
      <c r="C8" s="38">
        <f t="shared" si="0"/>
        <v>0</v>
      </c>
      <c r="D8" s="39">
        <f t="shared" ref="D8:D28" si="9">G8+J8+M8+P8+S8+V8</f>
        <v>0</v>
      </c>
      <c r="E8" s="40">
        <f t="shared" ref="E8:E28" si="10">+H8+K8+N8+Q8+T8+W8</f>
        <v>0</v>
      </c>
      <c r="F8" s="41">
        <f t="shared" si="3"/>
        <v>0</v>
      </c>
      <c r="G8" s="319"/>
      <c r="H8" s="319"/>
      <c r="I8" s="41">
        <f t="shared" si="4"/>
        <v>0</v>
      </c>
      <c r="J8" s="319"/>
      <c r="K8" s="319"/>
      <c r="L8" s="41">
        <f t="shared" si="5"/>
        <v>0</v>
      </c>
      <c r="M8" s="319"/>
      <c r="N8" s="319"/>
      <c r="O8" s="41">
        <f t="shared" si="6"/>
        <v>0</v>
      </c>
      <c r="P8" s="319"/>
      <c r="Q8" s="319"/>
      <c r="R8" s="41">
        <f t="shared" si="7"/>
        <v>0</v>
      </c>
      <c r="S8" s="319"/>
      <c r="T8" s="319"/>
      <c r="U8" s="41">
        <f t="shared" si="8"/>
        <v>0</v>
      </c>
      <c r="V8" s="319"/>
      <c r="W8" s="355"/>
    </row>
    <row r="9" spans="1:26" ht="24.75" customHeight="1" x14ac:dyDescent="0.25">
      <c r="A9" s="61">
        <v>9</v>
      </c>
      <c r="B9" s="357" t="s">
        <v>24</v>
      </c>
      <c r="C9" s="38">
        <f t="shared" si="0"/>
        <v>0</v>
      </c>
      <c r="D9" s="39">
        <f t="shared" si="9"/>
        <v>0</v>
      </c>
      <c r="E9" s="40">
        <f t="shared" si="10"/>
        <v>0</v>
      </c>
      <c r="F9" s="41">
        <f t="shared" si="3"/>
        <v>0</v>
      </c>
      <c r="G9" s="319"/>
      <c r="H9" s="319"/>
      <c r="I9" s="41">
        <f t="shared" si="4"/>
        <v>0</v>
      </c>
      <c r="J9" s="319"/>
      <c r="K9" s="319"/>
      <c r="L9" s="41">
        <f t="shared" si="5"/>
        <v>0</v>
      </c>
      <c r="M9" s="319"/>
      <c r="N9" s="319"/>
      <c r="O9" s="41">
        <f t="shared" si="6"/>
        <v>0</v>
      </c>
      <c r="P9" s="319"/>
      <c r="Q9" s="319"/>
      <c r="R9" s="41">
        <f t="shared" si="7"/>
        <v>0</v>
      </c>
      <c r="S9" s="319"/>
      <c r="T9" s="319"/>
      <c r="U9" s="41">
        <f t="shared" si="8"/>
        <v>0</v>
      </c>
      <c r="V9" s="319"/>
      <c r="W9" s="355"/>
    </row>
    <row r="10" spans="1:26" ht="24.75" customHeight="1" x14ac:dyDescent="0.25">
      <c r="A10" s="61">
        <v>10</v>
      </c>
      <c r="B10" s="357" t="s">
        <v>18</v>
      </c>
      <c r="C10" s="38">
        <f t="shared" si="0"/>
        <v>0</v>
      </c>
      <c r="D10" s="39">
        <f t="shared" si="9"/>
        <v>0</v>
      </c>
      <c r="E10" s="40">
        <f t="shared" si="10"/>
        <v>0</v>
      </c>
      <c r="F10" s="41">
        <f t="shared" si="3"/>
        <v>0</v>
      </c>
      <c r="G10" s="319"/>
      <c r="H10" s="319"/>
      <c r="I10" s="41">
        <f t="shared" si="4"/>
        <v>0</v>
      </c>
      <c r="J10" s="319"/>
      <c r="K10" s="319"/>
      <c r="L10" s="41">
        <f t="shared" si="5"/>
        <v>0</v>
      </c>
      <c r="M10" s="319"/>
      <c r="N10" s="319"/>
      <c r="O10" s="41">
        <f t="shared" si="6"/>
        <v>0</v>
      </c>
      <c r="P10" s="319"/>
      <c r="Q10" s="319"/>
      <c r="R10" s="41">
        <f t="shared" si="7"/>
        <v>0</v>
      </c>
      <c r="S10" s="319"/>
      <c r="T10" s="319"/>
      <c r="U10" s="41">
        <f t="shared" si="8"/>
        <v>0</v>
      </c>
      <c r="V10" s="319"/>
      <c r="W10" s="355"/>
    </row>
    <row r="11" spans="1:26" ht="24.75" customHeight="1" x14ac:dyDescent="0.25">
      <c r="A11" s="61">
        <v>11</v>
      </c>
      <c r="B11" s="357" t="s">
        <v>12352</v>
      </c>
      <c r="C11" s="38">
        <f t="shared" ref="C11" si="11">D11+E11</f>
        <v>0</v>
      </c>
      <c r="D11" s="39">
        <f t="shared" ref="D11" si="12">G11+J11+M11+P11+S11+V11</f>
        <v>0</v>
      </c>
      <c r="E11" s="40">
        <f t="shared" ref="E11" si="13">+H11+K11+N11+Q11+T11+W11</f>
        <v>0</v>
      </c>
      <c r="F11" s="41">
        <f t="shared" ref="F11" si="14">+G11+H11</f>
        <v>0</v>
      </c>
      <c r="G11" s="319"/>
      <c r="H11" s="319"/>
      <c r="I11" s="41">
        <f t="shared" ref="I11" si="15">+J11+K11</f>
        <v>0</v>
      </c>
      <c r="J11" s="319"/>
      <c r="K11" s="319"/>
      <c r="L11" s="41">
        <f t="shared" ref="L11" si="16">+M11+N11</f>
        <v>0</v>
      </c>
      <c r="M11" s="319"/>
      <c r="N11" s="319"/>
      <c r="O11" s="41">
        <f t="shared" ref="O11" si="17">+P11+Q11</f>
        <v>0</v>
      </c>
      <c r="P11" s="319"/>
      <c r="Q11" s="319"/>
      <c r="R11" s="41">
        <f t="shared" ref="R11" si="18">+S11+T11</f>
        <v>0</v>
      </c>
      <c r="S11" s="319"/>
      <c r="T11" s="319"/>
      <c r="U11" s="41">
        <f t="shared" ref="U11" si="19">+V11+W11</f>
        <v>0</v>
      </c>
      <c r="V11" s="319"/>
      <c r="W11" s="355"/>
    </row>
    <row r="12" spans="1:26" ht="24.75" customHeight="1" x14ac:dyDescent="0.25">
      <c r="A12" s="61">
        <v>12</v>
      </c>
      <c r="B12" s="357" t="s">
        <v>17061</v>
      </c>
      <c r="C12" s="38">
        <f t="shared" si="0"/>
        <v>0</v>
      </c>
      <c r="D12" s="39">
        <f t="shared" si="9"/>
        <v>0</v>
      </c>
      <c r="E12" s="40">
        <f t="shared" si="10"/>
        <v>0</v>
      </c>
      <c r="F12" s="41">
        <f t="shared" si="3"/>
        <v>0</v>
      </c>
      <c r="G12" s="319"/>
      <c r="H12" s="319"/>
      <c r="I12" s="41">
        <f t="shared" si="4"/>
        <v>0</v>
      </c>
      <c r="J12" s="319"/>
      <c r="K12" s="319"/>
      <c r="L12" s="41">
        <f t="shared" si="5"/>
        <v>0</v>
      </c>
      <c r="M12" s="319"/>
      <c r="N12" s="319"/>
      <c r="O12" s="41">
        <f t="shared" si="6"/>
        <v>0</v>
      </c>
      <c r="P12" s="319"/>
      <c r="Q12" s="319"/>
      <c r="R12" s="41">
        <f t="shared" si="7"/>
        <v>0</v>
      </c>
      <c r="S12" s="319"/>
      <c r="T12" s="319"/>
      <c r="U12" s="41">
        <f t="shared" si="8"/>
        <v>0</v>
      </c>
      <c r="V12" s="319"/>
      <c r="W12" s="355"/>
    </row>
    <row r="13" spans="1:26" ht="24.75" customHeight="1" x14ac:dyDescent="0.25">
      <c r="A13" s="61">
        <v>13</v>
      </c>
      <c r="B13" s="357" t="s">
        <v>17062</v>
      </c>
      <c r="C13" s="38">
        <f t="shared" si="0"/>
        <v>0</v>
      </c>
      <c r="D13" s="39">
        <f t="shared" si="9"/>
        <v>0</v>
      </c>
      <c r="E13" s="40">
        <f t="shared" si="10"/>
        <v>0</v>
      </c>
      <c r="F13" s="41">
        <f t="shared" si="3"/>
        <v>0</v>
      </c>
      <c r="G13" s="319"/>
      <c r="H13" s="319"/>
      <c r="I13" s="41">
        <f t="shared" si="4"/>
        <v>0</v>
      </c>
      <c r="J13" s="319"/>
      <c r="K13" s="319"/>
      <c r="L13" s="41">
        <f t="shared" si="5"/>
        <v>0</v>
      </c>
      <c r="M13" s="319"/>
      <c r="N13" s="319"/>
      <c r="O13" s="41">
        <f t="shared" si="6"/>
        <v>0</v>
      </c>
      <c r="P13" s="319"/>
      <c r="Q13" s="319"/>
      <c r="R13" s="41">
        <f t="shared" si="7"/>
        <v>0</v>
      </c>
      <c r="S13" s="319"/>
      <c r="T13" s="319"/>
      <c r="U13" s="41">
        <f t="shared" si="8"/>
        <v>0</v>
      </c>
      <c r="V13" s="319"/>
      <c r="W13" s="355"/>
    </row>
    <row r="14" spans="1:26" ht="24.75" customHeight="1" x14ac:dyDescent="0.25">
      <c r="A14" s="61">
        <v>14</v>
      </c>
      <c r="B14" s="357" t="s">
        <v>19</v>
      </c>
      <c r="C14" s="38">
        <f t="shared" si="0"/>
        <v>0</v>
      </c>
      <c r="D14" s="39">
        <f t="shared" si="9"/>
        <v>0</v>
      </c>
      <c r="E14" s="40">
        <f t="shared" si="10"/>
        <v>0</v>
      </c>
      <c r="F14" s="41">
        <f t="shared" si="3"/>
        <v>0</v>
      </c>
      <c r="G14" s="319"/>
      <c r="H14" s="319"/>
      <c r="I14" s="41">
        <f t="shared" si="4"/>
        <v>0</v>
      </c>
      <c r="J14" s="319"/>
      <c r="K14" s="319"/>
      <c r="L14" s="41">
        <f t="shared" si="5"/>
        <v>0</v>
      </c>
      <c r="M14" s="319"/>
      <c r="N14" s="319"/>
      <c r="O14" s="41">
        <f t="shared" si="6"/>
        <v>0</v>
      </c>
      <c r="P14" s="319"/>
      <c r="Q14" s="319"/>
      <c r="R14" s="41">
        <f t="shared" si="7"/>
        <v>0</v>
      </c>
      <c r="S14" s="319"/>
      <c r="T14" s="319"/>
      <c r="U14" s="41">
        <f t="shared" si="8"/>
        <v>0</v>
      </c>
      <c r="V14" s="319"/>
      <c r="W14" s="355"/>
    </row>
    <row r="15" spans="1:26" ht="24.75" customHeight="1" x14ac:dyDescent="0.25">
      <c r="A15" s="61">
        <v>15</v>
      </c>
      <c r="B15" s="357" t="s">
        <v>10248</v>
      </c>
      <c r="C15" s="38">
        <f t="shared" ref="C15:C20" si="20">D15+E15</f>
        <v>0</v>
      </c>
      <c r="D15" s="39">
        <f t="shared" ref="D15:D20" si="21">G15+J15+M15+P15+S15+V15</f>
        <v>0</v>
      </c>
      <c r="E15" s="40">
        <f t="shared" ref="E15:E20" si="22">+H15+K15+N15+Q15+T15+W15</f>
        <v>0</v>
      </c>
      <c r="F15" s="41">
        <f t="shared" ref="F15:F20" si="23">+G15+H15</f>
        <v>0</v>
      </c>
      <c r="G15" s="319"/>
      <c r="H15" s="319"/>
      <c r="I15" s="41">
        <f t="shared" ref="I15:I20" si="24">+J15+K15</f>
        <v>0</v>
      </c>
      <c r="J15" s="319"/>
      <c r="K15" s="319"/>
      <c r="L15" s="41">
        <f t="shared" ref="L15:L20" si="25">+M15+N15</f>
        <v>0</v>
      </c>
      <c r="M15" s="319"/>
      <c r="N15" s="319"/>
      <c r="O15" s="41">
        <f t="shared" ref="O15:O20" si="26">+P15+Q15</f>
        <v>0</v>
      </c>
      <c r="P15" s="319"/>
      <c r="Q15" s="319"/>
      <c r="R15" s="41">
        <f t="shared" ref="R15:R20" si="27">+S15+T15</f>
        <v>0</v>
      </c>
      <c r="S15" s="319"/>
      <c r="T15" s="319"/>
      <c r="U15" s="41">
        <f t="shared" ref="U15:U20" si="28">+V15+W15</f>
        <v>0</v>
      </c>
      <c r="V15" s="319"/>
      <c r="W15" s="355"/>
    </row>
    <row r="16" spans="1:26" ht="24.75" customHeight="1" x14ac:dyDescent="0.25">
      <c r="A16" s="61">
        <v>16</v>
      </c>
      <c r="B16" s="357" t="s">
        <v>17057</v>
      </c>
      <c r="C16" s="38">
        <f t="shared" si="20"/>
        <v>0</v>
      </c>
      <c r="D16" s="39">
        <f t="shared" si="21"/>
        <v>0</v>
      </c>
      <c r="E16" s="40">
        <f t="shared" si="22"/>
        <v>0</v>
      </c>
      <c r="F16" s="41">
        <f t="shared" si="23"/>
        <v>0</v>
      </c>
      <c r="G16" s="319"/>
      <c r="H16" s="319"/>
      <c r="I16" s="41">
        <f t="shared" si="24"/>
        <v>0</v>
      </c>
      <c r="J16" s="319"/>
      <c r="K16" s="319"/>
      <c r="L16" s="41">
        <f t="shared" si="25"/>
        <v>0</v>
      </c>
      <c r="M16" s="319"/>
      <c r="N16" s="319"/>
      <c r="O16" s="41">
        <f t="shared" si="26"/>
        <v>0</v>
      </c>
      <c r="P16" s="319"/>
      <c r="Q16" s="319"/>
      <c r="R16" s="41">
        <f t="shared" si="27"/>
        <v>0</v>
      </c>
      <c r="S16" s="319"/>
      <c r="T16" s="319"/>
      <c r="U16" s="41">
        <f t="shared" si="28"/>
        <v>0</v>
      </c>
      <c r="V16" s="319"/>
      <c r="W16" s="355"/>
    </row>
    <row r="17" spans="1:23" ht="24.75" customHeight="1" x14ac:dyDescent="0.25">
      <c r="A17" s="61">
        <v>17</v>
      </c>
      <c r="B17" s="357" t="s">
        <v>17058</v>
      </c>
      <c r="C17" s="38">
        <f t="shared" si="20"/>
        <v>0</v>
      </c>
      <c r="D17" s="39">
        <f t="shared" si="21"/>
        <v>0</v>
      </c>
      <c r="E17" s="40">
        <f t="shared" si="22"/>
        <v>0</v>
      </c>
      <c r="F17" s="41">
        <f t="shared" si="23"/>
        <v>0</v>
      </c>
      <c r="G17" s="319"/>
      <c r="H17" s="319"/>
      <c r="I17" s="41">
        <f t="shared" si="24"/>
        <v>0</v>
      </c>
      <c r="J17" s="319"/>
      <c r="K17" s="319"/>
      <c r="L17" s="41">
        <f t="shared" si="25"/>
        <v>0</v>
      </c>
      <c r="M17" s="319"/>
      <c r="N17" s="319"/>
      <c r="O17" s="41">
        <f t="shared" si="26"/>
        <v>0</v>
      </c>
      <c r="P17" s="319"/>
      <c r="Q17" s="319"/>
      <c r="R17" s="41">
        <f t="shared" si="27"/>
        <v>0</v>
      </c>
      <c r="S17" s="319"/>
      <c r="T17" s="319"/>
      <c r="U17" s="41">
        <f t="shared" si="28"/>
        <v>0</v>
      </c>
      <c r="V17" s="319"/>
      <c r="W17" s="355"/>
    </row>
    <row r="18" spans="1:23" ht="24.75" customHeight="1" x14ac:dyDescent="0.25">
      <c r="A18" s="61">
        <v>18</v>
      </c>
      <c r="B18" s="357" t="s">
        <v>17059</v>
      </c>
      <c r="C18" s="38">
        <f t="shared" si="20"/>
        <v>0</v>
      </c>
      <c r="D18" s="39">
        <f t="shared" si="21"/>
        <v>0</v>
      </c>
      <c r="E18" s="40">
        <f t="shared" si="22"/>
        <v>0</v>
      </c>
      <c r="F18" s="41">
        <f t="shared" si="23"/>
        <v>0</v>
      </c>
      <c r="G18" s="319"/>
      <c r="H18" s="319"/>
      <c r="I18" s="41">
        <f t="shared" si="24"/>
        <v>0</v>
      </c>
      <c r="J18" s="319"/>
      <c r="K18" s="319"/>
      <c r="L18" s="41">
        <f t="shared" si="25"/>
        <v>0</v>
      </c>
      <c r="M18" s="319"/>
      <c r="N18" s="319"/>
      <c r="O18" s="41">
        <f t="shared" si="26"/>
        <v>0</v>
      </c>
      <c r="P18" s="319"/>
      <c r="Q18" s="319"/>
      <c r="R18" s="41">
        <f t="shared" si="27"/>
        <v>0</v>
      </c>
      <c r="S18" s="319"/>
      <c r="T18" s="319"/>
      <c r="U18" s="41">
        <f t="shared" si="28"/>
        <v>0</v>
      </c>
      <c r="V18" s="319"/>
      <c r="W18" s="355"/>
    </row>
    <row r="19" spans="1:23" ht="24.75" customHeight="1" x14ac:dyDescent="0.25">
      <c r="A19" s="61">
        <v>19</v>
      </c>
      <c r="B19" s="357" t="s">
        <v>10249</v>
      </c>
      <c r="C19" s="38">
        <f t="shared" si="20"/>
        <v>0</v>
      </c>
      <c r="D19" s="39">
        <f t="shared" si="21"/>
        <v>0</v>
      </c>
      <c r="E19" s="40">
        <f t="shared" si="22"/>
        <v>0</v>
      </c>
      <c r="F19" s="41">
        <f t="shared" si="23"/>
        <v>0</v>
      </c>
      <c r="G19" s="319"/>
      <c r="H19" s="319"/>
      <c r="I19" s="41">
        <f t="shared" si="24"/>
        <v>0</v>
      </c>
      <c r="J19" s="319"/>
      <c r="K19" s="319"/>
      <c r="L19" s="41">
        <f t="shared" si="25"/>
        <v>0</v>
      </c>
      <c r="M19" s="319"/>
      <c r="N19" s="319"/>
      <c r="O19" s="41">
        <f t="shared" si="26"/>
        <v>0</v>
      </c>
      <c r="P19" s="319"/>
      <c r="Q19" s="319"/>
      <c r="R19" s="41">
        <f t="shared" si="27"/>
        <v>0</v>
      </c>
      <c r="S19" s="319"/>
      <c r="T19" s="319"/>
      <c r="U19" s="41">
        <f t="shared" si="28"/>
        <v>0</v>
      </c>
      <c r="V19" s="319"/>
      <c r="W19" s="355"/>
    </row>
    <row r="20" spans="1:23" ht="24.75" customHeight="1" x14ac:dyDescent="0.25">
      <c r="A20" s="61">
        <v>20</v>
      </c>
      <c r="B20" s="357" t="s">
        <v>10250</v>
      </c>
      <c r="C20" s="38">
        <f t="shared" si="20"/>
        <v>0</v>
      </c>
      <c r="D20" s="39">
        <f t="shared" si="21"/>
        <v>0</v>
      </c>
      <c r="E20" s="40">
        <f t="shared" si="22"/>
        <v>0</v>
      </c>
      <c r="F20" s="41">
        <f t="shared" si="23"/>
        <v>0</v>
      </c>
      <c r="G20" s="319"/>
      <c r="H20" s="319"/>
      <c r="I20" s="41">
        <f t="shared" si="24"/>
        <v>0</v>
      </c>
      <c r="J20" s="319"/>
      <c r="K20" s="319"/>
      <c r="L20" s="41">
        <f t="shared" si="25"/>
        <v>0</v>
      </c>
      <c r="M20" s="319"/>
      <c r="N20" s="319"/>
      <c r="O20" s="41">
        <f t="shared" si="26"/>
        <v>0</v>
      </c>
      <c r="P20" s="319"/>
      <c r="Q20" s="319"/>
      <c r="R20" s="41">
        <f t="shared" si="27"/>
        <v>0</v>
      </c>
      <c r="S20" s="319"/>
      <c r="T20" s="319"/>
      <c r="U20" s="41">
        <f t="shared" si="28"/>
        <v>0</v>
      </c>
      <c r="V20" s="319"/>
      <c r="W20" s="355"/>
    </row>
    <row r="21" spans="1:23" ht="24.75" customHeight="1" x14ac:dyDescent="0.25">
      <c r="A21" s="61">
        <v>21</v>
      </c>
      <c r="B21" s="357" t="s">
        <v>10251</v>
      </c>
      <c r="C21" s="38">
        <f t="shared" ref="C21" si="29">D21+E21</f>
        <v>0</v>
      </c>
      <c r="D21" s="39">
        <f t="shared" ref="D21" si="30">G21+J21+M21+P21+S21+V21</f>
        <v>0</v>
      </c>
      <c r="E21" s="40">
        <f t="shared" ref="E21" si="31">+H21+K21+N21+Q21+T21+W21</f>
        <v>0</v>
      </c>
      <c r="F21" s="41">
        <f t="shared" ref="F21" si="32">+G21+H21</f>
        <v>0</v>
      </c>
      <c r="G21" s="319"/>
      <c r="H21" s="319"/>
      <c r="I21" s="41">
        <f t="shared" ref="I21" si="33">+J21+K21</f>
        <v>0</v>
      </c>
      <c r="J21" s="319"/>
      <c r="K21" s="319"/>
      <c r="L21" s="41">
        <f t="shared" ref="L21" si="34">+M21+N21</f>
        <v>0</v>
      </c>
      <c r="M21" s="319"/>
      <c r="N21" s="319"/>
      <c r="O21" s="41">
        <f t="shared" ref="O21" si="35">+P21+Q21</f>
        <v>0</v>
      </c>
      <c r="P21" s="319"/>
      <c r="Q21" s="319"/>
      <c r="R21" s="41">
        <f t="shared" ref="R21" si="36">+S21+T21</f>
        <v>0</v>
      </c>
      <c r="S21" s="319"/>
      <c r="T21" s="319"/>
      <c r="U21" s="41">
        <f t="shared" ref="U21" si="37">+V21+W21</f>
        <v>0</v>
      </c>
      <c r="V21" s="319"/>
      <c r="W21" s="355"/>
    </row>
    <row r="22" spans="1:23" ht="24.75" customHeight="1" x14ac:dyDescent="0.25">
      <c r="A22" s="61">
        <v>22</v>
      </c>
      <c r="B22" s="357" t="s">
        <v>10252</v>
      </c>
      <c r="C22" s="38">
        <f t="shared" si="0"/>
        <v>0</v>
      </c>
      <c r="D22" s="39">
        <f t="shared" si="9"/>
        <v>0</v>
      </c>
      <c r="E22" s="40">
        <f t="shared" si="10"/>
        <v>0</v>
      </c>
      <c r="F22" s="41">
        <f t="shared" si="3"/>
        <v>0</v>
      </c>
      <c r="G22" s="319"/>
      <c r="H22" s="319"/>
      <c r="I22" s="41">
        <f t="shared" si="4"/>
        <v>0</v>
      </c>
      <c r="J22" s="319"/>
      <c r="K22" s="319"/>
      <c r="L22" s="41">
        <f t="shared" si="5"/>
        <v>0</v>
      </c>
      <c r="M22" s="319"/>
      <c r="N22" s="319"/>
      <c r="O22" s="41">
        <f t="shared" si="6"/>
        <v>0</v>
      </c>
      <c r="P22" s="319"/>
      <c r="Q22" s="319"/>
      <c r="R22" s="41">
        <f t="shared" si="7"/>
        <v>0</v>
      </c>
      <c r="S22" s="319"/>
      <c r="T22" s="319"/>
      <c r="U22" s="41">
        <f t="shared" si="8"/>
        <v>0</v>
      </c>
      <c r="V22" s="319"/>
      <c r="W22" s="355"/>
    </row>
    <row r="23" spans="1:23" ht="24.75" customHeight="1" x14ac:dyDescent="0.25">
      <c r="A23" s="61">
        <v>23</v>
      </c>
      <c r="B23" s="359" t="s">
        <v>10253</v>
      </c>
      <c r="C23" s="38">
        <f t="shared" si="0"/>
        <v>0</v>
      </c>
      <c r="D23" s="39">
        <f t="shared" si="9"/>
        <v>0</v>
      </c>
      <c r="E23" s="40">
        <f t="shared" si="10"/>
        <v>0</v>
      </c>
      <c r="F23" s="41">
        <f t="shared" si="3"/>
        <v>0</v>
      </c>
      <c r="G23" s="319"/>
      <c r="H23" s="319"/>
      <c r="I23" s="41">
        <f t="shared" si="4"/>
        <v>0</v>
      </c>
      <c r="J23" s="319"/>
      <c r="K23" s="319"/>
      <c r="L23" s="41">
        <f t="shared" si="5"/>
        <v>0</v>
      </c>
      <c r="M23" s="319"/>
      <c r="N23" s="319"/>
      <c r="O23" s="41">
        <f t="shared" si="6"/>
        <v>0</v>
      </c>
      <c r="P23" s="319"/>
      <c r="Q23" s="319"/>
      <c r="R23" s="41">
        <f t="shared" si="7"/>
        <v>0</v>
      </c>
      <c r="S23" s="319"/>
      <c r="T23" s="319"/>
      <c r="U23" s="41">
        <f t="shared" si="8"/>
        <v>0</v>
      </c>
      <c r="V23" s="319"/>
      <c r="W23" s="355"/>
    </row>
    <row r="24" spans="1:23" ht="24.75" customHeight="1" x14ac:dyDescent="0.25">
      <c r="A24" s="61">
        <v>24</v>
      </c>
      <c r="B24" s="359" t="s">
        <v>10254</v>
      </c>
      <c r="C24" s="38">
        <f t="shared" si="0"/>
        <v>0</v>
      </c>
      <c r="D24" s="39">
        <f t="shared" si="9"/>
        <v>0</v>
      </c>
      <c r="E24" s="40">
        <f t="shared" si="10"/>
        <v>0</v>
      </c>
      <c r="F24" s="41">
        <f t="shared" si="3"/>
        <v>0</v>
      </c>
      <c r="G24" s="319"/>
      <c r="H24" s="319"/>
      <c r="I24" s="41">
        <f t="shared" si="4"/>
        <v>0</v>
      </c>
      <c r="J24" s="319"/>
      <c r="K24" s="319"/>
      <c r="L24" s="41">
        <f t="shared" si="5"/>
        <v>0</v>
      </c>
      <c r="M24" s="319"/>
      <c r="N24" s="319"/>
      <c r="O24" s="41">
        <f t="shared" si="6"/>
        <v>0</v>
      </c>
      <c r="P24" s="319"/>
      <c r="Q24" s="319"/>
      <c r="R24" s="41">
        <f t="shared" si="7"/>
        <v>0</v>
      </c>
      <c r="S24" s="319"/>
      <c r="T24" s="319"/>
      <c r="U24" s="41">
        <f t="shared" si="8"/>
        <v>0</v>
      </c>
      <c r="V24" s="319"/>
      <c r="W24" s="355"/>
    </row>
    <row r="25" spans="1:23" ht="24.75" customHeight="1" x14ac:dyDescent="0.25">
      <c r="A25" s="61">
        <v>25</v>
      </c>
      <c r="B25" s="359" t="s">
        <v>12353</v>
      </c>
      <c r="C25" s="38">
        <f t="shared" si="0"/>
        <v>0</v>
      </c>
      <c r="D25" s="39">
        <f t="shared" si="9"/>
        <v>0</v>
      </c>
      <c r="E25" s="40">
        <f t="shared" si="10"/>
        <v>0</v>
      </c>
      <c r="F25" s="41">
        <f t="shared" si="3"/>
        <v>0</v>
      </c>
      <c r="G25" s="319"/>
      <c r="H25" s="319"/>
      <c r="I25" s="41">
        <f t="shared" si="4"/>
        <v>0</v>
      </c>
      <c r="J25" s="319"/>
      <c r="K25" s="319"/>
      <c r="L25" s="41">
        <f t="shared" si="5"/>
        <v>0</v>
      </c>
      <c r="M25" s="319"/>
      <c r="N25" s="319"/>
      <c r="O25" s="41">
        <f t="shared" si="6"/>
        <v>0</v>
      </c>
      <c r="P25" s="319"/>
      <c r="Q25" s="319"/>
      <c r="R25" s="41">
        <f t="shared" si="7"/>
        <v>0</v>
      </c>
      <c r="S25" s="319"/>
      <c r="T25" s="319"/>
      <c r="U25" s="41">
        <f t="shared" si="8"/>
        <v>0</v>
      </c>
      <c r="V25" s="319"/>
      <c r="W25" s="355"/>
    </row>
    <row r="26" spans="1:23" ht="24.75" customHeight="1" x14ac:dyDescent="0.25">
      <c r="A26" s="61">
        <v>26</v>
      </c>
      <c r="B26" s="359" t="s">
        <v>12354</v>
      </c>
      <c r="C26" s="38">
        <f t="shared" si="0"/>
        <v>0</v>
      </c>
      <c r="D26" s="39">
        <f t="shared" si="9"/>
        <v>0</v>
      </c>
      <c r="E26" s="40">
        <f t="shared" si="10"/>
        <v>0</v>
      </c>
      <c r="F26" s="41">
        <f t="shared" si="3"/>
        <v>0</v>
      </c>
      <c r="G26" s="319"/>
      <c r="H26" s="319"/>
      <c r="I26" s="41">
        <f t="shared" si="4"/>
        <v>0</v>
      </c>
      <c r="J26" s="319"/>
      <c r="K26" s="319"/>
      <c r="L26" s="41">
        <f t="shared" si="5"/>
        <v>0</v>
      </c>
      <c r="M26" s="319"/>
      <c r="N26" s="319"/>
      <c r="O26" s="41">
        <f t="shared" si="6"/>
        <v>0</v>
      </c>
      <c r="P26" s="319"/>
      <c r="Q26" s="319"/>
      <c r="R26" s="41">
        <f t="shared" si="7"/>
        <v>0</v>
      </c>
      <c r="S26" s="319"/>
      <c r="T26" s="319"/>
      <c r="U26" s="41">
        <f t="shared" si="8"/>
        <v>0</v>
      </c>
      <c r="V26" s="319"/>
      <c r="W26" s="355"/>
    </row>
    <row r="27" spans="1:23" ht="24.75" customHeight="1" x14ac:dyDescent="0.25">
      <c r="A27" s="61">
        <v>27</v>
      </c>
      <c r="B27" s="359" t="s">
        <v>17060</v>
      </c>
      <c r="C27" s="38">
        <f t="shared" ref="C27" si="38">D27+E27</f>
        <v>0</v>
      </c>
      <c r="D27" s="39">
        <f t="shared" ref="D27" si="39">G27+J27+M27+P27+S27+V27</f>
        <v>0</v>
      </c>
      <c r="E27" s="40">
        <f t="shared" ref="E27" si="40">+H27+K27+N27+Q27+T27+W27</f>
        <v>0</v>
      </c>
      <c r="F27" s="41">
        <f t="shared" ref="F27" si="41">+G27+H27</f>
        <v>0</v>
      </c>
      <c r="G27" s="319"/>
      <c r="H27" s="319"/>
      <c r="I27" s="41">
        <f t="shared" ref="I27" si="42">+J27+K27</f>
        <v>0</v>
      </c>
      <c r="J27" s="319"/>
      <c r="K27" s="319"/>
      <c r="L27" s="41">
        <f t="shared" ref="L27" si="43">+M27+N27</f>
        <v>0</v>
      </c>
      <c r="M27" s="319"/>
      <c r="N27" s="319"/>
      <c r="O27" s="41">
        <f t="shared" ref="O27" si="44">+P27+Q27</f>
        <v>0</v>
      </c>
      <c r="P27" s="319"/>
      <c r="Q27" s="319"/>
      <c r="R27" s="41">
        <f t="shared" ref="R27" si="45">+S27+T27</f>
        <v>0</v>
      </c>
      <c r="S27" s="319"/>
      <c r="T27" s="319"/>
      <c r="U27" s="41">
        <f t="shared" ref="U27" si="46">+V27+W27</f>
        <v>0</v>
      </c>
      <c r="V27" s="319"/>
      <c r="W27" s="355"/>
    </row>
    <row r="28" spans="1:23" ht="24" customHeight="1" thickBot="1" x14ac:dyDescent="0.3">
      <c r="A28" s="61">
        <v>28</v>
      </c>
      <c r="B28" s="378" t="s">
        <v>10265</v>
      </c>
      <c r="C28" s="45">
        <f t="shared" si="0"/>
        <v>0</v>
      </c>
      <c r="D28" s="46">
        <f t="shared" si="9"/>
        <v>0</v>
      </c>
      <c r="E28" s="47">
        <f t="shared" si="10"/>
        <v>0</v>
      </c>
      <c r="F28" s="48">
        <f t="shared" si="3"/>
        <v>0</v>
      </c>
      <c r="G28" s="350"/>
      <c r="H28" s="350"/>
      <c r="I28" s="48">
        <f t="shared" si="4"/>
        <v>0</v>
      </c>
      <c r="J28" s="350"/>
      <c r="K28" s="350"/>
      <c r="L28" s="48">
        <f t="shared" si="5"/>
        <v>0</v>
      </c>
      <c r="M28" s="350"/>
      <c r="N28" s="350"/>
      <c r="O28" s="48">
        <f t="shared" si="6"/>
        <v>0</v>
      </c>
      <c r="P28" s="350"/>
      <c r="Q28" s="350"/>
      <c r="R28" s="48">
        <f t="shared" si="7"/>
        <v>0</v>
      </c>
      <c r="S28" s="350"/>
      <c r="T28" s="350"/>
      <c r="U28" s="48">
        <f t="shared" si="8"/>
        <v>0</v>
      </c>
      <c r="V28" s="350"/>
      <c r="W28" s="356"/>
    </row>
    <row r="29" spans="1:23" ht="15.75" thickTop="1" x14ac:dyDescent="0.25">
      <c r="A29" s="61">
        <v>29</v>
      </c>
      <c r="B29" s="307"/>
      <c r="C29" s="308">
        <f>SUM(C5:C28)</f>
        <v>0</v>
      </c>
      <c r="D29" s="78"/>
      <c r="E29" s="78"/>
      <c r="F29" s="309"/>
      <c r="G29" s="152" t="str">
        <f>IF(OR(G6&gt;'Cuadro 1'!G15,G7&gt;'Cuadro 1'!G15,G8&gt;'Cuadro 1'!G15,G9&gt;'Cuadro 1'!G15,G10&gt;'Cuadro 1'!G15,G11&gt;'Cuadro 1'!G15,G12&gt;'Cuadro 1'!G15,G13&gt;'Cuadro 1'!G15,G14&gt;'Cuadro 1'!G15,G15&gt;'Cuadro 1'!G15,G16&gt;'Cuadro 1'!G15,G17&gt;'Cuadro 1'!G15,G18&gt;'Cuadro 1'!G15,G19&gt;'Cuadro 1'!G15,G20&gt;'Cuadro 1'!G15,G21&gt;'Cuadro 1'!G15,G22&gt;'Cuadro 1'!G15,G23&gt;'Cuadro 1'!G15,G24&gt;'Cuadro 1'!G15,G25&gt;'Cuadro 1'!G15,G26&gt;'Cuadro 1'!G15,G27&gt;'Cuadro 1'!G15,G28&gt;'Cuadro 1'!G15,G6&gt;'Cuadro 2'!G6,G7&gt;'Cuadro 2'!G7,G8&gt;'Cuadro 2'!G8,G9&gt;'Cuadro 2'!G9,G10&gt;'Cuadro 2'!G10,G11&gt;'Cuadro 2'!G11,G12&gt;'Cuadro 2'!G12,G13&gt;'Cuadro 2'!G13,G14&gt;'Cuadro 2'!G14,G15&gt;'Cuadro 2'!G15,G16&gt;'Cuadro 2'!G16,G17&gt;'Cuadro 2'!G17,G18&gt;'Cuadro 2'!G18,G19&gt;'Cuadro 2'!G19,G20&gt;'Cuadro 2'!G20,G21&gt;'Cuadro 2'!G21,G22&gt;'Cuadro 2'!G22,G23&gt;'Cuadro 2'!G23,G24&gt;'Cuadro 2'!G24,G25&gt;'Cuadro 2'!G25,G26&gt;'Cuadro 2'!G26,G27&gt;'Cuadro 2'!G27),"XX","")</f>
        <v/>
      </c>
      <c r="H29" s="152" t="str">
        <f>IF(OR(H6&gt;'Cuadro 1'!H15,H7&gt;'Cuadro 1'!H15,H8&gt;'Cuadro 1'!H15,H9&gt;'Cuadro 1'!H15,H10&gt;'Cuadro 1'!H15,H11&gt;'Cuadro 1'!H15,H12&gt;'Cuadro 1'!H15,H13&gt;'Cuadro 1'!H15,H14&gt;'Cuadro 1'!H15,H15&gt;'Cuadro 1'!H15,H16&gt;'Cuadro 1'!H15,H17&gt;'Cuadro 1'!H15,H18&gt;'Cuadro 1'!H15,H19&gt;'Cuadro 1'!H15,H20&gt;'Cuadro 1'!H15,H21&gt;'Cuadro 1'!H15,H22&gt;'Cuadro 1'!H15,H23&gt;'Cuadro 1'!H15,H24&gt;'Cuadro 1'!H15,H25&gt;'Cuadro 1'!H15,H26&gt;'Cuadro 1'!H15,H27&gt;'Cuadro 1'!H15,H28&gt;'Cuadro 1'!H15,H6&gt;'Cuadro 2'!H6,H7&gt;'Cuadro 2'!H7,H8&gt;'Cuadro 2'!H8,H9&gt;'Cuadro 2'!H9,H10&gt;'Cuadro 2'!H10,H11&gt;'Cuadro 2'!H11,H12&gt;'Cuadro 2'!H12,H13&gt;'Cuadro 2'!H13,H14&gt;'Cuadro 2'!H14,H15&gt;'Cuadro 2'!H15,H16&gt;'Cuadro 2'!H16,H17&gt;'Cuadro 2'!H17,H18&gt;'Cuadro 2'!H18,H19&gt;'Cuadro 2'!H19,H20&gt;'Cuadro 2'!H20,H21&gt;'Cuadro 2'!H21,H22&gt;'Cuadro 2'!H22,H23&gt;'Cuadro 2'!H23,H24&gt;'Cuadro 2'!H24,H25&gt;'Cuadro 2'!H25,H26&gt;'Cuadro 2'!H26,H27&gt;'Cuadro 2'!H27),"XX","")</f>
        <v/>
      </c>
      <c r="I29" s="152"/>
      <c r="J29" s="152" t="str">
        <f>IF(OR(J6&gt;'Cuadro 1'!J15,J7&gt;'Cuadro 1'!J15,J8&gt;'Cuadro 1'!J15,J9&gt;'Cuadro 1'!J15,J10&gt;'Cuadro 1'!J15,J11&gt;'Cuadro 1'!J15,J12&gt;'Cuadro 1'!J15,J13&gt;'Cuadro 1'!J15,J14&gt;'Cuadro 1'!J15,J15&gt;'Cuadro 1'!J15,J16&gt;'Cuadro 1'!J15,J17&gt;'Cuadro 1'!J15,J18&gt;'Cuadro 1'!J15,J19&gt;'Cuadro 1'!J15,J20&gt;'Cuadro 1'!J15,J21&gt;'Cuadro 1'!J15,J22&gt;'Cuadro 1'!J15,J23&gt;'Cuadro 1'!J15,J24&gt;'Cuadro 1'!J15,J25&gt;'Cuadro 1'!J15,J26&gt;'Cuadro 1'!J15,J27&gt;'Cuadro 1'!J15,J28&gt;'Cuadro 1'!J15,J6&gt;'Cuadro 2'!J6,J7&gt;'Cuadro 2'!J7,J8&gt;'Cuadro 2'!J8,J9&gt;'Cuadro 2'!J9,J10&gt;'Cuadro 2'!J10,J11&gt;'Cuadro 2'!J11,J12&gt;'Cuadro 2'!J12,J13&gt;'Cuadro 2'!J13,J14&gt;'Cuadro 2'!J14,J15&gt;'Cuadro 2'!J15,J16&gt;'Cuadro 2'!J16,J17&gt;'Cuadro 2'!J17,J18&gt;'Cuadro 2'!J18,J19&gt;'Cuadro 2'!J19,J20&gt;'Cuadro 2'!J20,J21&gt;'Cuadro 2'!J21,J22&gt;'Cuadro 2'!J22,J23&gt;'Cuadro 2'!J23,J24&gt;'Cuadro 2'!J24,J25&gt;'Cuadro 2'!J25,J26&gt;'Cuadro 2'!J26,J27&gt;'Cuadro 2'!J27),"XX","")</f>
        <v/>
      </c>
      <c r="K29" s="152" t="str">
        <f>IF(OR(K6&gt;'Cuadro 1'!K15,K7&gt;'Cuadro 1'!K15,K8&gt;'Cuadro 1'!K15,K9&gt;'Cuadro 1'!K15,K10&gt;'Cuadro 1'!K15,K11&gt;'Cuadro 1'!K15,K12&gt;'Cuadro 1'!K15,K13&gt;'Cuadro 1'!K15,K14&gt;'Cuadro 1'!K15,K15&gt;'Cuadro 1'!K15,K16&gt;'Cuadro 1'!K15,K17&gt;'Cuadro 1'!K15,K18&gt;'Cuadro 1'!K15,K19&gt;'Cuadro 1'!K15,K20&gt;'Cuadro 1'!K15,K21&gt;'Cuadro 1'!K15,K22&gt;'Cuadro 1'!K15,K23&gt;'Cuadro 1'!K15,K24&gt;'Cuadro 1'!K15,K25&gt;'Cuadro 1'!K15,K26&gt;'Cuadro 1'!K15,K27&gt;'Cuadro 1'!K15,K28&gt;'Cuadro 1'!K15,K6&gt;'Cuadro 2'!K6,K7&gt;'Cuadro 2'!K7,K8&gt;'Cuadro 2'!K8,K9&gt;'Cuadro 2'!K9,K10&gt;'Cuadro 2'!K10,K11&gt;'Cuadro 2'!K11,K12&gt;'Cuadro 2'!K12,K13&gt;'Cuadro 2'!K13,K14&gt;'Cuadro 2'!K14,K15&gt;'Cuadro 2'!K15,K16&gt;'Cuadro 2'!K16,K17&gt;'Cuadro 2'!K17,K18&gt;'Cuadro 2'!K18,K19&gt;'Cuadro 2'!K19,K20&gt;'Cuadro 2'!K20,K21&gt;'Cuadro 2'!K21,K22&gt;'Cuadro 2'!K22,K23&gt;'Cuadro 2'!K23,K24&gt;'Cuadro 2'!K24,K25&gt;'Cuadro 2'!K25,K26&gt;'Cuadro 2'!K26,K27&gt;'Cuadro 2'!K27),"XX","")</f>
        <v/>
      </c>
      <c r="L29" s="152"/>
      <c r="M29" s="152" t="str">
        <f>IF(OR(M6&gt;'Cuadro 1'!M15,M7&gt;'Cuadro 1'!M15,M8&gt;'Cuadro 1'!M15,M9&gt;'Cuadro 1'!M15,M10&gt;'Cuadro 1'!M15,M11&gt;'Cuadro 1'!M15,M12&gt;'Cuadro 1'!M15,M13&gt;'Cuadro 1'!M15,M14&gt;'Cuadro 1'!M15,M15&gt;'Cuadro 1'!M15,M16&gt;'Cuadro 1'!M15,M17&gt;'Cuadro 1'!M15,M18&gt;'Cuadro 1'!M15,M19&gt;'Cuadro 1'!M15,M20&gt;'Cuadro 1'!M15,M21&gt;'Cuadro 1'!M15,M22&gt;'Cuadro 1'!M15,M23&gt;'Cuadro 1'!M15,M24&gt;'Cuadro 1'!M15,M25&gt;'Cuadro 1'!M15,M26&gt;'Cuadro 1'!M15,M27&gt;'Cuadro 1'!M15,M28&gt;'Cuadro 1'!M15,M6&gt;'Cuadro 2'!M6,M7&gt;'Cuadro 2'!M7,M8&gt;'Cuadro 2'!M8,M9&gt;'Cuadro 2'!M9,M10&gt;'Cuadro 2'!M10,M11&gt;'Cuadro 2'!M11,M12&gt;'Cuadro 2'!M12,M13&gt;'Cuadro 2'!M13,M14&gt;'Cuadro 2'!M14,M15&gt;'Cuadro 2'!M15,M16&gt;'Cuadro 2'!M16,M17&gt;'Cuadro 2'!M17,M18&gt;'Cuadro 2'!M18,M19&gt;'Cuadro 2'!M19,M20&gt;'Cuadro 2'!M20,M21&gt;'Cuadro 2'!M21,M22&gt;'Cuadro 2'!M22,M23&gt;'Cuadro 2'!M23,M24&gt;'Cuadro 2'!M24,M25&gt;'Cuadro 2'!M25,M26&gt;'Cuadro 2'!M26,M27&gt;'Cuadro 2'!M27),"XX","")</f>
        <v/>
      </c>
      <c r="N29" s="152" t="str">
        <f>IF(OR(N6&gt;'Cuadro 1'!N15,N7&gt;'Cuadro 1'!N15,N8&gt;'Cuadro 1'!N15,N9&gt;'Cuadro 1'!N15,N10&gt;'Cuadro 1'!N15,N11&gt;'Cuadro 1'!N15,N12&gt;'Cuadro 1'!N15,N13&gt;'Cuadro 1'!N15,N14&gt;'Cuadro 1'!N15,N15&gt;'Cuadro 1'!N15,N16&gt;'Cuadro 1'!N15,N17&gt;'Cuadro 1'!N15,N18&gt;'Cuadro 1'!N15,N19&gt;'Cuadro 1'!N15,N20&gt;'Cuadro 1'!N15,N21&gt;'Cuadro 1'!N15,N22&gt;'Cuadro 1'!N15,N23&gt;'Cuadro 1'!N15,N24&gt;'Cuadro 1'!N15,N25&gt;'Cuadro 1'!N15,N26&gt;'Cuadro 1'!N15,N27&gt;'Cuadro 1'!N15,N28&gt;'Cuadro 1'!N15,N6&gt;'Cuadro 2'!N6,N7&gt;'Cuadro 2'!N7,N8&gt;'Cuadro 2'!N8,N9&gt;'Cuadro 2'!N9,N10&gt;'Cuadro 2'!N10,N11&gt;'Cuadro 2'!N11,N12&gt;'Cuadro 2'!N12,N13&gt;'Cuadro 2'!N13,N14&gt;'Cuadro 2'!N14,N15&gt;'Cuadro 2'!N15,N16&gt;'Cuadro 2'!N16,N17&gt;'Cuadro 2'!N17,N18&gt;'Cuadro 2'!N18,N19&gt;'Cuadro 2'!N19,N20&gt;'Cuadro 2'!N20,N21&gt;'Cuadro 2'!N21,N22&gt;'Cuadro 2'!N22,N23&gt;'Cuadro 2'!N23,N24&gt;'Cuadro 2'!N24,N25&gt;'Cuadro 2'!N25,N26&gt;'Cuadro 2'!N26,N27&gt;'Cuadro 2'!N27),"XX","")</f>
        <v/>
      </c>
      <c r="O29" s="152"/>
      <c r="P29" s="152" t="str">
        <f>IF(OR(P6&gt;'Cuadro 1'!P15,P7&gt;'Cuadro 1'!P15,P8&gt;'Cuadro 1'!P15,P9&gt;'Cuadro 1'!P15,P10&gt;'Cuadro 1'!P15,P11&gt;'Cuadro 1'!P15,P12&gt;'Cuadro 1'!P15,P13&gt;'Cuadro 1'!P15,P14&gt;'Cuadro 1'!P15,P15&gt;'Cuadro 1'!P15,P16&gt;'Cuadro 1'!P15,P17&gt;'Cuadro 1'!P15,P18&gt;'Cuadro 1'!P15,P19&gt;'Cuadro 1'!P15,P20&gt;'Cuadro 1'!P15,P21&gt;'Cuadro 1'!P15,P22&gt;'Cuadro 1'!P15,P23&gt;'Cuadro 1'!P15,P24&gt;'Cuadro 1'!P15,P25&gt;'Cuadro 1'!P15,P26&gt;'Cuadro 1'!P15,P27&gt;'Cuadro 1'!P15,P28&gt;'Cuadro 1'!P15,P6&gt;'Cuadro 2'!P6,P7&gt;'Cuadro 2'!P7,P8&gt;'Cuadro 2'!P8,P9&gt;'Cuadro 2'!P9,P10&gt;'Cuadro 2'!P10,P11&gt;'Cuadro 2'!P11,P12&gt;'Cuadro 2'!P12,P13&gt;'Cuadro 2'!P13,P14&gt;'Cuadro 2'!P14,P15&gt;'Cuadro 2'!P15,P16&gt;'Cuadro 2'!P16,P17&gt;'Cuadro 2'!P17,P18&gt;'Cuadro 2'!P18,P19&gt;'Cuadro 2'!P19,P20&gt;'Cuadro 2'!P20,P21&gt;'Cuadro 2'!P21,P22&gt;'Cuadro 2'!P22,P23&gt;'Cuadro 2'!P23,P24&gt;'Cuadro 2'!P24,P25&gt;'Cuadro 2'!P25,P26&gt;'Cuadro 2'!P26,P27&gt;'Cuadro 2'!P27),"XX","")</f>
        <v/>
      </c>
      <c r="Q29" s="152" t="str">
        <f>IF(OR(Q6&gt;'Cuadro 1'!Q15,Q7&gt;'Cuadro 1'!Q15,Q8&gt;'Cuadro 1'!Q15,Q9&gt;'Cuadro 1'!Q15,Q10&gt;'Cuadro 1'!Q15,Q11&gt;'Cuadro 1'!Q15,Q12&gt;'Cuadro 1'!Q15,Q13&gt;'Cuadro 1'!Q15,Q14&gt;'Cuadro 1'!Q15,Q15&gt;'Cuadro 1'!Q15,Q16&gt;'Cuadro 1'!Q15,Q17&gt;'Cuadro 1'!Q15,Q18&gt;'Cuadro 1'!Q15,Q19&gt;'Cuadro 1'!Q15,Q20&gt;'Cuadro 1'!Q15,Q21&gt;'Cuadro 1'!Q15,Q22&gt;'Cuadro 1'!Q15,Q23&gt;'Cuadro 1'!Q15,Q24&gt;'Cuadro 1'!Q15,Q25&gt;'Cuadro 1'!Q15,Q26&gt;'Cuadro 1'!Q15,Q27&gt;'Cuadro 1'!Q15,Q28&gt;'Cuadro 1'!Q15,Q6&gt;'Cuadro 2'!Q6,Q7&gt;'Cuadro 2'!Q7,Q8&gt;'Cuadro 2'!Q8,Q9&gt;'Cuadro 2'!Q9,Q10&gt;'Cuadro 2'!Q10,Q11&gt;'Cuadro 2'!Q11,Q12&gt;'Cuadro 2'!Q12,Q13&gt;'Cuadro 2'!Q13,Q14&gt;'Cuadro 2'!Q14,Q15&gt;'Cuadro 2'!Q15,Q16&gt;'Cuadro 2'!Q16,Q17&gt;'Cuadro 2'!Q17,Q18&gt;'Cuadro 2'!Q18,Q19&gt;'Cuadro 2'!Q19,Q20&gt;'Cuadro 2'!Q20,Q21&gt;'Cuadro 2'!Q21,Q22&gt;'Cuadro 2'!Q22,Q23&gt;'Cuadro 2'!Q23,Q24&gt;'Cuadro 2'!Q24,Q25&gt;'Cuadro 2'!Q25,Q26&gt;'Cuadro 2'!Q26,Q27&gt;'Cuadro 2'!Q27),"XX","")</f>
        <v/>
      </c>
      <c r="R29" s="152"/>
      <c r="S29" s="152" t="str">
        <f>IF(OR(S6&gt;'Cuadro 1'!S15,S7&gt;'Cuadro 1'!S15,S8&gt;'Cuadro 1'!S15,S9&gt;'Cuadro 1'!S15,S10&gt;'Cuadro 1'!S15,S11&gt;'Cuadro 1'!S15,S12&gt;'Cuadro 1'!S15,S13&gt;'Cuadro 1'!S15,S14&gt;'Cuadro 1'!S15,S15&gt;'Cuadro 1'!S15,S16&gt;'Cuadro 1'!S15,S17&gt;'Cuadro 1'!S15,S18&gt;'Cuadro 1'!S15,S19&gt;'Cuadro 1'!S15,S20&gt;'Cuadro 1'!S15,S21&gt;'Cuadro 1'!S15,S22&gt;'Cuadro 1'!S15,S23&gt;'Cuadro 1'!S15,S24&gt;'Cuadro 1'!S15,S25&gt;'Cuadro 1'!S15,S26&gt;'Cuadro 1'!S15,S27&gt;'Cuadro 1'!S15,S28&gt;'Cuadro 1'!S15,S6&gt;'Cuadro 2'!S6,S7&gt;'Cuadro 2'!S7,S8&gt;'Cuadro 2'!S8,S9&gt;'Cuadro 2'!S9,S10&gt;'Cuadro 2'!S10,S11&gt;'Cuadro 2'!S11,S12&gt;'Cuadro 2'!S12,S13&gt;'Cuadro 2'!S13,S14&gt;'Cuadro 2'!S14,S15&gt;'Cuadro 2'!S15,S16&gt;'Cuadro 2'!S16,S17&gt;'Cuadro 2'!S17,S18&gt;'Cuadro 2'!S18,S19&gt;'Cuadro 2'!S19,S20&gt;'Cuadro 2'!S20,S21&gt;'Cuadro 2'!S21,S22&gt;'Cuadro 2'!S22,S23&gt;'Cuadro 2'!S23,S24&gt;'Cuadro 2'!S24,S25&gt;'Cuadro 2'!S25,S26&gt;'Cuadro 2'!S26,S27&gt;'Cuadro 2'!S27),"XX","")</f>
        <v/>
      </c>
      <c r="T29" s="152" t="str">
        <f>IF(OR(T6&gt;'Cuadro 1'!T15,T7&gt;'Cuadro 1'!T15,T8&gt;'Cuadro 1'!T15,T9&gt;'Cuadro 1'!T15,T10&gt;'Cuadro 1'!T15,T11&gt;'Cuadro 1'!T15,T12&gt;'Cuadro 1'!T15,T13&gt;'Cuadro 1'!T15,T14&gt;'Cuadro 1'!T15,T15&gt;'Cuadro 1'!T15,T16&gt;'Cuadro 1'!T15,T17&gt;'Cuadro 1'!T15,T18&gt;'Cuadro 1'!T15,T19&gt;'Cuadro 1'!T15,T20&gt;'Cuadro 1'!T15,T21&gt;'Cuadro 1'!T15,T22&gt;'Cuadro 1'!T15,T23&gt;'Cuadro 1'!T15,T24&gt;'Cuadro 1'!T15,T25&gt;'Cuadro 1'!T15,T26&gt;'Cuadro 1'!T15,T27&gt;'Cuadro 1'!T15,T28&gt;'Cuadro 1'!T15,T6&gt;'Cuadro 2'!T6,T7&gt;'Cuadro 2'!T7,T8&gt;'Cuadro 2'!T8,T9&gt;'Cuadro 2'!T9,T10&gt;'Cuadro 2'!T10,T11&gt;'Cuadro 2'!T11,T12&gt;'Cuadro 2'!T12,T13&gt;'Cuadro 2'!T13,T14&gt;'Cuadro 2'!T14,T15&gt;'Cuadro 2'!T15,T16&gt;'Cuadro 2'!T16,T17&gt;'Cuadro 2'!T17,T18&gt;'Cuadro 2'!T18,T19&gt;'Cuadro 2'!T19,T20&gt;'Cuadro 2'!T20,T21&gt;'Cuadro 2'!T21,T22&gt;'Cuadro 2'!T22,T23&gt;'Cuadro 2'!T23,T24&gt;'Cuadro 2'!T24,T25&gt;'Cuadro 2'!T25,T26&gt;'Cuadro 2'!T26,T27&gt;'Cuadro 2'!T27),"XX","")</f>
        <v/>
      </c>
      <c r="U29" s="152"/>
      <c r="V29" s="152" t="str">
        <f>IF(OR(V6&gt;'Cuadro 1'!V15,V7&gt;'Cuadro 1'!V15,V8&gt;'Cuadro 1'!V15,V9&gt;'Cuadro 1'!V15,V10&gt;'Cuadro 1'!V15,V11&gt;'Cuadro 1'!V15,V12&gt;'Cuadro 1'!V15,V13&gt;'Cuadro 1'!V15,V14&gt;'Cuadro 1'!V15,V15&gt;'Cuadro 1'!V15,V16&gt;'Cuadro 1'!V15,V17&gt;'Cuadro 1'!V15,V18&gt;'Cuadro 1'!V15,V19&gt;'Cuadro 1'!V15,V20&gt;'Cuadro 1'!V15,V21&gt;'Cuadro 1'!V15,V22&gt;'Cuadro 1'!V15,V23&gt;'Cuadro 1'!V15,V24&gt;'Cuadro 1'!V15,V25&gt;'Cuadro 1'!V15,V26&gt;'Cuadro 1'!V15,V27&gt;'Cuadro 1'!V15,V28&gt;'Cuadro 1'!V15,V6&gt;'Cuadro 2'!V6,V7&gt;'Cuadro 2'!V7,V8&gt;'Cuadro 2'!V8,V9&gt;'Cuadro 2'!V9,V10&gt;'Cuadro 2'!V10,V11&gt;'Cuadro 2'!V11,V12&gt;'Cuadro 2'!V12,V13&gt;'Cuadro 2'!V13,V14&gt;'Cuadro 2'!V14,V15&gt;'Cuadro 2'!V15,V16&gt;'Cuadro 2'!V16,V17&gt;'Cuadro 2'!V17,V18&gt;'Cuadro 2'!V18,V19&gt;'Cuadro 2'!V19,V20&gt;'Cuadro 2'!V20,V21&gt;'Cuadro 2'!V21,V22&gt;'Cuadro 2'!V22,V23&gt;'Cuadro 2'!V23,V24&gt;'Cuadro 2'!V24,V25&gt;'Cuadro 2'!V25,V26&gt;'Cuadro 2'!V26,V27&gt;'Cuadro 2'!V27),"XX","")</f>
        <v/>
      </c>
      <c r="W29" s="152" t="str">
        <f>IF(OR(W6&gt;'Cuadro 1'!W15,W7&gt;'Cuadro 1'!W15,W8&gt;'Cuadro 1'!W15,W9&gt;'Cuadro 1'!W15,W10&gt;'Cuadro 1'!W15,W11&gt;'Cuadro 1'!W15,W12&gt;'Cuadro 1'!W15,W13&gt;'Cuadro 1'!W15,W14&gt;'Cuadro 1'!W15,W15&gt;'Cuadro 1'!W15,W16&gt;'Cuadro 1'!W15,W17&gt;'Cuadro 1'!W15,W18&gt;'Cuadro 1'!W15,W19&gt;'Cuadro 1'!W15,W20&gt;'Cuadro 1'!W15,W21&gt;'Cuadro 1'!W15,W22&gt;'Cuadro 1'!W15,W23&gt;'Cuadro 1'!W15,W24&gt;'Cuadro 1'!W15,W25&gt;'Cuadro 1'!W15,W26&gt;'Cuadro 1'!W15,W27&gt;'Cuadro 1'!W15,W28&gt;'Cuadro 1'!W15,W6&gt;'Cuadro 2'!W6,W7&gt;'Cuadro 2'!W7,W8&gt;'Cuadro 2'!W8,W9&gt;'Cuadro 2'!W9,W10&gt;'Cuadro 2'!W10,W11&gt;'Cuadro 2'!W11,W12&gt;'Cuadro 2'!W12,W13&gt;'Cuadro 2'!W13,W14&gt;'Cuadro 2'!W14,W15&gt;'Cuadro 2'!W15,W16&gt;'Cuadro 2'!W16,W17&gt;'Cuadro 2'!W17,W18&gt;'Cuadro 2'!W18,W19&gt;'Cuadro 2'!W19,W20&gt;'Cuadro 2'!W20,W21&gt;'Cuadro 2'!W21,W22&gt;'Cuadro 2'!W22,W23&gt;'Cuadro 2'!W23,W24&gt;'Cuadro 2'!W24,W25&gt;'Cuadro 2'!W25,W26&gt;'Cuadro 2'!W26,W27&gt;'Cuadro 2'!W27),"XX","")</f>
        <v/>
      </c>
    </row>
    <row r="30" spans="1:23" ht="39" customHeight="1" x14ac:dyDescent="0.25">
      <c r="A30" s="61">
        <v>30</v>
      </c>
      <c r="B30" s="581" t="str">
        <f>IF(AND(C29=0,'Cuadro 1'!C15=0),"",IF(AND(C29&gt;0,'Cuadro 1'!C15=0),"En el Cuadro 1 NO hay datos en la línea de Reprobados.",IF(AND(C29=0,'Cuadro 1'!C15&gt;0),"Hay datos de Reprobados en el Cuadro 1.",IF(AND('Cuadro 1'!C15&gt;0,C29&lt;'Cuadro 1'!C15),"Los datos del Cuadro 1 son mayores a los indicados en el Cuadro 4.",""))))</f>
        <v/>
      </c>
      <c r="C30" s="581"/>
      <c r="D30" s="581"/>
      <c r="E30" s="581" t="str">
        <f>IF(OR(G29="XX",H29="XX",J29="XX",K29="XX",M29="XX",N29="XX",P29="XX",Q29="XX",S29="XX",T29="XX",V29="XX",W29="XX"),"¡VERIFICAR!, la cifra digitada en alguna de las asignaturas, es mayor a la reportada en la línea de Reprobados en el Cuadro 1.","")</f>
        <v/>
      </c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</row>
    <row r="31" spans="1:23" ht="15" customHeight="1" x14ac:dyDescent="0.25">
      <c r="A31" s="61">
        <v>31</v>
      </c>
      <c r="B31" s="58" t="s">
        <v>10247</v>
      </c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</row>
    <row r="32" spans="1:23" ht="17.25" customHeight="1" x14ac:dyDescent="0.25">
      <c r="A32" s="61">
        <v>32</v>
      </c>
      <c r="B32" s="572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4"/>
    </row>
    <row r="33" spans="2:23" ht="17.25" customHeight="1" x14ac:dyDescent="0.25">
      <c r="B33" s="575"/>
      <c r="C33" s="576"/>
      <c r="D33" s="576"/>
      <c r="E33" s="576"/>
      <c r="F33" s="576"/>
      <c r="G33" s="576"/>
      <c r="H33" s="576"/>
      <c r="I33" s="576"/>
      <c r="J33" s="576"/>
      <c r="K33" s="576"/>
      <c r="L33" s="576"/>
      <c r="M33" s="576"/>
      <c r="N33" s="576"/>
      <c r="O33" s="576"/>
      <c r="P33" s="576"/>
      <c r="Q33" s="576"/>
      <c r="R33" s="576"/>
      <c r="S33" s="576"/>
      <c r="T33" s="576"/>
      <c r="U33" s="576"/>
      <c r="V33" s="576"/>
      <c r="W33" s="577"/>
    </row>
    <row r="34" spans="2:23" ht="17.25" customHeight="1" x14ac:dyDescent="0.25">
      <c r="B34" s="575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6"/>
      <c r="V34" s="576"/>
      <c r="W34" s="577"/>
    </row>
    <row r="35" spans="2:23" ht="17.25" customHeight="1" x14ac:dyDescent="0.25">
      <c r="B35" s="575"/>
      <c r="C35" s="576"/>
      <c r="D35" s="576"/>
      <c r="E35" s="576"/>
      <c r="F35" s="576"/>
      <c r="G35" s="576"/>
      <c r="H35" s="576"/>
      <c r="I35" s="576"/>
      <c r="J35" s="576"/>
      <c r="K35" s="576"/>
      <c r="L35" s="576"/>
      <c r="M35" s="576"/>
      <c r="N35" s="576"/>
      <c r="O35" s="576"/>
      <c r="P35" s="576"/>
      <c r="Q35" s="576"/>
      <c r="R35" s="576"/>
      <c r="S35" s="576"/>
      <c r="T35" s="576"/>
      <c r="U35" s="576"/>
      <c r="V35" s="576"/>
      <c r="W35" s="577"/>
    </row>
    <row r="36" spans="2:23" ht="17.25" customHeight="1" x14ac:dyDescent="0.25">
      <c r="B36" s="578"/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80"/>
    </row>
  </sheetData>
  <sheetProtection algorithmName="SHA-512" hashValue="6/O4D3fj9q0AdSJ6vD2qipbuRuWfN0UHls7nAQOOZhvo5aWhKRglls/iMFS6lJl52rSyXjFTFRQXIJcv8iVs8A==" saltValue="GdAcpavZrQaPBe9XVU3+jQ==" spinCount="100000" sheet="1" objects="1" scenarios="1"/>
  <mergeCells count="11">
    <mergeCell ref="B32:W36"/>
    <mergeCell ref="B4:B5"/>
    <mergeCell ref="C4:E4"/>
    <mergeCell ref="F4:H4"/>
    <mergeCell ref="I4:K4"/>
    <mergeCell ref="L4:N4"/>
    <mergeCell ref="O4:Q4"/>
    <mergeCell ref="R4:T4"/>
    <mergeCell ref="U4:W4"/>
    <mergeCell ref="E30:W30"/>
    <mergeCell ref="B30:D30"/>
  </mergeCells>
  <conditionalFormatting sqref="C6:F28 I6:I28 L6:L28 O6:O28 R6:R28 U6:U28">
    <cfRule type="cellIs" dxfId="80" priority="53" operator="equal">
      <formula>0</formula>
    </cfRule>
  </conditionalFormatting>
  <conditionalFormatting sqref="E30">
    <cfRule type="containsText" dxfId="79" priority="124" operator="containsText" text="¡VERIFICAR!">
      <formula>NOT(ISERROR(SEARCH("¡VERIFICAR!",E30)))</formula>
    </cfRule>
  </conditionalFormatting>
  <conditionalFormatting sqref="G29:H29">
    <cfRule type="containsText" dxfId="77" priority="125" operator="containsText" text="XX">
      <formula>NOT(ISERROR(SEARCH("XX",G29)))</formula>
    </cfRule>
  </conditionalFormatting>
  <conditionalFormatting sqref="J29:K29">
    <cfRule type="containsText" dxfId="76" priority="9" operator="containsText" text="XX">
      <formula>NOT(ISERROR(SEARCH("XX",J29)))</formula>
    </cfRule>
  </conditionalFormatting>
  <conditionalFormatting sqref="M29:N29">
    <cfRule type="containsText" dxfId="75" priority="7" operator="containsText" text="XX">
      <formula>NOT(ISERROR(SEARCH("XX",M29)))</formula>
    </cfRule>
  </conditionalFormatting>
  <conditionalFormatting sqref="P29:Q29">
    <cfRule type="containsText" dxfId="74" priority="5" operator="containsText" text="XX">
      <formula>NOT(ISERROR(SEARCH("XX",P29)))</formula>
    </cfRule>
  </conditionalFormatting>
  <conditionalFormatting sqref="S29:T29">
    <cfRule type="containsText" dxfId="73" priority="3" operator="containsText" text="XX">
      <formula>NOT(ISERROR(SEARCH("XX",S29)))</formula>
    </cfRule>
  </conditionalFormatting>
  <conditionalFormatting sqref="V29:W29">
    <cfRule type="containsText" dxfId="72" priority="1" operator="containsText" text="XX">
      <formula>NOT(ISERROR(SEARCH("XX",V29)))</formula>
    </cfRule>
  </conditionalFormatting>
  <printOptions horizontalCentered="1"/>
  <pageMargins left="0.19685039370078741" right="0.19685039370078741" top="0.59055118110236227" bottom="0.59055118110236227" header="0.31496062992125984" footer="0.15748031496062992"/>
  <pageSetup paperSize="172" scale="65" orientation="landscape" r:id="rId1"/>
  <headerFooter>
    <oddHeader>&amp;L&amp;G</oddHeader>
    <oddFooter>&amp;R&amp;"Carlito,Negrita"I y II Ciclos&amp;"Carlito,Normal",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greaterThan" id="{8EA6910D-0718-4FF3-B964-64EB8CBE6479}">
            <xm:f>'Cuadro 1'!G$15</xm:f>
            <x14:dxf>
              <font>
                <color rgb="FFFF0000"/>
              </font>
            </x14:dxf>
          </x14:cfRule>
          <xm:sqref>G6:H28 J6:K28 M6:N28 P6:Q28 S6:T28 V6:W28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J V 6 V 1 m i U 4 O k A A A A 9 w A A A B I A H A B D b 2 5 m a W c v U G F j a 2 F n Z S 5 4 b W w g o h g A K K A U A A A A A A A A A A A A A A A A A A A A A A A A A A A A h Y + 9 D o I w H M R f h X S n X z o Y 8 q c M r J I Y T Y x r U y o 0 Q j G 0 W N 7 N w U f y F c Q o 6 u Z w w 9 3 9 h r v 7 9 Q b Z 2 D b R R f f O d D Z F D F M U a a u 6 0 t g q R Y M / x i u U C d h I d Z K V j i b Y u m R 0 Z Y p q 7 8 8 J I S E E H B a 4 6 y v C K W X k U K x 3 q t a t R B / Y / I d j Y 5 2 X V m k k Y P 8 a I z h m f B J b c k y B z C k U x n 4 J P g 1 + t j 8 h 5 E P j h 1 4 L 7 e J 8 C 2 S 2 Q N 4 n x A N Q S w M E F A A C A A g A i J V 6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i V e l c o i k e 4 D g A A A B E A A A A T A B w A R m 9 y b X V s Y X M v U 2 V j d G l v b j E u b S C i G A A o o B Q A A A A A A A A A A A A A A A A A A A A A A A A A A A A r T k 0 u y c z P U w i G 0 I b W A F B L A Q I t A B Q A A g A I A I i V e l d Z o l O D p A A A A P c A A A A S A A A A A A A A A A A A A A A A A A A A A A B D b 2 5 m a W c v U G F j a 2 F n Z S 5 4 b W x Q S w E C L Q A U A A I A C A C I l X p X D 8 r p q 6 Q A A A D p A A A A E w A A A A A A A A A A A A A A A A D w A A A A W 0 N v b n R l b n R f V H l w Z X N d L n h t b F B L A Q I t A B Q A A g A I A I i V e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9 t n n R z H k R J W 8 k k h k H z F L A A A A A A I A A A A A A A N m A A D A A A A A E A A A A F 8 e / x Y J N 0 x e G t K 1 7 F w p Z l I A A A A A B I A A A K A A A A A Q A A A A 7 9 T H V s R f H M Y F M 4 7 r b e u i A l A A A A A o 2 h 3 p X a / g W 6 b R l N 6 R Z 0 u w Z L Z X i w W U D 7 6 X V O I F R 2 k l q b b 0 B M 6 B 2 z A g o u b S d T f 8 z 4 c E v + T G 2 L 8 4 e X E D p r 0 7 V z j 5 V D p 3 e / B j s V Z v x p O o i Q w B 9 R Q A A A C I P N X M Y p O r 3 g l P E Y 8 p 2 t D 8 Y p P G K A = = < / D a t a M a s h u p > 
</file>

<file path=customXml/itemProps1.xml><?xml version="1.0" encoding="utf-8"?>
<ds:datastoreItem xmlns:ds="http://schemas.openxmlformats.org/officeDocument/2006/customXml" ds:itemID="{6526A4DB-CF73-4B37-8BC3-636E884CF6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33</vt:i4>
      </vt:variant>
    </vt:vector>
  </HeadingPairs>
  <TitlesOfParts>
    <vt:vector size="58" baseType="lpstr">
      <vt:lpstr>ubicacion (2)</vt:lpstr>
      <vt:lpstr>sin codigo</vt:lpstr>
      <vt:lpstr>Códigos Portada</vt:lpstr>
      <vt:lpstr>Portada 1-CON Código Presup.</vt:lpstr>
      <vt:lpstr>Portada 2-SIN Código Presup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'Cuadro 1'!Área_de_impresión</vt:lpstr>
      <vt:lpstr>'Cuadro 10'!Área_de_impresión</vt:lpstr>
      <vt:lpstr>'Cuadro 11'!Área_de_impresión</vt:lpstr>
      <vt:lpstr>'Cuadro 12'!Área_de_impresión</vt:lpstr>
      <vt:lpstr>'Cuadro 13'!Área_de_impresión</vt:lpstr>
      <vt:lpstr>'Cuadro 14'!Área_de_impresión</vt:lpstr>
      <vt:lpstr>'Cuadro 15'!Área_de_impresión</vt:lpstr>
      <vt:lpstr>'Cuadro 16'!Área_de_impresión</vt:lpstr>
      <vt:lpstr>'Cuadro 17'!Área_de_impresión</vt:lpstr>
      <vt:lpstr>'Cuadro 18'!Área_de_impresión</vt:lpstr>
      <vt:lpstr>'Cuadro 19'!Área_de_impresión</vt:lpstr>
      <vt:lpstr>'Cuadro 2'!Área_de_impresión</vt:lpstr>
      <vt:lpstr>'Cuadro 20'!Área_de_impresión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'Portada 1-CON Código Presup.'!Área_de_impresión</vt:lpstr>
      <vt:lpstr>'Portada 2-SIN Código Presup'!Área_de_impresión</vt:lpstr>
      <vt:lpstr>datos</vt:lpstr>
      <vt:lpstr>lista</vt:lpstr>
      <vt:lpstr>lista_ubica</vt:lpstr>
      <vt:lpstr>lista_ubicacion</vt:lpstr>
      <vt:lpstr>'Cuadro 12'!OLE_LINK2</vt:lpstr>
      <vt:lpstr>'Cuadro 9'!OLE_LINK2</vt:lpstr>
      <vt:lpstr>privadas</vt:lpstr>
      <vt:lpstr>prov</vt:lpstr>
      <vt:lpstr>prov1</vt:lpstr>
      <vt:lpstr>secuenc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2025-11-26T02:38:06Z</cp:lastPrinted>
  <dcterms:created xsi:type="dcterms:W3CDTF">2011-05-27T17:11:21Z</dcterms:created>
  <dcterms:modified xsi:type="dcterms:W3CDTF">2025-11-26T16:59:55Z</dcterms:modified>
</cp:coreProperties>
</file>