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DC1F6267-2ACF-4A7B-A02F-0DE440BE1FEF}" xr6:coauthVersionLast="47" xr6:coauthVersionMax="47" xr10:uidLastSave="{00000000-0000-0000-0000-000000000000}"/>
  <workbookProtection workbookAlgorithmName="SHA-512" workbookHashValue="IlWI3lD/Pdpw23vm8dggdxQzAmyeAajVhfWTkXrBwT5vsl0E0QuAuPoMZugl7d0/7YkHV3dJNxpYYm/RJPmlLA==" workbookSaltValue="eQrHkVXb573ggqg3m06tEg==" workbookSpinCount="100000" lockStructure="1"/>
  <bookViews>
    <workbookView xWindow="11310" yWindow="255" windowWidth="17505" windowHeight="14955" tabRatio="85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67" r:id="rId4"/>
    <sheet name="Cuadro 2" sheetId="41" r:id="rId5"/>
    <sheet name="Cuadro 3" sheetId="42" r:id="rId6"/>
    <sheet name="Cuadro 4" sheetId="60" r:id="rId7"/>
    <sheet name="Cuadro 5" sheetId="45" r:id="rId8"/>
    <sheet name="Cuadro 6" sheetId="46" r:id="rId9"/>
    <sheet name="Cuadro 7" sheetId="48" r:id="rId10"/>
    <sheet name="Cuadro 8" sheetId="73" r:id="rId11"/>
    <sheet name="Cuadro 9" sheetId="68" r:id="rId12"/>
    <sheet name="Cuadro 10" sheetId="69" r:id="rId13"/>
    <sheet name="Cuadro 11" sheetId="71" r:id="rId14"/>
    <sheet name="Cuadro 12" sheetId="70" r:id="rId15"/>
  </sheets>
  <definedNames>
    <definedName name="_xlnm._FilterDatabase" localSheetId="1">'Códigos Portada'!$A$2:$U$2</definedName>
    <definedName name="_xlnm.Print_Area" localSheetId="3">'Cuadro 1'!$B$1:$Q$24</definedName>
    <definedName name="_xlnm.Print_Area" localSheetId="12">'Cuadro 10'!$B$1:$G$36</definedName>
    <definedName name="_xlnm.Print_Area" localSheetId="13">'Cuadro 11'!$B$1:$J$35</definedName>
    <definedName name="_xlnm.Print_Area" localSheetId="14">'Cuadro 12'!$B$1:$I$39</definedName>
    <definedName name="_xlnm.Print_Area" localSheetId="4">'Cuadro 2'!$B$1:$Q$18</definedName>
    <definedName name="_xlnm.Print_Area" localSheetId="5">'Cuadro 3'!$B$1:$Q$18</definedName>
    <definedName name="_xlnm.Print_Area" localSheetId="6">'Cuadro 4'!$B$1:$Q$15</definedName>
    <definedName name="_xlnm.Print_Area" localSheetId="7">'Cuadro 5'!$B$1:$Q$20</definedName>
    <definedName name="_xlnm.Print_Area" localSheetId="8">'Cuadro 6'!$B$1:$Q$36</definedName>
    <definedName name="_xlnm.Print_Area" localSheetId="9">'Cuadro 7'!$B$1:$G$23</definedName>
    <definedName name="_xlnm.Print_Area" localSheetId="10">'Cuadro 8'!$B$1:$O$23</definedName>
    <definedName name="_xlnm.Print_Area" localSheetId="11">'Cuadro 9'!$B$1:$G$34</definedName>
    <definedName name="_xlnm.Print_Area" localSheetId="2">Portada!$B$1:$E$27</definedName>
    <definedName name="datos">'Códigos Portada'!$A$3:$U$5</definedName>
    <definedName name="Final" localSheetId="11">('Cuadro 9'!A1048566+'Cuadro 9'!A1048567+'Cuadro 9'!A1048569)-('Cuadro 9'!A1048571+'Cuadro 9'!A1048573+'Cuadro 9'!A1048575)</definedName>
    <definedName name="LISTA">'Códigos Portada'!$A$3:$A$5</definedName>
    <definedName name="OLE_LINK2" localSheetId="11">'Cuadro 9'!$B$4</definedName>
    <definedName name="prov">'ubicacion (2)'!$A$2:$B$493</definedName>
    <definedName name="prov1">'ubicacion (2)'!$D$2:$E$493</definedName>
    <definedName name="sino">'Cuadro 10'!$F$1:$F$2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46" l="1"/>
  <c r="L29" i="46"/>
  <c r="I29" i="46"/>
  <c r="F29" i="46"/>
  <c r="E29" i="46"/>
  <c r="D29" i="46"/>
  <c r="C29" i="46"/>
  <c r="O28" i="46"/>
  <c r="L28" i="46"/>
  <c r="I28" i="46"/>
  <c r="F28" i="46"/>
  <c r="E28" i="46"/>
  <c r="D28" i="46"/>
  <c r="O27" i="46"/>
  <c r="L27" i="46"/>
  <c r="I27" i="46"/>
  <c r="F27" i="46"/>
  <c r="E27" i="46"/>
  <c r="D27" i="46"/>
  <c r="C27" i="46"/>
  <c r="O26" i="46"/>
  <c r="L26" i="46"/>
  <c r="I26" i="46"/>
  <c r="F26" i="46"/>
  <c r="E26" i="46"/>
  <c r="D26" i="46"/>
  <c r="C26" i="46" s="1"/>
  <c r="Q25" i="46"/>
  <c r="P25" i="46"/>
  <c r="O25" i="46"/>
  <c r="N25" i="46"/>
  <c r="M25" i="46"/>
  <c r="L25" i="46"/>
  <c r="K25" i="46"/>
  <c r="J25" i="46"/>
  <c r="I25" i="46" s="1"/>
  <c r="H25" i="46"/>
  <c r="G25" i="46"/>
  <c r="O24" i="46"/>
  <c r="L24" i="46"/>
  <c r="I24" i="46"/>
  <c r="F24" i="46"/>
  <c r="E24" i="46"/>
  <c r="D24" i="46"/>
  <c r="C24" i="46" s="1"/>
  <c r="O23" i="46"/>
  <c r="L23" i="46"/>
  <c r="I23" i="46"/>
  <c r="F23" i="46"/>
  <c r="E23" i="46"/>
  <c r="D23" i="46"/>
  <c r="C23" i="46"/>
  <c r="O22" i="46"/>
  <c r="L22" i="46"/>
  <c r="I22" i="46"/>
  <c r="F22" i="46"/>
  <c r="E22" i="46"/>
  <c r="D22" i="46"/>
  <c r="C22" i="46" s="1"/>
  <c r="O21" i="46"/>
  <c r="L21" i="46"/>
  <c r="I21" i="46"/>
  <c r="F21" i="46"/>
  <c r="E21" i="46"/>
  <c r="D21" i="46"/>
  <c r="O20" i="46"/>
  <c r="L20" i="46"/>
  <c r="I20" i="46"/>
  <c r="F20" i="46"/>
  <c r="E20" i="46"/>
  <c r="D20" i="46"/>
  <c r="C20" i="46"/>
  <c r="Q19" i="46"/>
  <c r="P19" i="46"/>
  <c r="N19" i="46"/>
  <c r="M19" i="46"/>
  <c r="L19" i="46"/>
  <c r="K19" i="46"/>
  <c r="J19" i="46"/>
  <c r="I19" i="46"/>
  <c r="H19" i="46"/>
  <c r="G19" i="46"/>
  <c r="O9" i="46"/>
  <c r="L9" i="46"/>
  <c r="I9" i="46"/>
  <c r="F9" i="46"/>
  <c r="E9" i="46"/>
  <c r="D9" i="46"/>
  <c r="C9" i="46" s="1"/>
  <c r="Q10" i="42"/>
  <c r="P10" i="42"/>
  <c r="N10" i="42"/>
  <c r="M10" i="42"/>
  <c r="K10" i="42"/>
  <c r="J10" i="42"/>
  <c r="H10" i="42"/>
  <c r="G10" i="42"/>
  <c r="Q10" i="41"/>
  <c r="P10" i="41"/>
  <c r="N10" i="41"/>
  <c r="M10" i="41"/>
  <c r="K10" i="41"/>
  <c r="J10" i="41"/>
  <c r="H10" i="41"/>
  <c r="C11" i="41" s="1"/>
  <c r="G10" i="41"/>
  <c r="E25" i="46" l="1"/>
  <c r="C25" i="46" s="1"/>
  <c r="F25" i="46"/>
  <c r="D25" i="46"/>
  <c r="C28" i="46"/>
  <c r="C21" i="46"/>
  <c r="O19" i="46"/>
  <c r="D19" i="46"/>
  <c r="E19" i="46"/>
  <c r="F19" i="46"/>
  <c r="N6" i="73"/>
  <c r="M6" i="73"/>
  <c r="L6" i="73"/>
  <c r="K6" i="73"/>
  <c r="J6" i="73"/>
  <c r="H6" i="73"/>
  <c r="G6" i="73"/>
  <c r="F6" i="73"/>
  <c r="E6" i="73"/>
  <c r="C6" i="54"/>
  <c r="C9" i="54"/>
  <c r="C19" i="46" l="1"/>
  <c r="C8" i="68"/>
  <c r="C7" i="48" l="1"/>
  <c r="C8" i="48"/>
  <c r="C9" i="48"/>
  <c r="C10" i="48"/>
  <c r="C11" i="48"/>
  <c r="C21" i="54"/>
  <c r="C20" i="54"/>
  <c r="C19" i="54"/>
  <c r="C18" i="54"/>
  <c r="C10" i="54"/>
  <c r="I7" i="73" l="1"/>
  <c r="I8" i="73" l="1"/>
  <c r="I9" i="73"/>
  <c r="I10" i="73"/>
  <c r="I11" i="73"/>
  <c r="C8" i="73"/>
  <c r="C9" i="73"/>
  <c r="C10" i="73"/>
  <c r="C11" i="73"/>
  <c r="C7" i="73"/>
  <c r="O10" i="73" l="1"/>
  <c r="O11" i="73"/>
  <c r="O8" i="73"/>
  <c r="O9" i="73"/>
  <c r="O7" i="73"/>
  <c r="D6" i="73"/>
  <c r="C13" i="73" l="1"/>
  <c r="C12" i="73"/>
  <c r="C6" i="73"/>
  <c r="I6" i="73"/>
  <c r="C13" i="54"/>
  <c r="C12" i="54"/>
  <c r="C16" i="54" l="1"/>
  <c r="C15" i="54"/>
  <c r="C14" i="54"/>
  <c r="C7" i="54"/>
  <c r="F10" i="69" l="1"/>
  <c r="E10" i="69"/>
  <c r="D10" i="69"/>
  <c r="D11" i="69" s="1"/>
  <c r="G11" i="69" s="1"/>
  <c r="D30" i="69"/>
  <c r="D29" i="69"/>
  <c r="F28" i="69"/>
  <c r="E28" i="69"/>
  <c r="D19" i="69"/>
  <c r="D18" i="69"/>
  <c r="D17" i="69"/>
  <c r="D16" i="69"/>
  <c r="C11" i="69"/>
  <c r="C8" i="69"/>
  <c r="D28" i="69" l="1"/>
  <c r="C23" i="68"/>
  <c r="C24" i="68"/>
  <c r="C22" i="68"/>
  <c r="D10" i="45" l="1"/>
  <c r="E10" i="45"/>
  <c r="F10" i="45"/>
  <c r="I10" i="45"/>
  <c r="L10" i="45"/>
  <c r="O10" i="45"/>
  <c r="D11" i="45"/>
  <c r="E11" i="45"/>
  <c r="F11" i="45"/>
  <c r="I11" i="45"/>
  <c r="L11" i="45"/>
  <c r="O11" i="45"/>
  <c r="C11" i="45" l="1"/>
  <c r="C10" i="45"/>
  <c r="F24" i="71" l="1"/>
  <c r="J24" i="71" s="1"/>
  <c r="F23" i="71"/>
  <c r="J23" i="71" s="1"/>
  <c r="F22" i="71"/>
  <c r="J22" i="71" s="1"/>
  <c r="F21" i="71"/>
  <c r="I21" i="71" s="1"/>
  <c r="F20" i="71"/>
  <c r="J20" i="71" s="1"/>
  <c r="F19" i="71"/>
  <c r="J19" i="71" s="1"/>
  <c r="F18" i="71"/>
  <c r="J18" i="71" s="1"/>
  <c r="F17" i="71"/>
  <c r="I17" i="71" s="1"/>
  <c r="F16" i="71"/>
  <c r="I16" i="71" s="1"/>
  <c r="F15" i="71"/>
  <c r="I15" i="71" s="1"/>
  <c r="F14" i="71"/>
  <c r="I14" i="71" s="1"/>
  <c r="F13" i="71"/>
  <c r="J13" i="71" s="1"/>
  <c r="F12" i="71"/>
  <c r="J12" i="71" s="1"/>
  <c r="F11" i="71"/>
  <c r="I11" i="71" s="1"/>
  <c r="F10" i="71"/>
  <c r="I10" i="71" s="1"/>
  <c r="J10" i="71" l="1"/>
  <c r="J11" i="71"/>
  <c r="J21" i="71"/>
  <c r="I20" i="71"/>
  <c r="J16" i="71"/>
  <c r="I23" i="71"/>
  <c r="I13" i="71"/>
  <c r="J17" i="71"/>
  <c r="I24" i="71"/>
  <c r="J14" i="71"/>
  <c r="I19" i="71"/>
  <c r="J15" i="71"/>
  <c r="I12" i="71"/>
  <c r="I18" i="71"/>
  <c r="I22" i="71"/>
  <c r="I28" i="70"/>
  <c r="I7" i="70" s="1"/>
  <c r="H28" i="70"/>
  <c r="H7" i="70" s="1"/>
  <c r="G28" i="70"/>
  <c r="G7" i="70" s="1"/>
  <c r="F28" i="70"/>
  <c r="F7" i="70" s="1"/>
  <c r="E28" i="70"/>
  <c r="E7" i="70" s="1"/>
  <c r="D29" i="71" l="1"/>
  <c r="D28" i="71"/>
  <c r="D30" i="71"/>
  <c r="C25" i="68"/>
  <c r="C21" i="68"/>
  <c r="G20" i="68"/>
  <c r="F20" i="68"/>
  <c r="E20" i="68"/>
  <c r="D20" i="68"/>
  <c r="C13" i="68"/>
  <c r="C20" i="68" l="1"/>
  <c r="G6" i="48" l="1"/>
  <c r="F6" i="48"/>
  <c r="E6" i="48"/>
  <c r="D6" i="48"/>
  <c r="C6" i="48" l="1"/>
  <c r="D12" i="45"/>
  <c r="E12" i="45"/>
  <c r="F12" i="45"/>
  <c r="I12" i="45"/>
  <c r="L12" i="45"/>
  <c r="O12" i="45"/>
  <c r="C12" i="45" l="1"/>
  <c r="F17" i="46"/>
  <c r="I17" i="46"/>
  <c r="L17" i="46"/>
  <c r="O17" i="46"/>
  <c r="C28" i="68" l="1"/>
  <c r="C27" i="68"/>
  <c r="G26" i="68"/>
  <c r="F26" i="68"/>
  <c r="E26" i="68"/>
  <c r="D26" i="68"/>
  <c r="C19" i="68"/>
  <c r="C18" i="68"/>
  <c r="C17" i="68"/>
  <c r="G16" i="68"/>
  <c r="G10" i="68" s="1"/>
  <c r="F16" i="68"/>
  <c r="F10" i="68" s="1"/>
  <c r="E16" i="68"/>
  <c r="E10" i="68" s="1"/>
  <c r="D16" i="68"/>
  <c r="D10" i="68" s="1"/>
  <c r="C15" i="68"/>
  <c r="C14" i="68"/>
  <c r="C12" i="68"/>
  <c r="C11" i="68"/>
  <c r="C9" i="68"/>
  <c r="C7" i="68"/>
  <c r="C6" i="68"/>
  <c r="G5" i="68"/>
  <c r="F5" i="68"/>
  <c r="E5" i="68"/>
  <c r="D5" i="68"/>
  <c r="E18" i="46"/>
  <c r="D18" i="46"/>
  <c r="E17" i="46"/>
  <c r="D17" i="46"/>
  <c r="E16" i="46"/>
  <c r="D16" i="46"/>
  <c r="E15" i="46"/>
  <c r="D15" i="46"/>
  <c r="E14" i="46"/>
  <c r="D14" i="46"/>
  <c r="E12" i="46"/>
  <c r="D12" i="46"/>
  <c r="C12" i="46" s="1"/>
  <c r="E11" i="46"/>
  <c r="D11" i="46"/>
  <c r="E10" i="46"/>
  <c r="D10" i="46"/>
  <c r="C10" i="46" s="1"/>
  <c r="E8" i="46"/>
  <c r="D8" i="46"/>
  <c r="O18" i="46"/>
  <c r="L18" i="46"/>
  <c r="I18" i="46"/>
  <c r="F18" i="46"/>
  <c r="O16" i="46"/>
  <c r="L16" i="46"/>
  <c r="I16" i="46"/>
  <c r="F16" i="46"/>
  <c r="O15" i="46"/>
  <c r="L15" i="46"/>
  <c r="I15" i="46"/>
  <c r="F15" i="46"/>
  <c r="O14" i="46"/>
  <c r="L14" i="46"/>
  <c r="I14" i="46"/>
  <c r="F14" i="46"/>
  <c r="Q13" i="46"/>
  <c r="P13" i="46"/>
  <c r="N13" i="46"/>
  <c r="M13" i="46"/>
  <c r="K13" i="46"/>
  <c r="J13" i="46"/>
  <c r="H13" i="46"/>
  <c r="G13" i="46"/>
  <c r="O12" i="46"/>
  <c r="L12" i="46"/>
  <c r="I12" i="46"/>
  <c r="F12" i="46"/>
  <c r="O11" i="46"/>
  <c r="L11" i="46"/>
  <c r="I11" i="46"/>
  <c r="F11" i="46"/>
  <c r="O10" i="46"/>
  <c r="L10" i="46"/>
  <c r="I10" i="46"/>
  <c r="F10" i="46"/>
  <c r="O8" i="46"/>
  <c r="L8" i="46"/>
  <c r="I8" i="46"/>
  <c r="F8" i="46"/>
  <c r="Q7" i="46"/>
  <c r="P7" i="46"/>
  <c r="N7" i="46"/>
  <c r="M7" i="46"/>
  <c r="K7" i="46"/>
  <c r="J7" i="46"/>
  <c r="H7" i="46"/>
  <c r="G7" i="46"/>
  <c r="C15" i="46" l="1"/>
  <c r="C26" i="68"/>
  <c r="C16" i="68"/>
  <c r="C10" i="68" s="1"/>
  <c r="F7" i="46"/>
  <c r="E7" i="46"/>
  <c r="F13" i="46"/>
  <c r="C11" i="46"/>
  <c r="C16" i="46"/>
  <c r="O13" i="46"/>
  <c r="D7" i="46"/>
  <c r="I7" i="46"/>
  <c r="D13" i="46"/>
  <c r="L7" i="46"/>
  <c r="C17" i="46"/>
  <c r="I13" i="46"/>
  <c r="E13" i="46"/>
  <c r="C5" i="68"/>
  <c r="C8" i="46"/>
  <c r="C18" i="46"/>
  <c r="C14" i="46"/>
  <c r="O7" i="46"/>
  <c r="L13" i="46"/>
  <c r="C13" i="46" l="1"/>
  <c r="C7" i="46"/>
  <c r="O9" i="45"/>
  <c r="L9" i="45"/>
  <c r="I9" i="45"/>
  <c r="F9" i="45"/>
  <c r="E9" i="45"/>
  <c r="D9" i="45"/>
  <c r="C9" i="45" l="1"/>
  <c r="D11" i="42" l="1"/>
  <c r="G12" i="67"/>
  <c r="G15" i="67" l="1"/>
  <c r="O14" i="67"/>
  <c r="L14" i="67"/>
  <c r="I14" i="67"/>
  <c r="F14" i="67"/>
  <c r="E14" i="67"/>
  <c r="D14" i="67"/>
  <c r="O13" i="67"/>
  <c r="L13" i="67"/>
  <c r="I13" i="67"/>
  <c r="F13" i="67"/>
  <c r="E13" i="67"/>
  <c r="D13" i="67"/>
  <c r="Q12" i="67"/>
  <c r="P12" i="67"/>
  <c r="P15" i="67" s="1"/>
  <c r="N12" i="67"/>
  <c r="M12" i="67"/>
  <c r="K12" i="67"/>
  <c r="J12" i="67"/>
  <c r="H12" i="67"/>
  <c r="O11" i="67"/>
  <c r="L11" i="67"/>
  <c r="I11" i="67"/>
  <c r="F11" i="67"/>
  <c r="E11" i="67"/>
  <c r="D11" i="67"/>
  <c r="O10" i="67"/>
  <c r="L10" i="67"/>
  <c r="I10" i="67"/>
  <c r="F10" i="67"/>
  <c r="E10" i="67"/>
  <c r="D10" i="67"/>
  <c r="O9" i="67"/>
  <c r="L9" i="67"/>
  <c r="I9" i="67"/>
  <c r="F9" i="67"/>
  <c r="E9" i="67"/>
  <c r="D9" i="67"/>
  <c r="O8" i="67"/>
  <c r="L8" i="67"/>
  <c r="I8" i="67"/>
  <c r="F8" i="67"/>
  <c r="E8" i="67"/>
  <c r="D8" i="67"/>
  <c r="O7" i="67"/>
  <c r="L7" i="67"/>
  <c r="I7" i="67"/>
  <c r="F7" i="67"/>
  <c r="E7" i="67"/>
  <c r="D7" i="67"/>
  <c r="O6" i="67"/>
  <c r="L6" i="67"/>
  <c r="I6" i="67"/>
  <c r="F6" i="67"/>
  <c r="E6" i="67"/>
  <c r="D6" i="67"/>
  <c r="D14" i="48" l="1"/>
  <c r="C8" i="67"/>
  <c r="C7" i="67"/>
  <c r="C13" i="67"/>
  <c r="K15" i="67"/>
  <c r="M15" i="67"/>
  <c r="Q15" i="67"/>
  <c r="N15" i="67"/>
  <c r="J15" i="67"/>
  <c r="C6" i="67"/>
  <c r="H15" i="67"/>
  <c r="C11" i="67"/>
  <c r="O12" i="67"/>
  <c r="C9" i="67"/>
  <c r="E12" i="67"/>
  <c r="C10" i="67"/>
  <c r="F12" i="67"/>
  <c r="L12" i="67"/>
  <c r="C14" i="67"/>
  <c r="D12" i="67"/>
  <c r="I12" i="67"/>
  <c r="G16" i="67" l="1"/>
  <c r="C12" i="67"/>
  <c r="E7" i="45"/>
  <c r="D7" i="45"/>
  <c r="E8" i="60"/>
  <c r="D8" i="60"/>
  <c r="E7" i="60"/>
  <c r="D7" i="60"/>
  <c r="E6" i="60"/>
  <c r="D6" i="60"/>
  <c r="E9" i="42" l="1"/>
  <c r="D9" i="42"/>
  <c r="E8" i="42"/>
  <c r="D8" i="42"/>
  <c r="E7" i="42"/>
  <c r="D7" i="42"/>
  <c r="E6" i="42"/>
  <c r="D6" i="42"/>
  <c r="E9" i="41"/>
  <c r="D9" i="41"/>
  <c r="E8" i="41"/>
  <c r="D8" i="41"/>
  <c r="E7" i="41"/>
  <c r="D7" i="41"/>
  <c r="E6" i="41"/>
  <c r="D6" i="41"/>
  <c r="F8" i="41" l="1"/>
  <c r="I8" i="41"/>
  <c r="L8" i="41"/>
  <c r="O8" i="41"/>
  <c r="F9" i="41"/>
  <c r="I9" i="41"/>
  <c r="L9" i="41"/>
  <c r="O9" i="41"/>
  <c r="C9" i="41" l="1"/>
  <c r="C8" i="41"/>
  <c r="O7" i="45" l="1"/>
  <c r="L7" i="45"/>
  <c r="I7" i="45"/>
  <c r="C7" i="45" l="1"/>
  <c r="O8" i="60" l="1"/>
  <c r="L8" i="60"/>
  <c r="I8" i="60"/>
  <c r="F8" i="60"/>
  <c r="O7" i="60"/>
  <c r="L7" i="60"/>
  <c r="I7" i="60"/>
  <c r="F7" i="60"/>
  <c r="C7" i="60"/>
  <c r="O6" i="60"/>
  <c r="L6" i="60"/>
  <c r="I6" i="60"/>
  <c r="F6" i="60"/>
  <c r="C6" i="60" l="1"/>
  <c r="C8" i="60"/>
  <c r="O9" i="42" l="1"/>
  <c r="O8" i="42"/>
  <c r="O7" i="42"/>
  <c r="O6" i="42"/>
  <c r="L9" i="42"/>
  <c r="L8" i="42"/>
  <c r="L7" i="42"/>
  <c r="L6" i="42"/>
  <c r="I9" i="42"/>
  <c r="I8" i="42"/>
  <c r="I7" i="42"/>
  <c r="I6" i="42"/>
  <c r="F8" i="42"/>
  <c r="F9" i="42"/>
  <c r="F7" i="42"/>
  <c r="C8" i="42" l="1"/>
  <c r="C9" i="42"/>
  <c r="E6" i="54" l="1"/>
  <c r="F7" i="45" l="1"/>
  <c r="F6" i="42"/>
  <c r="O7" i="41"/>
  <c r="L7" i="41"/>
  <c r="I7" i="41"/>
  <c r="F7" i="41"/>
  <c r="O6" i="41"/>
  <c r="L6" i="41"/>
  <c r="I6" i="41"/>
  <c r="F6" i="41"/>
  <c r="C6" i="41" l="1"/>
  <c r="C6" i="42"/>
  <c r="C7" i="42"/>
  <c r="C7" i="41"/>
</calcChain>
</file>

<file path=xl/sharedStrings.xml><?xml version="1.0" encoding="utf-8"?>
<sst xmlns="http://schemas.openxmlformats.org/spreadsheetml/2006/main" count="1500" uniqueCount="785">
  <si>
    <t>Total</t>
  </si>
  <si>
    <t>Código Secuencial:</t>
  </si>
  <si>
    <t>01</t>
  </si>
  <si>
    <t>02</t>
  </si>
  <si>
    <t>Dependencia:</t>
  </si>
  <si>
    <t>Institución:</t>
  </si>
  <si>
    <t>Asignatura</t>
  </si>
  <si>
    <t>Español</t>
  </si>
  <si>
    <t>Estudios Sociales</t>
  </si>
  <si>
    <t>Ciencias</t>
  </si>
  <si>
    <t>Matemática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</si>
  <si>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</si>
  <si>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</si>
  <si>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</si>
  <si>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</si>
  <si>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</si>
  <si>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</si>
  <si>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</si>
  <si>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</si>
  <si>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</si>
  <si>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</si>
  <si>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</si>
  <si>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</si>
  <si>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</si>
  <si>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</si>
  <si>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</si>
  <si>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</si>
  <si>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TELEFONO</t>
  </si>
  <si>
    <t>FAX</t>
  </si>
  <si>
    <t>1</t>
  </si>
  <si>
    <t>3</t>
  </si>
  <si>
    <t>4</t>
  </si>
  <si>
    <t>HEREDIA</t>
  </si>
  <si>
    <t>CARTAGO</t>
  </si>
  <si>
    <t>Dirección Regional:</t>
  </si>
  <si>
    <t>Código Presupuestario:</t>
  </si>
  <si>
    <t>Crack</t>
  </si>
  <si>
    <t>Cocaína</t>
  </si>
  <si>
    <t>NOTA: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</si>
  <si>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</si>
  <si>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</si>
  <si>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</si>
  <si>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</si>
  <si>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</si>
  <si>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</si>
  <si>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</si>
  <si>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</si>
  <si>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</si>
  <si>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</si>
  <si>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</si>
  <si>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</si>
  <si>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</si>
  <si>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</si>
  <si>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</si>
  <si>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</si>
  <si>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ALBERTO MANUEL BRENES MORA</t>
  </si>
  <si>
    <t>PCD</t>
  </si>
  <si>
    <t>PRCADI</t>
  </si>
  <si>
    <t>OBSERVACIONES/COMENTARIOS:</t>
  </si>
  <si>
    <t>Hombres</t>
  </si>
  <si>
    <t>Mujeres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</si>
  <si>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</si>
  <si>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</si>
  <si>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</si>
  <si>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</si>
  <si>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</si>
  <si>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Programa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</si>
  <si>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</si>
  <si>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</si>
  <si>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</si>
  <si>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</si>
  <si>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</si>
  <si>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</si>
  <si>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</si>
  <si>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</si>
  <si>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</si>
  <si>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Escuela Nocturna</t>
  </si>
  <si>
    <t>4834</t>
  </si>
  <si>
    <t>4858</t>
  </si>
  <si>
    <t>4865</t>
  </si>
  <si>
    <t>JESUS ROBLES MORALES</t>
  </si>
  <si>
    <t>CAPACITACION OBRERA</t>
  </si>
  <si>
    <t>00002</t>
  </si>
  <si>
    <t>00011</t>
  </si>
  <si>
    <t>00013</t>
  </si>
  <si>
    <t>MATRÍCULA FINAL SEGÚN ASIGNATURA</t>
  </si>
  <si>
    <t>Tipo de
Adecuación</t>
  </si>
  <si>
    <t>Ubicación (PR/CA/DI):</t>
  </si>
  <si>
    <t>CUADRO 1</t>
  </si>
  <si>
    <t>CUADRO 2</t>
  </si>
  <si>
    <t>CUADRO 3</t>
  </si>
  <si>
    <t>CUADRO 4</t>
  </si>
  <si>
    <t>CUADRO 5</t>
  </si>
  <si>
    <t>CUADRO 8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</si>
  <si>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</si>
  <si>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</si>
  <si>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</si>
  <si>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</si>
  <si>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</si>
  <si>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</si>
  <si>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</si>
  <si>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</si>
  <si>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</si>
  <si>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</si>
  <si>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</si>
  <si>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</si>
  <si>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</si>
  <si>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</si>
  <si>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</si>
  <si>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</si>
  <si>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</si>
  <si>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Tráfico</t>
  </si>
  <si>
    <t>Violencia en el Noviazgo</t>
  </si>
  <si>
    <t>DATOS SOBRE OTROS TIPOS DE VIOLENCIA</t>
  </si>
  <si>
    <t>Sí</t>
  </si>
  <si>
    <t>No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</si>
  <si>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</si>
  <si>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</si>
  <si>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</si>
  <si>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</si>
  <si>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</si>
  <si>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</si>
  <si>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</si>
  <si>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</si>
  <si>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</si>
  <si>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</si>
  <si>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</si>
  <si>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</si>
  <si>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</si>
  <si>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</si>
  <si>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</si>
  <si>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</si>
  <si>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</si>
  <si>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</si>
  <si>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</si>
  <si>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</si>
  <si>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</si>
  <si>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</si>
  <si>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</si>
  <si>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</si>
  <si>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</si>
  <si>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</si>
  <si>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CUADRO 6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</si>
  <si>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</si>
  <si>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</si>
  <si>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</si>
  <si>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</si>
  <si>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</si>
  <si>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</si>
  <si>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</si>
  <si>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</si>
  <si>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</si>
  <si>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</si>
  <si>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</si>
  <si>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</si>
  <si>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</si>
  <si>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</si>
  <si>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</si>
  <si>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</si>
  <si>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</si>
  <si>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</si>
  <si>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</si>
  <si>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</si>
  <si>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</si>
  <si>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</si>
  <si>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</si>
  <si>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</si>
  <si>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</si>
  <si>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</si>
  <si>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</si>
  <si>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</si>
  <si>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</si>
  <si>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</si>
  <si>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</si>
  <si>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</si>
  <si>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</si>
  <si>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</si>
  <si>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</si>
  <si>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</si>
  <si>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</si>
  <si>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</si>
  <si>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</si>
  <si>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</si>
  <si>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</si>
  <si>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</si>
  <si>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</si>
  <si>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</si>
  <si>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</si>
  <si>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</si>
  <si>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</si>
  <si>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</si>
  <si>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</si>
  <si>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</si>
  <si>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</si>
  <si>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</si>
  <si>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</si>
  <si>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</si>
  <si>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</si>
  <si>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</si>
  <si>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</si>
  <si>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</si>
  <si>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</si>
  <si>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</si>
  <si>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</si>
  <si>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</si>
  <si>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</si>
  <si>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</si>
  <si>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</si>
  <si>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</si>
  <si>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</si>
  <si>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</si>
  <si>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</si>
  <si>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</si>
  <si>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</si>
  <si>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</si>
  <si>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</si>
  <si>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</si>
  <si>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</si>
  <si>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</si>
  <si>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</si>
  <si>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</si>
  <si>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</si>
  <si>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</si>
  <si>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</si>
  <si>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</si>
  <si>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</si>
  <si>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</si>
  <si>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</si>
  <si>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</si>
  <si>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</si>
  <si>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</si>
  <si>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</si>
  <si>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</si>
  <si>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</si>
  <si>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</si>
  <si>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</si>
  <si>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</si>
  <si>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</si>
  <si>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</si>
  <si>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</si>
  <si>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</si>
  <si>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</si>
  <si>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</si>
  <si>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</si>
  <si>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</si>
  <si>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</si>
  <si>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</si>
  <si>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</si>
  <si>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</si>
  <si>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</si>
  <si>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</si>
  <si>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</si>
  <si>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</si>
  <si>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</si>
  <si>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</si>
  <si>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</si>
  <si>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</si>
  <si>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</si>
  <si>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</si>
  <si>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</si>
  <si>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</si>
  <si>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</si>
  <si>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</si>
  <si>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</si>
  <si>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</si>
  <si>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</si>
  <si>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</si>
  <si>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</si>
  <si>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</si>
  <si>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</si>
  <si>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</si>
  <si>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</si>
  <si>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</si>
  <si>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</si>
  <si>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</si>
  <si>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</si>
  <si>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</si>
  <si>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</si>
  <si>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</si>
  <si>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</si>
  <si>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</si>
  <si>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</si>
  <si>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</si>
  <si>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</si>
  <si>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</si>
  <si>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</si>
  <si>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</si>
  <si>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</si>
  <si>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</si>
  <si>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</si>
  <si>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</si>
  <si>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</si>
  <si>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</si>
  <si>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</si>
  <si>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</si>
  <si>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</si>
  <si>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</si>
  <si>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</si>
  <si>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</si>
  <si>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</si>
  <si>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</si>
  <si>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</si>
  <si>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</si>
  <si>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</si>
  <si>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</si>
  <si>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</si>
  <si>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</si>
  <si>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</si>
  <si>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</si>
  <si>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</si>
  <si>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</si>
  <si>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</si>
  <si>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</si>
  <si>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</si>
  <si>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</si>
  <si>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</si>
  <si>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</si>
  <si>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</si>
  <si>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</si>
  <si>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</si>
  <si>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</si>
  <si>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</si>
  <si>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</si>
  <si>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</si>
  <si>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</si>
  <si>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</si>
  <si>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</si>
  <si>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</si>
  <si>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</si>
  <si>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</si>
  <si>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</si>
  <si>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</si>
  <si>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</si>
  <si>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</si>
  <si>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</si>
  <si>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</si>
  <si>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</si>
  <si>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</si>
  <si>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</si>
  <si>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</si>
  <si>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</si>
  <si>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</si>
  <si>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</si>
  <si>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</si>
  <si>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</si>
  <si>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</si>
  <si>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</si>
  <si>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</si>
  <si>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</si>
  <si>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</si>
  <si>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</si>
  <si>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</si>
  <si>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</si>
  <si>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</si>
  <si>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</si>
  <si>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</si>
  <si>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</si>
  <si>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</si>
  <si>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</si>
  <si>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</si>
  <si>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</si>
  <si>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</si>
  <si>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</si>
  <si>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SAN JOSE OESTE</t>
  </si>
  <si>
    <t>ESTUDIANTES APROBADOS SEGÚN ASIGNATURA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</si>
  <si>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</si>
  <si>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</si>
  <si>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</si>
  <si>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</si>
  <si>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</si>
  <si>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</si>
  <si>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</si>
  <si>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</si>
  <si>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</si>
  <si>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</si>
  <si>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</si>
  <si>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</si>
  <si>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</si>
  <si>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</si>
  <si>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</si>
  <si>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</si>
  <si>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</si>
  <si>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</si>
  <si>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</si>
  <si>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</si>
  <si>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</si>
  <si>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</si>
  <si>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PERSONAS ESTUDIANTES QUE FUERON EXCLUIDAS</t>
  </si>
  <si>
    <t>ESTUDIANTES EMBARAZADAS Y</t>
  </si>
  <si>
    <t>ESTUDIANTES QUE SON MADRES (QUE YA DIERON A LUZ) Y ESTUDIANTES QUE SON PADRES</t>
  </si>
  <si>
    <t>I Nivel</t>
  </si>
  <si>
    <t>II Nivel</t>
  </si>
  <si>
    <t>III Nivel</t>
  </si>
  <si>
    <t>IV Nivel</t>
  </si>
  <si>
    <t>Edad cumplida</t>
  </si>
  <si>
    <t>CUADRO 7</t>
  </si>
  <si>
    <t>CUADRO 9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</si>
  <si>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</si>
  <si>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</si>
  <si>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</si>
  <si>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</si>
  <si>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</si>
  <si>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</si>
  <si>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</si>
  <si>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</si>
  <si>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</si>
  <si>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</si>
  <si>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</si>
  <si>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</si>
  <si>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</si>
  <si>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</si>
  <si>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</si>
  <si>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</si>
  <si>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</si>
  <si>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</si>
  <si>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</si>
  <si>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</si>
  <si>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</si>
  <si>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</si>
  <si>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</si>
  <si>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</si>
  <si>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</si>
  <si>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</si>
  <si>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</si>
  <si>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</si>
  <si>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</si>
  <si>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</si>
  <si>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</si>
  <si>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</si>
  <si>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</si>
  <si>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</si>
  <si>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</si>
  <si>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</si>
  <si>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</si>
  <si>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</si>
  <si>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</si>
  <si>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</si>
  <si>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</si>
  <si>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</si>
  <si>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</si>
  <si>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</si>
  <si>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</si>
  <si>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</si>
  <si>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</si>
  <si>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</si>
  <si>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</si>
  <si>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</si>
  <si>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</si>
  <si>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</si>
  <si>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</si>
  <si>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</si>
  <si>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</si>
  <si>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</si>
  <si>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</si>
  <si>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</si>
  <si>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</si>
  <si>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</si>
  <si>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</si>
  <si>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</si>
  <si>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</si>
  <si>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</si>
  <si>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</si>
  <si>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</si>
  <si>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</si>
  <si>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</si>
  <si>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</si>
  <si>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</si>
  <si>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</si>
  <si>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</si>
  <si>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</si>
  <si>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</si>
  <si>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</si>
  <si>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</si>
  <si>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</si>
  <si>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</si>
  <si>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</si>
  <si>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</si>
  <si>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</si>
  <si>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</si>
  <si>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</si>
  <si>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</si>
  <si>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</si>
  <si>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</si>
  <si>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</si>
  <si>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</si>
  <si>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</si>
  <si>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</si>
  <si>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</si>
  <si>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</si>
  <si>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</si>
  <si>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</si>
  <si>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</si>
  <si>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</si>
  <si>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</si>
  <si>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</si>
  <si>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</si>
  <si>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</si>
  <si>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</si>
  <si>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</si>
  <si>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</si>
  <si>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</si>
  <si>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</si>
  <si>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</si>
  <si>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</si>
  <si>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</si>
  <si>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</si>
  <si>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</si>
  <si>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</si>
  <si>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</si>
  <si>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</si>
  <si>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</si>
  <si>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</si>
  <si>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</si>
  <si>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</si>
  <si>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</si>
  <si>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</si>
  <si>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</si>
  <si>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</si>
  <si>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</si>
  <si>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</si>
  <si>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</si>
  <si>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</si>
  <si>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</si>
  <si>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</si>
  <si>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</si>
  <si>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</si>
  <si>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</si>
  <si>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</si>
  <si>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</si>
  <si>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</si>
  <si>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</si>
  <si>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</si>
  <si>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</si>
  <si>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</si>
  <si>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</si>
  <si>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</si>
  <si>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</si>
  <si>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</si>
  <si>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</si>
  <si>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</si>
  <si>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</si>
  <si>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</si>
  <si>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</si>
  <si>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</si>
  <si>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</si>
  <si>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</si>
  <si>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</si>
  <si>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</si>
  <si>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</si>
  <si>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</si>
  <si>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</si>
  <si>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</si>
  <si>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</si>
  <si>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</si>
  <si>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</si>
  <si>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</si>
  <si>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</si>
  <si>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</si>
  <si>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</si>
  <si>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</si>
  <si>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</si>
  <si>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</si>
  <si>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</si>
  <si>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</si>
  <si>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</si>
  <si>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</si>
  <si>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</si>
  <si>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</si>
  <si>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</si>
  <si>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</si>
  <si>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</si>
  <si>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</si>
  <si>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</si>
  <si>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</si>
  <si>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</si>
  <si>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</si>
  <si>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</si>
  <si>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</si>
  <si>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</si>
  <si>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</si>
  <si>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</si>
  <si>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</si>
  <si>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</si>
  <si>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</si>
  <si>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</si>
  <si>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</si>
  <si>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</si>
  <si>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</si>
  <si>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</si>
  <si>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</si>
  <si>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</si>
  <si>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</si>
  <si>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</si>
  <si>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</si>
  <si>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</si>
  <si>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</si>
  <si>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</si>
  <si>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</si>
  <si>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</si>
  <si>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</si>
  <si>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</si>
  <si>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</si>
  <si>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</si>
  <si>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</si>
  <si>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</si>
  <si>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</si>
  <si>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</si>
  <si>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</si>
  <si>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</si>
  <si>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</si>
  <si>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</si>
  <si>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</si>
  <si>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</si>
  <si>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</si>
  <si>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</si>
  <si>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</si>
  <si>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</si>
  <si>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</si>
  <si>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</si>
  <si>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</si>
  <si>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</si>
  <si>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</si>
  <si>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</si>
  <si>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</si>
  <si>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</si>
  <si>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</si>
  <si>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</si>
  <si>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</si>
  <si>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</si>
  <si>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SHIRLEY ORTIZ BRENES</t>
  </si>
  <si>
    <t>18.</t>
  </si>
  <si>
    <t>¿Se están realizando acciones de prevención de la violencia desde el Programa Convivir?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</si>
  <si>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</si>
  <si>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</si>
  <si>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</si>
  <si>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</si>
  <si>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</si>
  <si>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</si>
  <si>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</si>
  <si>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</si>
  <si>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</si>
  <si>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</si>
  <si>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</si>
  <si>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Programa Nacional de Convivencia (Convivir)</t>
  </si>
  <si>
    <t>Sustancias Psicoactivas no controladas
(o no medicadas)</t>
  </si>
  <si>
    <t>ESTUDIANTES QUE CONSUMEN SUSTANCIAS PSICOACTIVAS NO CONTROLADAS (O NO MEDICADAS)</t>
  </si>
  <si>
    <t>2.1</t>
  </si>
  <si>
    <t>3.1</t>
  </si>
  <si>
    <t>3.2</t>
  </si>
  <si>
    <t>15.1</t>
  </si>
  <si>
    <t>15.2</t>
  </si>
  <si>
    <t>15.3</t>
  </si>
  <si>
    <t>Estudiantes con armas y cantidad de decomisos.</t>
  </si>
  <si>
    <t>¿Se ha realizado para este curso lectivo, el Diagnóstico de Convivencia estudiantil del Centro Educativo?</t>
  </si>
  <si>
    <t>¿Se está implementando el Programa Nacional de Convivencia (Convivir) para prevenir situaciones de violencia?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</si>
  <si>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</si>
  <si>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</si>
  <si>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</si>
  <si>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</si>
  <si>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</si>
  <si>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</si>
  <si>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Nombre Director (a):</t>
  </si>
  <si>
    <t>Nombre Supervisor (a):</t>
  </si>
  <si>
    <t>Teléfono Supervisión:</t>
  </si>
  <si>
    <t>Firma Director</t>
  </si>
  <si>
    <t>Firma Supervisor</t>
  </si>
  <si>
    <t>Sellos</t>
  </si>
  <si>
    <t>SAN JOSE</t>
  </si>
  <si>
    <t>MERCED</t>
  </si>
  <si>
    <t>BARRIO MEXICO</t>
  </si>
  <si>
    <t>ORIENTAL</t>
  </si>
  <si>
    <t>CENTRO</t>
  </si>
  <si>
    <t>BARRIO FATIMA</t>
  </si>
  <si>
    <t>KAROL SOLIS SANCHEZ</t>
  </si>
  <si>
    <t>-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</si>
  <si>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</si>
  <si>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</si>
  <si>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</si>
  <si>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</si>
  <si>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</si>
  <si>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</si>
  <si>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</si>
  <si>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</si>
  <si>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</si>
  <si>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</si>
  <si>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</si>
  <si>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</si>
  <si>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</si>
  <si>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</si>
  <si>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</si>
  <si>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</si>
  <si>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</si>
  <si>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</si>
  <si>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</si>
  <si>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</si>
  <si>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</si>
  <si>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</si>
  <si>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</si>
  <si>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</si>
  <si>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</si>
  <si>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</si>
  <si>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</si>
  <si>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</si>
  <si>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</si>
  <si>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</si>
  <si>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</si>
  <si>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</si>
  <si>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</si>
  <si>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</si>
  <si>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</si>
  <si>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</si>
  <si>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</si>
  <si>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</si>
  <si>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</si>
  <si>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</si>
  <si>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</si>
  <si>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</si>
  <si>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</si>
  <si>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</si>
  <si>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</si>
  <si>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Madres</t>
  </si>
  <si>
    <t>Cantidad de Hijos</t>
  </si>
  <si>
    <t>Padres</t>
  </si>
  <si>
    <t>Ubicación (Provincia/Cantón/Distrito):</t>
  </si>
  <si>
    <t>Teléfono de la Institución -1:</t>
  </si>
  <si>
    <t>Teléfono de la Institución -2:</t>
  </si>
  <si>
    <t>Teléfono contacto Director (a):</t>
  </si>
  <si>
    <t>TELEFONO3</t>
  </si>
  <si>
    <t>SUPERVISOR</t>
  </si>
  <si>
    <t>TELEFONO4</t>
  </si>
  <si>
    <t>ERICK VILLALOBOS SALAZAR</t>
  </si>
  <si>
    <t>ALONSO MORA VALVERDE</t>
  </si>
  <si>
    <t>WALTER CERDAS MONTANO</t>
  </si>
  <si>
    <t>Fenciclidina</t>
  </si>
  <si>
    <t>Indique la cantidad de personas estudiantes que no concluyeron los estudios por:</t>
  </si>
  <si>
    <t>Laboral</t>
  </si>
  <si>
    <t>Sextorsión</t>
  </si>
  <si>
    <t>Movimientos de Matrícula</t>
  </si>
  <si>
    <t>Circuito Escolar: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</si>
  <si>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</si>
  <si>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</si>
  <si>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</si>
  <si>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</si>
  <si>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1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</si>
  <si>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</si>
  <si>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</si>
  <si>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17 años y la otra 18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17 años</t>
    </r>
    <r>
      <rPr>
        <i/>
        <sz val="10"/>
        <rFont val="Carlito"/>
        <family val="2"/>
      </rPr>
      <t>, se debe sumar el total de hijos de ambas madres e indicarlos en la misma fila (17 años).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</si>
  <si>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</si>
  <si>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CENSO ESCOLAR 2025 -- INFORME FINAL</t>
  </si>
  <si>
    <t>PUBLICA</t>
  </si>
  <si>
    <t>ANAYK FAJARDO DURAN</t>
  </si>
  <si>
    <t>25525870</t>
  </si>
  <si>
    <t>22373844</t>
  </si>
  <si>
    <t>Renombre este archivo Excel como se indica seguidamente: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</si>
  <si>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</si>
  <si>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</si>
  <si>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</si>
  <si>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</si>
  <si>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</si>
  <si>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</si>
  <si>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</si>
  <si>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</si>
  <si>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t>Ver detalles en la Guía para el llenado del Censo Escolar 2025-Informe Final.</t>
  </si>
  <si>
    <t>1/ anteriormente Aprendo a Valerme por mí Mismo(a).</t>
  </si>
  <si>
    <t>Si se imparten otros Programas, por favor indicarlo en las siguientes líneas:</t>
  </si>
  <si>
    <t>CUADRO 10</t>
  </si>
  <si>
    <t>CUADRO 11</t>
  </si>
  <si>
    <t>DATOS SOBRE PREVENCIÓN DE LA VIOLENCIA, ARMAS Y SUSPENSIONES</t>
  </si>
  <si>
    <t>DATOS SOBRE PROTOCOLOS</t>
  </si>
  <si>
    <t>CUADRO 12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</si>
  <si>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</si>
  <si>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</si>
  <si>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</si>
  <si>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</si>
  <si>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</si>
  <si>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</si>
  <si>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</si>
  <si>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</si>
  <si>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</si>
  <si>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</si>
  <si>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</si>
  <si>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l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</si>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</sst>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6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u/>
      <sz val="11"/>
      <color theme="10"/>
      <name val="Calibri"/>
      <family val="2"/>
    </font>
    <font>
      <sz val="11"/>
      <color theme="1"/>
      <name val="Source Sans Pro"/>
      <family val="2"/>
    </font>
    <font>
      <b/>
      <sz val="11"/>
      <color rgb="FFFF0000"/>
      <name val="Source Sans Pro"/>
      <family val="2"/>
    </font>
    <font>
      <sz val="11"/>
      <color rgb="FFFF0000"/>
      <name val="Source Sans Pro"/>
      <family val="2"/>
    </font>
    <font>
      <sz val="9"/>
      <color theme="1"/>
      <name val="Source Sans Pro"/>
      <family val="2"/>
    </font>
    <font>
      <b/>
      <sz val="10"/>
      <color theme="1"/>
      <name val="Calibri"/>
      <family val="2"/>
      <scheme val="minor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name val="Carlito"/>
      <family val="2"/>
    </font>
    <font>
      <b/>
      <i/>
      <sz val="24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theme="1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b/>
      <sz val="1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1"/>
      <color theme="0"/>
      <name val="Carlito"/>
      <family val="2"/>
    </font>
    <font>
      <vertAlign val="superscript"/>
      <sz val="11"/>
      <name val="Carlito"/>
      <family val="2"/>
    </font>
    <font>
      <b/>
      <sz val="10"/>
      <name val="Carlito"/>
      <family val="2"/>
    </font>
    <font>
      <b/>
      <sz val="10"/>
      <color rgb="FFFF0000"/>
      <name val="Carlito"/>
      <family val="2"/>
    </font>
    <font>
      <b/>
      <sz val="11"/>
      <color rgb="FFFF0000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2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2"/>
      <color rgb="FFFF0000"/>
      <name val="Carlito"/>
      <family val="2"/>
    </font>
    <font>
      <b/>
      <i/>
      <sz val="11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sz val="11"/>
      <color rgb="FFFF0000"/>
      <name val="Carlito"/>
      <family val="2"/>
    </font>
    <font>
      <b/>
      <i/>
      <sz val="10"/>
      <color rgb="FF0060A8"/>
      <name val="Carlito"/>
      <family val="2"/>
    </font>
    <font>
      <b/>
      <sz val="14"/>
      <color theme="1"/>
      <name val="Carlito"/>
      <family val="2"/>
    </font>
    <font>
      <b/>
      <sz val="14"/>
      <color rgb="FFFF0000"/>
      <name val="Carlito"/>
      <family val="2"/>
    </font>
    <font>
      <sz val="10"/>
      <color theme="1"/>
      <name val="Carlito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57">
    <border>
      <left/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ashDot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ck">
        <color auto="1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indexed="64"/>
      </top>
      <bottom style="dashDot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91" applyNumberFormat="0" applyFill="0" applyAlignment="0" applyProtection="0"/>
    <xf numFmtId="0" fontId="6" fillId="0" borderId="92" applyNumberFormat="0" applyFill="0" applyAlignment="0" applyProtection="0"/>
    <xf numFmtId="0" fontId="7" fillId="0" borderId="9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94" applyNumberFormat="0" applyAlignment="0" applyProtection="0"/>
    <xf numFmtId="0" fontId="12" fillId="8" borderId="95" applyNumberFormat="0" applyAlignment="0" applyProtection="0"/>
    <xf numFmtId="0" fontId="13" fillId="8" borderId="94" applyNumberFormat="0" applyAlignment="0" applyProtection="0"/>
    <xf numFmtId="0" fontId="14" fillId="0" borderId="96" applyNumberFormat="0" applyFill="0" applyAlignment="0" applyProtection="0"/>
    <xf numFmtId="0" fontId="15" fillId="9" borderId="97" applyNumberFormat="0" applyAlignment="0" applyProtection="0"/>
    <xf numFmtId="0" fontId="1" fillId="0" borderId="0" applyNumberFormat="0" applyFill="0" applyBorder="0" applyAlignment="0" applyProtection="0"/>
    <xf numFmtId="0" fontId="3" fillId="10" borderId="9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9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462">
    <xf numFmtId="0" fontId="0" fillId="0" borderId="0" xfId="0"/>
    <xf numFmtId="0" fontId="20" fillId="0" borderId="0" xfId="0" applyFont="1"/>
    <xf numFmtId="1" fontId="21" fillId="0" borderId="0" xfId="0" applyNumberFormat="1" applyFont="1" applyAlignment="1">
      <alignment horizontal="center"/>
    </xf>
    <xf numFmtId="1" fontId="22" fillId="3" borderId="0" xfId="0" applyNumberFormat="1" applyFont="1" applyFill="1"/>
    <xf numFmtId="0" fontId="22" fillId="0" borderId="0" xfId="0" applyFont="1"/>
    <xf numFmtId="1" fontId="20" fillId="0" borderId="0" xfId="0" applyNumberFormat="1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24" xfId="0" applyFont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4" fillId="0" borderId="0" xfId="0" applyFont="1" applyProtection="1"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left"/>
      <protection hidden="1"/>
    </xf>
    <xf numFmtId="0" fontId="27" fillId="0" borderId="0" xfId="44" applyFont="1" applyFill="1" applyBorder="1" applyAlignment="1" applyProtection="1">
      <alignment horizontal="left" vertical="center" shrinkToFit="1"/>
      <protection hidden="1"/>
    </xf>
    <xf numFmtId="0" fontId="34" fillId="0" borderId="140" xfId="0" applyFont="1" applyBorder="1" applyAlignment="1" applyProtection="1">
      <alignment vertical="top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25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indent="2"/>
    </xf>
    <xf numFmtId="0" fontId="27" fillId="0" borderId="0" xfId="0" applyFont="1"/>
    <xf numFmtId="0" fontId="34" fillId="0" borderId="0" xfId="0" applyFont="1"/>
    <xf numFmtId="0" fontId="41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3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8" fillId="0" borderId="0" xfId="0" applyFont="1"/>
    <xf numFmtId="0" fontId="44" fillId="0" borderId="10" xfId="0" applyFont="1" applyBorder="1" applyAlignment="1">
      <alignment horizontal="center"/>
    </xf>
    <xf numFmtId="0" fontId="37" fillId="0" borderId="10" xfId="0" applyFont="1" applyBorder="1" applyAlignment="1">
      <alignment vertical="center"/>
    </xf>
    <xf numFmtId="0" fontId="40" fillId="2" borderId="79" xfId="0" applyFont="1" applyFill="1" applyBorder="1" applyAlignment="1" applyProtection="1">
      <alignment horizontal="center" vertical="center"/>
      <protection hidden="1"/>
    </xf>
    <xf numFmtId="0" fontId="40" fillId="2" borderId="41" xfId="0" applyFont="1" applyFill="1" applyBorder="1" applyAlignment="1" applyProtection="1">
      <alignment horizontal="center" vertical="center"/>
      <protection hidden="1"/>
    </xf>
    <xf numFmtId="0" fontId="40" fillId="2" borderId="10" xfId="0" applyFont="1" applyFill="1" applyBorder="1" applyAlignment="1" applyProtection="1">
      <alignment horizontal="center" vertical="center"/>
      <protection hidden="1"/>
    </xf>
    <xf numFmtId="0" fontId="44" fillId="0" borderId="33" xfId="0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0" fillId="2" borderId="81" xfId="0" applyFont="1" applyFill="1" applyBorder="1" applyAlignment="1" applyProtection="1">
      <alignment horizontal="center" vertical="center"/>
      <protection hidden="1"/>
    </xf>
    <xf numFmtId="0" fontId="40" fillId="2" borderId="44" xfId="0" applyFont="1" applyFill="1" applyBorder="1" applyAlignment="1" applyProtection="1">
      <alignment horizontal="center" vertical="center"/>
      <protection hidden="1"/>
    </xf>
    <xf numFmtId="0" fontId="40" fillId="2" borderId="0" xfId="0" applyFont="1" applyFill="1" applyAlignment="1" applyProtection="1">
      <alignment horizontal="center" vertical="center"/>
      <protection hidden="1"/>
    </xf>
    <xf numFmtId="0" fontId="46" fillId="0" borderId="26" xfId="0" applyFont="1" applyBorder="1" applyAlignment="1">
      <alignment horizontal="right" vertical="center"/>
    </xf>
    <xf numFmtId="0" fontId="46" fillId="0" borderId="48" xfId="0" applyFont="1" applyBorder="1" applyAlignment="1">
      <alignment horizontal="right" vertical="center"/>
    </xf>
    <xf numFmtId="0" fontId="40" fillId="0" borderId="0" xfId="0" applyFont="1" applyAlignment="1" applyProtection="1">
      <alignment horizontal="left" indent="2"/>
      <protection hidden="1"/>
    </xf>
    <xf numFmtId="0" fontId="40" fillId="0" borderId="0" xfId="0" applyFont="1" applyAlignment="1" applyProtection="1">
      <alignment horizontal="left" vertical="center" indent="2"/>
      <protection hidden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indent="2"/>
    </xf>
    <xf numFmtId="0" fontId="41" fillId="0" borderId="0" xfId="0" applyFont="1" applyAlignment="1">
      <alignment horizontal="left" wrapText="1" indent="2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38" fillId="0" borderId="0" xfId="0" applyFont="1" applyAlignment="1">
      <alignment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27" fillId="0" borderId="11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7" fillId="0" borderId="78" xfId="0" applyFont="1" applyBorder="1" applyAlignment="1">
      <alignment horizontal="center" vertical="center" wrapText="1"/>
    </xf>
    <xf numFmtId="0" fontId="40" fillId="0" borderId="0" xfId="0" applyFont="1" applyAlignment="1">
      <alignment horizontal="left" indent="1"/>
    </xf>
    <xf numFmtId="0" fontId="38" fillId="0" borderId="0" xfId="0" applyFont="1" applyAlignment="1">
      <alignment horizontal="left" indent="3"/>
    </xf>
    <xf numFmtId="0" fontId="38" fillId="0" borderId="0" xfId="0" applyFont="1" applyAlignment="1" applyProtection="1">
      <alignment horizontal="left"/>
      <protection hidden="1"/>
    </xf>
    <xf numFmtId="0" fontId="41" fillId="0" borderId="0" xfId="0" applyFont="1" applyAlignment="1">
      <alignment horizontal="center" wrapText="1"/>
    </xf>
    <xf numFmtId="0" fontId="49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/>
    </xf>
    <xf numFmtId="16" fontId="44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40" fillId="0" borderId="24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41" fillId="0" borderId="0" xfId="0" applyFont="1" applyAlignment="1">
      <alignment horizontal="left" indent="8"/>
    </xf>
    <xf numFmtId="0" fontId="37" fillId="0" borderId="16" xfId="0" applyFont="1" applyBorder="1" applyAlignment="1">
      <alignment horizontal="left" vertical="center" wrapText="1" indent="1"/>
    </xf>
    <xf numFmtId="0" fontId="37" fillId="0" borderId="110" xfId="0" applyFont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3" fontId="40" fillId="0" borderId="19" xfId="0" applyNumberFormat="1" applyFont="1" applyBorder="1" applyAlignment="1" applyProtection="1">
      <alignment horizontal="center" vertical="center" wrapText="1"/>
      <protection hidden="1"/>
    </xf>
    <xf numFmtId="3" fontId="40" fillId="0" borderId="81" xfId="0" applyNumberFormat="1" applyFont="1" applyBorder="1" applyAlignment="1" applyProtection="1">
      <alignment horizontal="center" vertical="center" wrapText="1"/>
      <protection hidden="1"/>
    </xf>
    <xf numFmtId="3" fontId="40" fillId="0" borderId="44" xfId="0" applyNumberFormat="1" applyFont="1" applyBorder="1" applyAlignment="1" applyProtection="1">
      <alignment horizontal="center" vertical="center" wrapText="1"/>
      <protection hidden="1"/>
    </xf>
    <xf numFmtId="3" fontId="40" fillId="0" borderId="89" xfId="0" applyNumberFormat="1" applyFont="1" applyBorder="1" applyAlignment="1" applyProtection="1">
      <alignment horizontal="center" vertical="center" wrapText="1"/>
      <protection hidden="1"/>
    </xf>
    <xf numFmtId="3" fontId="27" fillId="0" borderId="0" xfId="0" applyNumberFormat="1" applyFont="1"/>
    <xf numFmtId="0" fontId="36" fillId="0" borderId="38" xfId="0" applyFont="1" applyBorder="1" applyAlignment="1">
      <alignment horizontal="left" vertical="center" wrapText="1" indent="2"/>
    </xf>
    <xf numFmtId="3" fontId="40" fillId="0" borderId="39" xfId="0" applyNumberFormat="1" applyFont="1" applyBorder="1" applyAlignment="1" applyProtection="1">
      <alignment horizontal="center" vertical="center" wrapText="1"/>
      <protection hidden="1"/>
    </xf>
    <xf numFmtId="0" fontId="50" fillId="0" borderId="103" xfId="0" applyFont="1" applyBorder="1" applyAlignment="1">
      <alignment horizontal="left" vertical="center" wrapText="1" indent="2"/>
    </xf>
    <xf numFmtId="0" fontId="36" fillId="0" borderId="103" xfId="0" applyFont="1" applyBorder="1" applyAlignment="1">
      <alignment horizontal="left" vertical="center" wrapText="1" indent="2"/>
    </xf>
    <xf numFmtId="3" fontId="40" fillId="0" borderId="104" xfId="0" applyNumberFormat="1" applyFont="1" applyBorder="1" applyAlignment="1" applyProtection="1">
      <alignment horizontal="center" vertical="center" wrapText="1"/>
      <protection hidden="1"/>
    </xf>
    <xf numFmtId="3" fontId="40" fillId="0" borderId="114" xfId="0" applyNumberFormat="1" applyFont="1" applyBorder="1" applyAlignment="1" applyProtection="1">
      <alignment horizontal="center" vertical="center" wrapText="1"/>
      <protection hidden="1"/>
    </xf>
    <xf numFmtId="3" fontId="40" fillId="0" borderId="115" xfId="0" applyNumberFormat="1" applyFont="1" applyBorder="1" applyAlignment="1" applyProtection="1">
      <alignment horizontal="center" vertical="center" wrapText="1"/>
      <protection hidden="1"/>
    </xf>
    <xf numFmtId="3" fontId="40" fillId="0" borderId="116" xfId="0" applyNumberFormat="1" applyFont="1" applyBorder="1" applyAlignment="1" applyProtection="1">
      <alignment horizontal="center" vertical="center" wrapText="1"/>
      <protection hidden="1"/>
    </xf>
    <xf numFmtId="3" fontId="40" fillId="0" borderId="32" xfId="0" applyNumberFormat="1" applyFont="1" applyBorder="1" applyAlignment="1" applyProtection="1">
      <alignment horizontal="center" vertical="center" wrapText="1"/>
      <protection hidden="1"/>
    </xf>
    <xf numFmtId="3" fontId="40" fillId="0" borderId="80" xfId="0" applyNumberFormat="1" applyFont="1" applyBorder="1" applyAlignment="1" applyProtection="1">
      <alignment horizontal="center" vertical="center" wrapText="1"/>
      <protection hidden="1"/>
    </xf>
    <xf numFmtId="3" fontId="40" fillId="0" borderId="24" xfId="0" applyNumberFormat="1" applyFont="1" applyBorder="1" applyAlignment="1" applyProtection="1">
      <alignment horizontal="center" vertical="center" wrapText="1"/>
      <protection hidden="1"/>
    </xf>
    <xf numFmtId="3" fontId="40" fillId="0" borderId="25" xfId="0" applyNumberFormat="1" applyFont="1" applyBorder="1" applyAlignment="1" applyProtection="1">
      <alignment horizontal="center" vertical="center" wrapText="1"/>
      <protection hidden="1"/>
    </xf>
    <xf numFmtId="0" fontId="27" fillId="0" borderId="109" xfId="0" applyFont="1" applyBorder="1" applyAlignment="1">
      <alignment horizontal="left" vertical="center" wrapText="1" indent="4"/>
    </xf>
    <xf numFmtId="3" fontId="40" fillId="0" borderId="85" xfId="0" applyNumberFormat="1" applyFont="1" applyBorder="1" applyAlignment="1" applyProtection="1">
      <alignment horizontal="center" vertical="center" wrapText="1"/>
      <protection hidden="1"/>
    </xf>
    <xf numFmtId="0" fontId="34" fillId="0" borderId="109" xfId="0" applyFont="1" applyBorder="1" applyAlignment="1">
      <alignment horizontal="left" vertical="center" wrapText="1" indent="4"/>
    </xf>
    <xf numFmtId="0" fontId="27" fillId="0" borderId="103" xfId="0" applyFont="1" applyBorder="1" applyAlignment="1">
      <alignment horizontal="left" vertical="center" wrapText="1" indent="4"/>
    </xf>
    <xf numFmtId="0" fontId="37" fillId="0" borderId="117" xfId="0" applyFont="1" applyBorder="1" applyAlignment="1">
      <alignment horizontal="left" vertical="center" wrapText="1"/>
    </xf>
    <xf numFmtId="3" fontId="40" fillId="0" borderId="118" xfId="0" applyNumberFormat="1" applyFont="1" applyBorder="1" applyAlignment="1" applyProtection="1">
      <alignment horizontal="center" vertical="center" wrapText="1"/>
      <protection hidden="1"/>
    </xf>
    <xf numFmtId="3" fontId="40" fillId="0" borderId="119" xfId="0" applyNumberFormat="1" applyFont="1" applyBorder="1" applyAlignment="1" applyProtection="1">
      <alignment horizontal="center" vertical="center" wrapText="1"/>
      <protection hidden="1"/>
    </xf>
    <xf numFmtId="3" fontId="40" fillId="0" borderId="120" xfId="0" applyNumberFormat="1" applyFont="1" applyBorder="1" applyAlignment="1" applyProtection="1">
      <alignment horizontal="center" vertical="center" wrapText="1"/>
      <protection hidden="1"/>
    </xf>
    <xf numFmtId="3" fontId="40" fillId="0" borderId="121" xfId="0" applyNumberFormat="1" applyFont="1" applyBorder="1" applyAlignment="1" applyProtection="1">
      <alignment horizontal="center" vertical="center" wrapText="1"/>
      <protection hidden="1"/>
    </xf>
    <xf numFmtId="0" fontId="36" fillId="0" borderId="117" xfId="0" applyFont="1" applyBorder="1" applyAlignment="1">
      <alignment horizontal="left" vertical="center" wrapText="1" indent="2"/>
    </xf>
    <xf numFmtId="0" fontId="37" fillId="0" borderId="37" xfId="0" applyFont="1" applyBorder="1" applyAlignment="1">
      <alignment horizontal="left" vertical="center" wrapText="1"/>
    </xf>
    <xf numFmtId="0" fontId="36" fillId="0" borderId="49" xfId="0" applyFont="1" applyBorder="1" applyAlignment="1">
      <alignment horizontal="left" vertical="center" wrapText="1" indent="2"/>
    </xf>
    <xf numFmtId="3" fontId="40" fillId="0" borderId="5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35" fillId="0" borderId="0" xfId="0" applyFont="1"/>
    <xf numFmtId="0" fontId="27" fillId="0" borderId="0" xfId="0" applyFont="1" applyAlignment="1" applyProtection="1">
      <alignment horizontal="left" vertical="center" indent="2"/>
      <protection hidden="1"/>
    </xf>
    <xf numFmtId="0" fontId="41" fillId="0" borderId="0" xfId="0" applyFont="1" applyAlignment="1" applyProtection="1">
      <alignment horizontal="left"/>
      <protection hidden="1"/>
    </xf>
    <xf numFmtId="0" fontId="41" fillId="0" borderId="0" xfId="0" applyFont="1" applyAlignment="1" applyProtection="1">
      <alignment horizontal="left" indent="4"/>
      <protection hidden="1"/>
    </xf>
    <xf numFmtId="0" fontId="41" fillId="0" borderId="0" xfId="0" applyFont="1" applyProtection="1">
      <protection hidden="1"/>
    </xf>
    <xf numFmtId="0" fontId="37" fillId="0" borderId="17" xfId="0" applyFont="1" applyBorder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top" wrapText="1"/>
      <protection hidden="1"/>
    </xf>
    <xf numFmtId="0" fontId="46" fillId="0" borderId="128" xfId="0" applyFont="1" applyBorder="1" applyAlignment="1" applyProtection="1">
      <alignment horizontal="center" vertical="center" wrapText="1"/>
      <protection hidden="1"/>
    </xf>
    <xf numFmtId="0" fontId="46" fillId="0" borderId="129" xfId="0" applyFont="1" applyBorder="1" applyAlignment="1" applyProtection="1">
      <alignment horizontal="center" vertical="center" wrapText="1"/>
      <protection hidden="1"/>
    </xf>
    <xf numFmtId="0" fontId="46" fillId="0" borderId="141" xfId="0" applyFont="1" applyBorder="1" applyAlignment="1" applyProtection="1">
      <alignment horizontal="center" vertical="center" wrapText="1"/>
      <protection hidden="1"/>
    </xf>
    <xf numFmtId="0" fontId="46" fillId="0" borderId="125" xfId="0" applyFont="1" applyBorder="1" applyAlignment="1" applyProtection="1">
      <alignment horizontal="center" vertical="center" wrapText="1"/>
      <protection hidden="1"/>
    </xf>
    <xf numFmtId="0" fontId="46" fillId="0" borderId="142" xfId="0" applyFont="1" applyBorder="1" applyAlignment="1" applyProtection="1">
      <alignment horizontal="center" vertical="center" wrapText="1"/>
      <protection hidden="1"/>
    </xf>
    <xf numFmtId="0" fontId="46" fillId="0" borderId="146" xfId="0" applyFont="1" applyBorder="1" applyAlignment="1" applyProtection="1">
      <alignment horizontal="center" vertical="center" wrapText="1"/>
      <protection hidden="1"/>
    </xf>
    <xf numFmtId="3" fontId="40" fillId="0" borderId="13" xfId="0" applyNumberFormat="1" applyFont="1" applyBorder="1" applyAlignment="1" applyProtection="1">
      <alignment horizontal="center" vertical="center" wrapText="1"/>
      <protection hidden="1"/>
    </xf>
    <xf numFmtId="3" fontId="40" fillId="0" borderId="79" xfId="0" applyNumberFormat="1" applyFont="1" applyBorder="1" applyAlignment="1" applyProtection="1">
      <alignment horizontal="center" vertical="center" wrapText="1"/>
      <protection hidden="1"/>
    </xf>
    <xf numFmtId="3" fontId="40" fillId="0" borderId="41" xfId="0" applyNumberFormat="1" applyFont="1" applyBorder="1" applyAlignment="1" applyProtection="1">
      <alignment horizontal="center" vertical="center" wrapText="1"/>
      <protection hidden="1"/>
    </xf>
    <xf numFmtId="3" fontId="40" fillId="0" borderId="126" xfId="0" applyNumberFormat="1" applyFont="1" applyBorder="1" applyAlignment="1" applyProtection="1">
      <alignment horizontal="center" vertical="center" wrapText="1"/>
      <protection hidden="1"/>
    </xf>
    <xf numFmtId="3" fontId="40" fillId="0" borderId="143" xfId="0" applyNumberFormat="1" applyFont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left" vertical="center"/>
      <protection hidden="1"/>
    </xf>
    <xf numFmtId="3" fontId="40" fillId="0" borderId="147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left" vertical="top" wrapText="1" indent="1"/>
      <protection hidden="1"/>
    </xf>
    <xf numFmtId="0" fontId="37" fillId="0" borderId="16" xfId="0" applyFont="1" applyBorder="1" applyAlignment="1" applyProtection="1">
      <alignment horizontal="left" vertical="center" wrapText="1" indent="1"/>
      <protection hidden="1"/>
    </xf>
    <xf numFmtId="0" fontId="37" fillId="0" borderId="148" xfId="0" applyFont="1" applyBorder="1" applyAlignment="1" applyProtection="1">
      <alignment horizontal="center" vertical="center" wrapText="1"/>
      <protection hidden="1"/>
    </xf>
    <xf numFmtId="0" fontId="37" fillId="0" borderId="15" xfId="0" applyFont="1" applyBorder="1" applyAlignment="1" applyProtection="1">
      <alignment horizontal="center" vertical="center" wrapText="1"/>
      <protection hidden="1"/>
    </xf>
    <xf numFmtId="0" fontId="37" fillId="0" borderId="131" xfId="0" applyFont="1" applyBorder="1" applyAlignment="1" applyProtection="1">
      <alignment horizontal="center" vertical="center" wrapText="1"/>
      <protection hidden="1"/>
    </xf>
    <xf numFmtId="0" fontId="37" fillId="0" borderId="75" xfId="0" applyFont="1" applyBorder="1" applyAlignment="1" applyProtection="1">
      <alignment horizontal="center" vertical="center" wrapText="1"/>
      <protection hidden="1"/>
    </xf>
    <xf numFmtId="3" fontId="40" fillId="0" borderId="149" xfId="0" applyNumberFormat="1" applyFont="1" applyBorder="1" applyAlignment="1" applyProtection="1">
      <alignment horizontal="center" vertical="center" wrapText="1"/>
      <protection hidden="1"/>
    </xf>
    <xf numFmtId="3" fontId="40" fillId="0" borderId="10" xfId="0" applyNumberFormat="1" applyFont="1" applyBorder="1" applyAlignment="1" applyProtection="1">
      <alignment horizontal="center" vertical="center" wrapText="1"/>
      <protection hidden="1"/>
    </xf>
    <xf numFmtId="3" fontId="40" fillId="0" borderId="150" xfId="0" applyNumberFormat="1" applyFont="1" applyBorder="1" applyAlignment="1" applyProtection="1">
      <alignment horizontal="center" vertical="center" wrapText="1"/>
      <protection hidden="1"/>
    </xf>
    <xf numFmtId="3" fontId="40" fillId="0" borderId="0" xfId="0" applyNumberFormat="1" applyFont="1" applyAlignment="1" applyProtection="1">
      <alignment horizontal="center" vertical="center" wrapText="1"/>
      <protection hidden="1"/>
    </xf>
    <xf numFmtId="3" fontId="46" fillId="0" borderId="17" xfId="0" applyNumberFormat="1" applyFont="1" applyBorder="1" applyAlignment="1" applyProtection="1">
      <alignment horizontal="center" vertical="center" wrapText="1"/>
      <protection hidden="1"/>
    </xf>
    <xf numFmtId="0" fontId="38" fillId="0" borderId="136" xfId="0" applyFont="1" applyBorder="1" applyAlignment="1" applyProtection="1">
      <alignment vertical="center"/>
      <protection hidden="1"/>
    </xf>
    <xf numFmtId="3" fontId="40" fillId="0" borderId="12" xfId="0" applyNumberFormat="1" applyFont="1" applyBorder="1" applyAlignment="1" applyProtection="1">
      <alignment horizontal="center" vertical="center" wrapText="1"/>
      <protection hidden="1"/>
    </xf>
    <xf numFmtId="3" fontId="40" fillId="0" borderId="137" xfId="0" applyNumberFormat="1" applyFont="1" applyBorder="1" applyAlignment="1" applyProtection="1">
      <alignment horizontal="center" vertical="center" wrapText="1"/>
      <protection hidden="1"/>
    </xf>
    <xf numFmtId="0" fontId="27" fillId="0" borderId="134" xfId="0" applyFont="1" applyBorder="1" applyAlignment="1" applyProtection="1">
      <alignment horizontal="right" vertical="center"/>
      <protection hidden="1"/>
    </xf>
    <xf numFmtId="3" fontId="40" fillId="0" borderId="135" xfId="0" applyNumberFormat="1" applyFont="1" applyBorder="1" applyAlignment="1" applyProtection="1">
      <alignment horizontal="center" vertical="center" wrapText="1"/>
      <protection hidden="1"/>
    </xf>
    <xf numFmtId="0" fontId="27" fillId="0" borderId="138" xfId="0" applyFont="1" applyBorder="1" applyAlignment="1" applyProtection="1">
      <alignment horizontal="right" vertical="center"/>
      <protection hidden="1"/>
    </xf>
    <xf numFmtId="0" fontId="34" fillId="0" borderId="20" xfId="0" applyFont="1" applyBorder="1" applyAlignment="1" applyProtection="1">
      <alignment horizontal="center" vertical="center"/>
      <protection locked="0"/>
    </xf>
    <xf numFmtId="3" fontId="40" fillId="0" borderId="20" xfId="0" applyNumberFormat="1" applyFont="1" applyBorder="1" applyAlignment="1" applyProtection="1">
      <alignment horizontal="center" vertical="center" wrapText="1"/>
      <protection hidden="1"/>
    </xf>
    <xf numFmtId="3" fontId="40" fillId="0" borderId="139" xfId="0" applyNumberFormat="1" applyFont="1" applyBorder="1" applyAlignment="1" applyProtection="1">
      <alignment horizontal="center" vertical="center" wrapText="1"/>
      <protection hidden="1"/>
    </xf>
    <xf numFmtId="0" fontId="54" fillId="0" borderId="0" xfId="0" applyFont="1" applyAlignment="1" applyProtection="1">
      <alignment vertical="center" wrapText="1"/>
      <protection hidden="1"/>
    </xf>
    <xf numFmtId="0" fontId="48" fillId="0" borderId="33" xfId="0" applyFont="1" applyBorder="1" applyAlignment="1">
      <alignment vertical="center"/>
    </xf>
    <xf numFmtId="0" fontId="41" fillId="0" borderId="0" xfId="0" applyFont="1" applyAlignment="1">
      <alignment horizontal="left" indent="13"/>
    </xf>
    <xf numFmtId="0" fontId="46" fillId="0" borderId="36" xfId="0" applyFont="1" applyBorder="1" applyAlignment="1">
      <alignment horizontal="center" wrapText="1"/>
    </xf>
    <xf numFmtId="0" fontId="46" fillId="0" borderId="40" xfId="0" applyFont="1" applyBorder="1" applyAlignment="1">
      <alignment horizontal="center" wrapText="1"/>
    </xf>
    <xf numFmtId="0" fontId="46" fillId="0" borderId="14" xfId="0" applyFont="1" applyBorder="1" applyAlignment="1">
      <alignment horizontal="center" wrapText="1"/>
    </xf>
    <xf numFmtId="0" fontId="46" fillId="0" borderId="60" xfId="0" applyFont="1" applyBorder="1" applyAlignment="1">
      <alignment horizontal="center" wrapText="1"/>
    </xf>
    <xf numFmtId="0" fontId="46" fillId="0" borderId="101" xfId="0" applyFont="1" applyBorder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40" fillId="0" borderId="19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3" fontId="40" fillId="0" borderId="57" xfId="0" applyNumberFormat="1" applyFont="1" applyBorder="1" applyAlignment="1" applyProtection="1">
      <alignment horizontal="center" vertical="center" wrapText="1"/>
      <protection hidden="1"/>
    </xf>
    <xf numFmtId="0" fontId="40" fillId="0" borderId="62" xfId="0" applyFont="1" applyBorder="1" applyAlignment="1" applyProtection="1">
      <alignment horizontal="center" vertical="center" wrapText="1"/>
      <protection hidden="1"/>
    </xf>
    <xf numFmtId="0" fontId="40" fillId="0" borderId="44" xfId="0" applyFont="1" applyBorder="1" applyAlignment="1" applyProtection="1">
      <alignment horizontal="center" vertical="center" wrapText="1"/>
      <protection hidden="1"/>
    </xf>
    <xf numFmtId="0" fontId="36" fillId="0" borderId="26" xfId="0" applyFont="1" applyBorder="1" applyAlignment="1">
      <alignment horizontal="left" vertical="center" wrapText="1" indent="3"/>
    </xf>
    <xf numFmtId="3" fontId="40" fillId="0" borderId="26" xfId="0" applyNumberFormat="1" applyFont="1" applyBorder="1" applyAlignment="1" applyProtection="1">
      <alignment horizontal="center" vertical="center" wrapText="1"/>
      <protection hidden="1"/>
    </xf>
    <xf numFmtId="0" fontId="36" fillId="0" borderId="102" xfId="0" applyFont="1" applyBorder="1" applyAlignment="1">
      <alignment horizontal="left" vertical="center" wrapText="1" indent="3"/>
    </xf>
    <xf numFmtId="3" fontId="40" fillId="0" borderId="105" xfId="0" applyNumberFormat="1" applyFont="1" applyBorder="1" applyAlignment="1" applyProtection="1">
      <alignment horizontal="center" vertical="center" wrapText="1"/>
      <protection hidden="1"/>
    </xf>
    <xf numFmtId="3" fontId="40" fillId="0" borderId="102" xfId="0" applyNumberFormat="1" applyFont="1" applyBorder="1" applyAlignment="1" applyProtection="1">
      <alignment horizontal="center" vertical="center" wrapText="1"/>
      <protection hidden="1"/>
    </xf>
    <xf numFmtId="3" fontId="40" fillId="0" borderId="106" xfId="0" applyNumberFormat="1" applyFont="1" applyBorder="1" applyAlignment="1" applyProtection="1">
      <alignment horizontal="center" vertical="center" wrapText="1"/>
      <protection hidden="1"/>
    </xf>
    <xf numFmtId="3" fontId="40" fillId="0" borderId="108" xfId="0" applyNumberFormat="1" applyFont="1" applyBorder="1" applyAlignment="1" applyProtection="1">
      <alignment horizontal="center" vertical="center" wrapText="1"/>
      <protection hidden="1"/>
    </xf>
    <xf numFmtId="0" fontId="36" fillId="0" borderId="28" xfId="0" applyFont="1" applyBorder="1" applyAlignment="1">
      <alignment horizontal="left" vertical="center" indent="3"/>
    </xf>
    <xf numFmtId="3" fontId="40" fillId="0" borderId="36" xfId="0" applyNumberFormat="1" applyFont="1" applyBorder="1" applyAlignment="1" applyProtection="1">
      <alignment horizontal="center" vertical="center" wrapText="1"/>
      <protection hidden="1"/>
    </xf>
    <xf numFmtId="3" fontId="40" fillId="0" borderId="45" xfId="0" applyNumberFormat="1" applyFont="1" applyBorder="1" applyAlignment="1" applyProtection="1">
      <alignment horizontal="center" vertical="center" wrapText="1"/>
      <protection hidden="1"/>
    </xf>
    <xf numFmtId="3" fontId="40" fillId="0" borderId="14" xfId="0" applyNumberFormat="1" applyFont="1" applyBorder="1" applyAlignment="1" applyProtection="1">
      <alignment horizontal="center" vertical="center" wrapText="1"/>
      <protection hidden="1"/>
    </xf>
    <xf numFmtId="3" fontId="40" fillId="0" borderId="55" xfId="0" applyNumberFormat="1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left" indent="7"/>
    </xf>
    <xf numFmtId="0" fontId="41" fillId="0" borderId="0" xfId="0" applyFont="1"/>
    <xf numFmtId="3" fontId="40" fillId="0" borderId="56" xfId="0" applyNumberFormat="1" applyFont="1" applyBorder="1" applyAlignment="1" applyProtection="1">
      <alignment horizontal="center" vertical="center" wrapText="1"/>
      <protection hidden="1"/>
    </xf>
    <xf numFmtId="3" fontId="40" fillId="0" borderId="51" xfId="0" applyNumberFormat="1" applyFont="1" applyBorder="1" applyAlignment="1" applyProtection="1">
      <alignment horizontal="center" vertical="center" wrapText="1"/>
      <protection hidden="1"/>
    </xf>
    <xf numFmtId="3" fontId="40" fillId="0" borderId="48" xfId="0" applyNumberFormat="1" applyFont="1" applyBorder="1" applyAlignment="1" applyProtection="1">
      <alignment horizontal="center" vertical="center" wrapText="1"/>
      <protection hidden="1"/>
    </xf>
    <xf numFmtId="3" fontId="40" fillId="0" borderId="70" xfId="0" applyNumberFormat="1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left" indent="10"/>
    </xf>
    <xf numFmtId="0" fontId="41" fillId="0" borderId="0" xfId="0" applyFont="1" applyAlignment="1">
      <alignment horizontal="left" indent="19"/>
    </xf>
    <xf numFmtId="0" fontId="46" fillId="0" borderId="61" xfId="0" applyFont="1" applyBorder="1" applyAlignment="1">
      <alignment horizontal="center" wrapText="1"/>
    </xf>
    <xf numFmtId="3" fontId="40" fillId="0" borderId="72" xfId="0" applyNumberFormat="1" applyFont="1" applyBorder="1" applyAlignment="1" applyProtection="1">
      <alignment horizontal="center" vertical="center" wrapText="1"/>
      <protection hidden="1"/>
    </xf>
    <xf numFmtId="3" fontId="40" fillId="0" borderId="47" xfId="0" applyNumberFormat="1" applyFont="1" applyBorder="1" applyAlignment="1" applyProtection="1">
      <alignment horizontal="center" vertical="center" wrapText="1"/>
      <protection hidden="1"/>
    </xf>
    <xf numFmtId="3" fontId="40" fillId="0" borderId="69" xfId="0" applyNumberFormat="1" applyFont="1" applyBorder="1" applyAlignment="1" applyProtection="1">
      <alignment horizontal="center" vertical="center" wrapText="1"/>
      <protection hidden="1"/>
    </xf>
    <xf numFmtId="3" fontId="40" fillId="0" borderId="73" xfId="0" applyNumberFormat="1" applyFont="1" applyBorder="1" applyAlignment="1" applyProtection="1">
      <alignment horizontal="center" vertical="center" wrapText="1"/>
      <protection hidden="1"/>
    </xf>
    <xf numFmtId="3" fontId="40" fillId="0" borderId="58" xfId="0" applyNumberFormat="1" applyFont="1" applyBorder="1" applyAlignment="1" applyProtection="1">
      <alignment horizontal="center" vertical="center" wrapText="1"/>
      <protection hidden="1"/>
    </xf>
    <xf numFmtId="3" fontId="40" fillId="0" borderId="71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justify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7" fillId="0" borderId="33" xfId="0" applyFont="1" applyBorder="1" applyAlignment="1" applyProtection="1">
      <alignment vertical="center"/>
      <protection hidden="1"/>
    </xf>
    <xf numFmtId="0" fontId="27" fillId="0" borderId="0" xfId="0" applyFont="1" applyAlignment="1">
      <alignment horizontal="left" indent="11"/>
    </xf>
    <xf numFmtId="3" fontId="40" fillId="0" borderId="74" xfId="0" applyNumberFormat="1" applyFont="1" applyBorder="1" applyAlignment="1" applyProtection="1">
      <alignment horizontal="center" vertical="center" wrapText="1"/>
      <protection hidden="1"/>
    </xf>
    <xf numFmtId="3" fontId="40" fillId="0" borderId="84" xfId="0" applyNumberFormat="1" applyFont="1" applyBorder="1" applyAlignment="1" applyProtection="1">
      <alignment horizontal="center" vertical="center" wrapText="1"/>
      <protection hidden="1"/>
    </xf>
    <xf numFmtId="3" fontId="40" fillId="0" borderId="83" xfId="0" applyNumberFormat="1" applyFont="1" applyBorder="1" applyAlignment="1" applyProtection="1">
      <alignment horizontal="center" vertical="center" wrapText="1"/>
      <protection hidden="1"/>
    </xf>
    <xf numFmtId="3" fontId="40" fillId="0" borderId="90" xfId="0" applyNumberFormat="1" applyFont="1" applyBorder="1" applyAlignment="1" applyProtection="1">
      <alignment horizontal="center" vertical="center" wrapText="1"/>
      <protection hidden="1"/>
    </xf>
    <xf numFmtId="3" fontId="40" fillId="0" borderId="82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left" vertical="center" wrapText="1" indent="2"/>
    </xf>
    <xf numFmtId="3" fontId="40" fillId="0" borderId="0" xfId="0" applyNumberFormat="1" applyFont="1" applyAlignment="1">
      <alignment horizontal="center" vertical="center" wrapText="1"/>
    </xf>
    <xf numFmtId="3" fontId="46" fillId="0" borderId="0" xfId="0" applyNumberFormat="1" applyFont="1" applyAlignment="1" applyProtection="1">
      <alignment horizontal="center" vertical="center" wrapText="1"/>
      <protection hidden="1"/>
    </xf>
    <xf numFmtId="3" fontId="48" fillId="0" borderId="0" xfId="0" applyNumberFormat="1" applyFont="1" applyAlignment="1" applyProtection="1">
      <alignment horizontal="center" vertical="center" wrapText="1"/>
      <protection hidden="1"/>
    </xf>
    <xf numFmtId="0" fontId="51" fillId="0" borderId="0" xfId="0" applyFont="1" applyAlignment="1">
      <alignment wrapText="1"/>
    </xf>
    <xf numFmtId="0" fontId="37" fillId="0" borderId="0" xfId="0" applyFont="1" applyAlignment="1" applyProtection="1">
      <alignment horizontal="center" wrapText="1"/>
      <protection hidden="1"/>
    </xf>
    <xf numFmtId="0" fontId="27" fillId="0" borderId="0" xfId="0" applyFont="1" applyAlignment="1">
      <alignment horizontal="left" indent="16"/>
    </xf>
    <xf numFmtId="0" fontId="37" fillId="0" borderId="0" xfId="0" applyFont="1" applyAlignment="1">
      <alignment vertical="center"/>
    </xf>
    <xf numFmtId="3" fontId="40" fillId="0" borderId="63" xfId="0" applyNumberFormat="1" applyFont="1" applyBorder="1" applyAlignment="1" applyProtection="1">
      <alignment horizontal="center" vertical="center" wrapText="1"/>
      <protection hidden="1"/>
    </xf>
    <xf numFmtId="3" fontId="40" fillId="0" borderId="3" xfId="0" applyNumberFormat="1" applyFont="1" applyBorder="1" applyAlignment="1" applyProtection="1">
      <alignment horizontal="center" vertical="center" wrapText="1"/>
      <protection hidden="1"/>
    </xf>
    <xf numFmtId="3" fontId="40" fillId="0" borderId="42" xfId="0" applyNumberFormat="1" applyFont="1" applyBorder="1" applyAlignment="1" applyProtection="1">
      <alignment horizontal="center" vertical="center" wrapText="1"/>
      <protection hidden="1"/>
    </xf>
    <xf numFmtId="3" fontId="40" fillId="0" borderId="65" xfId="0" applyNumberFormat="1" applyFont="1" applyBorder="1" applyAlignment="1" applyProtection="1">
      <alignment horizontal="center" vertical="center" wrapText="1"/>
      <protection hidden="1"/>
    </xf>
    <xf numFmtId="3" fontId="40" fillId="0" borderId="18" xfId="0" applyNumberFormat="1" applyFont="1" applyBorder="1" applyAlignment="1" applyProtection="1">
      <alignment horizontal="center" vertical="center" wrapText="1"/>
      <protection hidden="1"/>
    </xf>
    <xf numFmtId="3" fontId="40" fillId="0" borderId="43" xfId="0" applyNumberFormat="1" applyFont="1" applyBorder="1" applyAlignment="1" applyProtection="1">
      <alignment horizontal="center" vertical="center" wrapText="1"/>
      <protection hidden="1"/>
    </xf>
    <xf numFmtId="3" fontId="40" fillId="0" borderId="67" xfId="0" applyNumberFormat="1" applyFont="1" applyBorder="1" applyAlignment="1" applyProtection="1">
      <alignment horizontal="center" vertical="center" wrapText="1"/>
      <protection hidden="1"/>
    </xf>
    <xf numFmtId="3" fontId="40" fillId="0" borderId="68" xfId="0" applyNumberFormat="1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left" vertical="center" indent="1"/>
      <protection hidden="1"/>
    </xf>
    <xf numFmtId="3" fontId="47" fillId="0" borderId="0" xfId="0" applyNumberFormat="1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wrapText="1"/>
      <protection hidden="1"/>
    </xf>
    <xf numFmtId="0" fontId="56" fillId="0" borderId="0" xfId="0" applyFont="1"/>
    <xf numFmtId="0" fontId="57" fillId="0" borderId="0" xfId="0" applyFont="1" applyAlignment="1">
      <alignment wrapText="1"/>
    </xf>
    <xf numFmtId="0" fontId="58" fillId="0" borderId="0" xfId="0" applyFont="1"/>
    <xf numFmtId="0" fontId="58" fillId="0" borderId="0" xfId="0" quotePrefix="1" applyFont="1"/>
    <xf numFmtId="0" fontId="32" fillId="35" borderId="24" xfId="0" applyFont="1" applyFill="1" applyBorder="1" applyAlignment="1" applyProtection="1">
      <alignment horizontal="left" vertical="center" wrapText="1"/>
      <protection locked="0"/>
    </xf>
    <xf numFmtId="164" fontId="35" fillId="35" borderId="24" xfId="0" applyNumberFormat="1" applyFont="1" applyFill="1" applyBorder="1" applyAlignment="1" applyProtection="1">
      <alignment horizontal="left" vertical="center"/>
      <protection locked="0"/>
    </xf>
    <xf numFmtId="0" fontId="35" fillId="35" borderId="24" xfId="0" applyFont="1" applyFill="1" applyBorder="1" applyAlignment="1" applyProtection="1">
      <alignment horizontal="left" vertical="center" shrinkToFit="1"/>
      <protection locked="0"/>
    </xf>
    <xf numFmtId="0" fontId="35" fillId="35" borderId="24" xfId="0" applyFont="1" applyFill="1" applyBorder="1" applyAlignment="1" applyProtection="1">
      <alignment horizontal="left" vertical="center"/>
      <protection locked="0"/>
    </xf>
    <xf numFmtId="49" fontId="35" fillId="35" borderId="24" xfId="0" applyNumberFormat="1" applyFont="1" applyFill="1" applyBorder="1" applyAlignment="1" applyProtection="1">
      <alignment horizontal="left" vertical="center"/>
      <protection locked="0"/>
    </xf>
    <xf numFmtId="0" fontId="31" fillId="0" borderId="10" xfId="0" applyFont="1" applyBorder="1" applyAlignment="1">
      <alignment horizontal="left" vertical="center" wrapText="1"/>
    </xf>
    <xf numFmtId="3" fontId="40" fillId="35" borderId="41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6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4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62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2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46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66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47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69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51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71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0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0" xfId="0" applyNumberFormat="1" applyFont="1" applyFill="1" applyAlignment="1" applyProtection="1">
      <alignment horizontal="center" vertical="center" wrapText="1"/>
      <protection locked="0"/>
    </xf>
    <xf numFmtId="3" fontId="40" fillId="35" borderId="26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23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1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48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7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00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6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7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8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30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27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25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76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52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9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45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59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05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07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02" xfId="0" applyNumberFormat="1" applyFont="1" applyFill="1" applyBorder="1" applyAlignment="1" applyProtection="1">
      <alignment horizontal="center" vertical="center" wrapText="1"/>
      <protection locked="0"/>
    </xf>
    <xf numFmtId="0" fontId="34" fillId="35" borderId="24" xfId="0" applyFont="1" applyFill="1" applyBorder="1" applyAlignment="1" applyProtection="1">
      <alignment horizontal="center" vertical="center"/>
      <protection locked="0"/>
    </xf>
    <xf numFmtId="3" fontId="40" fillId="35" borderId="80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4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78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27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145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24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05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13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9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1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2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121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35" borderId="51" xfId="0" applyNumberFormat="1" applyFont="1" applyFill="1" applyBorder="1" applyAlignment="1" applyProtection="1">
      <alignment horizontal="center" vertical="center" wrapText="1"/>
      <protection locked="0" hidden="1"/>
    </xf>
    <xf numFmtId="0" fontId="27" fillId="35" borderId="24" xfId="0" applyFont="1" applyFill="1" applyBorder="1" applyAlignment="1" applyProtection="1">
      <alignment horizontal="center" vertical="center"/>
      <protection locked="0"/>
    </xf>
    <xf numFmtId="0" fontId="40" fillId="35" borderId="24" xfId="0" applyFont="1" applyFill="1" applyBorder="1" applyAlignment="1" applyProtection="1">
      <alignment horizontal="center" vertical="center"/>
      <protection locked="0"/>
    </xf>
    <xf numFmtId="0" fontId="27" fillId="35" borderId="108" xfId="0" applyFont="1" applyFill="1" applyBorder="1" applyAlignment="1" applyProtection="1">
      <alignment horizontal="center" vertical="center" wrapText="1"/>
      <protection locked="0"/>
    </xf>
    <xf numFmtId="0" fontId="27" fillId="35" borderId="130" xfId="0" applyFont="1" applyFill="1" applyBorder="1" applyAlignment="1" applyProtection="1">
      <alignment horizontal="center" vertical="center" wrapText="1"/>
      <protection locked="0"/>
    </xf>
    <xf numFmtId="0" fontId="27" fillId="35" borderId="116" xfId="0" applyFont="1" applyFill="1" applyBorder="1" applyAlignment="1" applyProtection="1">
      <alignment horizontal="center" vertical="center" wrapText="1"/>
      <protection locked="0"/>
    </xf>
    <xf numFmtId="0" fontId="27" fillId="35" borderId="32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45" xfId="0" applyFont="1" applyFill="1" applyBorder="1" applyAlignment="1" applyProtection="1">
      <alignment horizontal="center" vertical="center" wrapText="1"/>
      <protection locked="0"/>
    </xf>
    <xf numFmtId="0" fontId="27" fillId="35" borderId="127" xfId="0" applyFont="1" applyFill="1" applyBorder="1" applyAlignment="1" applyProtection="1">
      <alignment horizontal="center" vertical="center" wrapText="1"/>
      <protection locked="0"/>
    </xf>
    <xf numFmtId="0" fontId="40" fillId="35" borderId="115" xfId="0" applyFont="1" applyFill="1" applyBorder="1" applyAlignment="1" applyProtection="1">
      <alignment horizontal="center" vertical="center"/>
      <protection locked="0"/>
    </xf>
    <xf numFmtId="0" fontId="40" fillId="35" borderId="116" xfId="0" applyFont="1" applyFill="1" applyBorder="1" applyAlignment="1" applyProtection="1">
      <alignment horizontal="center" vertical="center"/>
      <protection locked="0"/>
    </xf>
    <xf numFmtId="0" fontId="40" fillId="35" borderId="33" xfId="0" applyFont="1" applyFill="1" applyBorder="1" applyAlignment="1" applyProtection="1">
      <alignment horizontal="center" vertical="center"/>
      <protection locked="0"/>
    </xf>
    <xf numFmtId="0" fontId="40" fillId="35" borderId="80" xfId="0" applyFont="1" applyFill="1" applyBorder="1" applyAlignment="1" applyProtection="1">
      <alignment horizontal="center" vertical="center"/>
      <protection locked="0"/>
    </xf>
    <xf numFmtId="0" fontId="40" fillId="35" borderId="26" xfId="0" applyFont="1" applyFill="1" applyBorder="1" applyAlignment="1" applyProtection="1">
      <alignment horizontal="center" vertical="center"/>
      <protection locked="0"/>
    </xf>
    <xf numFmtId="0" fontId="40" fillId="35" borderId="82" xfId="0" applyFont="1" applyFill="1" applyBorder="1" applyAlignment="1" applyProtection="1">
      <alignment horizontal="center" vertical="center"/>
      <protection locked="0"/>
    </xf>
    <xf numFmtId="0" fontId="40" fillId="35" borderId="51" xfId="0" applyFont="1" applyFill="1" applyBorder="1" applyAlignment="1" applyProtection="1">
      <alignment horizontal="center" vertical="center"/>
      <protection locked="0"/>
    </xf>
    <xf numFmtId="0" fontId="40" fillId="35" borderId="48" xfId="0" applyFont="1" applyFill="1" applyBorder="1" applyAlignment="1" applyProtection="1">
      <alignment horizontal="center" vertical="center"/>
      <protection locked="0"/>
    </xf>
    <xf numFmtId="0" fontId="62" fillId="0" borderId="0" xfId="0" applyFont="1"/>
    <xf numFmtId="0" fontId="60" fillId="0" borderId="0" xfId="0" applyFont="1"/>
    <xf numFmtId="0" fontId="60" fillId="2" borderId="0" xfId="0" applyFont="1" applyFill="1"/>
    <xf numFmtId="0" fontId="63" fillId="0" borderId="0" xfId="0" applyFont="1"/>
    <xf numFmtId="0" fontId="60" fillId="0" borderId="0" xfId="0" applyFont="1" applyAlignment="1">
      <alignment vertical="center"/>
    </xf>
    <xf numFmtId="0" fontId="64" fillId="0" borderId="17" xfId="0" applyFont="1" applyBorder="1" applyAlignment="1">
      <alignment horizontal="left" vertical="center" indent="1"/>
    </xf>
    <xf numFmtId="0" fontId="30" fillId="0" borderId="0" xfId="0" applyFont="1" applyAlignment="1" applyProtection="1">
      <alignment horizontal="center" vertical="center" wrapText="1"/>
      <protection hidden="1"/>
    </xf>
    <xf numFmtId="0" fontId="27" fillId="0" borderId="35" xfId="0" applyFont="1" applyBorder="1" applyAlignment="1">
      <alignment horizontal="left" vertical="center" wrapText="1" indent="2"/>
    </xf>
    <xf numFmtId="0" fontId="27" fillId="0" borderId="28" xfId="0" applyFont="1" applyBorder="1" applyAlignment="1">
      <alignment horizontal="left" vertical="center" wrapText="1" indent="2"/>
    </xf>
    <xf numFmtId="0" fontId="27" fillId="0" borderId="26" xfId="0" applyFont="1" applyBorder="1" applyAlignment="1">
      <alignment horizontal="left" vertical="center" wrapText="1" indent="2"/>
    </xf>
    <xf numFmtId="0" fontId="27" fillId="0" borderId="48" xfId="0" applyFont="1" applyBorder="1" applyAlignment="1">
      <alignment horizontal="left" vertical="center" wrapText="1" indent="2"/>
    </xf>
    <xf numFmtId="0" fontId="27" fillId="0" borderId="38" xfId="0" applyFont="1" applyBorder="1" applyAlignment="1" applyProtection="1">
      <alignment horizontal="center" vertical="center" wrapText="1"/>
      <protection hidden="1"/>
    </xf>
    <xf numFmtId="0" fontId="27" fillId="0" borderId="48" xfId="0" applyFont="1" applyBorder="1" applyAlignment="1" applyProtection="1">
      <alignment horizontal="center" vertical="center" wrapText="1"/>
      <protection hidden="1"/>
    </xf>
    <xf numFmtId="0" fontId="27" fillId="0" borderId="14" xfId="0" applyFont="1" applyBorder="1" applyAlignment="1" applyProtection="1">
      <alignment horizontal="center" vertical="center" wrapText="1"/>
      <protection hidden="1"/>
    </xf>
    <xf numFmtId="0" fontId="27" fillId="0" borderId="26" xfId="0" applyFont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4" xfId="0" applyFont="1" applyBorder="1" applyAlignment="1">
      <alignment horizontal="left" vertical="center" wrapText="1" indent="1"/>
    </xf>
    <xf numFmtId="0" fontId="40" fillId="35" borderId="26" xfId="0" applyFont="1" applyFill="1" applyBorder="1" applyAlignment="1" applyProtection="1">
      <alignment horizontal="left" vertical="center" shrinkToFit="1"/>
      <protection locked="0"/>
    </xf>
    <xf numFmtId="0" fontId="40" fillId="35" borderId="48" xfId="0" applyFont="1" applyFill="1" applyBorder="1" applyAlignment="1" applyProtection="1">
      <alignment horizontal="left" vertical="center" shrinkToFit="1"/>
      <protection locked="0"/>
    </xf>
    <xf numFmtId="0" fontId="27" fillId="35" borderId="26" xfId="0" applyFont="1" applyFill="1" applyBorder="1" applyAlignment="1" applyProtection="1">
      <alignment horizontal="left" vertical="center" wrapText="1" indent="1"/>
      <protection locked="0"/>
    </xf>
    <xf numFmtId="0" fontId="27" fillId="0" borderId="28" xfId="0" applyFont="1" applyBorder="1" applyAlignment="1">
      <alignment vertical="center" wrapText="1"/>
    </xf>
    <xf numFmtId="0" fontId="40" fillId="35" borderId="58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center"/>
      <protection hidden="1"/>
    </xf>
    <xf numFmtId="0" fontId="61" fillId="0" borderId="0" xfId="0" applyFont="1" applyAlignment="1" applyProtection="1">
      <alignment vertical="center"/>
      <protection hidden="1"/>
    </xf>
    <xf numFmtId="3" fontId="40" fillId="0" borderId="28" xfId="0" applyNumberFormat="1" applyFont="1" applyBorder="1" applyAlignment="1" applyProtection="1">
      <alignment horizontal="center" vertical="center" wrapText="1"/>
      <protection hidden="1"/>
    </xf>
    <xf numFmtId="3" fontId="40" fillId="35" borderId="84" xfId="0" applyNumberFormat="1" applyFont="1" applyFill="1" applyBorder="1" applyAlignment="1" applyProtection="1">
      <alignment horizontal="center" vertical="center" wrapText="1"/>
      <protection locked="0"/>
    </xf>
    <xf numFmtId="3" fontId="40" fillId="35" borderId="28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Border="1"/>
    <xf numFmtId="0" fontId="38" fillId="0" borderId="17" xfId="0" applyFont="1" applyBorder="1" applyAlignment="1">
      <alignment horizontal="left"/>
    </xf>
    <xf numFmtId="0" fontId="36" fillId="0" borderId="28" xfId="0" applyFont="1" applyBorder="1" applyAlignment="1">
      <alignment horizontal="left" vertical="center" wrapText="1" indent="3"/>
    </xf>
    <xf numFmtId="0" fontId="37" fillId="0" borderId="151" xfId="0" applyFont="1" applyBorder="1" applyAlignment="1">
      <alignment horizontal="left" vertical="center"/>
    </xf>
    <xf numFmtId="0" fontId="27" fillId="0" borderId="0" xfId="0" quotePrefix="1" applyFont="1" applyAlignment="1">
      <alignment horizontal="left" vertical="center" wrapText="1" indent="2"/>
    </xf>
    <xf numFmtId="0" fontId="27" fillId="0" borderId="26" xfId="0" quotePrefix="1" applyFont="1" applyBorder="1" applyAlignment="1">
      <alignment horizontal="left" vertical="center" wrapText="1" indent="2"/>
    </xf>
    <xf numFmtId="0" fontId="27" fillId="0" borderId="152" xfId="0" quotePrefix="1" applyFont="1" applyBorder="1" applyAlignment="1">
      <alignment horizontal="left" vertical="center" wrapText="1" indent="2"/>
    </xf>
    <xf numFmtId="0" fontId="31" fillId="0" borderId="153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 indent="2"/>
    </xf>
    <xf numFmtId="0" fontId="35" fillId="0" borderId="48" xfId="0" applyFont="1" applyBorder="1" applyAlignment="1">
      <alignment horizontal="left" vertical="center" wrapText="1" indent="2"/>
    </xf>
    <xf numFmtId="0" fontId="46" fillId="0" borderId="59" xfId="0" applyFont="1" applyBorder="1" applyAlignment="1">
      <alignment horizontal="center" wrapText="1"/>
    </xf>
    <xf numFmtId="3" fontId="40" fillId="0" borderId="64" xfId="0" applyNumberFormat="1" applyFont="1" applyBorder="1" applyAlignment="1" applyProtection="1">
      <alignment horizontal="center" vertical="center" wrapText="1"/>
      <protection hidden="1"/>
    </xf>
    <xf numFmtId="3" fontId="40" fillId="0" borderId="154" xfId="0" applyNumberFormat="1" applyFont="1" applyBorder="1" applyAlignment="1" applyProtection="1">
      <alignment horizontal="center" vertical="center" wrapText="1"/>
      <protection hidden="1"/>
    </xf>
    <xf numFmtId="3" fontId="40" fillId="0" borderId="62" xfId="0" applyNumberFormat="1" applyFont="1" applyBorder="1" applyAlignment="1" applyProtection="1">
      <alignment horizontal="center" vertical="center" wrapText="1"/>
      <protection hidden="1"/>
    </xf>
    <xf numFmtId="3" fontId="40" fillId="0" borderId="155" xfId="0" applyNumberFormat="1" applyFont="1" applyBorder="1" applyAlignment="1" applyProtection="1">
      <alignment horizontal="center" vertical="center" wrapText="1"/>
      <protection hidden="1"/>
    </xf>
    <xf numFmtId="3" fontId="40" fillId="0" borderId="156" xfId="0" applyNumberFormat="1" applyFont="1" applyBorder="1" applyAlignment="1" applyProtection="1">
      <alignment horizontal="center" vertical="center" wrapText="1"/>
      <protection hidden="1"/>
    </xf>
    <xf numFmtId="0" fontId="37" fillId="0" borderId="10" xfId="0" applyFont="1" applyBorder="1" applyAlignment="1" applyProtection="1">
      <alignment horizontal="left" vertical="center" wrapText="1" indent="2"/>
      <protection hidden="1"/>
    </xf>
    <xf numFmtId="0" fontId="40" fillId="0" borderId="0" xfId="0" applyFont="1" applyAlignment="1" applyProtection="1">
      <alignment horizontal="left" wrapText="1"/>
      <protection hidden="1"/>
    </xf>
    <xf numFmtId="0" fontId="38" fillId="0" borderId="0" xfId="0" applyFont="1" applyAlignment="1" applyProtection="1">
      <alignment horizontal="left" vertical="center" wrapText="1" indent="4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6" fillId="0" borderId="0" xfId="0" applyFont="1" applyAlignment="1" applyProtection="1">
      <alignment horizontal="right" indent="1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locked="0" hidden="1"/>
    </xf>
    <xf numFmtId="0" fontId="40" fillId="0" borderId="33" xfId="0" applyFont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59" fillId="36" borderId="74" xfId="0" applyFont="1" applyFill="1" applyBorder="1" applyAlignment="1" applyProtection="1">
      <alignment horizontal="center" vertical="center" wrapText="1" shrinkToFit="1"/>
      <protection hidden="1"/>
    </xf>
    <xf numFmtId="0" fontId="59" fillId="36" borderId="116" xfId="0" applyFont="1" applyFill="1" applyBorder="1" applyAlignment="1" applyProtection="1">
      <alignment horizontal="center" vertical="center" wrapText="1" shrinkToFit="1"/>
      <protection hidden="1"/>
    </xf>
    <xf numFmtId="0" fontId="39" fillId="0" borderId="27" xfId="0" applyFont="1" applyBorder="1" applyAlignment="1" applyProtection="1">
      <alignment horizontal="center" vertical="center" wrapText="1"/>
      <protection hidden="1"/>
    </xf>
    <xf numFmtId="0" fontId="39" fillId="0" borderId="28" xfId="0" applyFont="1" applyBorder="1" applyAlignment="1" applyProtection="1">
      <alignment horizontal="center" vertical="center" wrapText="1"/>
      <protection hidden="1"/>
    </xf>
    <xf numFmtId="0" fontId="39" fillId="0" borderId="29" xfId="0" applyFont="1" applyBorder="1" applyAlignment="1" applyProtection="1">
      <alignment horizontal="center" vertical="center" wrapText="1"/>
      <protection hidden="1"/>
    </xf>
    <xf numFmtId="0" fontId="39" fillId="0" borderId="30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31" xfId="0" applyFont="1" applyBorder="1" applyAlignment="1" applyProtection="1">
      <alignment horizontal="center" vertical="center" wrapText="1"/>
      <protection hidden="1"/>
    </xf>
    <xf numFmtId="0" fontId="39" fillId="0" borderId="32" xfId="0" applyFont="1" applyBorder="1" applyAlignment="1" applyProtection="1">
      <alignment horizontal="center" vertical="center" wrapText="1"/>
      <protection hidden="1"/>
    </xf>
    <xf numFmtId="0" fontId="39" fillId="0" borderId="33" xfId="0" applyFont="1" applyBorder="1" applyAlignment="1" applyProtection="1">
      <alignment horizontal="center" vertical="center" wrapText="1"/>
      <protection hidden="1"/>
    </xf>
    <xf numFmtId="0" fontId="39" fillId="0" borderId="34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27" fillId="35" borderId="27" xfId="0" applyFont="1" applyFill="1" applyBorder="1" applyAlignment="1" applyProtection="1">
      <alignment horizontal="left" vertical="top" wrapText="1"/>
      <protection locked="0"/>
    </xf>
    <xf numFmtId="0" fontId="27" fillId="35" borderId="28" xfId="0" applyFont="1" applyFill="1" applyBorder="1" applyAlignment="1" applyProtection="1">
      <alignment horizontal="left" vertical="top" wrapText="1"/>
      <protection locked="0"/>
    </xf>
    <xf numFmtId="0" fontId="27" fillId="35" borderId="29" xfId="0" applyFont="1" applyFill="1" applyBorder="1" applyAlignment="1" applyProtection="1">
      <alignment horizontal="left" vertical="top" wrapText="1"/>
      <protection locked="0"/>
    </xf>
    <xf numFmtId="0" fontId="27" fillId="35" borderId="30" xfId="0" applyFont="1" applyFill="1" applyBorder="1" applyAlignment="1" applyProtection="1">
      <alignment horizontal="left" vertical="top" wrapText="1"/>
      <protection locked="0"/>
    </xf>
    <xf numFmtId="0" fontId="27" fillId="35" borderId="0" xfId="0" applyFont="1" applyFill="1" applyAlignment="1" applyProtection="1">
      <alignment horizontal="left" vertical="top" wrapText="1"/>
      <protection locked="0"/>
    </xf>
    <xf numFmtId="0" fontId="27" fillId="35" borderId="31" xfId="0" applyFont="1" applyFill="1" applyBorder="1" applyAlignment="1" applyProtection="1">
      <alignment horizontal="left" vertical="top" wrapText="1"/>
      <protection locked="0"/>
    </xf>
    <xf numFmtId="0" fontId="27" fillId="35" borderId="32" xfId="0" applyFont="1" applyFill="1" applyBorder="1" applyAlignment="1" applyProtection="1">
      <alignment horizontal="left" vertical="top" wrapText="1"/>
      <protection locked="0"/>
    </xf>
    <xf numFmtId="0" fontId="27" fillId="35" borderId="33" xfId="0" applyFont="1" applyFill="1" applyBorder="1" applyAlignment="1" applyProtection="1">
      <alignment horizontal="left" vertical="top" wrapText="1"/>
      <protection locked="0"/>
    </xf>
    <xf numFmtId="0" fontId="27" fillId="35" borderId="34" xfId="0" applyFont="1" applyFill="1" applyBorder="1" applyAlignment="1" applyProtection="1">
      <alignment horizontal="left" vertical="top" wrapText="1"/>
      <protection locked="0"/>
    </xf>
    <xf numFmtId="0" fontId="38" fillId="0" borderId="9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 indent="1"/>
    </xf>
    <xf numFmtId="0" fontId="37" fillId="0" borderId="14" xfId="0" applyFont="1" applyBorder="1" applyAlignment="1">
      <alignment horizontal="left" vertical="center" wrapText="1" inden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27" fillId="35" borderId="27" xfId="0" applyFont="1" applyFill="1" applyBorder="1" applyAlignment="1" applyProtection="1">
      <alignment horizontal="left" vertical="top" wrapText="1" shrinkToFit="1"/>
      <protection locked="0"/>
    </xf>
    <xf numFmtId="0" fontId="27" fillId="35" borderId="28" xfId="0" applyFont="1" applyFill="1" applyBorder="1" applyAlignment="1" applyProtection="1">
      <alignment horizontal="left" vertical="top" wrapText="1" shrinkToFit="1"/>
      <protection locked="0"/>
    </xf>
    <xf numFmtId="0" fontId="27" fillId="35" borderId="29" xfId="0" applyFont="1" applyFill="1" applyBorder="1" applyAlignment="1" applyProtection="1">
      <alignment horizontal="left" vertical="top" wrapText="1" shrinkToFit="1"/>
      <protection locked="0"/>
    </xf>
    <xf numFmtId="0" fontId="27" fillId="35" borderId="30" xfId="0" applyFont="1" applyFill="1" applyBorder="1" applyAlignment="1" applyProtection="1">
      <alignment horizontal="left" vertical="top" wrapText="1" shrinkToFit="1"/>
      <protection locked="0"/>
    </xf>
    <xf numFmtId="0" fontId="27" fillId="35" borderId="0" xfId="0" applyFont="1" applyFill="1" applyAlignment="1" applyProtection="1">
      <alignment horizontal="left" vertical="top" wrapText="1" shrinkToFit="1"/>
      <protection locked="0"/>
    </xf>
    <xf numFmtId="0" fontId="27" fillId="35" borderId="31" xfId="0" applyFont="1" applyFill="1" applyBorder="1" applyAlignment="1" applyProtection="1">
      <alignment horizontal="left" vertical="top" wrapText="1" shrinkToFit="1"/>
      <protection locked="0"/>
    </xf>
    <xf numFmtId="0" fontId="27" fillId="35" borderId="32" xfId="0" applyFont="1" applyFill="1" applyBorder="1" applyAlignment="1" applyProtection="1">
      <alignment horizontal="left" vertical="top" wrapText="1" shrinkToFit="1"/>
      <protection locked="0"/>
    </xf>
    <xf numFmtId="0" fontId="27" fillId="35" borderId="33" xfId="0" applyFont="1" applyFill="1" applyBorder="1" applyAlignment="1" applyProtection="1">
      <alignment horizontal="left" vertical="top" wrapText="1" shrinkToFit="1"/>
      <protection locked="0"/>
    </xf>
    <xf numFmtId="0" fontId="27" fillId="35" borderId="34" xfId="0" applyFont="1" applyFill="1" applyBorder="1" applyAlignment="1" applyProtection="1">
      <alignment horizontal="left" vertical="top" wrapText="1" shrinkToFit="1"/>
      <protection locked="0"/>
    </xf>
    <xf numFmtId="0" fontId="37" fillId="0" borderId="6" xfId="0" applyFont="1" applyBorder="1" applyAlignment="1">
      <alignment horizontal="left" vertical="center" wrapText="1" indent="1"/>
    </xf>
    <xf numFmtId="0" fontId="37" fillId="0" borderId="7" xfId="0" applyFont="1" applyBorder="1" applyAlignment="1">
      <alignment horizontal="left" vertical="center" wrapText="1" indent="1"/>
    </xf>
    <xf numFmtId="0" fontId="55" fillId="0" borderId="26" xfId="0" applyFont="1" applyBorder="1" applyAlignment="1">
      <alignment horizontal="left" vertical="center" wrapText="1"/>
    </xf>
    <xf numFmtId="0" fontId="48" fillId="0" borderId="0" xfId="0" applyFont="1" applyAlignment="1" applyProtection="1">
      <alignment horizontal="center" vertical="center" wrapText="1"/>
      <protection hidden="1"/>
    </xf>
    <xf numFmtId="0" fontId="37" fillId="0" borderId="132" xfId="0" applyFont="1" applyBorder="1" applyAlignment="1" applyProtection="1">
      <alignment horizontal="center" vertical="center" wrapText="1"/>
      <protection hidden="1"/>
    </xf>
    <xf numFmtId="0" fontId="37" fillId="0" borderId="133" xfId="0" applyFont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17" xfId="0" applyFont="1" applyBorder="1" applyAlignment="1" applyProtection="1">
      <alignment horizontal="center" vertical="center"/>
      <protection hidden="1"/>
    </xf>
    <xf numFmtId="0" fontId="37" fillId="0" borderId="6" xfId="0" applyFont="1" applyBorder="1" applyAlignment="1" applyProtection="1">
      <alignment horizontal="left" vertical="center" wrapText="1" indent="1"/>
      <protection hidden="1"/>
    </xf>
    <xf numFmtId="0" fontId="37" fillId="0" borderId="7" xfId="0" applyFont="1" applyBorder="1" applyAlignment="1" applyProtection="1">
      <alignment horizontal="left" vertical="center" wrapText="1" indent="1"/>
      <protection hidden="1"/>
    </xf>
    <xf numFmtId="0" fontId="39" fillId="0" borderId="0" xfId="0" applyFont="1" applyAlignment="1" applyProtection="1">
      <alignment horizontal="left" vertical="top" wrapText="1" indent="1"/>
      <protection hidden="1"/>
    </xf>
    <xf numFmtId="0" fontId="27" fillId="35" borderId="4" xfId="0" applyFont="1" applyFill="1" applyBorder="1" applyAlignment="1" applyProtection="1">
      <alignment horizontal="left" vertical="top" wrapText="1"/>
      <protection locked="0"/>
    </xf>
    <xf numFmtId="0" fontId="27" fillId="35" borderId="21" xfId="0" applyFont="1" applyFill="1" applyBorder="1" applyAlignment="1" applyProtection="1">
      <alignment horizontal="left" vertical="top" wrapText="1"/>
      <protection locked="0"/>
    </xf>
    <xf numFmtId="0" fontId="27" fillId="35" borderId="5" xfId="0" applyFont="1" applyFill="1" applyBorder="1" applyAlignment="1" applyProtection="1">
      <alignment horizontal="left" vertical="top" wrapText="1"/>
      <protection locked="0"/>
    </xf>
    <xf numFmtId="0" fontId="27" fillId="35" borderId="122" xfId="0" applyFont="1" applyFill="1" applyBorder="1" applyAlignment="1" applyProtection="1">
      <alignment horizontal="left" vertical="top" wrapText="1"/>
      <protection locked="0"/>
    </xf>
    <xf numFmtId="0" fontId="27" fillId="35" borderId="22" xfId="0" applyFont="1" applyFill="1" applyBorder="1" applyAlignment="1" applyProtection="1">
      <alignment horizontal="left" vertical="top" wrapText="1"/>
      <protection locked="0"/>
    </xf>
    <xf numFmtId="0" fontId="27" fillId="35" borderId="2" xfId="0" applyFont="1" applyFill="1" applyBorder="1" applyAlignment="1" applyProtection="1">
      <alignment horizontal="left" vertical="top" wrapText="1"/>
      <protection locked="0"/>
    </xf>
    <xf numFmtId="0" fontId="27" fillId="35" borderId="3" xfId="0" applyFont="1" applyFill="1" applyBorder="1" applyAlignment="1" applyProtection="1">
      <alignment horizontal="left" vertical="top" wrapText="1"/>
      <protection locked="0"/>
    </xf>
    <xf numFmtId="0" fontId="27" fillId="35" borderId="1" xfId="0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 applyProtection="1">
      <alignment horizontal="center" vertical="top" wrapText="1"/>
      <protection hidden="1"/>
    </xf>
    <xf numFmtId="0" fontId="34" fillId="35" borderId="27" xfId="0" applyFont="1" applyFill="1" applyBorder="1" applyAlignment="1" applyProtection="1">
      <alignment horizontal="left" vertical="top" wrapText="1"/>
      <protection locked="0"/>
    </xf>
    <xf numFmtId="0" fontId="34" fillId="35" borderId="28" xfId="0" applyFont="1" applyFill="1" applyBorder="1" applyAlignment="1" applyProtection="1">
      <alignment horizontal="left" vertical="top" wrapText="1"/>
      <protection locked="0"/>
    </xf>
    <xf numFmtId="0" fontId="34" fillId="35" borderId="29" xfId="0" applyFont="1" applyFill="1" applyBorder="1" applyAlignment="1" applyProtection="1">
      <alignment horizontal="left" vertical="top" wrapText="1"/>
      <protection locked="0"/>
    </xf>
    <xf numFmtId="0" fontId="34" fillId="35" borderId="30" xfId="0" applyFont="1" applyFill="1" applyBorder="1" applyAlignment="1" applyProtection="1">
      <alignment horizontal="left" vertical="top" wrapText="1"/>
      <protection locked="0"/>
    </xf>
    <xf numFmtId="0" fontId="34" fillId="35" borderId="0" xfId="0" applyFont="1" applyFill="1" applyAlignment="1" applyProtection="1">
      <alignment horizontal="left" vertical="top" wrapText="1"/>
      <protection locked="0"/>
    </xf>
    <xf numFmtId="0" fontId="34" fillId="35" borderId="31" xfId="0" applyFont="1" applyFill="1" applyBorder="1" applyAlignment="1" applyProtection="1">
      <alignment horizontal="left" vertical="top" wrapText="1"/>
      <protection locked="0"/>
    </xf>
    <xf numFmtId="0" fontId="34" fillId="35" borderId="32" xfId="0" applyFont="1" applyFill="1" applyBorder="1" applyAlignment="1" applyProtection="1">
      <alignment horizontal="left" vertical="top" wrapText="1"/>
      <protection locked="0"/>
    </xf>
    <xf numFmtId="0" fontId="34" fillId="35" borderId="33" xfId="0" applyFont="1" applyFill="1" applyBorder="1" applyAlignment="1" applyProtection="1">
      <alignment horizontal="left" vertical="top" wrapText="1"/>
      <protection locked="0"/>
    </xf>
    <xf numFmtId="0" fontId="34" fillId="35" borderId="34" xfId="0" applyFont="1" applyFill="1" applyBorder="1" applyAlignment="1" applyProtection="1">
      <alignment horizontal="left" vertical="top" wrapText="1"/>
      <protection locked="0"/>
    </xf>
    <xf numFmtId="0" fontId="27" fillId="0" borderId="0" xfId="0" applyFont="1" applyAlignment="1">
      <alignment horizontal="left" wrapText="1"/>
    </xf>
    <xf numFmtId="0" fontId="27" fillId="0" borderId="31" xfId="0" applyFont="1" applyBorder="1" applyAlignment="1">
      <alignment horizontal="left" wrapText="1"/>
    </xf>
    <xf numFmtId="0" fontId="27" fillId="0" borderId="26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 indent="1"/>
    </xf>
    <xf numFmtId="0" fontId="38" fillId="0" borderId="14" xfId="0" applyFont="1" applyBorder="1" applyAlignment="1">
      <alignment horizontal="left" vertical="center" wrapText="1" indent="1"/>
    </xf>
    <xf numFmtId="0" fontId="38" fillId="0" borderId="123" xfId="0" applyFont="1" applyBorder="1" applyAlignment="1">
      <alignment horizontal="center" vertical="center" wrapText="1"/>
    </xf>
    <xf numFmtId="0" fontId="38" fillId="0" borderId="12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40" fillId="0" borderId="0" xfId="0" applyFont="1" applyAlignment="1" applyProtection="1">
      <alignment horizontal="left" vertical="center" wrapText="1" indent="1"/>
      <protection hidden="1"/>
    </xf>
    <xf numFmtId="0" fontId="48" fillId="0" borderId="0" xfId="0" applyFont="1" applyAlignment="1" applyProtection="1">
      <alignment horizontal="right"/>
      <protection hidden="1"/>
    </xf>
    <xf numFmtId="0" fontId="40" fillId="0" borderId="0" xfId="0" applyFont="1" applyAlignment="1" applyProtection="1">
      <alignment horizontal="left" wrapText="1" indent="2"/>
      <protection hidden="1"/>
    </xf>
    <xf numFmtId="0" fontId="40" fillId="0" borderId="2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 indent="1"/>
    </xf>
    <xf numFmtId="0" fontId="38" fillId="0" borderId="14" xfId="0" applyFont="1" applyBorder="1" applyAlignment="1">
      <alignment horizontal="left" vertical="center" indent="1"/>
    </xf>
    <xf numFmtId="0" fontId="38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rgb="FFFF0000"/>
      </font>
    </dxf>
    <dxf>
      <font>
        <color theme="0"/>
      </font>
    </dxf>
    <dxf>
      <font>
        <strike val="0"/>
        <color rgb="FFFF0000"/>
      </font>
    </dxf>
    <dxf>
      <font>
        <color rgb="FFFFFFCC"/>
      </font>
    </dxf>
    <dxf>
      <font>
        <color theme="8" tint="0.79998168889431442"/>
      </font>
    </dxf>
    <dxf>
      <font>
        <color rgb="FFFFFFCC"/>
      </font>
    </dxf>
    <dxf>
      <font>
        <color theme="8" tint="0.79998168889431442"/>
      </font>
    </dxf>
  </dxfs>
  <tableStyles count="1" defaultTableStyle="TableStyleMedium9" defaultPivotStyle="PivotStyleLight16">
    <tableStyle name="Invisible" pivot="0" table="0" count="0" xr9:uid="{F99FC616-E3B4-45E7-9189-8938843B97DD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FFC000"/>
    <pageSetUpPr fitToPage="1"/>
  </sheetPr>
  <dimension ref="A1:E493"/>
  <sheetViews>
    <sheetView zoomScale="95" zoomScaleNormal="95" workbookViewId="0">
      <selection sqref="A1:E493"/>
    </sheetView>
  </sheetViews>
  <sheetFormatPr baseColWidth="10" defaultColWidth="11.42578125" defaultRowHeight="12" x14ac:dyDescent="0.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16384" width="11.42578125" style="6"/>
  </cols>
  <sheetData>
    <row r="1" spans="1:5" ht="15" x14ac:dyDescent="0.25">
      <c r="A1" s="233" t="s">
        <v>54</v>
      </c>
      <c r="B1" s="234" t="s">
        <v>397</v>
      </c>
      <c r="C1" s="234"/>
      <c r="D1" s="234" t="s">
        <v>397</v>
      </c>
      <c r="E1" s="233" t="s">
        <v>54</v>
      </c>
    </row>
    <row r="2" spans="1:5" ht="12.75" x14ac:dyDescent="0.2">
      <c r="A2" s="235">
        <v>10101</v>
      </c>
      <c r="B2" s="235" t="s">
        <v>398</v>
      </c>
      <c r="C2" s="235"/>
      <c r="D2" s="235" t="s">
        <v>398</v>
      </c>
      <c r="E2" s="235">
        <v>10101</v>
      </c>
    </row>
    <row r="3" spans="1:5" ht="12.75" x14ac:dyDescent="0.2">
      <c r="A3" s="235">
        <v>10102</v>
      </c>
      <c r="B3" s="235" t="s">
        <v>399</v>
      </c>
      <c r="C3" s="235"/>
      <c r="D3" s="235" t="s">
        <v>399</v>
      </c>
      <c r="E3" s="235">
        <v>10102</v>
      </c>
    </row>
    <row r="4" spans="1:5" ht="12.75" x14ac:dyDescent="0.2">
      <c r="A4" s="235">
        <v>10103</v>
      </c>
      <c r="B4" s="235" t="s">
        <v>400</v>
      </c>
      <c r="C4" s="235"/>
      <c r="D4" s="235" t="s">
        <v>400</v>
      </c>
      <c r="E4" s="235">
        <v>10103</v>
      </c>
    </row>
    <row r="5" spans="1:5" ht="12.75" x14ac:dyDescent="0.2">
      <c r="A5" s="235">
        <v>10104</v>
      </c>
      <c r="B5" s="235" t="s">
        <v>401</v>
      </c>
      <c r="C5" s="235"/>
      <c r="D5" s="235" t="s">
        <v>401</v>
      </c>
      <c r="E5" s="235">
        <v>10104</v>
      </c>
    </row>
    <row r="6" spans="1:5" ht="12.75" x14ac:dyDescent="0.2">
      <c r="A6" s="235">
        <v>10105</v>
      </c>
      <c r="B6" s="235" t="s">
        <v>402</v>
      </c>
      <c r="C6" s="235"/>
      <c r="D6" s="235" t="s">
        <v>402</v>
      </c>
      <c r="E6" s="235">
        <v>10105</v>
      </c>
    </row>
    <row r="7" spans="1:5" ht="12.75" x14ac:dyDescent="0.2">
      <c r="A7" s="235">
        <v>10106</v>
      </c>
      <c r="B7" s="235" t="s">
        <v>403</v>
      </c>
      <c r="C7" s="235"/>
      <c r="D7" s="235" t="s">
        <v>403</v>
      </c>
      <c r="E7" s="235">
        <v>10106</v>
      </c>
    </row>
    <row r="8" spans="1:5" ht="12.75" x14ac:dyDescent="0.2">
      <c r="A8" s="235">
        <v>10107</v>
      </c>
      <c r="B8" s="235" t="s">
        <v>405</v>
      </c>
      <c r="C8" s="235"/>
      <c r="D8" s="235" t="s">
        <v>405</v>
      </c>
      <c r="E8" s="235">
        <v>10107</v>
      </c>
    </row>
    <row r="9" spans="1:5" ht="12.75" x14ac:dyDescent="0.2">
      <c r="A9" s="235">
        <v>10108</v>
      </c>
      <c r="B9" s="235" t="s">
        <v>407</v>
      </c>
      <c r="C9" s="235"/>
      <c r="D9" s="235" t="s">
        <v>407</v>
      </c>
      <c r="E9" s="235">
        <v>10108</v>
      </c>
    </row>
    <row r="10" spans="1:5" ht="12.75" x14ac:dyDescent="0.2">
      <c r="A10" s="235">
        <v>10109</v>
      </c>
      <c r="B10" s="235" t="s">
        <v>409</v>
      </c>
      <c r="C10" s="235"/>
      <c r="D10" s="235" t="s">
        <v>409</v>
      </c>
      <c r="E10" s="235">
        <v>10109</v>
      </c>
    </row>
    <row r="11" spans="1:5" ht="12.75" x14ac:dyDescent="0.2">
      <c r="A11" s="235">
        <v>10110</v>
      </c>
      <c r="B11" s="235" t="s">
        <v>411</v>
      </c>
      <c r="C11" s="235"/>
      <c r="D11" s="235" t="s">
        <v>411</v>
      </c>
      <c r="E11" s="235">
        <v>10110</v>
      </c>
    </row>
    <row r="12" spans="1:5" ht="12.75" x14ac:dyDescent="0.2">
      <c r="A12" s="235">
        <v>10111</v>
      </c>
      <c r="B12" s="235" t="s">
        <v>412</v>
      </c>
      <c r="C12" s="235"/>
      <c r="D12" s="235" t="s">
        <v>412</v>
      </c>
      <c r="E12" s="235">
        <v>10111</v>
      </c>
    </row>
    <row r="13" spans="1:5" ht="12.75" x14ac:dyDescent="0.2">
      <c r="A13" s="235">
        <v>10201</v>
      </c>
      <c r="B13" s="235" t="s">
        <v>406</v>
      </c>
      <c r="C13" s="235"/>
      <c r="D13" s="235" t="s">
        <v>406</v>
      </c>
      <c r="E13" s="235">
        <v>10201</v>
      </c>
    </row>
    <row r="14" spans="1:5" ht="12.75" x14ac:dyDescent="0.2">
      <c r="A14" s="235">
        <v>10202</v>
      </c>
      <c r="B14" s="235" t="s">
        <v>414</v>
      </c>
      <c r="C14" s="235"/>
      <c r="D14" s="235" t="s">
        <v>414</v>
      </c>
      <c r="E14" s="235">
        <v>10202</v>
      </c>
    </row>
    <row r="15" spans="1:5" ht="12.75" x14ac:dyDescent="0.2">
      <c r="A15" s="235">
        <v>10203</v>
      </c>
      <c r="B15" s="235" t="s">
        <v>416</v>
      </c>
      <c r="C15" s="235"/>
      <c r="D15" s="235" t="s">
        <v>416</v>
      </c>
      <c r="E15" s="235">
        <v>10203</v>
      </c>
    </row>
    <row r="16" spans="1:5" ht="12.75" x14ac:dyDescent="0.2">
      <c r="A16" s="235">
        <v>10301</v>
      </c>
      <c r="B16" s="235" t="s">
        <v>417</v>
      </c>
      <c r="C16" s="235"/>
      <c r="D16" s="235" t="s">
        <v>417</v>
      </c>
      <c r="E16" s="235">
        <v>10301</v>
      </c>
    </row>
    <row r="17" spans="1:5" ht="12.75" x14ac:dyDescent="0.2">
      <c r="A17" s="235">
        <v>10302</v>
      </c>
      <c r="B17" s="235" t="s">
        <v>418</v>
      </c>
      <c r="C17" s="235"/>
      <c r="D17" s="235" t="s">
        <v>418</v>
      </c>
      <c r="E17" s="235">
        <v>10302</v>
      </c>
    </row>
    <row r="18" spans="1:5" ht="12.75" x14ac:dyDescent="0.2">
      <c r="A18" s="235">
        <v>10303</v>
      </c>
      <c r="B18" s="235" t="s">
        <v>420</v>
      </c>
      <c r="C18" s="235"/>
      <c r="D18" s="235" t="s">
        <v>420</v>
      </c>
      <c r="E18" s="235">
        <v>10303</v>
      </c>
    </row>
    <row r="19" spans="1:5" ht="12.75" x14ac:dyDescent="0.2">
      <c r="A19" s="235">
        <v>10304</v>
      </c>
      <c r="B19" s="235" t="s">
        <v>421</v>
      </c>
      <c r="C19" s="235"/>
      <c r="D19" s="235" t="s">
        <v>421</v>
      </c>
      <c r="E19" s="235">
        <v>10304</v>
      </c>
    </row>
    <row r="20" spans="1:5" ht="12.75" x14ac:dyDescent="0.2">
      <c r="A20" s="235">
        <v>10305</v>
      </c>
      <c r="B20" s="235" t="s">
        <v>422</v>
      </c>
      <c r="C20" s="235"/>
      <c r="D20" s="235" t="s">
        <v>422</v>
      </c>
      <c r="E20" s="235">
        <v>10305</v>
      </c>
    </row>
    <row r="21" spans="1:5" ht="12.75" x14ac:dyDescent="0.2">
      <c r="A21" s="235">
        <v>10306</v>
      </c>
      <c r="B21" s="235" t="s">
        <v>423</v>
      </c>
      <c r="C21" s="235"/>
      <c r="D21" s="235" t="s">
        <v>423</v>
      </c>
      <c r="E21" s="235">
        <v>10306</v>
      </c>
    </row>
    <row r="22" spans="1:5" ht="12.75" x14ac:dyDescent="0.2">
      <c r="A22" s="235">
        <v>10307</v>
      </c>
      <c r="B22" s="235" t="s">
        <v>424</v>
      </c>
      <c r="C22" s="235"/>
      <c r="D22" s="235" t="s">
        <v>424</v>
      </c>
      <c r="E22" s="235">
        <v>10307</v>
      </c>
    </row>
    <row r="23" spans="1:5" ht="12.75" x14ac:dyDescent="0.2">
      <c r="A23" s="235">
        <v>10308</v>
      </c>
      <c r="B23" s="235" t="s">
        <v>426</v>
      </c>
      <c r="C23" s="235"/>
      <c r="D23" s="235" t="s">
        <v>426</v>
      </c>
      <c r="E23" s="235">
        <v>10308</v>
      </c>
    </row>
    <row r="24" spans="1:5" ht="12.75" x14ac:dyDescent="0.2">
      <c r="A24" s="235">
        <v>10309</v>
      </c>
      <c r="B24" s="235" t="s">
        <v>427</v>
      </c>
      <c r="C24" s="235"/>
      <c r="D24" s="235" t="s">
        <v>427</v>
      </c>
      <c r="E24" s="235">
        <v>10309</v>
      </c>
    </row>
    <row r="25" spans="1:5" ht="12.75" x14ac:dyDescent="0.2">
      <c r="A25" s="235">
        <v>10310</v>
      </c>
      <c r="B25" s="235" t="s">
        <v>429</v>
      </c>
      <c r="C25" s="235"/>
      <c r="D25" s="235" t="s">
        <v>429</v>
      </c>
      <c r="E25" s="235">
        <v>10310</v>
      </c>
    </row>
    <row r="26" spans="1:5" ht="12.75" x14ac:dyDescent="0.2">
      <c r="A26" s="235">
        <v>10311</v>
      </c>
      <c r="B26" s="235" t="s">
        <v>431</v>
      </c>
      <c r="C26" s="235"/>
      <c r="D26" s="235" t="s">
        <v>431</v>
      </c>
      <c r="E26" s="235">
        <v>10311</v>
      </c>
    </row>
    <row r="27" spans="1:5" ht="12.75" x14ac:dyDescent="0.2">
      <c r="A27" s="235">
        <v>10312</v>
      </c>
      <c r="B27" s="235" t="s">
        <v>432</v>
      </c>
      <c r="C27" s="235"/>
      <c r="D27" s="235" t="s">
        <v>432</v>
      </c>
      <c r="E27" s="235">
        <v>10312</v>
      </c>
    </row>
    <row r="28" spans="1:5" ht="12.75" x14ac:dyDescent="0.2">
      <c r="A28" s="235">
        <v>10313</v>
      </c>
      <c r="B28" s="235" t="s">
        <v>433</v>
      </c>
      <c r="C28" s="235"/>
      <c r="D28" s="235" t="s">
        <v>433</v>
      </c>
      <c r="E28" s="235">
        <v>10313</v>
      </c>
    </row>
    <row r="29" spans="1:5" ht="12.75" x14ac:dyDescent="0.2">
      <c r="A29" s="235">
        <v>10401</v>
      </c>
      <c r="B29" s="235" t="s">
        <v>425</v>
      </c>
      <c r="C29" s="235"/>
      <c r="D29" s="235" t="s">
        <v>425</v>
      </c>
      <c r="E29" s="235">
        <v>10401</v>
      </c>
    </row>
    <row r="30" spans="1:5" ht="12.75" x14ac:dyDescent="0.2">
      <c r="A30" s="235">
        <v>10402</v>
      </c>
      <c r="B30" s="235" t="s">
        <v>435</v>
      </c>
      <c r="C30" s="235"/>
      <c r="D30" s="235" t="s">
        <v>435</v>
      </c>
      <c r="E30" s="235">
        <v>10402</v>
      </c>
    </row>
    <row r="31" spans="1:5" ht="12.75" x14ac:dyDescent="0.2">
      <c r="A31" s="235">
        <v>10403</v>
      </c>
      <c r="B31" s="235" t="s">
        <v>436</v>
      </c>
      <c r="C31" s="235"/>
      <c r="D31" s="235" t="s">
        <v>436</v>
      </c>
      <c r="E31" s="235">
        <v>10403</v>
      </c>
    </row>
    <row r="32" spans="1:5" ht="12.75" x14ac:dyDescent="0.2">
      <c r="A32" s="235">
        <v>10404</v>
      </c>
      <c r="B32" s="235" t="s">
        <v>437</v>
      </c>
      <c r="C32" s="235"/>
      <c r="D32" s="235" t="s">
        <v>437</v>
      </c>
      <c r="E32" s="235">
        <v>10404</v>
      </c>
    </row>
    <row r="33" spans="1:5" ht="12.75" x14ac:dyDescent="0.2">
      <c r="A33" s="235">
        <v>10405</v>
      </c>
      <c r="B33" s="235" t="s">
        <v>438</v>
      </c>
      <c r="C33" s="235"/>
      <c r="D33" s="235" t="s">
        <v>438</v>
      </c>
      <c r="E33" s="235">
        <v>10405</v>
      </c>
    </row>
    <row r="34" spans="1:5" ht="12.75" x14ac:dyDescent="0.2">
      <c r="A34" s="235">
        <v>10406</v>
      </c>
      <c r="B34" s="235" t="s">
        <v>439</v>
      </c>
      <c r="C34" s="235"/>
      <c r="D34" s="235" t="s">
        <v>439</v>
      </c>
      <c r="E34" s="235">
        <v>10406</v>
      </c>
    </row>
    <row r="35" spans="1:5" ht="12.75" x14ac:dyDescent="0.2">
      <c r="A35" s="235">
        <v>10407</v>
      </c>
      <c r="B35" s="235" t="s">
        <v>441</v>
      </c>
      <c r="C35" s="235"/>
      <c r="D35" s="235" t="s">
        <v>441</v>
      </c>
      <c r="E35" s="235">
        <v>10407</v>
      </c>
    </row>
    <row r="36" spans="1:5" ht="12.75" x14ac:dyDescent="0.2">
      <c r="A36" s="235">
        <v>10408</v>
      </c>
      <c r="B36" s="235" t="s">
        <v>442</v>
      </c>
      <c r="C36" s="235"/>
      <c r="D36" s="235" t="s">
        <v>442</v>
      </c>
      <c r="E36" s="235">
        <v>10408</v>
      </c>
    </row>
    <row r="37" spans="1:5" ht="12.75" x14ac:dyDescent="0.2">
      <c r="A37" s="235">
        <v>10409</v>
      </c>
      <c r="B37" s="235" t="s">
        <v>444</v>
      </c>
      <c r="C37" s="235"/>
      <c r="D37" s="235" t="s">
        <v>444</v>
      </c>
      <c r="E37" s="235">
        <v>10409</v>
      </c>
    </row>
    <row r="38" spans="1:5" ht="12.75" x14ac:dyDescent="0.2">
      <c r="A38" s="235">
        <v>10501</v>
      </c>
      <c r="B38" s="235" t="s">
        <v>434</v>
      </c>
      <c r="C38" s="235"/>
      <c r="D38" s="235" t="s">
        <v>434</v>
      </c>
      <c r="E38" s="235">
        <v>10501</v>
      </c>
    </row>
    <row r="39" spans="1:5" ht="12.75" x14ac:dyDescent="0.2">
      <c r="A39" s="235">
        <v>10502</v>
      </c>
      <c r="B39" s="235" t="s">
        <v>445</v>
      </c>
      <c r="C39" s="235"/>
      <c r="D39" s="235" t="s">
        <v>445</v>
      </c>
      <c r="E39" s="235">
        <v>10502</v>
      </c>
    </row>
    <row r="40" spans="1:5" ht="12.75" x14ac:dyDescent="0.2">
      <c r="A40" s="235">
        <v>10503</v>
      </c>
      <c r="B40" s="235" t="s">
        <v>446</v>
      </c>
      <c r="C40" s="235"/>
      <c r="D40" s="235" t="s">
        <v>446</v>
      </c>
      <c r="E40" s="235">
        <v>10503</v>
      </c>
    </row>
    <row r="41" spans="1:5" ht="12.75" x14ac:dyDescent="0.2">
      <c r="A41" s="235">
        <v>10601</v>
      </c>
      <c r="B41" s="235" t="s">
        <v>443</v>
      </c>
      <c r="C41" s="235"/>
      <c r="D41" s="235" t="s">
        <v>443</v>
      </c>
      <c r="E41" s="235">
        <v>10601</v>
      </c>
    </row>
    <row r="42" spans="1:5" ht="12.75" x14ac:dyDescent="0.2">
      <c r="A42" s="235">
        <v>10602</v>
      </c>
      <c r="B42" s="235" t="s">
        <v>447</v>
      </c>
      <c r="C42" s="235"/>
      <c r="D42" s="235" t="s">
        <v>447</v>
      </c>
      <c r="E42" s="235">
        <v>10602</v>
      </c>
    </row>
    <row r="43" spans="1:5" ht="12.75" x14ac:dyDescent="0.2">
      <c r="A43" s="235">
        <v>10603</v>
      </c>
      <c r="B43" s="235" t="s">
        <v>449</v>
      </c>
      <c r="C43" s="235"/>
      <c r="D43" s="235" t="s">
        <v>449</v>
      </c>
      <c r="E43" s="235">
        <v>10603</v>
      </c>
    </row>
    <row r="44" spans="1:5" ht="12.75" x14ac:dyDescent="0.2">
      <c r="A44" s="235">
        <v>10604</v>
      </c>
      <c r="B44" s="235" t="s">
        <v>451</v>
      </c>
      <c r="C44" s="235"/>
      <c r="D44" s="235" t="s">
        <v>451</v>
      </c>
      <c r="E44" s="235">
        <v>10604</v>
      </c>
    </row>
    <row r="45" spans="1:5" ht="12.75" x14ac:dyDescent="0.2">
      <c r="A45" s="235">
        <v>10605</v>
      </c>
      <c r="B45" s="235" t="s">
        <v>452</v>
      </c>
      <c r="C45" s="235"/>
      <c r="D45" s="235" t="s">
        <v>452</v>
      </c>
      <c r="E45" s="235">
        <v>10605</v>
      </c>
    </row>
    <row r="46" spans="1:5" ht="12.75" x14ac:dyDescent="0.2">
      <c r="A46" s="235">
        <v>10606</v>
      </c>
      <c r="B46" s="235" t="s">
        <v>453</v>
      </c>
      <c r="C46" s="235"/>
      <c r="D46" s="235" t="s">
        <v>453</v>
      </c>
      <c r="E46" s="235">
        <v>10606</v>
      </c>
    </row>
    <row r="47" spans="1:5" ht="12.75" x14ac:dyDescent="0.2">
      <c r="A47" s="235">
        <v>10607</v>
      </c>
      <c r="B47" s="235" t="s">
        <v>455</v>
      </c>
      <c r="C47" s="235"/>
      <c r="D47" s="235" t="s">
        <v>455</v>
      </c>
      <c r="E47" s="235">
        <v>10607</v>
      </c>
    </row>
    <row r="48" spans="1:5" ht="12.75" x14ac:dyDescent="0.2">
      <c r="A48" s="235">
        <v>10701</v>
      </c>
      <c r="B48" s="235" t="s">
        <v>450</v>
      </c>
      <c r="C48" s="235"/>
      <c r="D48" s="235" t="s">
        <v>450</v>
      </c>
      <c r="E48" s="235">
        <v>10701</v>
      </c>
    </row>
    <row r="49" spans="1:5" ht="12.75" x14ac:dyDescent="0.2">
      <c r="A49" s="235">
        <v>10702</v>
      </c>
      <c r="B49" s="235" t="s">
        <v>456</v>
      </c>
      <c r="C49" s="235"/>
      <c r="D49" s="235" t="s">
        <v>456</v>
      </c>
      <c r="E49" s="235">
        <v>10702</v>
      </c>
    </row>
    <row r="50" spans="1:5" ht="12.75" x14ac:dyDescent="0.2">
      <c r="A50" s="235">
        <v>10703</v>
      </c>
      <c r="B50" s="235" t="s">
        <v>458</v>
      </c>
      <c r="C50" s="235"/>
      <c r="D50" s="235" t="s">
        <v>458</v>
      </c>
      <c r="E50" s="235">
        <v>10703</v>
      </c>
    </row>
    <row r="51" spans="1:5" ht="12.75" x14ac:dyDescent="0.2">
      <c r="A51" s="235">
        <v>10704</v>
      </c>
      <c r="B51" s="235" t="s">
        <v>675</v>
      </c>
      <c r="C51" s="235"/>
      <c r="D51" s="235" t="s">
        <v>675</v>
      </c>
      <c r="E51" s="235">
        <v>10704</v>
      </c>
    </row>
    <row r="52" spans="1:5" ht="12.75" x14ac:dyDescent="0.2">
      <c r="A52" s="235">
        <v>10705</v>
      </c>
      <c r="B52" s="235" t="s">
        <v>460</v>
      </c>
      <c r="C52" s="235"/>
      <c r="D52" s="235" t="s">
        <v>460</v>
      </c>
      <c r="E52" s="235">
        <v>10705</v>
      </c>
    </row>
    <row r="53" spans="1:5" ht="12.75" x14ac:dyDescent="0.2">
      <c r="A53" s="235">
        <v>10706</v>
      </c>
      <c r="B53" s="235" t="s">
        <v>462</v>
      </c>
      <c r="C53" s="235"/>
      <c r="D53" s="235" t="s">
        <v>462</v>
      </c>
      <c r="E53" s="235">
        <v>10706</v>
      </c>
    </row>
    <row r="54" spans="1:5" ht="12.75" x14ac:dyDescent="0.2">
      <c r="A54" s="235">
        <v>10707</v>
      </c>
      <c r="B54" s="235" t="s">
        <v>464</v>
      </c>
      <c r="C54" s="235"/>
      <c r="D54" s="235" t="s">
        <v>464</v>
      </c>
      <c r="E54" s="235">
        <v>10707</v>
      </c>
    </row>
    <row r="55" spans="1:5" ht="12.75" x14ac:dyDescent="0.2">
      <c r="A55" s="235">
        <v>10801</v>
      </c>
      <c r="B55" s="235" t="s">
        <v>457</v>
      </c>
      <c r="C55" s="235"/>
      <c r="D55" s="235" t="s">
        <v>457</v>
      </c>
      <c r="E55" s="235">
        <v>10801</v>
      </c>
    </row>
    <row r="56" spans="1:5" ht="12.75" x14ac:dyDescent="0.2">
      <c r="A56" s="235">
        <v>10802</v>
      </c>
      <c r="B56" s="235" t="s">
        <v>676</v>
      </c>
      <c r="C56" s="235"/>
      <c r="D56" s="235" t="s">
        <v>676</v>
      </c>
      <c r="E56" s="235">
        <v>10802</v>
      </c>
    </row>
    <row r="57" spans="1:5" ht="12.75" x14ac:dyDescent="0.2">
      <c r="A57" s="235">
        <v>10803</v>
      </c>
      <c r="B57" s="235" t="s">
        <v>466</v>
      </c>
      <c r="C57" s="235"/>
      <c r="D57" s="235" t="s">
        <v>466</v>
      </c>
      <c r="E57" s="235">
        <v>10803</v>
      </c>
    </row>
    <row r="58" spans="1:5" ht="12.75" x14ac:dyDescent="0.2">
      <c r="A58" s="235">
        <v>10804</v>
      </c>
      <c r="B58" s="235" t="s">
        <v>467</v>
      </c>
      <c r="C58" s="235"/>
      <c r="D58" s="235" t="s">
        <v>467</v>
      </c>
      <c r="E58" s="235">
        <v>10804</v>
      </c>
    </row>
    <row r="59" spans="1:5" ht="12.75" x14ac:dyDescent="0.2">
      <c r="A59" s="235">
        <v>10805</v>
      </c>
      <c r="B59" s="235" t="s">
        <v>468</v>
      </c>
      <c r="C59" s="235"/>
      <c r="D59" s="235" t="s">
        <v>468</v>
      </c>
      <c r="E59" s="235">
        <v>10805</v>
      </c>
    </row>
    <row r="60" spans="1:5" ht="12.75" x14ac:dyDescent="0.2">
      <c r="A60" s="235">
        <v>10806</v>
      </c>
      <c r="B60" s="235" t="s">
        <v>469</v>
      </c>
      <c r="C60" s="235"/>
      <c r="D60" s="235" t="s">
        <v>469</v>
      </c>
      <c r="E60" s="235">
        <v>10806</v>
      </c>
    </row>
    <row r="61" spans="1:5" ht="12.75" x14ac:dyDescent="0.2">
      <c r="A61" s="235">
        <v>10807</v>
      </c>
      <c r="B61" s="235" t="s">
        <v>471</v>
      </c>
      <c r="C61" s="235"/>
      <c r="D61" s="235" t="s">
        <v>471</v>
      </c>
      <c r="E61" s="235">
        <v>10807</v>
      </c>
    </row>
    <row r="62" spans="1:5" ht="12.75" x14ac:dyDescent="0.2">
      <c r="A62" s="235">
        <v>10901</v>
      </c>
      <c r="B62" s="235" t="s">
        <v>465</v>
      </c>
      <c r="C62" s="235"/>
      <c r="D62" s="235" t="s">
        <v>465</v>
      </c>
      <c r="E62" s="235">
        <v>10901</v>
      </c>
    </row>
    <row r="63" spans="1:5" ht="12.75" x14ac:dyDescent="0.2">
      <c r="A63" s="235">
        <v>10902</v>
      </c>
      <c r="B63" s="235" t="s">
        <v>473</v>
      </c>
      <c r="C63" s="235"/>
      <c r="D63" s="235" t="s">
        <v>473</v>
      </c>
      <c r="E63" s="235">
        <v>10902</v>
      </c>
    </row>
    <row r="64" spans="1:5" ht="12.75" x14ac:dyDescent="0.2">
      <c r="A64" s="235">
        <v>10903</v>
      </c>
      <c r="B64" s="235" t="s">
        <v>474</v>
      </c>
      <c r="C64" s="235"/>
      <c r="D64" s="235" t="s">
        <v>474</v>
      </c>
      <c r="E64" s="235">
        <v>10903</v>
      </c>
    </row>
    <row r="65" spans="1:5" ht="12.75" x14ac:dyDescent="0.2">
      <c r="A65" s="235">
        <v>10904</v>
      </c>
      <c r="B65" s="235" t="s">
        <v>475</v>
      </c>
      <c r="C65" s="235"/>
      <c r="D65" s="235" t="s">
        <v>475</v>
      </c>
      <c r="E65" s="235">
        <v>10904</v>
      </c>
    </row>
    <row r="66" spans="1:5" ht="12.75" x14ac:dyDescent="0.2">
      <c r="A66" s="235">
        <v>10905</v>
      </c>
      <c r="B66" s="235" t="s">
        <v>477</v>
      </c>
      <c r="C66" s="235"/>
      <c r="D66" s="235" t="s">
        <v>477</v>
      </c>
      <c r="E66" s="235">
        <v>10905</v>
      </c>
    </row>
    <row r="67" spans="1:5" ht="12.75" x14ac:dyDescent="0.2">
      <c r="A67" s="235">
        <v>10906</v>
      </c>
      <c r="B67" s="235" t="s">
        <v>478</v>
      </c>
      <c r="C67" s="235"/>
      <c r="D67" s="235" t="s">
        <v>478</v>
      </c>
      <c r="E67" s="235">
        <v>10906</v>
      </c>
    </row>
    <row r="68" spans="1:5" ht="12.75" x14ac:dyDescent="0.2">
      <c r="A68" s="235">
        <v>11001</v>
      </c>
      <c r="B68" s="235" t="s">
        <v>470</v>
      </c>
      <c r="C68" s="235"/>
      <c r="D68" s="235" t="s">
        <v>470</v>
      </c>
      <c r="E68" s="235">
        <v>11001</v>
      </c>
    </row>
    <row r="69" spans="1:5" ht="12.75" x14ac:dyDescent="0.2">
      <c r="A69" s="235">
        <v>11002</v>
      </c>
      <c r="B69" s="235" t="s">
        <v>480</v>
      </c>
      <c r="C69" s="235"/>
      <c r="D69" s="235" t="s">
        <v>480</v>
      </c>
      <c r="E69" s="235">
        <v>11002</v>
      </c>
    </row>
    <row r="70" spans="1:5" ht="12.75" x14ac:dyDescent="0.2">
      <c r="A70" s="235">
        <v>11003</v>
      </c>
      <c r="B70" s="235" t="s">
        <v>482</v>
      </c>
      <c r="C70" s="235"/>
      <c r="D70" s="235" t="s">
        <v>482</v>
      </c>
      <c r="E70" s="235">
        <v>11003</v>
      </c>
    </row>
    <row r="71" spans="1:5" ht="12.75" x14ac:dyDescent="0.2">
      <c r="A71" s="235">
        <v>11004</v>
      </c>
      <c r="B71" s="235" t="s">
        <v>484</v>
      </c>
      <c r="C71" s="235"/>
      <c r="D71" s="235" t="s">
        <v>484</v>
      </c>
      <c r="E71" s="235">
        <v>11004</v>
      </c>
    </row>
    <row r="72" spans="1:5" ht="12.75" x14ac:dyDescent="0.2">
      <c r="A72" s="236">
        <v>11005</v>
      </c>
      <c r="B72" s="235" t="s">
        <v>485</v>
      </c>
      <c r="C72" s="235"/>
      <c r="D72" s="235" t="s">
        <v>485</v>
      </c>
      <c r="E72" s="236">
        <v>11005</v>
      </c>
    </row>
    <row r="73" spans="1:5" ht="12.75" x14ac:dyDescent="0.2">
      <c r="A73" s="235">
        <v>11101</v>
      </c>
      <c r="B73" s="235" t="s">
        <v>476</v>
      </c>
      <c r="C73" s="235"/>
      <c r="D73" s="235" t="s">
        <v>476</v>
      </c>
      <c r="E73" s="235">
        <v>11101</v>
      </c>
    </row>
    <row r="74" spans="1:5" ht="12.75" x14ac:dyDescent="0.2">
      <c r="A74" s="235">
        <v>11102</v>
      </c>
      <c r="B74" s="235" t="s">
        <v>487</v>
      </c>
      <c r="C74" s="235"/>
      <c r="D74" s="235" t="s">
        <v>487</v>
      </c>
      <c r="E74" s="235">
        <v>11102</v>
      </c>
    </row>
    <row r="75" spans="1:5" ht="12.75" x14ac:dyDescent="0.2">
      <c r="A75" s="235">
        <v>11103</v>
      </c>
      <c r="B75" s="235" t="s">
        <v>488</v>
      </c>
      <c r="C75" s="235"/>
      <c r="D75" s="235" t="s">
        <v>488</v>
      </c>
      <c r="E75" s="235">
        <v>11103</v>
      </c>
    </row>
    <row r="76" spans="1:5" ht="12.75" x14ac:dyDescent="0.2">
      <c r="A76" s="235">
        <v>11104</v>
      </c>
      <c r="B76" s="235" t="s">
        <v>489</v>
      </c>
      <c r="C76" s="235"/>
      <c r="D76" s="235" t="s">
        <v>489</v>
      </c>
      <c r="E76" s="235">
        <v>11104</v>
      </c>
    </row>
    <row r="77" spans="1:5" ht="12.75" x14ac:dyDescent="0.2">
      <c r="A77" s="235">
        <v>11105</v>
      </c>
      <c r="B77" s="235" t="s">
        <v>490</v>
      </c>
      <c r="C77" s="235"/>
      <c r="D77" s="235" t="s">
        <v>490</v>
      </c>
      <c r="E77" s="235">
        <v>11105</v>
      </c>
    </row>
    <row r="78" spans="1:5" ht="12.75" x14ac:dyDescent="0.2">
      <c r="A78" s="235">
        <v>11201</v>
      </c>
      <c r="B78" s="235" t="s">
        <v>481</v>
      </c>
      <c r="C78" s="235"/>
      <c r="D78" s="235" t="s">
        <v>481</v>
      </c>
      <c r="E78" s="235">
        <v>11201</v>
      </c>
    </row>
    <row r="79" spans="1:5" ht="12.75" x14ac:dyDescent="0.2">
      <c r="A79" s="235">
        <v>11202</v>
      </c>
      <c r="B79" s="235" t="s">
        <v>492</v>
      </c>
      <c r="C79" s="235"/>
      <c r="D79" s="235" t="s">
        <v>492</v>
      </c>
      <c r="E79" s="235">
        <v>11202</v>
      </c>
    </row>
    <row r="80" spans="1:5" ht="12.75" x14ac:dyDescent="0.2">
      <c r="A80" s="235">
        <v>11203</v>
      </c>
      <c r="B80" s="235" t="s">
        <v>494</v>
      </c>
      <c r="C80" s="235"/>
      <c r="D80" s="235" t="s">
        <v>494</v>
      </c>
      <c r="E80" s="235">
        <v>11203</v>
      </c>
    </row>
    <row r="81" spans="1:5" ht="12.75" x14ac:dyDescent="0.2">
      <c r="A81" s="235">
        <v>11204</v>
      </c>
      <c r="B81" s="235" t="s">
        <v>496</v>
      </c>
      <c r="C81" s="235"/>
      <c r="D81" s="235" t="s">
        <v>496</v>
      </c>
      <c r="E81" s="235">
        <v>11204</v>
      </c>
    </row>
    <row r="82" spans="1:5" ht="12.75" x14ac:dyDescent="0.2">
      <c r="A82" s="235">
        <v>11205</v>
      </c>
      <c r="B82" s="235" t="s">
        <v>497</v>
      </c>
      <c r="C82" s="235"/>
      <c r="D82" s="235" t="s">
        <v>497</v>
      </c>
      <c r="E82" s="235">
        <v>11205</v>
      </c>
    </row>
    <row r="83" spans="1:5" ht="12.75" x14ac:dyDescent="0.2">
      <c r="A83" s="235">
        <v>11301</v>
      </c>
      <c r="B83" s="235" t="s">
        <v>677</v>
      </c>
      <c r="C83" s="235"/>
      <c r="D83" s="235" t="s">
        <v>677</v>
      </c>
      <c r="E83" s="235">
        <v>11301</v>
      </c>
    </row>
    <row r="84" spans="1:5" ht="12.75" x14ac:dyDescent="0.2">
      <c r="A84" s="235">
        <v>11302</v>
      </c>
      <c r="B84" s="235" t="s">
        <v>678</v>
      </c>
      <c r="C84" s="235"/>
      <c r="D84" s="235" t="s">
        <v>678</v>
      </c>
      <c r="E84" s="235">
        <v>11302</v>
      </c>
    </row>
    <row r="85" spans="1:5" ht="12.75" x14ac:dyDescent="0.2">
      <c r="A85" s="235">
        <v>11303</v>
      </c>
      <c r="B85" s="235" t="s">
        <v>500</v>
      </c>
      <c r="C85" s="235"/>
      <c r="D85" s="235" t="s">
        <v>500</v>
      </c>
      <c r="E85" s="235">
        <v>11303</v>
      </c>
    </row>
    <row r="86" spans="1:5" ht="12.75" x14ac:dyDescent="0.2">
      <c r="A86" s="235">
        <v>11304</v>
      </c>
      <c r="B86" s="235" t="s">
        <v>501</v>
      </c>
      <c r="C86" s="235"/>
      <c r="D86" s="235" t="s">
        <v>501</v>
      </c>
      <c r="E86" s="235">
        <v>11304</v>
      </c>
    </row>
    <row r="87" spans="1:5" ht="12.75" x14ac:dyDescent="0.2">
      <c r="A87" s="235">
        <v>11305</v>
      </c>
      <c r="B87" s="235" t="s">
        <v>502</v>
      </c>
      <c r="C87" s="235"/>
      <c r="D87" s="235" t="s">
        <v>502</v>
      </c>
      <c r="E87" s="235">
        <v>11305</v>
      </c>
    </row>
    <row r="88" spans="1:5" ht="12.75" x14ac:dyDescent="0.2">
      <c r="A88" s="235">
        <v>11401</v>
      </c>
      <c r="B88" s="235" t="s">
        <v>504</v>
      </c>
      <c r="C88" s="235"/>
      <c r="D88" s="235" t="s">
        <v>504</v>
      </c>
      <c r="E88" s="235">
        <v>11401</v>
      </c>
    </row>
    <row r="89" spans="1:5" ht="12.75" x14ac:dyDescent="0.2">
      <c r="A89" s="235">
        <v>11402</v>
      </c>
      <c r="B89" s="235" t="s">
        <v>505</v>
      </c>
      <c r="C89" s="235"/>
      <c r="D89" s="235" t="s">
        <v>505</v>
      </c>
      <c r="E89" s="235">
        <v>11402</v>
      </c>
    </row>
    <row r="90" spans="1:5" ht="12.75" x14ac:dyDescent="0.2">
      <c r="A90" s="235">
        <v>11403</v>
      </c>
      <c r="B90" s="235" t="s">
        <v>507</v>
      </c>
      <c r="C90" s="235"/>
      <c r="D90" s="235" t="s">
        <v>507</v>
      </c>
      <c r="E90" s="235">
        <v>11403</v>
      </c>
    </row>
    <row r="91" spans="1:5" ht="12.75" x14ac:dyDescent="0.2">
      <c r="A91" s="235">
        <v>11501</v>
      </c>
      <c r="B91" s="235" t="s">
        <v>509</v>
      </c>
      <c r="C91" s="235"/>
      <c r="D91" s="235" t="s">
        <v>509</v>
      </c>
      <c r="E91" s="235">
        <v>11501</v>
      </c>
    </row>
    <row r="92" spans="1:5" ht="12.75" x14ac:dyDescent="0.2">
      <c r="A92" s="235">
        <v>11502</v>
      </c>
      <c r="B92" s="235" t="s">
        <v>510</v>
      </c>
      <c r="C92" s="235"/>
      <c r="D92" s="235" t="s">
        <v>510</v>
      </c>
      <c r="E92" s="235">
        <v>11502</v>
      </c>
    </row>
    <row r="93" spans="1:5" ht="12.75" x14ac:dyDescent="0.2">
      <c r="A93" s="235">
        <v>11503</v>
      </c>
      <c r="B93" s="235" t="s">
        <v>511</v>
      </c>
      <c r="C93" s="235"/>
      <c r="D93" s="235" t="s">
        <v>511</v>
      </c>
      <c r="E93" s="235">
        <v>11503</v>
      </c>
    </row>
    <row r="94" spans="1:5" ht="12.75" x14ac:dyDescent="0.2">
      <c r="A94" s="235">
        <v>11504</v>
      </c>
      <c r="B94" s="235" t="s">
        <v>512</v>
      </c>
      <c r="C94" s="235"/>
      <c r="D94" s="235" t="s">
        <v>512</v>
      </c>
      <c r="E94" s="235">
        <v>11504</v>
      </c>
    </row>
    <row r="95" spans="1:5" ht="12.75" x14ac:dyDescent="0.2">
      <c r="A95" s="235">
        <v>11601</v>
      </c>
      <c r="B95" s="235" t="s">
        <v>514</v>
      </c>
      <c r="C95" s="235"/>
      <c r="D95" s="235" t="s">
        <v>514</v>
      </c>
      <c r="E95" s="235">
        <v>11601</v>
      </c>
    </row>
    <row r="96" spans="1:5" ht="12.75" x14ac:dyDescent="0.2">
      <c r="A96" s="235">
        <v>11602</v>
      </c>
      <c r="B96" s="235" t="s">
        <v>516</v>
      </c>
      <c r="C96" s="235"/>
      <c r="D96" s="235" t="s">
        <v>516</v>
      </c>
      <c r="E96" s="235">
        <v>11602</v>
      </c>
    </row>
    <row r="97" spans="1:5" ht="12.75" x14ac:dyDescent="0.2">
      <c r="A97" s="235">
        <v>11603</v>
      </c>
      <c r="B97" s="235" t="s">
        <v>517</v>
      </c>
      <c r="C97" s="235"/>
      <c r="D97" s="235" t="s">
        <v>517</v>
      </c>
      <c r="E97" s="235">
        <v>11603</v>
      </c>
    </row>
    <row r="98" spans="1:5" ht="12.75" x14ac:dyDescent="0.2">
      <c r="A98" s="235">
        <v>11604</v>
      </c>
      <c r="B98" s="235" t="s">
        <v>518</v>
      </c>
      <c r="C98" s="235"/>
      <c r="D98" s="235" t="s">
        <v>518</v>
      </c>
      <c r="E98" s="235">
        <v>11604</v>
      </c>
    </row>
    <row r="99" spans="1:5" ht="12.75" x14ac:dyDescent="0.2">
      <c r="A99" s="235">
        <v>11605</v>
      </c>
      <c r="B99" s="235" t="s">
        <v>519</v>
      </c>
      <c r="C99" s="235"/>
      <c r="D99" s="235" t="s">
        <v>519</v>
      </c>
      <c r="E99" s="235">
        <v>11605</v>
      </c>
    </row>
    <row r="100" spans="1:5" ht="12.75" x14ac:dyDescent="0.2">
      <c r="A100" s="235">
        <v>11701</v>
      </c>
      <c r="B100" s="235" t="s">
        <v>520</v>
      </c>
      <c r="C100" s="235"/>
      <c r="D100" s="235" t="s">
        <v>520</v>
      </c>
      <c r="E100" s="235">
        <v>11701</v>
      </c>
    </row>
    <row r="101" spans="1:5" ht="12.75" x14ac:dyDescent="0.2">
      <c r="A101" s="235">
        <v>11702</v>
      </c>
      <c r="B101" s="235" t="s">
        <v>522</v>
      </c>
      <c r="C101" s="235"/>
      <c r="D101" s="235" t="s">
        <v>522</v>
      </c>
      <c r="E101" s="235">
        <v>11702</v>
      </c>
    </row>
    <row r="102" spans="1:5" ht="12.75" x14ac:dyDescent="0.2">
      <c r="A102" s="235">
        <v>11703</v>
      </c>
      <c r="B102" s="235" t="s">
        <v>523</v>
      </c>
      <c r="C102" s="235"/>
      <c r="D102" s="235" t="s">
        <v>523</v>
      </c>
      <c r="E102" s="235">
        <v>11703</v>
      </c>
    </row>
    <row r="103" spans="1:5" ht="12.75" x14ac:dyDescent="0.2">
      <c r="A103" s="235">
        <v>11801</v>
      </c>
      <c r="B103" s="235" t="s">
        <v>524</v>
      </c>
      <c r="C103" s="235"/>
      <c r="D103" s="235" t="s">
        <v>524</v>
      </c>
      <c r="E103" s="235">
        <v>11801</v>
      </c>
    </row>
    <row r="104" spans="1:5" ht="12.75" x14ac:dyDescent="0.2">
      <c r="A104" s="235">
        <v>11802</v>
      </c>
      <c r="B104" s="235" t="s">
        <v>525</v>
      </c>
      <c r="C104" s="235"/>
      <c r="D104" s="235" t="s">
        <v>525</v>
      </c>
      <c r="E104" s="235">
        <v>11802</v>
      </c>
    </row>
    <row r="105" spans="1:5" ht="12.75" x14ac:dyDescent="0.2">
      <c r="A105" s="235">
        <v>11803</v>
      </c>
      <c r="B105" s="235" t="s">
        <v>526</v>
      </c>
      <c r="C105" s="235"/>
      <c r="D105" s="235" t="s">
        <v>526</v>
      </c>
      <c r="E105" s="235">
        <v>11803</v>
      </c>
    </row>
    <row r="106" spans="1:5" ht="12.75" x14ac:dyDescent="0.2">
      <c r="A106" s="235">
        <v>11804</v>
      </c>
      <c r="B106" s="235" t="s">
        <v>528</v>
      </c>
      <c r="C106" s="235"/>
      <c r="D106" s="235" t="s">
        <v>528</v>
      </c>
      <c r="E106" s="235">
        <v>11804</v>
      </c>
    </row>
    <row r="107" spans="1:5" ht="12.75" x14ac:dyDescent="0.2">
      <c r="A107" s="235">
        <v>11901</v>
      </c>
      <c r="B107" s="235" t="s">
        <v>679</v>
      </c>
      <c r="C107" s="235"/>
      <c r="D107" s="235" t="s">
        <v>679</v>
      </c>
      <c r="E107" s="235">
        <v>11901</v>
      </c>
    </row>
    <row r="108" spans="1:5" ht="12.75" x14ac:dyDescent="0.2">
      <c r="A108" s="235">
        <v>11902</v>
      </c>
      <c r="B108" s="235" t="s">
        <v>680</v>
      </c>
      <c r="C108" s="235"/>
      <c r="D108" s="235" t="s">
        <v>680</v>
      </c>
      <c r="E108" s="235">
        <v>11902</v>
      </c>
    </row>
    <row r="109" spans="1:5" ht="12.75" x14ac:dyDescent="0.2">
      <c r="A109" s="235">
        <v>11903</v>
      </c>
      <c r="B109" s="235" t="s">
        <v>529</v>
      </c>
      <c r="C109" s="235"/>
      <c r="D109" s="235" t="s">
        <v>529</v>
      </c>
      <c r="E109" s="235">
        <v>11903</v>
      </c>
    </row>
    <row r="110" spans="1:5" ht="12.75" x14ac:dyDescent="0.2">
      <c r="A110" s="235">
        <v>11904</v>
      </c>
      <c r="B110" s="235" t="s">
        <v>531</v>
      </c>
      <c r="C110" s="235"/>
      <c r="D110" s="235" t="s">
        <v>531</v>
      </c>
      <c r="E110" s="235">
        <v>11904</v>
      </c>
    </row>
    <row r="111" spans="1:5" ht="12.75" x14ac:dyDescent="0.2">
      <c r="A111" s="235">
        <v>11905</v>
      </c>
      <c r="B111" s="235" t="s">
        <v>532</v>
      </c>
      <c r="C111" s="235"/>
      <c r="D111" s="235" t="s">
        <v>532</v>
      </c>
      <c r="E111" s="235">
        <v>11905</v>
      </c>
    </row>
    <row r="112" spans="1:5" ht="12.75" x14ac:dyDescent="0.2">
      <c r="A112" s="235">
        <v>11906</v>
      </c>
      <c r="B112" s="235" t="s">
        <v>533</v>
      </c>
      <c r="C112" s="235"/>
      <c r="D112" s="235" t="s">
        <v>533</v>
      </c>
      <c r="E112" s="235">
        <v>11906</v>
      </c>
    </row>
    <row r="113" spans="1:5" ht="12.75" x14ac:dyDescent="0.2">
      <c r="A113" s="235">
        <v>11907</v>
      </c>
      <c r="B113" s="235" t="s">
        <v>535</v>
      </c>
      <c r="C113" s="235"/>
      <c r="D113" s="235" t="s">
        <v>535</v>
      </c>
      <c r="E113" s="235">
        <v>11907</v>
      </c>
    </row>
    <row r="114" spans="1:5" ht="12.75" x14ac:dyDescent="0.2">
      <c r="A114" s="235">
        <v>11908</v>
      </c>
      <c r="B114" s="235" t="s">
        <v>536</v>
      </c>
      <c r="C114" s="235"/>
      <c r="D114" s="235" t="s">
        <v>536</v>
      </c>
      <c r="E114" s="235">
        <v>11908</v>
      </c>
    </row>
    <row r="115" spans="1:5" ht="12.75" x14ac:dyDescent="0.2">
      <c r="A115" s="235">
        <v>11909</v>
      </c>
      <c r="B115" s="235" t="s">
        <v>537</v>
      </c>
      <c r="C115" s="235"/>
      <c r="D115" s="235" t="s">
        <v>537</v>
      </c>
      <c r="E115" s="235">
        <v>11909</v>
      </c>
    </row>
    <row r="116" spans="1:5" ht="12.75" x14ac:dyDescent="0.2">
      <c r="A116" s="235">
        <v>11910</v>
      </c>
      <c r="B116" s="235" t="s">
        <v>538</v>
      </c>
      <c r="C116" s="235"/>
      <c r="D116" s="235" t="s">
        <v>538</v>
      </c>
      <c r="E116" s="235">
        <v>11910</v>
      </c>
    </row>
    <row r="117" spans="1:5" ht="12.75" x14ac:dyDescent="0.2">
      <c r="A117" s="235">
        <v>11911</v>
      </c>
      <c r="B117" s="235" t="s">
        <v>539</v>
      </c>
      <c r="C117" s="235"/>
      <c r="D117" s="235" t="s">
        <v>539</v>
      </c>
      <c r="E117" s="235">
        <v>11911</v>
      </c>
    </row>
    <row r="118" spans="1:5" ht="12.75" x14ac:dyDescent="0.2">
      <c r="A118" s="235">
        <v>11912</v>
      </c>
      <c r="B118" s="235" t="s">
        <v>540</v>
      </c>
      <c r="C118" s="235"/>
      <c r="D118" s="235" t="s">
        <v>540</v>
      </c>
      <c r="E118" s="235">
        <v>11912</v>
      </c>
    </row>
    <row r="119" spans="1:5" ht="12.75" x14ac:dyDescent="0.2">
      <c r="A119" s="235">
        <v>12001</v>
      </c>
      <c r="B119" s="235" t="s">
        <v>681</v>
      </c>
      <c r="C119" s="235"/>
      <c r="D119" s="235" t="s">
        <v>681</v>
      </c>
      <c r="E119" s="235">
        <v>12001</v>
      </c>
    </row>
    <row r="120" spans="1:5" ht="12.75" x14ac:dyDescent="0.2">
      <c r="A120" s="235">
        <v>12002</v>
      </c>
      <c r="B120" s="235" t="s">
        <v>682</v>
      </c>
      <c r="C120" s="235"/>
      <c r="D120" s="235" t="s">
        <v>682</v>
      </c>
      <c r="E120" s="235">
        <v>12002</v>
      </c>
    </row>
    <row r="121" spans="1:5" ht="12.75" x14ac:dyDescent="0.2">
      <c r="A121" s="235">
        <v>12003</v>
      </c>
      <c r="B121" s="235" t="s">
        <v>683</v>
      </c>
      <c r="C121" s="235"/>
      <c r="D121" s="235" t="s">
        <v>683</v>
      </c>
      <c r="E121" s="235">
        <v>12003</v>
      </c>
    </row>
    <row r="122" spans="1:5" ht="12.75" x14ac:dyDescent="0.2">
      <c r="A122" s="235">
        <v>12004</v>
      </c>
      <c r="B122" s="235" t="s">
        <v>684</v>
      </c>
      <c r="C122" s="235"/>
      <c r="D122" s="235" t="s">
        <v>684</v>
      </c>
      <c r="E122" s="235">
        <v>12004</v>
      </c>
    </row>
    <row r="123" spans="1:5" ht="12.75" x14ac:dyDescent="0.2">
      <c r="A123" s="235">
        <v>12005</v>
      </c>
      <c r="B123" s="235" t="s">
        <v>685</v>
      </c>
      <c r="C123" s="235"/>
      <c r="D123" s="235" t="s">
        <v>685</v>
      </c>
      <c r="E123" s="235">
        <v>12005</v>
      </c>
    </row>
    <row r="124" spans="1:5" ht="12.75" x14ac:dyDescent="0.2">
      <c r="A124" s="235">
        <v>12006</v>
      </c>
      <c r="B124" s="235" t="s">
        <v>686</v>
      </c>
      <c r="C124" s="235"/>
      <c r="D124" s="235" t="s">
        <v>686</v>
      </c>
      <c r="E124" s="235">
        <v>12006</v>
      </c>
    </row>
    <row r="125" spans="1:5" ht="12.75" x14ac:dyDescent="0.2">
      <c r="A125" s="235">
        <v>20101</v>
      </c>
      <c r="B125" s="235" t="s">
        <v>152</v>
      </c>
      <c r="C125" s="235"/>
      <c r="D125" s="235" t="s">
        <v>152</v>
      </c>
      <c r="E125" s="235">
        <v>20101</v>
      </c>
    </row>
    <row r="126" spans="1:5" ht="12.75" x14ac:dyDescent="0.2">
      <c r="A126" s="235">
        <v>20102</v>
      </c>
      <c r="B126" s="235" t="s">
        <v>486</v>
      </c>
      <c r="C126" s="235"/>
      <c r="D126" s="235" t="s">
        <v>486</v>
      </c>
      <c r="E126" s="235">
        <v>20102</v>
      </c>
    </row>
    <row r="127" spans="1:5" ht="12.75" x14ac:dyDescent="0.2">
      <c r="A127" s="235">
        <v>20103</v>
      </c>
      <c r="B127" s="235" t="s">
        <v>216</v>
      </c>
      <c r="C127" s="235"/>
      <c r="D127" s="235" t="s">
        <v>216</v>
      </c>
      <c r="E127" s="235">
        <v>20103</v>
      </c>
    </row>
    <row r="128" spans="1:5" ht="12.75" x14ac:dyDescent="0.2">
      <c r="A128" s="235">
        <v>20104</v>
      </c>
      <c r="B128" s="235" t="s">
        <v>217</v>
      </c>
      <c r="C128" s="235"/>
      <c r="D128" s="235" t="s">
        <v>217</v>
      </c>
      <c r="E128" s="235">
        <v>20104</v>
      </c>
    </row>
    <row r="129" spans="1:5" ht="12.75" x14ac:dyDescent="0.2">
      <c r="A129" s="235">
        <v>20105</v>
      </c>
      <c r="B129" s="235" t="s">
        <v>542</v>
      </c>
      <c r="C129" s="235"/>
      <c r="D129" s="235" t="s">
        <v>542</v>
      </c>
      <c r="E129" s="235">
        <v>20105</v>
      </c>
    </row>
    <row r="130" spans="1:5" ht="12.75" x14ac:dyDescent="0.2">
      <c r="A130" s="235">
        <v>20106</v>
      </c>
      <c r="B130" s="235" t="s">
        <v>219</v>
      </c>
      <c r="C130" s="235"/>
      <c r="D130" s="235" t="s">
        <v>219</v>
      </c>
      <c r="E130" s="235">
        <v>20106</v>
      </c>
    </row>
    <row r="131" spans="1:5" ht="12.75" x14ac:dyDescent="0.2">
      <c r="A131" s="235">
        <v>20107</v>
      </c>
      <c r="B131" s="235" t="s">
        <v>221</v>
      </c>
      <c r="C131" s="235"/>
      <c r="D131" s="235" t="s">
        <v>221</v>
      </c>
      <c r="E131" s="235">
        <v>20107</v>
      </c>
    </row>
    <row r="132" spans="1:5" ht="12.75" x14ac:dyDescent="0.2">
      <c r="A132" s="235">
        <v>20108</v>
      </c>
      <c r="B132" s="235" t="s">
        <v>222</v>
      </c>
      <c r="C132" s="235"/>
      <c r="D132" s="235" t="s">
        <v>222</v>
      </c>
      <c r="E132" s="235">
        <v>20108</v>
      </c>
    </row>
    <row r="133" spans="1:5" ht="12.75" x14ac:dyDescent="0.2">
      <c r="A133" s="235">
        <v>20109</v>
      </c>
      <c r="B133" s="235" t="s">
        <v>544</v>
      </c>
      <c r="C133" s="235"/>
      <c r="D133" s="235" t="s">
        <v>544</v>
      </c>
      <c r="E133" s="235">
        <v>20109</v>
      </c>
    </row>
    <row r="134" spans="1:5" ht="12.75" x14ac:dyDescent="0.2">
      <c r="A134" s="235">
        <v>20110</v>
      </c>
      <c r="B134" s="235" t="s">
        <v>225</v>
      </c>
      <c r="C134" s="235"/>
      <c r="D134" s="235" t="s">
        <v>225</v>
      </c>
      <c r="E134" s="235">
        <v>20110</v>
      </c>
    </row>
    <row r="135" spans="1:5" ht="12.75" x14ac:dyDescent="0.2">
      <c r="A135" s="235">
        <v>20111</v>
      </c>
      <c r="B135" s="235" t="s">
        <v>545</v>
      </c>
      <c r="C135" s="235"/>
      <c r="D135" s="235" t="s">
        <v>545</v>
      </c>
      <c r="E135" s="235">
        <v>20111</v>
      </c>
    </row>
    <row r="136" spans="1:5" ht="12.75" x14ac:dyDescent="0.2">
      <c r="A136" s="235">
        <v>20112</v>
      </c>
      <c r="B136" s="235" t="s">
        <v>227</v>
      </c>
      <c r="C136" s="235"/>
      <c r="D136" s="235" t="s">
        <v>227</v>
      </c>
      <c r="E136" s="235">
        <v>20112</v>
      </c>
    </row>
    <row r="137" spans="1:5" ht="12.75" x14ac:dyDescent="0.2">
      <c r="A137" s="235">
        <v>20113</v>
      </c>
      <c r="B137" s="235" t="s">
        <v>229</v>
      </c>
      <c r="C137" s="235"/>
      <c r="D137" s="235" t="s">
        <v>229</v>
      </c>
      <c r="E137" s="235">
        <v>20113</v>
      </c>
    </row>
    <row r="138" spans="1:5" ht="12.75" x14ac:dyDescent="0.2">
      <c r="A138" s="235">
        <v>20114</v>
      </c>
      <c r="B138" s="235" t="s">
        <v>547</v>
      </c>
      <c r="C138" s="235"/>
      <c r="D138" s="235" t="s">
        <v>547</v>
      </c>
      <c r="E138" s="235">
        <v>20114</v>
      </c>
    </row>
    <row r="139" spans="1:5" ht="12.75" x14ac:dyDescent="0.2">
      <c r="A139" s="235">
        <v>20201</v>
      </c>
      <c r="B139" s="235" t="s">
        <v>408</v>
      </c>
      <c r="C139" s="235"/>
      <c r="D139" s="235" t="s">
        <v>408</v>
      </c>
      <c r="E139" s="235">
        <v>20201</v>
      </c>
    </row>
    <row r="140" spans="1:5" ht="12.75" x14ac:dyDescent="0.2">
      <c r="A140" s="235">
        <v>20202</v>
      </c>
      <c r="B140" s="235" t="s">
        <v>493</v>
      </c>
      <c r="C140" s="235"/>
      <c r="D140" s="235" t="s">
        <v>493</v>
      </c>
      <c r="E140" s="235">
        <v>20202</v>
      </c>
    </row>
    <row r="141" spans="1:5" ht="12.75" x14ac:dyDescent="0.2">
      <c r="A141" s="235">
        <v>20203</v>
      </c>
      <c r="B141" s="235" t="s">
        <v>549</v>
      </c>
      <c r="C141" s="235"/>
      <c r="D141" s="235" t="s">
        <v>549</v>
      </c>
      <c r="E141" s="235">
        <v>20203</v>
      </c>
    </row>
    <row r="142" spans="1:5" ht="12.75" x14ac:dyDescent="0.2">
      <c r="A142" s="235">
        <v>20204</v>
      </c>
      <c r="B142" s="235" t="s">
        <v>687</v>
      </c>
      <c r="C142" s="235"/>
      <c r="D142" s="235" t="s">
        <v>687</v>
      </c>
      <c r="E142" s="235">
        <v>20204</v>
      </c>
    </row>
    <row r="143" spans="1:5" ht="12.75" x14ac:dyDescent="0.2">
      <c r="A143" s="235">
        <v>20205</v>
      </c>
      <c r="B143" s="235" t="s">
        <v>550</v>
      </c>
      <c r="C143" s="235"/>
      <c r="D143" s="235" t="s">
        <v>550</v>
      </c>
      <c r="E143" s="235">
        <v>20205</v>
      </c>
    </row>
    <row r="144" spans="1:5" ht="12.75" x14ac:dyDescent="0.2">
      <c r="A144" s="235">
        <v>20206</v>
      </c>
      <c r="B144" s="235" t="s">
        <v>551</v>
      </c>
      <c r="C144" s="235"/>
      <c r="D144" s="235" t="s">
        <v>551</v>
      </c>
      <c r="E144" s="235">
        <v>20206</v>
      </c>
    </row>
    <row r="145" spans="1:5" ht="12.75" x14ac:dyDescent="0.2">
      <c r="A145" s="235">
        <v>20207</v>
      </c>
      <c r="B145" s="235" t="s">
        <v>552</v>
      </c>
      <c r="C145" s="235"/>
      <c r="D145" s="235" t="s">
        <v>552</v>
      </c>
      <c r="E145" s="235">
        <v>20207</v>
      </c>
    </row>
    <row r="146" spans="1:5" ht="12.75" x14ac:dyDescent="0.2">
      <c r="A146" s="235">
        <v>20208</v>
      </c>
      <c r="B146" s="235" t="s">
        <v>553</v>
      </c>
      <c r="C146" s="235"/>
      <c r="D146" s="235" t="s">
        <v>553</v>
      </c>
      <c r="E146" s="235">
        <v>20208</v>
      </c>
    </row>
    <row r="147" spans="1:5" ht="12.75" x14ac:dyDescent="0.2">
      <c r="A147" s="235">
        <v>20209</v>
      </c>
      <c r="B147" s="235" t="s">
        <v>555</v>
      </c>
      <c r="C147" s="235"/>
      <c r="D147" s="235" t="s">
        <v>555</v>
      </c>
      <c r="E147" s="235">
        <v>20209</v>
      </c>
    </row>
    <row r="148" spans="1:5" ht="12.75" x14ac:dyDescent="0.2">
      <c r="A148" s="235">
        <v>20210</v>
      </c>
      <c r="B148" s="235" t="s">
        <v>556</v>
      </c>
      <c r="C148" s="235"/>
      <c r="D148" s="235" t="s">
        <v>556</v>
      </c>
      <c r="E148" s="235">
        <v>20210</v>
      </c>
    </row>
    <row r="149" spans="1:5" ht="12.75" x14ac:dyDescent="0.2">
      <c r="A149" s="235">
        <v>20211</v>
      </c>
      <c r="B149" s="235" t="s">
        <v>557</v>
      </c>
      <c r="C149" s="235"/>
      <c r="D149" s="235" t="s">
        <v>557</v>
      </c>
      <c r="E149" s="235">
        <v>20211</v>
      </c>
    </row>
    <row r="150" spans="1:5" ht="12.75" x14ac:dyDescent="0.2">
      <c r="A150" s="235">
        <v>20212</v>
      </c>
      <c r="B150" s="235" t="s">
        <v>559</v>
      </c>
      <c r="C150" s="235"/>
      <c r="D150" s="235" t="s">
        <v>559</v>
      </c>
      <c r="E150" s="235">
        <v>20212</v>
      </c>
    </row>
    <row r="151" spans="1:5" ht="12.75" x14ac:dyDescent="0.2">
      <c r="A151" s="235">
        <v>20213</v>
      </c>
      <c r="B151" s="235" t="s">
        <v>688</v>
      </c>
      <c r="C151" s="235"/>
      <c r="D151" s="235" t="s">
        <v>688</v>
      </c>
      <c r="E151" s="235">
        <v>20213</v>
      </c>
    </row>
    <row r="152" spans="1:5" ht="12.75" x14ac:dyDescent="0.2">
      <c r="A152" s="235">
        <v>20214</v>
      </c>
      <c r="B152" s="235" t="s">
        <v>560</v>
      </c>
      <c r="C152" s="235"/>
      <c r="D152" s="235" t="s">
        <v>560</v>
      </c>
      <c r="E152" s="235">
        <v>20214</v>
      </c>
    </row>
    <row r="153" spans="1:5" ht="12.75" x14ac:dyDescent="0.2">
      <c r="A153" s="235">
        <v>20301</v>
      </c>
      <c r="B153" s="235" t="s">
        <v>159</v>
      </c>
      <c r="C153" s="235"/>
      <c r="D153" s="235" t="s">
        <v>159</v>
      </c>
      <c r="E153" s="235">
        <v>20301</v>
      </c>
    </row>
    <row r="154" spans="1:5" ht="12.75" x14ac:dyDescent="0.2">
      <c r="A154" s="235">
        <v>20302</v>
      </c>
      <c r="B154" s="235" t="s">
        <v>197</v>
      </c>
      <c r="C154" s="235"/>
      <c r="D154" s="235" t="s">
        <v>197</v>
      </c>
      <c r="E154" s="235">
        <v>20302</v>
      </c>
    </row>
    <row r="155" spans="1:5" ht="12.75" x14ac:dyDescent="0.2">
      <c r="A155" s="235">
        <v>20303</v>
      </c>
      <c r="B155" s="235" t="s">
        <v>561</v>
      </c>
      <c r="C155" s="235"/>
      <c r="D155" s="235" t="s">
        <v>561</v>
      </c>
      <c r="E155" s="235">
        <v>20303</v>
      </c>
    </row>
    <row r="156" spans="1:5" ht="12.75" x14ac:dyDescent="0.2">
      <c r="A156" s="235">
        <v>20304</v>
      </c>
      <c r="B156" s="235" t="s">
        <v>237</v>
      </c>
      <c r="C156" s="235"/>
      <c r="D156" s="235" t="s">
        <v>237</v>
      </c>
      <c r="E156" s="235">
        <v>20304</v>
      </c>
    </row>
    <row r="157" spans="1:5" ht="12.75" x14ac:dyDescent="0.2">
      <c r="A157" s="235">
        <v>20305</v>
      </c>
      <c r="B157" s="235" t="s">
        <v>238</v>
      </c>
      <c r="C157" s="235"/>
      <c r="D157" s="235" t="s">
        <v>238</v>
      </c>
      <c r="E157" s="235">
        <v>20305</v>
      </c>
    </row>
    <row r="158" spans="1:5" ht="12.75" x14ac:dyDescent="0.2">
      <c r="A158" s="235">
        <v>20307</v>
      </c>
      <c r="B158" s="235" t="s">
        <v>240</v>
      </c>
      <c r="C158" s="235"/>
      <c r="D158" s="235" t="s">
        <v>240</v>
      </c>
      <c r="E158" s="235">
        <v>20307</v>
      </c>
    </row>
    <row r="159" spans="1:5" ht="12.75" x14ac:dyDescent="0.2">
      <c r="A159" s="235">
        <v>20308</v>
      </c>
      <c r="B159" s="235" t="s">
        <v>242</v>
      </c>
      <c r="C159" s="235"/>
      <c r="D159" s="235" t="s">
        <v>242</v>
      </c>
      <c r="E159" s="235">
        <v>20308</v>
      </c>
    </row>
    <row r="160" spans="1:5" ht="12.75" x14ac:dyDescent="0.2">
      <c r="A160" s="235">
        <v>20401</v>
      </c>
      <c r="B160" s="235" t="s">
        <v>164</v>
      </c>
      <c r="C160" s="235"/>
      <c r="D160" s="235" t="s">
        <v>164</v>
      </c>
      <c r="E160" s="235">
        <v>20401</v>
      </c>
    </row>
    <row r="161" spans="1:5" ht="12.75" x14ac:dyDescent="0.2">
      <c r="A161" s="235">
        <v>20402</v>
      </c>
      <c r="B161" s="235" t="s">
        <v>200</v>
      </c>
      <c r="C161" s="235"/>
      <c r="D161" s="235" t="s">
        <v>200</v>
      </c>
      <c r="E161" s="235">
        <v>20402</v>
      </c>
    </row>
    <row r="162" spans="1:5" ht="12.75" x14ac:dyDescent="0.2">
      <c r="A162" s="235">
        <v>20403</v>
      </c>
      <c r="B162" s="235" t="s">
        <v>563</v>
      </c>
      <c r="C162" s="235"/>
      <c r="D162" s="235" t="s">
        <v>563</v>
      </c>
      <c r="E162" s="235">
        <v>20403</v>
      </c>
    </row>
    <row r="163" spans="1:5" ht="12.75" x14ac:dyDescent="0.2">
      <c r="A163" s="235">
        <v>20404</v>
      </c>
      <c r="B163" s="235" t="s">
        <v>245</v>
      </c>
      <c r="C163" s="235"/>
      <c r="D163" s="235" t="s">
        <v>245</v>
      </c>
      <c r="E163" s="235">
        <v>20404</v>
      </c>
    </row>
    <row r="164" spans="1:5" ht="12.75" x14ac:dyDescent="0.2">
      <c r="A164" s="235">
        <v>20501</v>
      </c>
      <c r="B164" s="235" t="s">
        <v>168</v>
      </c>
      <c r="C164" s="235"/>
      <c r="D164" s="235" t="s">
        <v>168</v>
      </c>
      <c r="E164" s="235">
        <v>20501</v>
      </c>
    </row>
    <row r="165" spans="1:5" ht="12.75" x14ac:dyDescent="0.2">
      <c r="A165" s="235">
        <v>20502</v>
      </c>
      <c r="B165" s="235" t="s">
        <v>521</v>
      </c>
      <c r="C165" s="235"/>
      <c r="D165" s="235" t="s">
        <v>521</v>
      </c>
      <c r="E165" s="235">
        <v>20502</v>
      </c>
    </row>
    <row r="166" spans="1:5" ht="12.75" x14ac:dyDescent="0.2">
      <c r="A166" s="235">
        <v>20503</v>
      </c>
      <c r="B166" s="235" t="s">
        <v>247</v>
      </c>
      <c r="C166" s="235"/>
      <c r="D166" s="235" t="s">
        <v>247</v>
      </c>
      <c r="E166" s="235">
        <v>20503</v>
      </c>
    </row>
    <row r="167" spans="1:5" ht="12.75" x14ac:dyDescent="0.2">
      <c r="A167" s="235">
        <v>20504</v>
      </c>
      <c r="B167" s="235" t="s">
        <v>249</v>
      </c>
      <c r="C167" s="235"/>
      <c r="D167" s="235" t="s">
        <v>249</v>
      </c>
      <c r="E167" s="235">
        <v>20504</v>
      </c>
    </row>
    <row r="168" spans="1:5" ht="12.75" x14ac:dyDescent="0.2">
      <c r="A168" s="235">
        <v>20505</v>
      </c>
      <c r="B168" s="235" t="s">
        <v>566</v>
      </c>
      <c r="C168" s="235"/>
      <c r="D168" s="235" t="s">
        <v>566</v>
      </c>
      <c r="E168" s="235">
        <v>20505</v>
      </c>
    </row>
    <row r="169" spans="1:5" ht="12.75" x14ac:dyDescent="0.2">
      <c r="A169" s="235">
        <v>20506</v>
      </c>
      <c r="B169" s="235" t="s">
        <v>567</v>
      </c>
      <c r="C169" s="235"/>
      <c r="D169" s="235" t="s">
        <v>567</v>
      </c>
      <c r="E169" s="235">
        <v>20506</v>
      </c>
    </row>
    <row r="170" spans="1:5" ht="12.75" x14ac:dyDescent="0.2">
      <c r="A170" s="235">
        <v>20507</v>
      </c>
      <c r="B170" s="235" t="s">
        <v>251</v>
      </c>
      <c r="C170" s="235"/>
      <c r="D170" s="235" t="s">
        <v>251</v>
      </c>
      <c r="E170" s="235">
        <v>20507</v>
      </c>
    </row>
    <row r="171" spans="1:5" ht="12.75" x14ac:dyDescent="0.2">
      <c r="A171" s="235">
        <v>20508</v>
      </c>
      <c r="B171" s="235" t="s">
        <v>253</v>
      </c>
      <c r="C171" s="235"/>
      <c r="D171" s="235" t="s">
        <v>253</v>
      </c>
      <c r="E171" s="235">
        <v>20508</v>
      </c>
    </row>
    <row r="172" spans="1:5" ht="12.75" x14ac:dyDescent="0.2">
      <c r="A172" s="235">
        <v>20601</v>
      </c>
      <c r="B172" s="235" t="s">
        <v>173</v>
      </c>
      <c r="C172" s="235"/>
      <c r="D172" s="235" t="s">
        <v>173</v>
      </c>
      <c r="E172" s="235">
        <v>20601</v>
      </c>
    </row>
    <row r="173" spans="1:5" ht="12.75" x14ac:dyDescent="0.2">
      <c r="A173" s="235">
        <v>20602</v>
      </c>
      <c r="B173" s="235" t="s">
        <v>206</v>
      </c>
      <c r="C173" s="235"/>
      <c r="D173" s="235" t="s">
        <v>206</v>
      </c>
      <c r="E173" s="235">
        <v>20602</v>
      </c>
    </row>
    <row r="174" spans="1:5" ht="12.75" x14ac:dyDescent="0.2">
      <c r="A174" s="235">
        <v>20603</v>
      </c>
      <c r="B174" s="235" t="s">
        <v>568</v>
      </c>
      <c r="C174" s="235"/>
      <c r="D174" s="235" t="s">
        <v>568</v>
      </c>
      <c r="E174" s="235">
        <v>20603</v>
      </c>
    </row>
    <row r="175" spans="1:5" ht="12.75" x14ac:dyDescent="0.2">
      <c r="A175" s="235">
        <v>20604</v>
      </c>
      <c r="B175" s="235" t="s">
        <v>258</v>
      </c>
      <c r="C175" s="235"/>
      <c r="D175" s="235" t="s">
        <v>258</v>
      </c>
      <c r="E175" s="235">
        <v>20604</v>
      </c>
    </row>
    <row r="176" spans="1:5" ht="12.75" x14ac:dyDescent="0.2">
      <c r="A176" s="235">
        <v>20605</v>
      </c>
      <c r="B176" s="235" t="s">
        <v>569</v>
      </c>
      <c r="C176" s="235"/>
      <c r="D176" s="235" t="s">
        <v>569</v>
      </c>
      <c r="E176" s="235">
        <v>20605</v>
      </c>
    </row>
    <row r="177" spans="1:5" ht="12.75" x14ac:dyDescent="0.2">
      <c r="A177" s="235">
        <v>20606</v>
      </c>
      <c r="B177" s="235" t="s">
        <v>259</v>
      </c>
      <c r="C177" s="235"/>
      <c r="D177" s="235" t="s">
        <v>259</v>
      </c>
      <c r="E177" s="235">
        <v>20606</v>
      </c>
    </row>
    <row r="178" spans="1:5" ht="12.75" x14ac:dyDescent="0.2">
      <c r="A178" s="235">
        <v>20607</v>
      </c>
      <c r="B178" s="235" t="s">
        <v>689</v>
      </c>
      <c r="C178" s="235"/>
      <c r="D178" s="235" t="s">
        <v>689</v>
      </c>
      <c r="E178" s="235">
        <v>20607</v>
      </c>
    </row>
    <row r="179" spans="1:5" ht="12.75" x14ac:dyDescent="0.2">
      <c r="A179" s="235">
        <v>20608</v>
      </c>
      <c r="B179" s="235" t="s">
        <v>261</v>
      </c>
      <c r="C179" s="235"/>
      <c r="D179" s="235" t="s">
        <v>261</v>
      </c>
      <c r="E179" s="235">
        <v>20608</v>
      </c>
    </row>
    <row r="180" spans="1:5" ht="12.75" x14ac:dyDescent="0.2">
      <c r="A180" s="235">
        <v>20701</v>
      </c>
      <c r="B180" s="235" t="s">
        <v>177</v>
      </c>
      <c r="C180" s="235"/>
      <c r="D180" s="235" t="s">
        <v>177</v>
      </c>
      <c r="E180" s="235">
        <v>20701</v>
      </c>
    </row>
    <row r="181" spans="1:5" ht="12.75" x14ac:dyDescent="0.2">
      <c r="A181" s="235">
        <v>20702</v>
      </c>
      <c r="B181" s="235" t="s">
        <v>209</v>
      </c>
      <c r="C181" s="235"/>
      <c r="D181" s="235" t="s">
        <v>209</v>
      </c>
      <c r="E181" s="235">
        <v>20702</v>
      </c>
    </row>
    <row r="182" spans="1:5" ht="12.75" x14ac:dyDescent="0.2">
      <c r="A182" s="235">
        <v>20703</v>
      </c>
      <c r="B182" s="235" t="s">
        <v>263</v>
      </c>
      <c r="C182" s="235"/>
      <c r="D182" s="235" t="s">
        <v>263</v>
      </c>
      <c r="E182" s="235">
        <v>20703</v>
      </c>
    </row>
    <row r="183" spans="1:5" ht="12.75" x14ac:dyDescent="0.2">
      <c r="A183" s="235">
        <v>20704</v>
      </c>
      <c r="B183" s="235" t="s">
        <v>264</v>
      </c>
      <c r="C183" s="235"/>
      <c r="D183" s="235" t="s">
        <v>264</v>
      </c>
      <c r="E183" s="235">
        <v>20704</v>
      </c>
    </row>
    <row r="184" spans="1:5" ht="12.75" x14ac:dyDescent="0.2">
      <c r="A184" s="235">
        <v>20705</v>
      </c>
      <c r="B184" s="235" t="s">
        <v>265</v>
      </c>
      <c r="C184" s="235"/>
      <c r="D184" s="235" t="s">
        <v>265</v>
      </c>
      <c r="E184" s="235">
        <v>20705</v>
      </c>
    </row>
    <row r="185" spans="1:5" ht="12.75" x14ac:dyDescent="0.2">
      <c r="A185" s="235">
        <v>20706</v>
      </c>
      <c r="B185" s="235" t="s">
        <v>572</v>
      </c>
      <c r="C185" s="235"/>
      <c r="D185" s="235" t="s">
        <v>572</v>
      </c>
      <c r="E185" s="235">
        <v>20706</v>
      </c>
    </row>
    <row r="186" spans="1:5" ht="12.75" x14ac:dyDescent="0.2">
      <c r="A186" s="235">
        <v>20707</v>
      </c>
      <c r="B186" s="235" t="s">
        <v>574</v>
      </c>
      <c r="C186" s="235"/>
      <c r="D186" s="235" t="s">
        <v>574</v>
      </c>
      <c r="E186" s="235">
        <v>20707</v>
      </c>
    </row>
    <row r="187" spans="1:5" ht="12.75" x14ac:dyDescent="0.2">
      <c r="A187" s="235">
        <v>20801</v>
      </c>
      <c r="B187" s="235" t="s">
        <v>459</v>
      </c>
      <c r="C187" s="235"/>
      <c r="D187" s="235" t="s">
        <v>459</v>
      </c>
      <c r="E187" s="235">
        <v>20801</v>
      </c>
    </row>
    <row r="188" spans="1:5" ht="12.75" x14ac:dyDescent="0.2">
      <c r="A188" s="235">
        <v>20802</v>
      </c>
      <c r="B188" s="235" t="s">
        <v>541</v>
      </c>
      <c r="C188" s="235"/>
      <c r="D188" s="235" t="s">
        <v>541</v>
      </c>
      <c r="E188" s="235">
        <v>20802</v>
      </c>
    </row>
    <row r="189" spans="1:5" ht="12.75" x14ac:dyDescent="0.2">
      <c r="A189" s="235">
        <v>20803</v>
      </c>
      <c r="B189" s="235" t="s">
        <v>576</v>
      </c>
      <c r="C189" s="235"/>
      <c r="D189" s="235" t="s">
        <v>576</v>
      </c>
      <c r="E189" s="235">
        <v>20803</v>
      </c>
    </row>
    <row r="190" spans="1:5" ht="12.75" x14ac:dyDescent="0.2">
      <c r="A190" s="235">
        <v>20804</v>
      </c>
      <c r="B190" s="235" t="s">
        <v>577</v>
      </c>
      <c r="C190" s="235"/>
      <c r="D190" s="235" t="s">
        <v>577</v>
      </c>
      <c r="E190" s="235">
        <v>20804</v>
      </c>
    </row>
    <row r="191" spans="1:5" ht="12.75" x14ac:dyDescent="0.2">
      <c r="A191" s="235">
        <v>20805</v>
      </c>
      <c r="B191" s="235" t="s">
        <v>690</v>
      </c>
      <c r="C191" s="235"/>
      <c r="D191" s="235" t="s">
        <v>690</v>
      </c>
      <c r="E191" s="235">
        <v>20805</v>
      </c>
    </row>
    <row r="192" spans="1:5" ht="12.75" x14ac:dyDescent="0.2">
      <c r="A192" s="235">
        <v>20901</v>
      </c>
      <c r="B192" s="235" t="s">
        <v>182</v>
      </c>
      <c r="C192" s="235"/>
      <c r="D192" s="235" t="s">
        <v>182</v>
      </c>
      <c r="E192" s="235">
        <v>20901</v>
      </c>
    </row>
    <row r="193" spans="1:5" ht="12.75" x14ac:dyDescent="0.2">
      <c r="A193" s="235">
        <v>20902</v>
      </c>
      <c r="B193" s="235" t="s">
        <v>215</v>
      </c>
      <c r="C193" s="235"/>
      <c r="D193" s="235" t="s">
        <v>215</v>
      </c>
      <c r="E193" s="235">
        <v>20902</v>
      </c>
    </row>
    <row r="194" spans="1:5" ht="12.75" x14ac:dyDescent="0.2">
      <c r="A194" s="235">
        <v>20903</v>
      </c>
      <c r="B194" s="235" t="s">
        <v>691</v>
      </c>
      <c r="C194" s="235"/>
      <c r="D194" s="235" t="s">
        <v>691</v>
      </c>
      <c r="E194" s="235">
        <v>20903</v>
      </c>
    </row>
    <row r="195" spans="1:5" ht="12.75" x14ac:dyDescent="0.2">
      <c r="A195" s="235">
        <v>20904</v>
      </c>
      <c r="B195" s="235" t="s">
        <v>270</v>
      </c>
      <c r="C195" s="235"/>
      <c r="D195" s="235" t="s">
        <v>270</v>
      </c>
      <c r="E195" s="235">
        <v>20904</v>
      </c>
    </row>
    <row r="196" spans="1:5" ht="12.75" x14ac:dyDescent="0.2">
      <c r="A196" s="235">
        <v>20905</v>
      </c>
      <c r="B196" s="235" t="s">
        <v>271</v>
      </c>
      <c r="C196" s="235"/>
      <c r="D196" s="235" t="s">
        <v>271</v>
      </c>
      <c r="E196" s="235">
        <v>20905</v>
      </c>
    </row>
    <row r="197" spans="1:5" ht="12.75" x14ac:dyDescent="0.2">
      <c r="A197" s="235">
        <v>21001</v>
      </c>
      <c r="B197" s="235" t="s">
        <v>186</v>
      </c>
      <c r="C197" s="235"/>
      <c r="D197" s="235" t="s">
        <v>186</v>
      </c>
      <c r="E197" s="235">
        <v>21001</v>
      </c>
    </row>
    <row r="198" spans="1:5" ht="12.75" x14ac:dyDescent="0.2">
      <c r="A198" s="235">
        <v>21002</v>
      </c>
      <c r="B198" s="235" t="s">
        <v>220</v>
      </c>
      <c r="C198" s="235"/>
      <c r="D198" s="235" t="s">
        <v>220</v>
      </c>
      <c r="E198" s="235">
        <v>21002</v>
      </c>
    </row>
    <row r="199" spans="1:5" ht="12.75" x14ac:dyDescent="0.2">
      <c r="A199" s="235">
        <v>21003</v>
      </c>
      <c r="B199" s="235" t="s">
        <v>273</v>
      </c>
      <c r="C199" s="235"/>
      <c r="D199" s="235" t="s">
        <v>273</v>
      </c>
      <c r="E199" s="235">
        <v>21003</v>
      </c>
    </row>
    <row r="200" spans="1:5" ht="12.75" x14ac:dyDescent="0.2">
      <c r="A200" s="235">
        <v>21004</v>
      </c>
      <c r="B200" s="235" t="s">
        <v>692</v>
      </c>
      <c r="C200" s="235"/>
      <c r="D200" s="235" t="s">
        <v>692</v>
      </c>
      <c r="E200" s="235">
        <v>21004</v>
      </c>
    </row>
    <row r="201" spans="1:5" ht="12.75" x14ac:dyDescent="0.2">
      <c r="A201" s="235">
        <v>21005</v>
      </c>
      <c r="B201" s="235" t="s">
        <v>275</v>
      </c>
      <c r="C201" s="235"/>
      <c r="D201" s="235" t="s">
        <v>275</v>
      </c>
      <c r="E201" s="235">
        <v>21005</v>
      </c>
    </row>
    <row r="202" spans="1:5" ht="12.75" x14ac:dyDescent="0.2">
      <c r="A202" s="235">
        <v>21006</v>
      </c>
      <c r="B202" s="235" t="s">
        <v>277</v>
      </c>
      <c r="C202" s="235"/>
      <c r="D202" s="235" t="s">
        <v>277</v>
      </c>
      <c r="E202" s="235">
        <v>21006</v>
      </c>
    </row>
    <row r="203" spans="1:5" ht="12.75" x14ac:dyDescent="0.2">
      <c r="A203" s="235">
        <v>21007</v>
      </c>
      <c r="B203" s="235" t="s">
        <v>693</v>
      </c>
      <c r="C203" s="235"/>
      <c r="D203" s="235" t="s">
        <v>693</v>
      </c>
      <c r="E203" s="235">
        <v>21007</v>
      </c>
    </row>
    <row r="204" spans="1:5" ht="12.75" x14ac:dyDescent="0.2">
      <c r="A204" s="235">
        <v>21008</v>
      </c>
      <c r="B204" s="235" t="s">
        <v>278</v>
      </c>
      <c r="C204" s="235"/>
      <c r="D204" s="235" t="s">
        <v>278</v>
      </c>
      <c r="E204" s="235">
        <v>21008</v>
      </c>
    </row>
    <row r="205" spans="1:5" ht="12.75" x14ac:dyDescent="0.2">
      <c r="A205" s="235">
        <v>21009</v>
      </c>
      <c r="B205" s="235" t="s">
        <v>279</v>
      </c>
      <c r="C205" s="235"/>
      <c r="D205" s="235" t="s">
        <v>279</v>
      </c>
      <c r="E205" s="235">
        <v>21009</v>
      </c>
    </row>
    <row r="206" spans="1:5" ht="12.75" x14ac:dyDescent="0.2">
      <c r="A206" s="235">
        <v>21010</v>
      </c>
      <c r="B206" s="235" t="s">
        <v>280</v>
      </c>
      <c r="C206" s="235"/>
      <c r="D206" s="235" t="s">
        <v>280</v>
      </c>
      <c r="E206" s="235">
        <v>21010</v>
      </c>
    </row>
    <row r="207" spans="1:5" ht="12.75" x14ac:dyDescent="0.2">
      <c r="A207" s="235">
        <v>21011</v>
      </c>
      <c r="B207" s="235" t="s">
        <v>281</v>
      </c>
      <c r="C207" s="235"/>
      <c r="D207" s="235" t="s">
        <v>281</v>
      </c>
      <c r="E207" s="235">
        <v>21011</v>
      </c>
    </row>
    <row r="208" spans="1:5" ht="12.75" x14ac:dyDescent="0.2">
      <c r="A208" s="235">
        <v>21012</v>
      </c>
      <c r="B208" s="235" t="s">
        <v>282</v>
      </c>
      <c r="C208" s="235"/>
      <c r="D208" s="235" t="s">
        <v>282</v>
      </c>
      <c r="E208" s="235">
        <v>21012</v>
      </c>
    </row>
    <row r="209" spans="1:5" ht="12.75" x14ac:dyDescent="0.2">
      <c r="A209" s="235">
        <v>21013</v>
      </c>
      <c r="B209" s="235" t="s">
        <v>283</v>
      </c>
      <c r="C209" s="235"/>
      <c r="D209" s="235" t="s">
        <v>283</v>
      </c>
      <c r="E209" s="235">
        <v>21013</v>
      </c>
    </row>
    <row r="210" spans="1:5" ht="12.75" x14ac:dyDescent="0.2">
      <c r="A210" s="235">
        <v>21101</v>
      </c>
      <c r="B210" s="235" t="s">
        <v>189</v>
      </c>
      <c r="C210" s="235"/>
      <c r="D210" s="235" t="s">
        <v>189</v>
      </c>
      <c r="E210" s="235">
        <v>21101</v>
      </c>
    </row>
    <row r="211" spans="1:5" ht="12.75" x14ac:dyDescent="0.2">
      <c r="A211" s="235">
        <v>21102</v>
      </c>
      <c r="B211" s="235" t="s">
        <v>226</v>
      </c>
      <c r="C211" s="235"/>
      <c r="D211" s="235" t="s">
        <v>226</v>
      </c>
      <c r="E211" s="235">
        <v>21102</v>
      </c>
    </row>
    <row r="212" spans="1:5" ht="12.75" x14ac:dyDescent="0.2">
      <c r="A212" s="235">
        <v>21103</v>
      </c>
      <c r="B212" s="235" t="s">
        <v>694</v>
      </c>
      <c r="C212" s="235"/>
      <c r="D212" s="235" t="s">
        <v>694</v>
      </c>
      <c r="E212" s="235">
        <v>21103</v>
      </c>
    </row>
    <row r="213" spans="1:5" ht="12.75" x14ac:dyDescent="0.2">
      <c r="A213" s="235">
        <v>21104</v>
      </c>
      <c r="B213" s="235" t="s">
        <v>287</v>
      </c>
      <c r="C213" s="235"/>
      <c r="D213" s="235" t="s">
        <v>287</v>
      </c>
      <c r="E213" s="235">
        <v>21104</v>
      </c>
    </row>
    <row r="214" spans="1:5" ht="12.75" x14ac:dyDescent="0.2">
      <c r="A214" s="235">
        <v>21105</v>
      </c>
      <c r="B214" s="235" t="s">
        <v>288</v>
      </c>
      <c r="C214" s="235"/>
      <c r="D214" s="235" t="s">
        <v>288</v>
      </c>
      <c r="E214" s="235">
        <v>21105</v>
      </c>
    </row>
    <row r="215" spans="1:5" ht="12.75" x14ac:dyDescent="0.2">
      <c r="A215" s="235">
        <v>21106</v>
      </c>
      <c r="B215" s="235" t="s">
        <v>289</v>
      </c>
      <c r="C215" s="235"/>
      <c r="D215" s="235" t="s">
        <v>289</v>
      </c>
      <c r="E215" s="235">
        <v>21106</v>
      </c>
    </row>
    <row r="216" spans="1:5" ht="12.75" x14ac:dyDescent="0.2">
      <c r="A216" s="235">
        <v>21107</v>
      </c>
      <c r="B216" s="235" t="s">
        <v>290</v>
      </c>
      <c r="C216" s="235"/>
      <c r="D216" s="235" t="s">
        <v>290</v>
      </c>
      <c r="E216" s="235">
        <v>21107</v>
      </c>
    </row>
    <row r="217" spans="1:5" ht="12.75" x14ac:dyDescent="0.2">
      <c r="A217" s="235">
        <v>21201</v>
      </c>
      <c r="B217" s="235" t="s">
        <v>483</v>
      </c>
      <c r="C217" s="235"/>
      <c r="D217" s="235" t="s">
        <v>483</v>
      </c>
      <c r="E217" s="235">
        <v>21201</v>
      </c>
    </row>
    <row r="218" spans="1:5" ht="12.75" x14ac:dyDescent="0.2">
      <c r="A218" s="235">
        <v>21202</v>
      </c>
      <c r="B218" s="235" t="s">
        <v>548</v>
      </c>
      <c r="C218" s="235"/>
      <c r="D218" s="235" t="s">
        <v>548</v>
      </c>
      <c r="E218" s="235">
        <v>21202</v>
      </c>
    </row>
    <row r="219" spans="1:5" ht="12.75" x14ac:dyDescent="0.2">
      <c r="A219" s="235">
        <v>21203</v>
      </c>
      <c r="B219" s="235" t="s">
        <v>579</v>
      </c>
      <c r="C219" s="235"/>
      <c r="D219" s="235" t="s">
        <v>579</v>
      </c>
      <c r="E219" s="235">
        <v>21203</v>
      </c>
    </row>
    <row r="220" spans="1:5" ht="12.75" x14ac:dyDescent="0.2">
      <c r="A220" s="235">
        <v>21204</v>
      </c>
      <c r="B220" s="235" t="s">
        <v>584</v>
      </c>
      <c r="C220" s="235"/>
      <c r="D220" s="235" t="s">
        <v>584</v>
      </c>
      <c r="E220" s="235">
        <v>21204</v>
      </c>
    </row>
    <row r="221" spans="1:5" ht="12.75" x14ac:dyDescent="0.2">
      <c r="A221" s="235">
        <v>21205</v>
      </c>
      <c r="B221" s="235" t="s">
        <v>585</v>
      </c>
      <c r="C221" s="235"/>
      <c r="D221" s="235" t="s">
        <v>585</v>
      </c>
      <c r="E221" s="235">
        <v>21205</v>
      </c>
    </row>
    <row r="222" spans="1:5" ht="12.75" x14ac:dyDescent="0.2">
      <c r="A222" s="235">
        <v>21301</v>
      </c>
      <c r="B222" s="235" t="s">
        <v>293</v>
      </c>
      <c r="C222" s="235"/>
      <c r="D222" s="235" t="s">
        <v>293</v>
      </c>
      <c r="E222" s="235">
        <v>21301</v>
      </c>
    </row>
    <row r="223" spans="1:5" ht="12.75" x14ac:dyDescent="0.2">
      <c r="A223" s="235">
        <v>21302</v>
      </c>
      <c r="B223" s="235" t="s">
        <v>294</v>
      </c>
      <c r="C223" s="235"/>
      <c r="D223" s="235" t="s">
        <v>294</v>
      </c>
      <c r="E223" s="235">
        <v>21302</v>
      </c>
    </row>
    <row r="224" spans="1:5" ht="12.75" x14ac:dyDescent="0.2">
      <c r="A224" s="235">
        <v>21303</v>
      </c>
      <c r="B224" s="235" t="s">
        <v>695</v>
      </c>
      <c r="C224" s="235"/>
      <c r="D224" s="235" t="s">
        <v>695</v>
      </c>
      <c r="E224" s="235">
        <v>21303</v>
      </c>
    </row>
    <row r="225" spans="1:5" ht="12.75" x14ac:dyDescent="0.2">
      <c r="A225" s="235">
        <v>21304</v>
      </c>
      <c r="B225" s="235" t="s">
        <v>297</v>
      </c>
      <c r="C225" s="235"/>
      <c r="D225" s="235" t="s">
        <v>297</v>
      </c>
      <c r="E225" s="235">
        <v>21304</v>
      </c>
    </row>
    <row r="226" spans="1:5" ht="12.75" x14ac:dyDescent="0.2">
      <c r="A226" s="235">
        <v>21305</v>
      </c>
      <c r="B226" s="235" t="s">
        <v>299</v>
      </c>
      <c r="C226" s="235"/>
      <c r="D226" s="235" t="s">
        <v>299</v>
      </c>
      <c r="E226" s="235">
        <v>21305</v>
      </c>
    </row>
    <row r="227" spans="1:5" ht="12.75" x14ac:dyDescent="0.2">
      <c r="A227" s="235">
        <v>21306</v>
      </c>
      <c r="B227" s="235" t="s">
        <v>587</v>
      </c>
      <c r="C227" s="235"/>
      <c r="D227" s="235" t="s">
        <v>587</v>
      </c>
      <c r="E227" s="235">
        <v>21306</v>
      </c>
    </row>
    <row r="228" spans="1:5" ht="12.75" x14ac:dyDescent="0.2">
      <c r="A228" s="235">
        <v>21307</v>
      </c>
      <c r="B228" s="235" t="s">
        <v>301</v>
      </c>
      <c r="C228" s="235"/>
      <c r="D228" s="235" t="s">
        <v>301</v>
      </c>
      <c r="E228" s="235">
        <v>21307</v>
      </c>
    </row>
    <row r="229" spans="1:5" ht="12.75" x14ac:dyDescent="0.2">
      <c r="A229" s="235">
        <v>21308</v>
      </c>
      <c r="B229" s="235" t="s">
        <v>302</v>
      </c>
      <c r="C229" s="235"/>
      <c r="D229" s="235" t="s">
        <v>302</v>
      </c>
      <c r="E229" s="235">
        <v>21308</v>
      </c>
    </row>
    <row r="230" spans="1:5" ht="12.75" x14ac:dyDescent="0.2">
      <c r="A230" s="235">
        <v>21401</v>
      </c>
      <c r="B230" s="235" t="s">
        <v>303</v>
      </c>
      <c r="C230" s="235"/>
      <c r="D230" s="235" t="s">
        <v>303</v>
      </c>
      <c r="E230" s="235">
        <v>21401</v>
      </c>
    </row>
    <row r="231" spans="1:5" ht="12.75" x14ac:dyDescent="0.2">
      <c r="A231" s="236">
        <v>21402</v>
      </c>
      <c r="B231" s="235" t="s">
        <v>304</v>
      </c>
      <c r="C231" s="235"/>
      <c r="D231" s="235" t="s">
        <v>304</v>
      </c>
      <c r="E231" s="236">
        <v>21402</v>
      </c>
    </row>
    <row r="232" spans="1:5" ht="12.75" x14ac:dyDescent="0.2">
      <c r="A232" s="235">
        <v>21403</v>
      </c>
      <c r="B232" s="235" t="s">
        <v>306</v>
      </c>
      <c r="C232" s="235"/>
      <c r="D232" s="235" t="s">
        <v>306</v>
      </c>
      <c r="E232" s="235">
        <v>21403</v>
      </c>
    </row>
    <row r="233" spans="1:5" ht="12.75" x14ac:dyDescent="0.2">
      <c r="A233" s="235">
        <v>21404</v>
      </c>
      <c r="B233" s="235" t="s">
        <v>307</v>
      </c>
      <c r="C233" s="235"/>
      <c r="D233" s="235" t="s">
        <v>307</v>
      </c>
      <c r="E233" s="235">
        <v>21404</v>
      </c>
    </row>
    <row r="234" spans="1:5" ht="12.75" x14ac:dyDescent="0.2">
      <c r="A234" s="235">
        <v>21501</v>
      </c>
      <c r="B234" s="235" t="s">
        <v>309</v>
      </c>
      <c r="C234" s="235"/>
      <c r="D234" s="235" t="s">
        <v>309</v>
      </c>
      <c r="E234" s="235">
        <v>21501</v>
      </c>
    </row>
    <row r="235" spans="1:5" ht="12.75" x14ac:dyDescent="0.2">
      <c r="A235" s="235">
        <v>21502</v>
      </c>
      <c r="B235" s="235" t="s">
        <v>310</v>
      </c>
      <c r="C235" s="235"/>
      <c r="D235" s="235" t="s">
        <v>310</v>
      </c>
      <c r="E235" s="235">
        <v>21502</v>
      </c>
    </row>
    <row r="236" spans="1:5" ht="12.75" x14ac:dyDescent="0.2">
      <c r="A236" s="235">
        <v>21503</v>
      </c>
      <c r="B236" s="235" t="s">
        <v>311</v>
      </c>
      <c r="C236" s="235"/>
      <c r="D236" s="235" t="s">
        <v>311</v>
      </c>
      <c r="E236" s="235">
        <v>21503</v>
      </c>
    </row>
    <row r="237" spans="1:5" ht="12.75" x14ac:dyDescent="0.2">
      <c r="A237" s="235">
        <v>21504</v>
      </c>
      <c r="B237" s="235" t="s">
        <v>312</v>
      </c>
      <c r="C237" s="235"/>
      <c r="D237" s="235" t="s">
        <v>312</v>
      </c>
      <c r="E237" s="235">
        <v>21504</v>
      </c>
    </row>
    <row r="238" spans="1:5" ht="12.75" x14ac:dyDescent="0.2">
      <c r="A238" s="235">
        <v>21601</v>
      </c>
      <c r="B238" s="235" t="s">
        <v>592</v>
      </c>
      <c r="C238" s="235"/>
      <c r="D238" s="235" t="s">
        <v>592</v>
      </c>
      <c r="E238" s="235">
        <v>21601</v>
      </c>
    </row>
    <row r="239" spans="1:5" ht="12.75" x14ac:dyDescent="0.2">
      <c r="A239" s="235">
        <v>21602</v>
      </c>
      <c r="B239" s="235" t="s">
        <v>593</v>
      </c>
      <c r="C239" s="235"/>
      <c r="D239" s="235" t="s">
        <v>593</v>
      </c>
      <c r="E239" s="235">
        <v>21602</v>
      </c>
    </row>
    <row r="240" spans="1:5" ht="12.75" x14ac:dyDescent="0.2">
      <c r="A240" s="235">
        <v>21603</v>
      </c>
      <c r="B240" s="235" t="s">
        <v>594</v>
      </c>
      <c r="C240" s="235"/>
      <c r="D240" s="235" t="s">
        <v>594</v>
      </c>
      <c r="E240" s="235">
        <v>21603</v>
      </c>
    </row>
    <row r="241" spans="1:5" ht="12.75" x14ac:dyDescent="0.2">
      <c r="A241" s="235">
        <v>30101</v>
      </c>
      <c r="B241" s="235" t="s">
        <v>153</v>
      </c>
      <c r="C241" s="235"/>
      <c r="D241" s="235" t="s">
        <v>153</v>
      </c>
      <c r="E241" s="235">
        <v>30101</v>
      </c>
    </row>
    <row r="242" spans="1:5" ht="12.75" x14ac:dyDescent="0.2">
      <c r="A242" s="235">
        <v>30102</v>
      </c>
      <c r="B242" s="235" t="s">
        <v>191</v>
      </c>
      <c r="C242" s="235"/>
      <c r="D242" s="235" t="s">
        <v>191</v>
      </c>
      <c r="E242" s="235">
        <v>30102</v>
      </c>
    </row>
    <row r="243" spans="1:5" ht="12.75" x14ac:dyDescent="0.2">
      <c r="A243" s="235">
        <v>30103</v>
      </c>
      <c r="B243" s="235" t="s">
        <v>230</v>
      </c>
      <c r="C243" s="235"/>
      <c r="D243" s="235" t="s">
        <v>230</v>
      </c>
      <c r="E243" s="235">
        <v>30103</v>
      </c>
    </row>
    <row r="244" spans="1:5" ht="12.75" x14ac:dyDescent="0.2">
      <c r="A244" s="235">
        <v>30104</v>
      </c>
      <c r="B244" s="235" t="s">
        <v>580</v>
      </c>
      <c r="C244" s="235"/>
      <c r="D244" s="235" t="s">
        <v>580</v>
      </c>
      <c r="E244" s="235">
        <v>30104</v>
      </c>
    </row>
    <row r="245" spans="1:5" ht="12.75" x14ac:dyDescent="0.2">
      <c r="A245" s="235">
        <v>30105</v>
      </c>
      <c r="B245" s="235" t="s">
        <v>696</v>
      </c>
      <c r="C245" s="235"/>
      <c r="D245" s="235" t="s">
        <v>696</v>
      </c>
      <c r="E245" s="235">
        <v>30105</v>
      </c>
    </row>
    <row r="246" spans="1:5" ht="12.75" x14ac:dyDescent="0.2">
      <c r="A246" s="235">
        <v>30106</v>
      </c>
      <c r="B246" s="235" t="s">
        <v>697</v>
      </c>
      <c r="C246" s="235"/>
      <c r="D246" s="235" t="s">
        <v>697</v>
      </c>
      <c r="E246" s="235">
        <v>30106</v>
      </c>
    </row>
    <row r="247" spans="1:5" ht="12.75" x14ac:dyDescent="0.2">
      <c r="A247" s="235">
        <v>30107</v>
      </c>
      <c r="B247" s="235" t="s">
        <v>317</v>
      </c>
      <c r="C247" s="235"/>
      <c r="D247" s="235" t="s">
        <v>317</v>
      </c>
      <c r="E247" s="235">
        <v>30107</v>
      </c>
    </row>
    <row r="248" spans="1:5" ht="12.75" x14ac:dyDescent="0.2">
      <c r="A248" s="235">
        <v>30108</v>
      </c>
      <c r="B248" s="235" t="s">
        <v>318</v>
      </c>
      <c r="C248" s="235"/>
      <c r="D248" s="235" t="s">
        <v>318</v>
      </c>
      <c r="E248" s="235">
        <v>30108</v>
      </c>
    </row>
    <row r="249" spans="1:5" ht="12.75" x14ac:dyDescent="0.2">
      <c r="A249" s="235">
        <v>30109</v>
      </c>
      <c r="B249" s="235" t="s">
        <v>698</v>
      </c>
      <c r="C249" s="235"/>
      <c r="D249" s="235" t="s">
        <v>698</v>
      </c>
      <c r="E249" s="235">
        <v>30109</v>
      </c>
    </row>
    <row r="250" spans="1:5" ht="12.75" x14ac:dyDescent="0.2">
      <c r="A250" s="235">
        <v>30110</v>
      </c>
      <c r="B250" s="235" t="s">
        <v>320</v>
      </c>
      <c r="C250" s="235"/>
      <c r="D250" s="235" t="s">
        <v>320</v>
      </c>
      <c r="E250" s="235">
        <v>30110</v>
      </c>
    </row>
    <row r="251" spans="1:5" ht="12.75" x14ac:dyDescent="0.2">
      <c r="A251" s="235">
        <v>30111</v>
      </c>
      <c r="B251" s="235" t="s">
        <v>321</v>
      </c>
      <c r="C251" s="235"/>
      <c r="D251" s="235" t="s">
        <v>321</v>
      </c>
      <c r="E251" s="235">
        <v>30111</v>
      </c>
    </row>
    <row r="252" spans="1:5" ht="12.75" x14ac:dyDescent="0.2">
      <c r="A252" s="235">
        <v>30201</v>
      </c>
      <c r="B252" s="235" t="s">
        <v>410</v>
      </c>
      <c r="C252" s="235"/>
      <c r="D252" s="235" t="s">
        <v>410</v>
      </c>
      <c r="E252" s="235">
        <v>30201</v>
      </c>
    </row>
    <row r="253" spans="1:5" ht="12.75" x14ac:dyDescent="0.2">
      <c r="A253" s="235">
        <v>30202</v>
      </c>
      <c r="B253" s="235" t="s">
        <v>495</v>
      </c>
      <c r="C253" s="235"/>
      <c r="D253" s="235" t="s">
        <v>495</v>
      </c>
      <c r="E253" s="235">
        <v>30202</v>
      </c>
    </row>
    <row r="254" spans="1:5" ht="12.75" x14ac:dyDescent="0.2">
      <c r="A254" s="235">
        <v>30203</v>
      </c>
      <c r="B254" s="235" t="s">
        <v>558</v>
      </c>
      <c r="C254" s="235"/>
      <c r="D254" s="235" t="s">
        <v>558</v>
      </c>
      <c r="E254" s="235">
        <v>30203</v>
      </c>
    </row>
    <row r="255" spans="1:5" ht="12.75" x14ac:dyDescent="0.2">
      <c r="A255" s="235">
        <v>30204</v>
      </c>
      <c r="B255" s="235" t="s">
        <v>582</v>
      </c>
      <c r="C255" s="235"/>
      <c r="D255" s="235" t="s">
        <v>582</v>
      </c>
      <c r="E255" s="235">
        <v>30204</v>
      </c>
    </row>
    <row r="256" spans="1:5" ht="12.75" x14ac:dyDescent="0.2">
      <c r="A256" s="235">
        <v>30205</v>
      </c>
      <c r="B256" s="235" t="s">
        <v>598</v>
      </c>
      <c r="C256" s="235"/>
      <c r="D256" s="235" t="s">
        <v>598</v>
      </c>
      <c r="E256" s="235">
        <v>30205</v>
      </c>
    </row>
    <row r="257" spans="1:5" ht="12.75" x14ac:dyDescent="0.2">
      <c r="A257" s="235">
        <v>30206</v>
      </c>
      <c r="B257" s="235" t="s">
        <v>641</v>
      </c>
      <c r="C257" s="235"/>
      <c r="D257" s="235" t="s">
        <v>641</v>
      </c>
      <c r="E257" s="235">
        <v>30206</v>
      </c>
    </row>
    <row r="258" spans="1:5" ht="12.75" x14ac:dyDescent="0.2">
      <c r="A258" s="235">
        <v>30301</v>
      </c>
      <c r="B258" s="235" t="s">
        <v>419</v>
      </c>
      <c r="C258" s="235"/>
      <c r="D258" s="235" t="s">
        <v>419</v>
      </c>
      <c r="E258" s="235">
        <v>30301</v>
      </c>
    </row>
    <row r="259" spans="1:5" ht="12.75" x14ac:dyDescent="0.2">
      <c r="A259" s="235">
        <v>30302</v>
      </c>
      <c r="B259" s="235" t="s">
        <v>503</v>
      </c>
      <c r="C259" s="235"/>
      <c r="D259" s="235" t="s">
        <v>503</v>
      </c>
      <c r="E259" s="235">
        <v>30302</v>
      </c>
    </row>
    <row r="260" spans="1:5" ht="12.75" x14ac:dyDescent="0.2">
      <c r="A260" s="235">
        <v>30303</v>
      </c>
      <c r="B260" s="235" t="s">
        <v>562</v>
      </c>
      <c r="C260" s="235"/>
      <c r="D260" s="235" t="s">
        <v>562</v>
      </c>
      <c r="E260" s="235">
        <v>30303</v>
      </c>
    </row>
    <row r="261" spans="1:5" ht="12.75" x14ac:dyDescent="0.2">
      <c r="A261" s="235">
        <v>30304</v>
      </c>
      <c r="B261" s="235" t="s">
        <v>586</v>
      </c>
      <c r="C261" s="235"/>
      <c r="D261" s="235" t="s">
        <v>586</v>
      </c>
      <c r="E261" s="235">
        <v>30304</v>
      </c>
    </row>
    <row r="262" spans="1:5" ht="12.75" x14ac:dyDescent="0.2">
      <c r="A262" s="235">
        <v>30305</v>
      </c>
      <c r="B262" s="235" t="s">
        <v>600</v>
      </c>
      <c r="C262" s="235"/>
      <c r="D262" s="235" t="s">
        <v>600</v>
      </c>
      <c r="E262" s="235">
        <v>30305</v>
      </c>
    </row>
    <row r="263" spans="1:5" ht="12.75" x14ac:dyDescent="0.2">
      <c r="A263" s="235">
        <v>30306</v>
      </c>
      <c r="B263" s="235" t="s">
        <v>699</v>
      </c>
      <c r="C263" s="235"/>
      <c r="D263" s="235" t="s">
        <v>699</v>
      </c>
      <c r="E263" s="235">
        <v>30306</v>
      </c>
    </row>
    <row r="264" spans="1:5" ht="12.75" x14ac:dyDescent="0.2">
      <c r="A264" s="235">
        <v>30307</v>
      </c>
      <c r="B264" s="235" t="s">
        <v>601</v>
      </c>
      <c r="C264" s="235"/>
      <c r="D264" s="235" t="s">
        <v>601</v>
      </c>
      <c r="E264" s="235">
        <v>30307</v>
      </c>
    </row>
    <row r="265" spans="1:5" ht="12.75" x14ac:dyDescent="0.2">
      <c r="A265" s="235">
        <v>30308</v>
      </c>
      <c r="B265" s="235" t="s">
        <v>602</v>
      </c>
      <c r="C265" s="235"/>
      <c r="D265" s="235" t="s">
        <v>602</v>
      </c>
      <c r="E265" s="235">
        <v>30308</v>
      </c>
    </row>
    <row r="266" spans="1:5" ht="12.75" x14ac:dyDescent="0.2">
      <c r="A266" s="235">
        <v>30401</v>
      </c>
      <c r="B266" s="235" t="s">
        <v>428</v>
      </c>
      <c r="C266" s="235"/>
      <c r="D266" s="235" t="s">
        <v>428</v>
      </c>
      <c r="E266" s="235">
        <v>30401</v>
      </c>
    </row>
    <row r="267" spans="1:5" ht="12.75" x14ac:dyDescent="0.2">
      <c r="A267" s="235">
        <v>30402</v>
      </c>
      <c r="B267" s="235" t="s">
        <v>513</v>
      </c>
      <c r="C267" s="235"/>
      <c r="D267" s="235" t="s">
        <v>513</v>
      </c>
      <c r="E267" s="235">
        <v>30402</v>
      </c>
    </row>
    <row r="268" spans="1:5" ht="12.75" x14ac:dyDescent="0.2">
      <c r="A268" s="235">
        <v>30403</v>
      </c>
      <c r="B268" s="235" t="s">
        <v>564</v>
      </c>
      <c r="C268" s="235"/>
      <c r="D268" s="235" t="s">
        <v>564</v>
      </c>
      <c r="E268" s="235">
        <v>30403</v>
      </c>
    </row>
    <row r="269" spans="1:5" ht="12.75" x14ac:dyDescent="0.2">
      <c r="A269" s="235">
        <v>30404</v>
      </c>
      <c r="B269" s="235" t="s">
        <v>640</v>
      </c>
      <c r="C269" s="235"/>
      <c r="D269" s="235" t="s">
        <v>640</v>
      </c>
      <c r="E269" s="235">
        <v>30404</v>
      </c>
    </row>
    <row r="270" spans="1:5" ht="12.75" x14ac:dyDescent="0.2">
      <c r="A270" s="235">
        <v>30501</v>
      </c>
      <c r="B270" s="235" t="s">
        <v>169</v>
      </c>
      <c r="C270" s="235"/>
      <c r="D270" s="235" t="s">
        <v>169</v>
      </c>
      <c r="E270" s="235">
        <v>30501</v>
      </c>
    </row>
    <row r="271" spans="1:5" ht="12.75" x14ac:dyDescent="0.2">
      <c r="A271" s="235">
        <v>30502</v>
      </c>
      <c r="B271" s="235" t="s">
        <v>202</v>
      </c>
      <c r="C271" s="235"/>
      <c r="D271" s="235" t="s">
        <v>202</v>
      </c>
      <c r="E271" s="235">
        <v>30502</v>
      </c>
    </row>
    <row r="272" spans="1:5" ht="12.75" x14ac:dyDescent="0.2">
      <c r="A272" s="235">
        <v>30503</v>
      </c>
      <c r="B272" s="235" t="s">
        <v>252</v>
      </c>
      <c r="C272" s="235"/>
      <c r="D272" s="235" t="s">
        <v>252</v>
      </c>
      <c r="E272" s="235">
        <v>30503</v>
      </c>
    </row>
    <row r="273" spans="1:5" ht="12.75" x14ac:dyDescent="0.2">
      <c r="A273" s="235">
        <v>30504</v>
      </c>
      <c r="B273" s="235" t="s">
        <v>308</v>
      </c>
      <c r="C273" s="235"/>
      <c r="D273" s="235" t="s">
        <v>308</v>
      </c>
      <c r="E273" s="235">
        <v>30504</v>
      </c>
    </row>
    <row r="274" spans="1:5" ht="12.75" x14ac:dyDescent="0.2">
      <c r="A274" s="235">
        <v>30505</v>
      </c>
      <c r="B274" s="235" t="s">
        <v>329</v>
      </c>
      <c r="C274" s="235"/>
      <c r="D274" s="235" t="s">
        <v>329</v>
      </c>
      <c r="E274" s="235">
        <v>30505</v>
      </c>
    </row>
    <row r="275" spans="1:5" ht="12.75" x14ac:dyDescent="0.2">
      <c r="A275" s="235">
        <v>30506</v>
      </c>
      <c r="B275" s="235" t="s">
        <v>330</v>
      </c>
      <c r="C275" s="235"/>
      <c r="D275" s="235" t="s">
        <v>330</v>
      </c>
      <c r="E275" s="235">
        <v>30506</v>
      </c>
    </row>
    <row r="276" spans="1:5" ht="12.75" x14ac:dyDescent="0.2">
      <c r="A276" s="235">
        <v>30507</v>
      </c>
      <c r="B276" s="235" t="s">
        <v>331</v>
      </c>
      <c r="C276" s="235"/>
      <c r="D276" s="235" t="s">
        <v>331</v>
      </c>
      <c r="E276" s="235">
        <v>30507</v>
      </c>
    </row>
    <row r="277" spans="1:5" ht="12.75" x14ac:dyDescent="0.2">
      <c r="A277" s="235">
        <v>30508</v>
      </c>
      <c r="B277" s="235" t="s">
        <v>332</v>
      </c>
      <c r="C277" s="235"/>
      <c r="D277" s="235" t="s">
        <v>332</v>
      </c>
      <c r="E277" s="235">
        <v>30508</v>
      </c>
    </row>
    <row r="278" spans="1:5" ht="12.75" x14ac:dyDescent="0.2">
      <c r="A278" s="235">
        <v>30509</v>
      </c>
      <c r="B278" s="235" t="s">
        <v>333</v>
      </c>
      <c r="C278" s="235"/>
      <c r="D278" s="235" t="s">
        <v>333</v>
      </c>
      <c r="E278" s="235">
        <v>30509</v>
      </c>
    </row>
    <row r="279" spans="1:5" ht="12.75" x14ac:dyDescent="0.2">
      <c r="A279" s="235">
        <v>30510</v>
      </c>
      <c r="B279" s="235" t="s">
        <v>334</v>
      </c>
      <c r="C279" s="235"/>
      <c r="D279" s="235" t="s">
        <v>334</v>
      </c>
      <c r="E279" s="235">
        <v>30510</v>
      </c>
    </row>
    <row r="280" spans="1:5" ht="12.75" x14ac:dyDescent="0.2">
      <c r="A280" s="235">
        <v>30511</v>
      </c>
      <c r="B280" s="235" t="s">
        <v>335</v>
      </c>
      <c r="C280" s="235"/>
      <c r="D280" s="235" t="s">
        <v>335</v>
      </c>
      <c r="E280" s="235">
        <v>30511</v>
      </c>
    </row>
    <row r="281" spans="1:5" ht="12.75" x14ac:dyDescent="0.2">
      <c r="A281" s="235">
        <v>30512</v>
      </c>
      <c r="B281" s="235" t="s">
        <v>608</v>
      </c>
      <c r="C281" s="235"/>
      <c r="D281" s="235" t="s">
        <v>608</v>
      </c>
      <c r="E281" s="235">
        <v>30512</v>
      </c>
    </row>
    <row r="282" spans="1:5" ht="12.75" x14ac:dyDescent="0.2">
      <c r="A282" s="235">
        <v>30601</v>
      </c>
      <c r="B282" s="235" t="s">
        <v>174</v>
      </c>
      <c r="C282" s="235"/>
      <c r="D282" s="235" t="s">
        <v>174</v>
      </c>
      <c r="E282" s="235">
        <v>30601</v>
      </c>
    </row>
    <row r="283" spans="1:5" ht="12.75" x14ac:dyDescent="0.2">
      <c r="A283" s="235">
        <v>30602</v>
      </c>
      <c r="B283" s="235" t="s">
        <v>207</v>
      </c>
      <c r="C283" s="235"/>
      <c r="D283" s="235" t="s">
        <v>207</v>
      </c>
      <c r="E283" s="235">
        <v>30602</v>
      </c>
    </row>
    <row r="284" spans="1:5" ht="12.75" x14ac:dyDescent="0.2">
      <c r="A284" s="235">
        <v>30603</v>
      </c>
      <c r="B284" s="235" t="s">
        <v>260</v>
      </c>
      <c r="C284" s="235"/>
      <c r="D284" s="235" t="s">
        <v>260</v>
      </c>
      <c r="E284" s="235">
        <v>30603</v>
      </c>
    </row>
    <row r="285" spans="1:5" ht="12.75" x14ac:dyDescent="0.2">
      <c r="A285" s="235">
        <v>30701</v>
      </c>
      <c r="B285" s="235" t="s">
        <v>178</v>
      </c>
      <c r="C285" s="235"/>
      <c r="D285" s="235" t="s">
        <v>178</v>
      </c>
      <c r="E285" s="235">
        <v>30701</v>
      </c>
    </row>
    <row r="286" spans="1:5" ht="12.75" x14ac:dyDescent="0.2">
      <c r="A286" s="235">
        <v>30702</v>
      </c>
      <c r="B286" s="235" t="s">
        <v>210</v>
      </c>
      <c r="C286" s="235"/>
      <c r="D286" s="235" t="s">
        <v>210</v>
      </c>
      <c r="E286" s="235">
        <v>30702</v>
      </c>
    </row>
    <row r="287" spans="1:5" ht="12.75" x14ac:dyDescent="0.2">
      <c r="A287" s="235">
        <v>30703</v>
      </c>
      <c r="B287" s="235" t="s">
        <v>266</v>
      </c>
      <c r="C287" s="235"/>
      <c r="D287" s="235" t="s">
        <v>266</v>
      </c>
      <c r="E287" s="235">
        <v>30703</v>
      </c>
    </row>
    <row r="288" spans="1:5" ht="12.75" x14ac:dyDescent="0.2">
      <c r="A288" s="235">
        <v>30704</v>
      </c>
      <c r="B288" s="235" t="s">
        <v>315</v>
      </c>
      <c r="C288" s="235"/>
      <c r="D288" s="235" t="s">
        <v>315</v>
      </c>
      <c r="E288" s="235">
        <v>30704</v>
      </c>
    </row>
    <row r="289" spans="1:5" ht="12.75" x14ac:dyDescent="0.2">
      <c r="A289" s="235">
        <v>30705</v>
      </c>
      <c r="B289" s="235" t="s">
        <v>338</v>
      </c>
      <c r="C289" s="235"/>
      <c r="D289" s="235" t="s">
        <v>338</v>
      </c>
      <c r="E289" s="235">
        <v>30705</v>
      </c>
    </row>
    <row r="290" spans="1:5" ht="12.75" x14ac:dyDescent="0.2">
      <c r="A290" s="235">
        <v>30801</v>
      </c>
      <c r="B290" s="235" t="s">
        <v>700</v>
      </c>
      <c r="C290" s="235"/>
      <c r="D290" s="235" t="s">
        <v>700</v>
      </c>
      <c r="E290" s="235">
        <v>30801</v>
      </c>
    </row>
    <row r="291" spans="1:5" ht="12.75" x14ac:dyDescent="0.2">
      <c r="A291" s="235">
        <v>30802</v>
      </c>
      <c r="B291" s="235" t="s">
        <v>212</v>
      </c>
      <c r="C291" s="235"/>
      <c r="D291" s="235" t="s">
        <v>212</v>
      </c>
      <c r="E291" s="235">
        <v>30802</v>
      </c>
    </row>
    <row r="292" spans="1:5" ht="12.75" x14ac:dyDescent="0.2">
      <c r="A292" s="235">
        <v>30803</v>
      </c>
      <c r="B292" s="235" t="s">
        <v>268</v>
      </c>
      <c r="C292" s="235"/>
      <c r="D292" s="235" t="s">
        <v>268</v>
      </c>
      <c r="E292" s="235">
        <v>30803</v>
      </c>
    </row>
    <row r="293" spans="1:5" ht="12.75" x14ac:dyDescent="0.2">
      <c r="A293" s="235">
        <v>30804</v>
      </c>
      <c r="B293" s="235" t="s">
        <v>319</v>
      </c>
      <c r="C293" s="235"/>
      <c r="D293" s="235" t="s">
        <v>319</v>
      </c>
      <c r="E293" s="235">
        <v>30804</v>
      </c>
    </row>
    <row r="294" spans="1:5" ht="12.75" x14ac:dyDescent="0.2">
      <c r="A294" s="235">
        <v>40101</v>
      </c>
      <c r="B294" s="235" t="s">
        <v>154</v>
      </c>
      <c r="C294" s="235"/>
      <c r="D294" s="235" t="s">
        <v>154</v>
      </c>
      <c r="E294" s="235">
        <v>40101</v>
      </c>
    </row>
    <row r="295" spans="1:5" ht="12.75" x14ac:dyDescent="0.2">
      <c r="A295" s="235">
        <v>40102</v>
      </c>
      <c r="B295" s="235" t="s">
        <v>192</v>
      </c>
      <c r="C295" s="235"/>
      <c r="D295" s="235" t="s">
        <v>192</v>
      </c>
      <c r="E295" s="235">
        <v>40102</v>
      </c>
    </row>
    <row r="296" spans="1:5" ht="12.75" x14ac:dyDescent="0.2">
      <c r="A296" s="235">
        <v>40103</v>
      </c>
      <c r="B296" s="235" t="s">
        <v>231</v>
      </c>
      <c r="C296" s="235"/>
      <c r="D296" s="235" t="s">
        <v>231</v>
      </c>
      <c r="E296" s="235">
        <v>40103</v>
      </c>
    </row>
    <row r="297" spans="1:5" ht="12.75" x14ac:dyDescent="0.2">
      <c r="A297" s="235">
        <v>40104</v>
      </c>
      <c r="B297" s="235" t="s">
        <v>284</v>
      </c>
      <c r="C297" s="235"/>
      <c r="D297" s="235" t="s">
        <v>284</v>
      </c>
      <c r="E297" s="235">
        <v>40104</v>
      </c>
    </row>
    <row r="298" spans="1:5" ht="12.75" x14ac:dyDescent="0.2">
      <c r="A298" s="235">
        <v>40105</v>
      </c>
      <c r="B298" s="235" t="s">
        <v>327</v>
      </c>
      <c r="C298" s="235"/>
      <c r="D298" s="235" t="s">
        <v>327</v>
      </c>
      <c r="E298" s="235">
        <v>40105</v>
      </c>
    </row>
    <row r="299" spans="1:5" ht="12.75" x14ac:dyDescent="0.2">
      <c r="A299" s="235">
        <v>40201</v>
      </c>
      <c r="B299" s="235" t="s">
        <v>157</v>
      </c>
      <c r="C299" s="235"/>
      <c r="D299" s="235" t="s">
        <v>157</v>
      </c>
      <c r="E299" s="235">
        <v>40201</v>
      </c>
    </row>
    <row r="300" spans="1:5" ht="12.75" x14ac:dyDescent="0.2">
      <c r="A300" s="235">
        <v>40202</v>
      </c>
      <c r="B300" s="235" t="s">
        <v>195</v>
      </c>
      <c r="C300" s="235"/>
      <c r="D300" s="235" t="s">
        <v>195</v>
      </c>
      <c r="E300" s="235">
        <v>40202</v>
      </c>
    </row>
    <row r="301" spans="1:5" ht="12.75" x14ac:dyDescent="0.2">
      <c r="A301" s="235">
        <v>40203</v>
      </c>
      <c r="B301" s="235" t="s">
        <v>234</v>
      </c>
      <c r="C301" s="235"/>
      <c r="D301" s="235" t="s">
        <v>234</v>
      </c>
      <c r="E301" s="235">
        <v>40203</v>
      </c>
    </row>
    <row r="302" spans="1:5" ht="12.75" x14ac:dyDescent="0.2">
      <c r="A302" s="235">
        <v>40204</v>
      </c>
      <c r="B302" s="235" t="s">
        <v>291</v>
      </c>
      <c r="C302" s="235"/>
      <c r="D302" s="235" t="s">
        <v>291</v>
      </c>
      <c r="E302" s="235">
        <v>40204</v>
      </c>
    </row>
    <row r="303" spans="1:5" ht="12.75" x14ac:dyDescent="0.2">
      <c r="A303" s="235">
        <v>40205</v>
      </c>
      <c r="B303" s="235" t="s">
        <v>604</v>
      </c>
      <c r="C303" s="235"/>
      <c r="D303" s="235" t="s">
        <v>604</v>
      </c>
      <c r="E303" s="235">
        <v>40205</v>
      </c>
    </row>
    <row r="304" spans="1:5" ht="12.75" x14ac:dyDescent="0.2">
      <c r="A304" s="235">
        <v>40206</v>
      </c>
      <c r="B304" s="235" t="s">
        <v>614</v>
      </c>
      <c r="C304" s="235"/>
      <c r="D304" s="235" t="s">
        <v>614</v>
      </c>
      <c r="E304" s="235">
        <v>40206</v>
      </c>
    </row>
    <row r="305" spans="1:5" ht="12.75" x14ac:dyDescent="0.2">
      <c r="A305" s="235">
        <v>40207</v>
      </c>
      <c r="B305" s="235" t="s">
        <v>701</v>
      </c>
      <c r="C305" s="235"/>
      <c r="D305" s="235" t="s">
        <v>701</v>
      </c>
      <c r="E305" s="235">
        <v>40207</v>
      </c>
    </row>
    <row r="306" spans="1:5" ht="12.75" x14ac:dyDescent="0.2">
      <c r="A306" s="235">
        <v>40301</v>
      </c>
      <c r="B306" s="235" t="s">
        <v>160</v>
      </c>
      <c r="C306" s="235"/>
      <c r="D306" s="235" t="s">
        <v>160</v>
      </c>
      <c r="E306" s="235">
        <v>40301</v>
      </c>
    </row>
    <row r="307" spans="1:5" ht="12.75" x14ac:dyDescent="0.2">
      <c r="A307" s="235">
        <v>40302</v>
      </c>
      <c r="B307" s="235" t="s">
        <v>198</v>
      </c>
      <c r="C307" s="235"/>
      <c r="D307" s="235" t="s">
        <v>198</v>
      </c>
      <c r="E307" s="235">
        <v>40302</v>
      </c>
    </row>
    <row r="308" spans="1:5" ht="12.75" x14ac:dyDescent="0.2">
      <c r="A308" s="235">
        <v>40303</v>
      </c>
      <c r="B308" s="235" t="s">
        <v>239</v>
      </c>
      <c r="C308" s="235"/>
      <c r="D308" s="235" t="s">
        <v>239</v>
      </c>
      <c r="E308" s="235">
        <v>40303</v>
      </c>
    </row>
    <row r="309" spans="1:5" ht="12.75" x14ac:dyDescent="0.2">
      <c r="A309" s="235">
        <v>40304</v>
      </c>
      <c r="B309" s="235" t="s">
        <v>295</v>
      </c>
      <c r="C309" s="235"/>
      <c r="D309" s="235" t="s">
        <v>295</v>
      </c>
      <c r="E309" s="235">
        <v>40304</v>
      </c>
    </row>
    <row r="310" spans="1:5" ht="12.75" x14ac:dyDescent="0.2">
      <c r="A310" s="235">
        <v>40305</v>
      </c>
      <c r="B310" s="235" t="s">
        <v>609</v>
      </c>
      <c r="C310" s="235"/>
      <c r="D310" s="235" t="s">
        <v>609</v>
      </c>
      <c r="E310" s="235">
        <v>40305</v>
      </c>
    </row>
    <row r="311" spans="1:5" ht="12.75" x14ac:dyDescent="0.2">
      <c r="A311" s="235">
        <v>40306</v>
      </c>
      <c r="B311" s="235" t="s">
        <v>343</v>
      </c>
      <c r="C311" s="235"/>
      <c r="D311" s="235" t="s">
        <v>343</v>
      </c>
      <c r="E311" s="235">
        <v>40306</v>
      </c>
    </row>
    <row r="312" spans="1:5" ht="12.75" x14ac:dyDescent="0.2">
      <c r="A312" s="235">
        <v>40307</v>
      </c>
      <c r="B312" s="235" t="s">
        <v>344</v>
      </c>
      <c r="C312" s="235"/>
      <c r="D312" s="235" t="s">
        <v>344</v>
      </c>
      <c r="E312" s="235">
        <v>40307</v>
      </c>
    </row>
    <row r="313" spans="1:5" ht="12.75" x14ac:dyDescent="0.2">
      <c r="A313" s="235">
        <v>40308</v>
      </c>
      <c r="B313" s="235" t="s">
        <v>616</v>
      </c>
      <c r="C313" s="235"/>
      <c r="D313" s="235" t="s">
        <v>616</v>
      </c>
      <c r="E313" s="235">
        <v>40308</v>
      </c>
    </row>
    <row r="314" spans="1:5" ht="12.75" x14ac:dyDescent="0.2">
      <c r="A314" s="235">
        <v>40401</v>
      </c>
      <c r="B314" s="235" t="s">
        <v>430</v>
      </c>
      <c r="C314" s="235"/>
      <c r="D314" s="235" t="s">
        <v>430</v>
      </c>
      <c r="E314" s="235">
        <v>40401</v>
      </c>
    </row>
    <row r="315" spans="1:5" ht="12.75" x14ac:dyDescent="0.2">
      <c r="A315" s="235">
        <v>40402</v>
      </c>
      <c r="B315" s="235" t="s">
        <v>515</v>
      </c>
      <c r="C315" s="235"/>
      <c r="D315" s="235" t="s">
        <v>515</v>
      </c>
      <c r="E315" s="235">
        <v>40402</v>
      </c>
    </row>
    <row r="316" spans="1:5" ht="12.75" x14ac:dyDescent="0.2">
      <c r="A316" s="235">
        <v>40403</v>
      </c>
      <c r="B316" s="235" t="s">
        <v>565</v>
      </c>
      <c r="C316" s="235"/>
      <c r="D316" s="235" t="s">
        <v>565</v>
      </c>
      <c r="E316" s="235">
        <v>40403</v>
      </c>
    </row>
    <row r="317" spans="1:5" ht="12.75" x14ac:dyDescent="0.2">
      <c r="A317" s="235">
        <v>40404</v>
      </c>
      <c r="B317" s="235" t="s">
        <v>588</v>
      </c>
      <c r="C317" s="235"/>
      <c r="D317" s="235" t="s">
        <v>588</v>
      </c>
      <c r="E317" s="235">
        <v>40404</v>
      </c>
    </row>
    <row r="318" spans="1:5" ht="12.75" x14ac:dyDescent="0.2">
      <c r="A318" s="235">
        <v>40405</v>
      </c>
      <c r="B318" s="235" t="s">
        <v>610</v>
      </c>
      <c r="C318" s="235"/>
      <c r="D318" s="235" t="s">
        <v>610</v>
      </c>
      <c r="E318" s="235">
        <v>40405</v>
      </c>
    </row>
    <row r="319" spans="1:5" ht="12.75" x14ac:dyDescent="0.2">
      <c r="A319" s="235">
        <v>40406</v>
      </c>
      <c r="B319" s="235" t="s">
        <v>617</v>
      </c>
      <c r="C319" s="235"/>
      <c r="D319" s="235" t="s">
        <v>617</v>
      </c>
      <c r="E319" s="235">
        <v>40406</v>
      </c>
    </row>
    <row r="320" spans="1:5" ht="12.75" x14ac:dyDescent="0.2">
      <c r="A320" s="236">
        <v>40501</v>
      </c>
      <c r="B320" s="235" t="s">
        <v>170</v>
      </c>
      <c r="C320" s="235"/>
      <c r="D320" s="235" t="s">
        <v>170</v>
      </c>
      <c r="E320" s="236">
        <v>40501</v>
      </c>
    </row>
    <row r="321" spans="1:5" ht="12.75" x14ac:dyDescent="0.2">
      <c r="A321" s="235">
        <v>40502</v>
      </c>
      <c r="B321" s="235" t="s">
        <v>203</v>
      </c>
      <c r="C321" s="235"/>
      <c r="D321" s="235" t="s">
        <v>203</v>
      </c>
      <c r="E321" s="235">
        <v>40502</v>
      </c>
    </row>
    <row r="322" spans="1:5" ht="12.75" x14ac:dyDescent="0.2">
      <c r="A322" s="235">
        <v>40503</v>
      </c>
      <c r="B322" s="235" t="s">
        <v>254</v>
      </c>
      <c r="C322" s="235"/>
      <c r="D322" s="235" t="s">
        <v>254</v>
      </c>
      <c r="E322" s="235">
        <v>40503</v>
      </c>
    </row>
    <row r="323" spans="1:5" ht="12.75" x14ac:dyDescent="0.2">
      <c r="A323" s="235">
        <v>40504</v>
      </c>
      <c r="B323" s="235" t="s">
        <v>702</v>
      </c>
      <c r="C323" s="235"/>
      <c r="D323" s="235" t="s">
        <v>702</v>
      </c>
      <c r="E323" s="235">
        <v>40504</v>
      </c>
    </row>
    <row r="324" spans="1:5" ht="12.75" x14ac:dyDescent="0.2">
      <c r="A324" s="235">
        <v>40505</v>
      </c>
      <c r="B324" s="235" t="s">
        <v>611</v>
      </c>
      <c r="C324" s="235"/>
      <c r="D324" s="235" t="s">
        <v>611</v>
      </c>
      <c r="E324" s="235">
        <v>40505</v>
      </c>
    </row>
    <row r="325" spans="1:5" ht="12.75" x14ac:dyDescent="0.2">
      <c r="A325" s="235">
        <v>40601</v>
      </c>
      <c r="B325" s="235" t="s">
        <v>175</v>
      </c>
      <c r="C325" s="235"/>
      <c r="D325" s="235" t="s">
        <v>175</v>
      </c>
      <c r="E325" s="235">
        <v>40601</v>
      </c>
    </row>
    <row r="326" spans="1:5" ht="12.75" x14ac:dyDescent="0.2">
      <c r="A326" s="235">
        <v>40602</v>
      </c>
      <c r="B326" s="235" t="s">
        <v>530</v>
      </c>
      <c r="C326" s="235"/>
      <c r="D326" s="235" t="s">
        <v>530</v>
      </c>
      <c r="E326" s="235">
        <v>40602</v>
      </c>
    </row>
    <row r="327" spans="1:5" ht="12.75" x14ac:dyDescent="0.2">
      <c r="A327" s="235">
        <v>40603</v>
      </c>
      <c r="B327" s="235" t="s">
        <v>570</v>
      </c>
      <c r="C327" s="235"/>
      <c r="D327" s="235" t="s">
        <v>570</v>
      </c>
      <c r="E327" s="235">
        <v>40603</v>
      </c>
    </row>
    <row r="328" spans="1:5" ht="12.75" x14ac:dyDescent="0.2">
      <c r="A328" s="235">
        <v>40604</v>
      </c>
      <c r="B328" s="235" t="s">
        <v>313</v>
      </c>
      <c r="C328" s="235"/>
      <c r="D328" s="235" t="s">
        <v>313</v>
      </c>
      <c r="E328" s="235">
        <v>40604</v>
      </c>
    </row>
    <row r="329" spans="1:5" ht="12.75" x14ac:dyDescent="0.2">
      <c r="A329" s="235">
        <v>40701</v>
      </c>
      <c r="B329" s="235" t="s">
        <v>454</v>
      </c>
      <c r="C329" s="235"/>
      <c r="D329" s="235" t="s">
        <v>454</v>
      </c>
      <c r="E329" s="235">
        <v>40701</v>
      </c>
    </row>
    <row r="330" spans="1:5" ht="12.75" x14ac:dyDescent="0.2">
      <c r="A330" s="235">
        <v>40702</v>
      </c>
      <c r="B330" s="235" t="s">
        <v>703</v>
      </c>
      <c r="C330" s="235"/>
      <c r="D330" s="235" t="s">
        <v>703</v>
      </c>
      <c r="E330" s="235">
        <v>40702</v>
      </c>
    </row>
    <row r="331" spans="1:5" ht="12.75" x14ac:dyDescent="0.2">
      <c r="A331" s="235">
        <v>40703</v>
      </c>
      <c r="B331" s="235" t="s">
        <v>573</v>
      </c>
      <c r="C331" s="235"/>
      <c r="D331" s="235" t="s">
        <v>573</v>
      </c>
      <c r="E331" s="235">
        <v>40703</v>
      </c>
    </row>
    <row r="332" spans="1:5" ht="12.75" x14ac:dyDescent="0.2">
      <c r="A332" s="235">
        <v>40801</v>
      </c>
      <c r="B332" s="235" t="s">
        <v>461</v>
      </c>
      <c r="C332" s="235"/>
      <c r="D332" s="235" t="s">
        <v>461</v>
      </c>
      <c r="E332" s="235">
        <v>40801</v>
      </c>
    </row>
    <row r="333" spans="1:5" ht="12.75" x14ac:dyDescent="0.2">
      <c r="A333" s="235">
        <v>40802</v>
      </c>
      <c r="B333" s="235" t="s">
        <v>213</v>
      </c>
      <c r="C333" s="235"/>
      <c r="D333" s="235" t="s">
        <v>213</v>
      </c>
      <c r="E333" s="235">
        <v>40802</v>
      </c>
    </row>
    <row r="334" spans="1:5" ht="12.75" x14ac:dyDescent="0.2">
      <c r="A334" s="235">
        <v>40803</v>
      </c>
      <c r="B334" s="235" t="s">
        <v>269</v>
      </c>
      <c r="C334" s="235"/>
      <c r="D334" s="235" t="s">
        <v>269</v>
      </c>
      <c r="E334" s="235">
        <v>40803</v>
      </c>
    </row>
    <row r="335" spans="1:5" ht="12.75" x14ac:dyDescent="0.2">
      <c r="A335" s="235">
        <v>40901</v>
      </c>
      <c r="B335" s="235" t="s">
        <v>183</v>
      </c>
      <c r="C335" s="235"/>
      <c r="D335" s="235" t="s">
        <v>183</v>
      </c>
      <c r="E335" s="235">
        <v>40901</v>
      </c>
    </row>
    <row r="336" spans="1:5" ht="12.75" x14ac:dyDescent="0.2">
      <c r="A336" s="235">
        <v>40902</v>
      </c>
      <c r="B336" s="235" t="s">
        <v>704</v>
      </c>
      <c r="C336" s="235"/>
      <c r="D336" s="235" t="s">
        <v>704</v>
      </c>
      <c r="E336" s="235">
        <v>40902</v>
      </c>
    </row>
    <row r="337" spans="1:5" ht="12.75" x14ac:dyDescent="0.2">
      <c r="A337" s="235">
        <v>41001</v>
      </c>
      <c r="B337" s="235" t="s">
        <v>472</v>
      </c>
      <c r="C337" s="235"/>
      <c r="D337" s="235" t="s">
        <v>472</v>
      </c>
      <c r="E337" s="235">
        <v>41001</v>
      </c>
    </row>
    <row r="338" spans="1:5" ht="12.75" x14ac:dyDescent="0.2">
      <c r="A338" s="235">
        <v>41002</v>
      </c>
      <c r="B338" s="235" t="s">
        <v>543</v>
      </c>
      <c r="C338" s="235"/>
      <c r="D338" s="235" t="s">
        <v>543</v>
      </c>
      <c r="E338" s="235">
        <v>41002</v>
      </c>
    </row>
    <row r="339" spans="1:5" ht="12.75" x14ac:dyDescent="0.2">
      <c r="A339" s="235">
        <v>41003</v>
      </c>
      <c r="B339" s="235" t="s">
        <v>705</v>
      </c>
      <c r="C339" s="235"/>
      <c r="D339" s="235" t="s">
        <v>705</v>
      </c>
      <c r="E339" s="235">
        <v>41003</v>
      </c>
    </row>
    <row r="340" spans="1:5" ht="12.75" x14ac:dyDescent="0.2">
      <c r="A340" s="235">
        <v>41004</v>
      </c>
      <c r="B340" s="235" t="s">
        <v>599</v>
      </c>
      <c r="C340" s="235"/>
      <c r="D340" s="235" t="s">
        <v>599</v>
      </c>
      <c r="E340" s="235">
        <v>41004</v>
      </c>
    </row>
    <row r="341" spans="1:5" ht="12.75" x14ac:dyDescent="0.2">
      <c r="A341" s="235">
        <v>41005</v>
      </c>
      <c r="B341" s="235" t="s">
        <v>615</v>
      </c>
      <c r="C341" s="235"/>
      <c r="D341" s="235" t="s">
        <v>615</v>
      </c>
      <c r="E341" s="235">
        <v>41005</v>
      </c>
    </row>
    <row r="342" spans="1:5" ht="12.75" x14ac:dyDescent="0.2">
      <c r="A342" s="235">
        <v>50101</v>
      </c>
      <c r="B342" s="235" t="s">
        <v>155</v>
      </c>
      <c r="C342" s="235"/>
      <c r="D342" s="235" t="s">
        <v>155</v>
      </c>
      <c r="E342" s="235">
        <v>50101</v>
      </c>
    </row>
    <row r="343" spans="1:5" ht="12.75" x14ac:dyDescent="0.2">
      <c r="A343" s="235">
        <v>50102</v>
      </c>
      <c r="B343" s="235" t="s">
        <v>193</v>
      </c>
      <c r="C343" s="235"/>
      <c r="D343" s="235" t="s">
        <v>193</v>
      </c>
      <c r="E343" s="235">
        <v>50102</v>
      </c>
    </row>
    <row r="344" spans="1:5" ht="12.75" x14ac:dyDescent="0.2">
      <c r="A344" s="235">
        <v>50103</v>
      </c>
      <c r="B344" s="235" t="s">
        <v>232</v>
      </c>
      <c r="C344" s="235"/>
      <c r="D344" s="235" t="s">
        <v>232</v>
      </c>
      <c r="E344" s="235">
        <v>50103</v>
      </c>
    </row>
    <row r="345" spans="1:5" ht="12.75" x14ac:dyDescent="0.2">
      <c r="A345" s="235">
        <v>50104</v>
      </c>
      <c r="B345" s="235" t="s">
        <v>285</v>
      </c>
      <c r="C345" s="235"/>
      <c r="D345" s="235" t="s">
        <v>285</v>
      </c>
      <c r="E345" s="235">
        <v>50104</v>
      </c>
    </row>
    <row r="346" spans="1:5" ht="12.75" x14ac:dyDescent="0.2">
      <c r="A346" s="235">
        <v>50105</v>
      </c>
      <c r="B346" s="235" t="s">
        <v>603</v>
      </c>
      <c r="C346" s="235"/>
      <c r="D346" s="235" t="s">
        <v>603</v>
      </c>
      <c r="E346" s="235">
        <v>50105</v>
      </c>
    </row>
    <row r="347" spans="1:5" ht="12.75" x14ac:dyDescent="0.2">
      <c r="A347" s="235">
        <v>50201</v>
      </c>
      <c r="B347" s="235" t="s">
        <v>158</v>
      </c>
      <c r="C347" s="235"/>
      <c r="D347" s="235" t="s">
        <v>158</v>
      </c>
      <c r="E347" s="235">
        <v>50201</v>
      </c>
    </row>
    <row r="348" spans="1:5" ht="12.75" x14ac:dyDescent="0.2">
      <c r="A348" s="235">
        <v>50202</v>
      </c>
      <c r="B348" s="235" t="s">
        <v>498</v>
      </c>
      <c r="C348" s="235"/>
      <c r="D348" s="235" t="s">
        <v>498</v>
      </c>
      <c r="E348" s="235">
        <v>50202</v>
      </c>
    </row>
    <row r="349" spans="1:5" ht="12.75" x14ac:dyDescent="0.2">
      <c r="A349" s="235">
        <v>50203</v>
      </c>
      <c r="B349" s="235" t="s">
        <v>235</v>
      </c>
      <c r="C349" s="235"/>
      <c r="D349" s="235" t="s">
        <v>235</v>
      </c>
      <c r="E349" s="235">
        <v>50203</v>
      </c>
    </row>
    <row r="350" spans="1:5" ht="12.75" x14ac:dyDescent="0.2">
      <c r="A350" s="235">
        <v>50204</v>
      </c>
      <c r="B350" s="235" t="s">
        <v>706</v>
      </c>
      <c r="C350" s="235"/>
      <c r="D350" s="235" t="s">
        <v>706</v>
      </c>
      <c r="E350" s="235">
        <v>50204</v>
      </c>
    </row>
    <row r="351" spans="1:5" ht="12.75" x14ac:dyDescent="0.2">
      <c r="A351" s="235">
        <v>50205</v>
      </c>
      <c r="B351" s="235" t="s">
        <v>605</v>
      </c>
      <c r="C351" s="235"/>
      <c r="D351" s="235" t="s">
        <v>605</v>
      </c>
      <c r="E351" s="235">
        <v>50205</v>
      </c>
    </row>
    <row r="352" spans="1:5" ht="12.75" x14ac:dyDescent="0.2">
      <c r="A352" s="235">
        <v>50206</v>
      </c>
      <c r="B352" s="235" t="s">
        <v>347</v>
      </c>
      <c r="C352" s="235"/>
      <c r="D352" s="235" t="s">
        <v>347</v>
      </c>
      <c r="E352" s="235">
        <v>50206</v>
      </c>
    </row>
    <row r="353" spans="1:5" ht="12.75" x14ac:dyDescent="0.2">
      <c r="A353" s="235">
        <v>50207</v>
      </c>
      <c r="B353" s="235" t="s">
        <v>621</v>
      </c>
      <c r="C353" s="235"/>
      <c r="D353" s="235" t="s">
        <v>621</v>
      </c>
      <c r="E353" s="235">
        <v>50207</v>
      </c>
    </row>
    <row r="354" spans="1:5" ht="12.75" x14ac:dyDescent="0.2">
      <c r="A354" s="235">
        <v>50301</v>
      </c>
      <c r="B354" s="235" t="s">
        <v>161</v>
      </c>
      <c r="C354" s="235"/>
      <c r="D354" s="235" t="s">
        <v>161</v>
      </c>
      <c r="E354" s="235">
        <v>50301</v>
      </c>
    </row>
    <row r="355" spans="1:5" ht="12.75" x14ac:dyDescent="0.2">
      <c r="A355" s="235">
        <v>50302</v>
      </c>
      <c r="B355" s="235" t="s">
        <v>506</v>
      </c>
      <c r="C355" s="235"/>
      <c r="D355" s="235" t="s">
        <v>506</v>
      </c>
      <c r="E355" s="235">
        <v>50302</v>
      </c>
    </row>
    <row r="356" spans="1:5" ht="12.75" x14ac:dyDescent="0.2">
      <c r="A356" s="235">
        <v>50303</v>
      </c>
      <c r="B356" s="235" t="s">
        <v>241</v>
      </c>
      <c r="C356" s="235"/>
      <c r="D356" s="235" t="s">
        <v>241</v>
      </c>
      <c r="E356" s="235">
        <v>50303</v>
      </c>
    </row>
    <row r="357" spans="1:5" ht="12.75" x14ac:dyDescent="0.2">
      <c r="A357" s="235">
        <v>50304</v>
      </c>
      <c r="B357" s="235" t="s">
        <v>296</v>
      </c>
      <c r="C357" s="235"/>
      <c r="D357" s="235" t="s">
        <v>296</v>
      </c>
      <c r="E357" s="235">
        <v>50304</v>
      </c>
    </row>
    <row r="358" spans="1:5" ht="12.75" x14ac:dyDescent="0.2">
      <c r="A358" s="235">
        <v>50305</v>
      </c>
      <c r="B358" s="235" t="s">
        <v>336</v>
      </c>
      <c r="C358" s="235"/>
      <c r="D358" s="235" t="s">
        <v>336</v>
      </c>
      <c r="E358" s="235">
        <v>50305</v>
      </c>
    </row>
    <row r="359" spans="1:5" ht="12.75" x14ac:dyDescent="0.2">
      <c r="A359" s="235">
        <v>50306</v>
      </c>
      <c r="B359" s="235" t="s">
        <v>707</v>
      </c>
      <c r="C359" s="235"/>
      <c r="D359" s="235" t="s">
        <v>707</v>
      </c>
      <c r="E359" s="235">
        <v>50306</v>
      </c>
    </row>
    <row r="360" spans="1:5" ht="12.75" x14ac:dyDescent="0.2">
      <c r="A360" s="235">
        <v>50307</v>
      </c>
      <c r="B360" s="235" t="s">
        <v>623</v>
      </c>
      <c r="C360" s="235"/>
      <c r="D360" s="235" t="s">
        <v>623</v>
      </c>
      <c r="E360" s="235">
        <v>50307</v>
      </c>
    </row>
    <row r="361" spans="1:5" ht="12.75" x14ac:dyDescent="0.2">
      <c r="A361" s="235">
        <v>50308</v>
      </c>
      <c r="B361" s="235" t="s">
        <v>352</v>
      </c>
      <c r="C361" s="235"/>
      <c r="D361" s="235" t="s">
        <v>352</v>
      </c>
      <c r="E361" s="235">
        <v>50308</v>
      </c>
    </row>
    <row r="362" spans="1:5" ht="12.75" x14ac:dyDescent="0.2">
      <c r="A362" s="235">
        <v>50309</v>
      </c>
      <c r="B362" s="235" t="s">
        <v>353</v>
      </c>
      <c r="C362" s="235"/>
      <c r="D362" s="235" t="s">
        <v>353</v>
      </c>
      <c r="E362" s="235">
        <v>50309</v>
      </c>
    </row>
    <row r="363" spans="1:5" ht="12.75" x14ac:dyDescent="0.2">
      <c r="A363" s="235">
        <v>50401</v>
      </c>
      <c r="B363" s="235" t="s">
        <v>165</v>
      </c>
      <c r="C363" s="235"/>
      <c r="D363" s="235" t="s">
        <v>165</v>
      </c>
      <c r="E363" s="235">
        <v>50401</v>
      </c>
    </row>
    <row r="364" spans="1:5" ht="12.75" x14ac:dyDescent="0.2">
      <c r="A364" s="235">
        <v>50402</v>
      </c>
      <c r="B364" s="235" t="s">
        <v>708</v>
      </c>
      <c r="C364" s="235"/>
      <c r="D364" s="235" t="s">
        <v>708</v>
      </c>
      <c r="E364" s="235">
        <v>50402</v>
      </c>
    </row>
    <row r="365" spans="1:5" ht="12.75" x14ac:dyDescent="0.2">
      <c r="A365" s="235">
        <v>50403</v>
      </c>
      <c r="B365" s="235" t="s">
        <v>246</v>
      </c>
      <c r="C365" s="235"/>
      <c r="D365" s="235" t="s">
        <v>246</v>
      </c>
      <c r="E365" s="235">
        <v>50403</v>
      </c>
    </row>
    <row r="366" spans="1:5" ht="12.75" x14ac:dyDescent="0.2">
      <c r="A366" s="235">
        <v>50404</v>
      </c>
      <c r="B366" s="235" t="s">
        <v>589</v>
      </c>
      <c r="C366" s="235"/>
      <c r="D366" s="235" t="s">
        <v>589</v>
      </c>
      <c r="E366" s="235">
        <v>50404</v>
      </c>
    </row>
    <row r="367" spans="1:5" ht="12.75" x14ac:dyDescent="0.2">
      <c r="A367" s="235">
        <v>50501</v>
      </c>
      <c r="B367" s="235" t="s">
        <v>171</v>
      </c>
      <c r="C367" s="235"/>
      <c r="D367" s="235" t="s">
        <v>171</v>
      </c>
      <c r="E367" s="235">
        <v>50501</v>
      </c>
    </row>
    <row r="368" spans="1:5" ht="12.75" x14ac:dyDescent="0.2">
      <c r="A368" s="235">
        <v>50502</v>
      </c>
      <c r="B368" s="235" t="s">
        <v>204</v>
      </c>
      <c r="C368" s="235"/>
      <c r="D368" s="235" t="s">
        <v>204</v>
      </c>
      <c r="E368" s="235">
        <v>50502</v>
      </c>
    </row>
    <row r="369" spans="1:5" ht="12.75" x14ac:dyDescent="0.2">
      <c r="A369" s="235">
        <v>50503</v>
      </c>
      <c r="B369" s="235" t="s">
        <v>255</v>
      </c>
      <c r="C369" s="235"/>
      <c r="D369" s="235" t="s">
        <v>255</v>
      </c>
      <c r="E369" s="235">
        <v>50503</v>
      </c>
    </row>
    <row r="370" spans="1:5" ht="12.75" x14ac:dyDescent="0.2">
      <c r="A370" s="235">
        <v>50504</v>
      </c>
      <c r="B370" s="235" t="s">
        <v>590</v>
      </c>
      <c r="C370" s="235"/>
      <c r="D370" s="235" t="s">
        <v>590</v>
      </c>
      <c r="E370" s="235">
        <v>50504</v>
      </c>
    </row>
    <row r="371" spans="1:5" ht="12.75" x14ac:dyDescent="0.2">
      <c r="A371" s="235">
        <v>50601</v>
      </c>
      <c r="B371" s="235" t="s">
        <v>176</v>
      </c>
      <c r="C371" s="235"/>
      <c r="D371" s="235" t="s">
        <v>176</v>
      </c>
      <c r="E371" s="235">
        <v>50601</v>
      </c>
    </row>
    <row r="372" spans="1:5" ht="12.75" x14ac:dyDescent="0.2">
      <c r="A372" s="235">
        <v>50602</v>
      </c>
      <c r="B372" s="235" t="s">
        <v>208</v>
      </c>
      <c r="C372" s="235"/>
      <c r="D372" s="235" t="s">
        <v>208</v>
      </c>
      <c r="E372" s="235">
        <v>50602</v>
      </c>
    </row>
    <row r="373" spans="1:5" ht="12.75" x14ac:dyDescent="0.2">
      <c r="A373" s="235">
        <v>50603</v>
      </c>
      <c r="B373" s="235" t="s">
        <v>262</v>
      </c>
      <c r="C373" s="235"/>
      <c r="D373" s="235" t="s">
        <v>262</v>
      </c>
      <c r="E373" s="235">
        <v>50603</v>
      </c>
    </row>
    <row r="374" spans="1:5" ht="12.75" x14ac:dyDescent="0.2">
      <c r="A374" s="235">
        <v>50604</v>
      </c>
      <c r="B374" s="235" t="s">
        <v>314</v>
      </c>
      <c r="C374" s="235"/>
      <c r="D374" s="235" t="s">
        <v>314</v>
      </c>
      <c r="E374" s="235">
        <v>50604</v>
      </c>
    </row>
    <row r="375" spans="1:5" ht="12.75" x14ac:dyDescent="0.2">
      <c r="A375" s="235">
        <v>50605</v>
      </c>
      <c r="B375" s="235" t="s">
        <v>340</v>
      </c>
      <c r="C375" s="235"/>
      <c r="D375" s="235" t="s">
        <v>340</v>
      </c>
      <c r="E375" s="235">
        <v>50605</v>
      </c>
    </row>
    <row r="376" spans="1:5" ht="12.75" x14ac:dyDescent="0.2">
      <c r="A376" s="235">
        <v>50701</v>
      </c>
      <c r="B376" s="235" t="s">
        <v>179</v>
      </c>
      <c r="C376" s="235"/>
      <c r="D376" s="235" t="s">
        <v>179</v>
      </c>
      <c r="E376" s="235">
        <v>50701</v>
      </c>
    </row>
    <row r="377" spans="1:5" ht="12.75" x14ac:dyDescent="0.2">
      <c r="A377" s="235">
        <v>50702</v>
      </c>
      <c r="B377" s="235" t="s">
        <v>211</v>
      </c>
      <c r="C377" s="235"/>
      <c r="D377" s="235" t="s">
        <v>211</v>
      </c>
      <c r="E377" s="235">
        <v>50702</v>
      </c>
    </row>
    <row r="378" spans="1:5" ht="12.75" x14ac:dyDescent="0.2">
      <c r="A378" s="235">
        <v>50703</v>
      </c>
      <c r="B378" s="235" t="s">
        <v>267</v>
      </c>
      <c r="C378" s="235"/>
      <c r="D378" s="235" t="s">
        <v>267</v>
      </c>
      <c r="E378" s="235">
        <v>50703</v>
      </c>
    </row>
    <row r="379" spans="1:5" ht="12.75" x14ac:dyDescent="0.2">
      <c r="A379" s="235">
        <v>50704</v>
      </c>
      <c r="B379" s="235" t="s">
        <v>316</v>
      </c>
      <c r="C379" s="235"/>
      <c r="D379" s="235" t="s">
        <v>316</v>
      </c>
      <c r="E379" s="235">
        <v>50704</v>
      </c>
    </row>
    <row r="380" spans="1:5" ht="12.75" x14ac:dyDescent="0.2">
      <c r="A380" s="235">
        <v>50801</v>
      </c>
      <c r="B380" s="235" t="s">
        <v>463</v>
      </c>
      <c r="C380" s="235"/>
      <c r="D380" s="235" t="s">
        <v>463</v>
      </c>
      <c r="E380" s="235">
        <v>50801</v>
      </c>
    </row>
    <row r="381" spans="1:5" ht="12.75" x14ac:dyDescent="0.2">
      <c r="A381" s="235">
        <v>50802</v>
      </c>
      <c r="B381" s="235" t="s">
        <v>709</v>
      </c>
      <c r="C381" s="235"/>
      <c r="D381" s="235" t="s">
        <v>709</v>
      </c>
      <c r="E381" s="235">
        <v>50802</v>
      </c>
    </row>
    <row r="382" spans="1:5" ht="12.75" x14ac:dyDescent="0.2">
      <c r="A382" s="235">
        <v>50803</v>
      </c>
      <c r="B382" s="235" t="s">
        <v>578</v>
      </c>
      <c r="C382" s="235"/>
      <c r="D382" s="235" t="s">
        <v>578</v>
      </c>
      <c r="E382" s="235">
        <v>50803</v>
      </c>
    </row>
    <row r="383" spans="1:5" ht="12.75" x14ac:dyDescent="0.2">
      <c r="A383" s="235">
        <v>50804</v>
      </c>
      <c r="B383" s="235" t="s">
        <v>597</v>
      </c>
      <c r="C383" s="235"/>
      <c r="D383" s="235" t="s">
        <v>597</v>
      </c>
      <c r="E383" s="235">
        <v>50804</v>
      </c>
    </row>
    <row r="384" spans="1:5" ht="12.75" x14ac:dyDescent="0.2">
      <c r="A384" s="235">
        <v>50805</v>
      </c>
      <c r="B384" s="235" t="s">
        <v>613</v>
      </c>
      <c r="C384" s="235"/>
      <c r="D384" s="235" t="s">
        <v>613</v>
      </c>
      <c r="E384" s="235">
        <v>50805</v>
      </c>
    </row>
    <row r="385" spans="1:5" ht="12.75" x14ac:dyDescent="0.2">
      <c r="A385" s="235">
        <v>50806</v>
      </c>
      <c r="B385" s="235" t="s">
        <v>710</v>
      </c>
      <c r="C385" s="235"/>
      <c r="D385" s="235" t="s">
        <v>710</v>
      </c>
      <c r="E385" s="235">
        <v>50806</v>
      </c>
    </row>
    <row r="386" spans="1:5" ht="12.75" x14ac:dyDescent="0.2">
      <c r="A386" s="235">
        <v>50807</v>
      </c>
      <c r="B386" s="235" t="s">
        <v>626</v>
      </c>
      <c r="C386" s="235"/>
      <c r="D386" s="235" t="s">
        <v>626</v>
      </c>
      <c r="E386" s="235">
        <v>50807</v>
      </c>
    </row>
    <row r="387" spans="1:5" ht="12.75" x14ac:dyDescent="0.2">
      <c r="A387" s="235">
        <v>50808</v>
      </c>
      <c r="B387" s="235" t="s">
        <v>627</v>
      </c>
      <c r="C387" s="235"/>
      <c r="D387" s="235" t="s">
        <v>627</v>
      </c>
      <c r="E387" s="235">
        <v>50808</v>
      </c>
    </row>
    <row r="388" spans="1:5" ht="12.75" x14ac:dyDescent="0.2">
      <c r="A388" s="235">
        <v>50901</v>
      </c>
      <c r="B388" s="235" t="s">
        <v>184</v>
      </c>
      <c r="C388" s="235"/>
      <c r="D388" s="235" t="s">
        <v>184</v>
      </c>
      <c r="E388" s="235">
        <v>50901</v>
      </c>
    </row>
    <row r="389" spans="1:5" ht="12.75" x14ac:dyDescent="0.2">
      <c r="A389" s="235">
        <v>50902</v>
      </c>
      <c r="B389" s="235" t="s">
        <v>218</v>
      </c>
      <c r="C389" s="235"/>
      <c r="D389" s="235" t="s">
        <v>218</v>
      </c>
      <c r="E389" s="235">
        <v>50902</v>
      </c>
    </row>
    <row r="390" spans="1:5" ht="12.75" x14ac:dyDescent="0.2">
      <c r="A390" s="235">
        <v>50903</v>
      </c>
      <c r="B390" s="235" t="s">
        <v>272</v>
      </c>
      <c r="C390" s="235"/>
      <c r="D390" s="235" t="s">
        <v>272</v>
      </c>
      <c r="E390" s="235">
        <v>50903</v>
      </c>
    </row>
    <row r="391" spans="1:5" ht="12.75" x14ac:dyDescent="0.2">
      <c r="A391" s="235">
        <v>50904</v>
      </c>
      <c r="B391" s="235" t="s">
        <v>323</v>
      </c>
      <c r="C391" s="235"/>
      <c r="D391" s="235" t="s">
        <v>323</v>
      </c>
      <c r="E391" s="235">
        <v>50904</v>
      </c>
    </row>
    <row r="392" spans="1:5" ht="12.75" x14ac:dyDescent="0.2">
      <c r="A392" s="235">
        <v>50905</v>
      </c>
      <c r="B392" s="235" t="s">
        <v>342</v>
      </c>
      <c r="C392" s="235"/>
      <c r="D392" s="235" t="s">
        <v>342</v>
      </c>
      <c r="E392" s="235">
        <v>50905</v>
      </c>
    </row>
    <row r="393" spans="1:5" ht="12.75" x14ac:dyDescent="0.2">
      <c r="A393" s="235">
        <v>50906</v>
      </c>
      <c r="B393" s="235" t="s">
        <v>350</v>
      </c>
      <c r="C393" s="235"/>
      <c r="D393" s="235" t="s">
        <v>350</v>
      </c>
      <c r="E393" s="235">
        <v>50906</v>
      </c>
    </row>
    <row r="394" spans="1:5" ht="12.75" x14ac:dyDescent="0.2">
      <c r="A394" s="235">
        <v>51001</v>
      </c>
      <c r="B394" s="235" t="s">
        <v>187</v>
      </c>
      <c r="C394" s="235"/>
      <c r="D394" s="235" t="s">
        <v>187</v>
      </c>
      <c r="E394" s="235">
        <v>51001</v>
      </c>
    </row>
    <row r="395" spans="1:5" ht="12.75" x14ac:dyDescent="0.2">
      <c r="A395" s="235">
        <v>51002</v>
      </c>
      <c r="B395" s="235" t="s">
        <v>223</v>
      </c>
      <c r="C395" s="235"/>
      <c r="D395" s="235" t="s">
        <v>223</v>
      </c>
      <c r="E395" s="235">
        <v>51002</v>
      </c>
    </row>
    <row r="396" spans="1:5" ht="12.75" x14ac:dyDescent="0.2">
      <c r="A396" s="235">
        <v>51003</v>
      </c>
      <c r="B396" s="235" t="s">
        <v>274</v>
      </c>
      <c r="C396" s="235"/>
      <c r="D396" s="235" t="s">
        <v>274</v>
      </c>
      <c r="E396" s="235">
        <v>51003</v>
      </c>
    </row>
    <row r="397" spans="1:5" ht="12.75" x14ac:dyDescent="0.2">
      <c r="A397" s="235">
        <v>51004</v>
      </c>
      <c r="B397" s="235" t="s">
        <v>324</v>
      </c>
      <c r="C397" s="235"/>
      <c r="D397" s="235" t="s">
        <v>324</v>
      </c>
      <c r="E397" s="235">
        <v>51004</v>
      </c>
    </row>
    <row r="398" spans="1:5" ht="12.75" x14ac:dyDescent="0.2">
      <c r="A398" s="235">
        <v>51101</v>
      </c>
      <c r="B398" s="235" t="s">
        <v>190</v>
      </c>
      <c r="C398" s="235"/>
      <c r="D398" s="235" t="s">
        <v>190</v>
      </c>
      <c r="E398" s="235">
        <v>51101</v>
      </c>
    </row>
    <row r="399" spans="1:5" ht="12.75" x14ac:dyDescent="0.2">
      <c r="A399" s="235">
        <v>51102</v>
      </c>
      <c r="B399" s="235" t="s">
        <v>228</v>
      </c>
      <c r="C399" s="235"/>
      <c r="D399" s="235" t="s">
        <v>228</v>
      </c>
      <c r="E399" s="235">
        <v>51102</v>
      </c>
    </row>
    <row r="400" spans="1:5" ht="12.75" x14ac:dyDescent="0.2">
      <c r="A400" s="235">
        <v>51103</v>
      </c>
      <c r="B400" s="235" t="s">
        <v>711</v>
      </c>
      <c r="C400" s="235"/>
      <c r="D400" s="235" t="s">
        <v>711</v>
      </c>
      <c r="E400" s="235">
        <v>51103</v>
      </c>
    </row>
    <row r="401" spans="1:5" ht="12.75" x14ac:dyDescent="0.2">
      <c r="A401" s="235">
        <v>51104</v>
      </c>
      <c r="B401" s="235" t="s">
        <v>326</v>
      </c>
      <c r="C401" s="235"/>
      <c r="D401" s="235" t="s">
        <v>326</v>
      </c>
      <c r="E401" s="235">
        <v>51104</v>
      </c>
    </row>
    <row r="402" spans="1:5" ht="12.75" x14ac:dyDescent="0.2">
      <c r="A402" s="235">
        <v>51105</v>
      </c>
      <c r="B402" s="235" t="s">
        <v>345</v>
      </c>
      <c r="C402" s="235"/>
      <c r="D402" s="235" t="s">
        <v>345</v>
      </c>
      <c r="E402" s="235">
        <v>51105</v>
      </c>
    </row>
    <row r="403" spans="1:5" ht="12.75" x14ac:dyDescent="0.2">
      <c r="A403" s="235">
        <v>60101</v>
      </c>
      <c r="B403" s="235" t="s">
        <v>156</v>
      </c>
      <c r="C403" s="235"/>
      <c r="D403" s="235" t="s">
        <v>156</v>
      </c>
      <c r="E403" s="235">
        <v>60101</v>
      </c>
    </row>
    <row r="404" spans="1:5" ht="12.75" x14ac:dyDescent="0.2">
      <c r="A404" s="235">
        <v>60102</v>
      </c>
      <c r="B404" s="235" t="s">
        <v>194</v>
      </c>
      <c r="C404" s="235"/>
      <c r="D404" s="235" t="s">
        <v>194</v>
      </c>
      <c r="E404" s="235">
        <v>60102</v>
      </c>
    </row>
    <row r="405" spans="1:5" ht="12.75" x14ac:dyDescent="0.2">
      <c r="A405" s="235">
        <v>60103</v>
      </c>
      <c r="B405" s="235" t="s">
        <v>233</v>
      </c>
      <c r="C405" s="235"/>
      <c r="D405" s="235" t="s">
        <v>233</v>
      </c>
      <c r="E405" s="235">
        <v>60103</v>
      </c>
    </row>
    <row r="406" spans="1:5" ht="12.75" x14ac:dyDescent="0.2">
      <c r="A406" s="235">
        <v>60104</v>
      </c>
      <c r="B406" s="235" t="s">
        <v>286</v>
      </c>
      <c r="C406" s="235"/>
      <c r="D406" s="235" t="s">
        <v>286</v>
      </c>
      <c r="E406" s="235">
        <v>60104</v>
      </c>
    </row>
    <row r="407" spans="1:5" ht="12.75" x14ac:dyDescent="0.2">
      <c r="A407" s="235">
        <v>60105</v>
      </c>
      <c r="B407" s="235" t="s">
        <v>328</v>
      </c>
      <c r="C407" s="235"/>
      <c r="D407" s="235" t="s">
        <v>328</v>
      </c>
      <c r="E407" s="235">
        <v>60105</v>
      </c>
    </row>
    <row r="408" spans="1:5" ht="12.75" x14ac:dyDescent="0.2">
      <c r="A408" s="235">
        <v>60106</v>
      </c>
      <c r="B408" s="235" t="s">
        <v>346</v>
      </c>
      <c r="C408" s="235"/>
      <c r="D408" s="235" t="s">
        <v>346</v>
      </c>
      <c r="E408" s="235">
        <v>60106</v>
      </c>
    </row>
    <row r="409" spans="1:5" ht="12.75" x14ac:dyDescent="0.2">
      <c r="A409" s="235">
        <v>60107</v>
      </c>
      <c r="B409" s="235" t="s">
        <v>351</v>
      </c>
      <c r="C409" s="235"/>
      <c r="D409" s="235" t="s">
        <v>351</v>
      </c>
      <c r="E409" s="235">
        <v>60107</v>
      </c>
    </row>
    <row r="410" spans="1:5" ht="12.75" x14ac:dyDescent="0.2">
      <c r="A410" s="235">
        <v>60108</v>
      </c>
      <c r="B410" s="235" t="s">
        <v>354</v>
      </c>
      <c r="C410" s="235"/>
      <c r="D410" s="235" t="s">
        <v>354</v>
      </c>
      <c r="E410" s="235">
        <v>60108</v>
      </c>
    </row>
    <row r="411" spans="1:5" ht="12.75" x14ac:dyDescent="0.2">
      <c r="A411" s="235">
        <v>60110</v>
      </c>
      <c r="B411" s="235" t="s">
        <v>357</v>
      </c>
      <c r="C411" s="235"/>
      <c r="D411" s="235" t="s">
        <v>357</v>
      </c>
      <c r="E411" s="235">
        <v>60110</v>
      </c>
    </row>
    <row r="412" spans="1:5" ht="12.75" x14ac:dyDescent="0.2">
      <c r="A412" s="235">
        <v>60111</v>
      </c>
      <c r="B412" s="235" t="s">
        <v>628</v>
      </c>
      <c r="C412" s="235"/>
      <c r="D412" s="235" t="s">
        <v>628</v>
      </c>
      <c r="E412" s="235">
        <v>60111</v>
      </c>
    </row>
    <row r="413" spans="1:5" ht="12.75" x14ac:dyDescent="0.2">
      <c r="A413" s="235">
        <v>60112</v>
      </c>
      <c r="B413" s="235" t="s">
        <v>358</v>
      </c>
      <c r="C413" s="235"/>
      <c r="D413" s="235" t="s">
        <v>358</v>
      </c>
      <c r="E413" s="235">
        <v>60112</v>
      </c>
    </row>
    <row r="414" spans="1:5" ht="12.75" x14ac:dyDescent="0.2">
      <c r="A414" s="235">
        <v>60113</v>
      </c>
      <c r="B414" s="235" t="s">
        <v>359</v>
      </c>
      <c r="C414" s="235"/>
      <c r="D414" s="235" t="s">
        <v>359</v>
      </c>
      <c r="E414" s="235">
        <v>60113</v>
      </c>
    </row>
    <row r="415" spans="1:5" ht="12.75" x14ac:dyDescent="0.2">
      <c r="A415" s="235">
        <v>60114</v>
      </c>
      <c r="B415" s="235" t="s">
        <v>360</v>
      </c>
      <c r="C415" s="235"/>
      <c r="D415" s="235" t="s">
        <v>360</v>
      </c>
      <c r="E415" s="235">
        <v>60114</v>
      </c>
    </row>
    <row r="416" spans="1:5" ht="12.75" x14ac:dyDescent="0.2">
      <c r="A416" s="235">
        <v>60115</v>
      </c>
      <c r="B416" s="235" t="s">
        <v>361</v>
      </c>
      <c r="C416" s="235"/>
      <c r="D416" s="235" t="s">
        <v>361</v>
      </c>
      <c r="E416" s="235">
        <v>60115</v>
      </c>
    </row>
    <row r="417" spans="1:5" ht="12.75" x14ac:dyDescent="0.2">
      <c r="A417" s="235">
        <v>60116</v>
      </c>
      <c r="B417" s="235" t="s">
        <v>362</v>
      </c>
      <c r="C417" s="235"/>
      <c r="D417" s="235" t="s">
        <v>362</v>
      </c>
      <c r="E417" s="235">
        <v>60116</v>
      </c>
    </row>
    <row r="418" spans="1:5" ht="12.75" x14ac:dyDescent="0.2">
      <c r="A418" s="235">
        <v>60201</v>
      </c>
      <c r="B418" s="235" t="s">
        <v>413</v>
      </c>
      <c r="C418" s="235"/>
      <c r="D418" s="235" t="s">
        <v>413</v>
      </c>
      <c r="E418" s="235">
        <v>60201</v>
      </c>
    </row>
    <row r="419" spans="1:5" ht="12.75" x14ac:dyDescent="0.2">
      <c r="A419" s="235">
        <v>60202</v>
      </c>
      <c r="B419" s="235" t="s">
        <v>196</v>
      </c>
      <c r="C419" s="235"/>
      <c r="D419" s="235" t="s">
        <v>196</v>
      </c>
      <c r="E419" s="235">
        <v>60202</v>
      </c>
    </row>
    <row r="420" spans="1:5" ht="12.75" x14ac:dyDescent="0.2">
      <c r="A420" s="235">
        <v>60203</v>
      </c>
      <c r="B420" s="235" t="s">
        <v>236</v>
      </c>
      <c r="C420" s="235"/>
      <c r="D420" s="235" t="s">
        <v>236</v>
      </c>
      <c r="E420" s="235">
        <v>60203</v>
      </c>
    </row>
    <row r="421" spans="1:5" ht="12.75" x14ac:dyDescent="0.2">
      <c r="A421" s="235">
        <v>60204</v>
      </c>
      <c r="B421" s="235" t="s">
        <v>292</v>
      </c>
      <c r="C421" s="235"/>
      <c r="D421" s="235" t="s">
        <v>292</v>
      </c>
      <c r="E421" s="235">
        <v>60204</v>
      </c>
    </row>
    <row r="422" spans="1:5" ht="12.75" x14ac:dyDescent="0.2">
      <c r="A422" s="235">
        <v>60205</v>
      </c>
      <c r="B422" s="235" t="s">
        <v>606</v>
      </c>
      <c r="C422" s="235"/>
      <c r="D422" s="235" t="s">
        <v>606</v>
      </c>
      <c r="E422" s="235">
        <v>60205</v>
      </c>
    </row>
    <row r="423" spans="1:5" ht="12.75" x14ac:dyDescent="0.2">
      <c r="A423" s="235">
        <v>60206</v>
      </c>
      <c r="B423" s="235" t="s">
        <v>348</v>
      </c>
      <c r="C423" s="235"/>
      <c r="D423" s="235" t="s">
        <v>348</v>
      </c>
      <c r="E423" s="235">
        <v>60206</v>
      </c>
    </row>
    <row r="424" spans="1:5" ht="12.75" x14ac:dyDescent="0.2">
      <c r="A424" s="235">
        <v>60301</v>
      </c>
      <c r="B424" s="235" t="s">
        <v>162</v>
      </c>
      <c r="C424" s="235"/>
      <c r="D424" s="235" t="s">
        <v>162</v>
      </c>
      <c r="E424" s="235">
        <v>60301</v>
      </c>
    </row>
    <row r="425" spans="1:5" ht="12.75" x14ac:dyDescent="0.2">
      <c r="A425" s="235">
        <v>60302</v>
      </c>
      <c r="B425" s="235" t="s">
        <v>508</v>
      </c>
      <c r="C425" s="235"/>
      <c r="D425" s="235" t="s">
        <v>508</v>
      </c>
      <c r="E425" s="235">
        <v>60302</v>
      </c>
    </row>
    <row r="426" spans="1:5" ht="12.75" x14ac:dyDescent="0.2">
      <c r="A426" s="235">
        <v>60303</v>
      </c>
      <c r="B426" s="235" t="s">
        <v>243</v>
      </c>
      <c r="C426" s="235"/>
      <c r="D426" s="235" t="s">
        <v>243</v>
      </c>
      <c r="E426" s="235">
        <v>60303</v>
      </c>
    </row>
    <row r="427" spans="1:5" ht="12.75" x14ac:dyDescent="0.2">
      <c r="A427" s="235">
        <v>60304</v>
      </c>
      <c r="B427" s="235" t="s">
        <v>298</v>
      </c>
      <c r="C427" s="235"/>
      <c r="D427" s="235" t="s">
        <v>298</v>
      </c>
      <c r="E427" s="235">
        <v>60304</v>
      </c>
    </row>
    <row r="428" spans="1:5" ht="12.75" x14ac:dyDescent="0.2">
      <c r="A428" s="235">
        <v>60305</v>
      </c>
      <c r="B428" s="235" t="s">
        <v>337</v>
      </c>
      <c r="C428" s="235"/>
      <c r="D428" s="235" t="s">
        <v>337</v>
      </c>
      <c r="E428" s="235">
        <v>60305</v>
      </c>
    </row>
    <row r="429" spans="1:5" ht="12.75" x14ac:dyDescent="0.2">
      <c r="A429" s="235">
        <v>60306</v>
      </c>
      <c r="B429" s="235" t="s">
        <v>349</v>
      </c>
      <c r="C429" s="235"/>
      <c r="D429" s="235" t="s">
        <v>349</v>
      </c>
      <c r="E429" s="235">
        <v>60306</v>
      </c>
    </row>
    <row r="430" spans="1:5" ht="12.75" x14ac:dyDescent="0.2">
      <c r="A430" s="235">
        <v>60307</v>
      </c>
      <c r="B430" s="235" t="s">
        <v>624</v>
      </c>
      <c r="C430" s="235"/>
      <c r="D430" s="235" t="s">
        <v>624</v>
      </c>
      <c r="E430" s="235">
        <v>60307</v>
      </c>
    </row>
    <row r="431" spans="1:5" ht="12.75" x14ac:dyDescent="0.2">
      <c r="A431" s="235">
        <v>60308</v>
      </c>
      <c r="B431" s="235" t="s">
        <v>355</v>
      </c>
      <c r="C431" s="235"/>
      <c r="D431" s="235" t="s">
        <v>355</v>
      </c>
      <c r="E431" s="235">
        <v>60308</v>
      </c>
    </row>
    <row r="432" spans="1:5" ht="12.75" x14ac:dyDescent="0.2">
      <c r="A432" s="235">
        <v>60309</v>
      </c>
      <c r="B432" s="235" t="s">
        <v>356</v>
      </c>
      <c r="C432" s="235"/>
      <c r="D432" s="235" t="s">
        <v>356</v>
      </c>
      <c r="E432" s="235">
        <v>60309</v>
      </c>
    </row>
    <row r="433" spans="1:5" ht="12.75" x14ac:dyDescent="0.2">
      <c r="A433" s="235">
        <v>60401</v>
      </c>
      <c r="B433" s="235" t="s">
        <v>166</v>
      </c>
      <c r="C433" s="235"/>
      <c r="D433" s="235" t="s">
        <v>166</v>
      </c>
      <c r="E433" s="235">
        <v>60401</v>
      </c>
    </row>
    <row r="434" spans="1:5" ht="12.75" x14ac:dyDescent="0.2">
      <c r="A434" s="235">
        <v>60402</v>
      </c>
      <c r="B434" s="235" t="s">
        <v>712</v>
      </c>
      <c r="C434" s="235"/>
      <c r="D434" s="235" t="s">
        <v>712</v>
      </c>
      <c r="E434" s="235">
        <v>60402</v>
      </c>
    </row>
    <row r="435" spans="1:5" ht="12.75" x14ac:dyDescent="0.2">
      <c r="A435" s="235">
        <v>60403</v>
      </c>
      <c r="B435" s="235" t="s">
        <v>248</v>
      </c>
      <c r="C435" s="235"/>
      <c r="D435" s="235" t="s">
        <v>248</v>
      </c>
      <c r="E435" s="235">
        <v>60403</v>
      </c>
    </row>
    <row r="436" spans="1:5" ht="12.75" x14ac:dyDescent="0.2">
      <c r="A436" s="235">
        <v>60501</v>
      </c>
      <c r="B436" s="235" t="s">
        <v>440</v>
      </c>
      <c r="C436" s="235"/>
      <c r="D436" s="235" t="s">
        <v>440</v>
      </c>
      <c r="E436" s="235">
        <v>60501</v>
      </c>
    </row>
    <row r="437" spans="1:5" ht="12.75" x14ac:dyDescent="0.2">
      <c r="A437" s="235">
        <v>60502</v>
      </c>
      <c r="B437" s="235" t="s">
        <v>205</v>
      </c>
      <c r="C437" s="235"/>
      <c r="D437" s="235" t="s">
        <v>205</v>
      </c>
      <c r="E437" s="235">
        <v>60502</v>
      </c>
    </row>
    <row r="438" spans="1:5" ht="12.75" x14ac:dyDescent="0.2">
      <c r="A438" s="235">
        <v>60503</v>
      </c>
      <c r="B438" s="235" t="s">
        <v>256</v>
      </c>
      <c r="C438" s="235"/>
      <c r="D438" s="235" t="s">
        <v>256</v>
      </c>
      <c r="E438" s="235">
        <v>60503</v>
      </c>
    </row>
    <row r="439" spans="1:5" ht="12.75" x14ac:dyDescent="0.2">
      <c r="A439" s="235">
        <v>60504</v>
      </c>
      <c r="B439" s="235" t="s">
        <v>591</v>
      </c>
      <c r="C439" s="235"/>
      <c r="D439" s="235" t="s">
        <v>591</v>
      </c>
      <c r="E439" s="235">
        <v>60504</v>
      </c>
    </row>
    <row r="440" spans="1:5" ht="12.75" x14ac:dyDescent="0.2">
      <c r="A440" s="235">
        <v>60505</v>
      </c>
      <c r="B440" s="235" t="s">
        <v>339</v>
      </c>
      <c r="C440" s="235"/>
      <c r="D440" s="235" t="s">
        <v>339</v>
      </c>
      <c r="E440" s="235">
        <v>60505</v>
      </c>
    </row>
    <row r="441" spans="1:5" ht="12.75" x14ac:dyDescent="0.2">
      <c r="A441" s="235">
        <v>60506</v>
      </c>
      <c r="B441" s="235" t="s">
        <v>620</v>
      </c>
      <c r="C441" s="235"/>
      <c r="D441" s="235" t="s">
        <v>620</v>
      </c>
      <c r="E441" s="235">
        <v>60506</v>
      </c>
    </row>
    <row r="442" spans="1:5" ht="12.75" x14ac:dyDescent="0.2">
      <c r="A442" s="235">
        <v>60601</v>
      </c>
      <c r="B442" s="235" t="s">
        <v>713</v>
      </c>
      <c r="C442" s="235"/>
      <c r="D442" s="235" t="s">
        <v>713</v>
      </c>
      <c r="E442" s="235">
        <v>60601</v>
      </c>
    </row>
    <row r="443" spans="1:5" ht="12.75" x14ac:dyDescent="0.2">
      <c r="A443" s="235">
        <v>60602</v>
      </c>
      <c r="B443" s="235" t="s">
        <v>714</v>
      </c>
      <c r="C443" s="235"/>
      <c r="D443" s="235" t="s">
        <v>714</v>
      </c>
      <c r="E443" s="235">
        <v>60602</v>
      </c>
    </row>
    <row r="444" spans="1:5" ht="12.75" x14ac:dyDescent="0.2">
      <c r="A444" s="235">
        <v>60603</v>
      </c>
      <c r="B444" s="235" t="s">
        <v>715</v>
      </c>
      <c r="C444" s="235"/>
      <c r="D444" s="235" t="s">
        <v>715</v>
      </c>
      <c r="E444" s="235">
        <v>60603</v>
      </c>
    </row>
    <row r="445" spans="1:5" ht="12.75" x14ac:dyDescent="0.2">
      <c r="A445" s="235">
        <v>60701</v>
      </c>
      <c r="B445" s="235" t="s">
        <v>180</v>
      </c>
      <c r="C445" s="235"/>
      <c r="D445" s="235" t="s">
        <v>180</v>
      </c>
      <c r="E445" s="235">
        <v>60701</v>
      </c>
    </row>
    <row r="446" spans="1:5" ht="12.75" x14ac:dyDescent="0.2">
      <c r="A446" s="235">
        <v>60703</v>
      </c>
      <c r="B446" s="235" t="s">
        <v>575</v>
      </c>
      <c r="C446" s="235"/>
      <c r="D446" s="235" t="s">
        <v>575</v>
      </c>
      <c r="E446" s="235">
        <v>60703</v>
      </c>
    </row>
    <row r="447" spans="1:5" ht="12.75" x14ac:dyDescent="0.2">
      <c r="A447" s="235">
        <v>60704</v>
      </c>
      <c r="B447" s="235" t="s">
        <v>596</v>
      </c>
      <c r="C447" s="235"/>
      <c r="D447" s="235" t="s">
        <v>596</v>
      </c>
      <c r="E447" s="235">
        <v>60704</v>
      </c>
    </row>
    <row r="448" spans="1:5" ht="12.75" x14ac:dyDescent="0.2">
      <c r="A448" s="235">
        <v>60801</v>
      </c>
      <c r="B448" s="235" t="s">
        <v>181</v>
      </c>
      <c r="C448" s="235"/>
      <c r="D448" s="235" t="s">
        <v>181</v>
      </c>
      <c r="E448" s="235">
        <v>60801</v>
      </c>
    </row>
    <row r="449" spans="1:5" ht="12.75" x14ac:dyDescent="0.2">
      <c r="A449" s="235">
        <v>60802</v>
      </c>
      <c r="B449" s="235" t="s">
        <v>214</v>
      </c>
      <c r="C449" s="235"/>
      <c r="D449" s="235" t="s">
        <v>214</v>
      </c>
      <c r="E449" s="235">
        <v>60802</v>
      </c>
    </row>
    <row r="450" spans="1:5" ht="12.75" x14ac:dyDescent="0.2">
      <c r="A450" s="235">
        <v>60803</v>
      </c>
      <c r="B450" s="235" t="s">
        <v>716</v>
      </c>
      <c r="C450" s="235"/>
      <c r="D450" s="235" t="s">
        <v>716</v>
      </c>
      <c r="E450" s="235">
        <v>60803</v>
      </c>
    </row>
    <row r="451" spans="1:5" ht="12.75" x14ac:dyDescent="0.2">
      <c r="A451" s="235">
        <v>60804</v>
      </c>
      <c r="B451" s="235" t="s">
        <v>322</v>
      </c>
      <c r="C451" s="235"/>
      <c r="D451" s="235" t="s">
        <v>322</v>
      </c>
      <c r="E451" s="235">
        <v>60804</v>
      </c>
    </row>
    <row r="452" spans="1:5" ht="12.75" x14ac:dyDescent="0.2">
      <c r="A452" s="235">
        <v>60805</v>
      </c>
      <c r="B452" s="235" t="s">
        <v>341</v>
      </c>
      <c r="C452" s="235"/>
      <c r="D452" s="235" t="s">
        <v>341</v>
      </c>
      <c r="E452" s="235">
        <v>60805</v>
      </c>
    </row>
    <row r="453" spans="1:5" ht="12.75" x14ac:dyDescent="0.2">
      <c r="A453" s="235">
        <v>60806</v>
      </c>
      <c r="B453" s="235" t="s">
        <v>717</v>
      </c>
      <c r="C453" s="235"/>
      <c r="D453" s="235" t="s">
        <v>717</v>
      </c>
      <c r="E453" s="235">
        <v>60806</v>
      </c>
    </row>
    <row r="454" spans="1:5" ht="12.75" x14ac:dyDescent="0.2">
      <c r="A454" s="235">
        <v>60901</v>
      </c>
      <c r="B454" s="235" t="s">
        <v>185</v>
      </c>
      <c r="C454" s="235"/>
      <c r="D454" s="235" t="s">
        <v>185</v>
      </c>
      <c r="E454" s="235">
        <v>60901</v>
      </c>
    </row>
    <row r="455" spans="1:5" ht="12.75" x14ac:dyDescent="0.2">
      <c r="A455" s="235">
        <v>61001</v>
      </c>
      <c r="B455" s="235" t="s">
        <v>188</v>
      </c>
      <c r="C455" s="235"/>
      <c r="D455" s="235" t="s">
        <v>188</v>
      </c>
      <c r="E455" s="235">
        <v>61001</v>
      </c>
    </row>
    <row r="456" spans="1:5" ht="12.75" x14ac:dyDescent="0.2">
      <c r="A456" s="235">
        <v>61002</v>
      </c>
      <c r="B456" s="235" t="s">
        <v>224</v>
      </c>
      <c r="C456" s="235"/>
      <c r="D456" s="235" t="s">
        <v>224</v>
      </c>
      <c r="E456" s="235">
        <v>61002</v>
      </c>
    </row>
    <row r="457" spans="1:5" ht="12.75" x14ac:dyDescent="0.2">
      <c r="A457" s="235">
        <v>61003</v>
      </c>
      <c r="B457" s="235" t="s">
        <v>276</v>
      </c>
      <c r="C457" s="235"/>
      <c r="D457" s="235" t="s">
        <v>276</v>
      </c>
      <c r="E457" s="235">
        <v>61003</v>
      </c>
    </row>
    <row r="458" spans="1:5" ht="12.75" x14ac:dyDescent="0.2">
      <c r="A458" s="235">
        <v>61004</v>
      </c>
      <c r="B458" s="235" t="s">
        <v>325</v>
      </c>
      <c r="C458" s="235"/>
      <c r="D458" s="235" t="s">
        <v>325</v>
      </c>
      <c r="E458" s="235">
        <v>61004</v>
      </c>
    </row>
    <row r="459" spans="1:5" ht="12.75" x14ac:dyDescent="0.2">
      <c r="A459" s="235">
        <v>61101</v>
      </c>
      <c r="B459" s="235" t="s">
        <v>479</v>
      </c>
      <c r="C459" s="235"/>
      <c r="D459" s="235" t="s">
        <v>479</v>
      </c>
      <c r="E459" s="235">
        <v>61101</v>
      </c>
    </row>
    <row r="460" spans="1:5" ht="12.75" x14ac:dyDescent="0.2">
      <c r="A460" s="235">
        <v>61102</v>
      </c>
      <c r="B460" s="235" t="s">
        <v>546</v>
      </c>
      <c r="C460" s="235"/>
      <c r="D460" s="235" t="s">
        <v>546</v>
      </c>
      <c r="E460" s="235">
        <v>61102</v>
      </c>
    </row>
    <row r="461" spans="1:5" ht="12.75" x14ac:dyDescent="0.2">
      <c r="A461" s="235">
        <v>61103</v>
      </c>
      <c r="B461" s="235" t="s">
        <v>639</v>
      </c>
      <c r="C461" s="235"/>
      <c r="D461" s="235" t="s">
        <v>639</v>
      </c>
      <c r="E461" s="235">
        <v>61103</v>
      </c>
    </row>
    <row r="462" spans="1:5" ht="12.75" x14ac:dyDescent="0.2">
      <c r="A462" s="235">
        <v>61201</v>
      </c>
      <c r="B462" s="235" t="s">
        <v>638</v>
      </c>
      <c r="C462" s="235"/>
      <c r="D462" s="235" t="s">
        <v>638</v>
      </c>
      <c r="E462" s="235">
        <v>61201</v>
      </c>
    </row>
    <row r="463" spans="1:5" ht="12.75" x14ac:dyDescent="0.2">
      <c r="A463" s="235">
        <v>61301</v>
      </c>
      <c r="B463" s="235" t="s">
        <v>642</v>
      </c>
      <c r="C463" s="235"/>
      <c r="D463" s="235" t="s">
        <v>642</v>
      </c>
      <c r="E463" s="235">
        <v>61301</v>
      </c>
    </row>
    <row r="464" spans="1:5" ht="12.75" x14ac:dyDescent="0.2">
      <c r="A464" s="235">
        <v>70101</v>
      </c>
      <c r="B464" s="235" t="s">
        <v>404</v>
      </c>
      <c r="C464" s="235"/>
      <c r="D464" s="235" t="s">
        <v>404</v>
      </c>
      <c r="E464" s="235">
        <v>70101</v>
      </c>
    </row>
    <row r="465" spans="1:5" ht="12.75" x14ac:dyDescent="0.2">
      <c r="A465" s="235">
        <v>70102</v>
      </c>
      <c r="B465" s="235" t="s">
        <v>491</v>
      </c>
      <c r="C465" s="235"/>
      <c r="D465" s="235" t="s">
        <v>491</v>
      </c>
      <c r="E465" s="235">
        <v>70102</v>
      </c>
    </row>
    <row r="466" spans="1:5" ht="12.75" x14ac:dyDescent="0.2">
      <c r="A466" s="235">
        <v>70103</v>
      </c>
      <c r="B466" s="235" t="s">
        <v>554</v>
      </c>
      <c r="C466" s="235"/>
      <c r="D466" s="235" t="s">
        <v>554</v>
      </c>
      <c r="E466" s="235">
        <v>70103</v>
      </c>
    </row>
    <row r="467" spans="1:5" ht="12.75" x14ac:dyDescent="0.2">
      <c r="A467" s="235">
        <v>70104</v>
      </c>
      <c r="B467" s="235" t="s">
        <v>581</v>
      </c>
      <c r="C467" s="235"/>
      <c r="D467" s="235" t="s">
        <v>581</v>
      </c>
      <c r="E467" s="235">
        <v>70104</v>
      </c>
    </row>
    <row r="468" spans="1:5" ht="12.75" x14ac:dyDescent="0.2">
      <c r="A468" s="235">
        <v>70201</v>
      </c>
      <c r="B468" s="235" t="s">
        <v>415</v>
      </c>
      <c r="C468" s="235"/>
      <c r="D468" s="235" t="s">
        <v>415</v>
      </c>
      <c r="E468" s="235">
        <v>70201</v>
      </c>
    </row>
    <row r="469" spans="1:5" ht="12.75" x14ac:dyDescent="0.2">
      <c r="A469" s="235">
        <v>70202</v>
      </c>
      <c r="B469" s="235" t="s">
        <v>499</v>
      </c>
      <c r="C469" s="235"/>
      <c r="D469" s="235" t="s">
        <v>499</v>
      </c>
      <c r="E469" s="235">
        <v>70202</v>
      </c>
    </row>
    <row r="470" spans="1:5" ht="12.75" x14ac:dyDescent="0.2">
      <c r="A470" s="235">
        <v>70203</v>
      </c>
      <c r="B470" s="235" t="s">
        <v>718</v>
      </c>
      <c r="C470" s="235"/>
      <c r="D470" s="235" t="s">
        <v>718</v>
      </c>
      <c r="E470" s="235">
        <v>70203</v>
      </c>
    </row>
    <row r="471" spans="1:5" ht="12.75" x14ac:dyDescent="0.2">
      <c r="A471" s="235">
        <v>70204</v>
      </c>
      <c r="B471" s="235" t="s">
        <v>583</v>
      </c>
      <c r="C471" s="235"/>
      <c r="D471" s="235" t="s">
        <v>583</v>
      </c>
      <c r="E471" s="235">
        <v>70204</v>
      </c>
    </row>
    <row r="472" spans="1:5" ht="12.75" x14ac:dyDescent="0.2">
      <c r="A472" s="235">
        <v>70205</v>
      </c>
      <c r="B472" s="235" t="s">
        <v>607</v>
      </c>
      <c r="C472" s="235"/>
      <c r="D472" s="235" t="s">
        <v>607</v>
      </c>
      <c r="E472" s="235">
        <v>70205</v>
      </c>
    </row>
    <row r="473" spans="1:5" ht="12.75" x14ac:dyDescent="0.2">
      <c r="A473" s="235">
        <v>70206</v>
      </c>
      <c r="B473" s="235" t="s">
        <v>618</v>
      </c>
      <c r="C473" s="235"/>
      <c r="D473" s="235" t="s">
        <v>618</v>
      </c>
      <c r="E473" s="235">
        <v>70206</v>
      </c>
    </row>
    <row r="474" spans="1:5" ht="12.75" x14ac:dyDescent="0.2">
      <c r="A474" s="235">
        <v>70207</v>
      </c>
      <c r="B474" s="235" t="s">
        <v>622</v>
      </c>
      <c r="C474" s="235"/>
      <c r="D474" s="235" t="s">
        <v>622</v>
      </c>
      <c r="E474" s="235">
        <v>70207</v>
      </c>
    </row>
    <row r="475" spans="1:5" ht="12.75" x14ac:dyDescent="0.2">
      <c r="A475" s="235">
        <v>70301</v>
      </c>
      <c r="B475" s="235" t="s">
        <v>163</v>
      </c>
      <c r="C475" s="235"/>
      <c r="D475" s="235" t="s">
        <v>163</v>
      </c>
      <c r="E475" s="235">
        <v>70301</v>
      </c>
    </row>
    <row r="476" spans="1:5" ht="12.75" x14ac:dyDescent="0.2">
      <c r="A476" s="235">
        <v>70302</v>
      </c>
      <c r="B476" s="235" t="s">
        <v>199</v>
      </c>
      <c r="C476" s="235"/>
      <c r="D476" s="235" t="s">
        <v>199</v>
      </c>
      <c r="E476" s="235">
        <v>70302</v>
      </c>
    </row>
    <row r="477" spans="1:5" ht="12.75" x14ac:dyDescent="0.2">
      <c r="A477" s="235">
        <v>70303</v>
      </c>
      <c r="B477" s="235" t="s">
        <v>244</v>
      </c>
      <c r="C477" s="235"/>
      <c r="D477" s="235" t="s">
        <v>244</v>
      </c>
      <c r="E477" s="235">
        <v>70303</v>
      </c>
    </row>
    <row r="478" spans="1:5" ht="12.75" x14ac:dyDescent="0.2">
      <c r="A478" s="235">
        <v>70304</v>
      </c>
      <c r="B478" s="235" t="s">
        <v>300</v>
      </c>
      <c r="C478" s="235"/>
      <c r="D478" s="235" t="s">
        <v>300</v>
      </c>
      <c r="E478" s="235">
        <v>70304</v>
      </c>
    </row>
    <row r="479" spans="1:5" ht="12.75" x14ac:dyDescent="0.2">
      <c r="A479" s="235">
        <v>70305</v>
      </c>
      <c r="B479" s="235" t="s">
        <v>719</v>
      </c>
      <c r="C479" s="235"/>
      <c r="D479" s="235" t="s">
        <v>719</v>
      </c>
      <c r="E479" s="235">
        <v>70305</v>
      </c>
    </row>
    <row r="480" spans="1:5" ht="12.75" x14ac:dyDescent="0.2">
      <c r="A480" s="235">
        <v>70306</v>
      </c>
      <c r="B480" s="235" t="s">
        <v>619</v>
      </c>
      <c r="C480" s="235"/>
      <c r="D480" s="235" t="s">
        <v>619</v>
      </c>
      <c r="E480" s="235">
        <v>70306</v>
      </c>
    </row>
    <row r="481" spans="1:5" ht="12.75" x14ac:dyDescent="0.2">
      <c r="A481" s="235">
        <v>70307</v>
      </c>
      <c r="B481" s="235" t="s">
        <v>625</v>
      </c>
      <c r="C481" s="235"/>
      <c r="D481" s="235" t="s">
        <v>625</v>
      </c>
      <c r="E481" s="235">
        <v>70307</v>
      </c>
    </row>
    <row r="482" spans="1:5" ht="12.75" x14ac:dyDescent="0.2">
      <c r="A482" s="235">
        <v>70401</v>
      </c>
      <c r="B482" s="235" t="s">
        <v>167</v>
      </c>
      <c r="C482" s="235"/>
      <c r="D482" s="235" t="s">
        <v>167</v>
      </c>
      <c r="E482" s="235">
        <v>70401</v>
      </c>
    </row>
    <row r="483" spans="1:5" ht="12.75" x14ac:dyDescent="0.2">
      <c r="A483" s="235">
        <v>70402</v>
      </c>
      <c r="B483" s="235" t="s">
        <v>201</v>
      </c>
      <c r="C483" s="235"/>
      <c r="D483" s="235" t="s">
        <v>201</v>
      </c>
      <c r="E483" s="235">
        <v>70402</v>
      </c>
    </row>
    <row r="484" spans="1:5" ht="12.75" x14ac:dyDescent="0.2">
      <c r="A484" s="235">
        <v>70403</v>
      </c>
      <c r="B484" s="235" t="s">
        <v>250</v>
      </c>
      <c r="C484" s="235"/>
      <c r="D484" s="235" t="s">
        <v>250</v>
      </c>
      <c r="E484" s="235">
        <v>70403</v>
      </c>
    </row>
    <row r="485" spans="1:5" ht="12.75" x14ac:dyDescent="0.2">
      <c r="A485" s="235">
        <v>70404</v>
      </c>
      <c r="B485" s="235" t="s">
        <v>305</v>
      </c>
      <c r="C485" s="235"/>
      <c r="D485" s="235" t="s">
        <v>305</v>
      </c>
      <c r="E485" s="235">
        <v>70404</v>
      </c>
    </row>
    <row r="486" spans="1:5" ht="12.75" x14ac:dyDescent="0.2">
      <c r="A486" s="235">
        <v>70501</v>
      </c>
      <c r="B486" s="235" t="s">
        <v>172</v>
      </c>
      <c r="C486" s="235"/>
      <c r="D486" s="235" t="s">
        <v>172</v>
      </c>
      <c r="E486" s="235">
        <v>70501</v>
      </c>
    </row>
    <row r="487" spans="1:5" ht="12.75" x14ac:dyDescent="0.2">
      <c r="A487" s="235">
        <v>70502</v>
      </c>
      <c r="B487" s="235" t="s">
        <v>527</v>
      </c>
      <c r="C487" s="235"/>
      <c r="D487" s="235" t="s">
        <v>527</v>
      </c>
      <c r="E487" s="235">
        <v>70502</v>
      </c>
    </row>
    <row r="488" spans="1:5" ht="12.75" x14ac:dyDescent="0.2">
      <c r="A488" s="235">
        <v>70503</v>
      </c>
      <c r="B488" s="235" t="s">
        <v>257</v>
      </c>
      <c r="C488" s="235"/>
      <c r="D488" s="235" t="s">
        <v>257</v>
      </c>
      <c r="E488" s="235">
        <v>70503</v>
      </c>
    </row>
    <row r="489" spans="1:5" ht="12.75" x14ac:dyDescent="0.2">
      <c r="A489" s="235">
        <v>70601</v>
      </c>
      <c r="B489" s="235" t="s">
        <v>448</v>
      </c>
      <c r="C489" s="235"/>
      <c r="D489" s="235" t="s">
        <v>448</v>
      </c>
      <c r="E489" s="235">
        <v>70601</v>
      </c>
    </row>
    <row r="490" spans="1:5" ht="12.75" x14ac:dyDescent="0.2">
      <c r="A490" s="235">
        <v>70602</v>
      </c>
      <c r="B490" s="235" t="s">
        <v>534</v>
      </c>
      <c r="C490" s="235"/>
      <c r="D490" s="235" t="s">
        <v>534</v>
      </c>
      <c r="E490" s="235">
        <v>70602</v>
      </c>
    </row>
    <row r="491" spans="1:5" ht="12.75" x14ac:dyDescent="0.2">
      <c r="A491" s="235">
        <v>70603</v>
      </c>
      <c r="B491" s="235" t="s">
        <v>571</v>
      </c>
      <c r="C491" s="235"/>
      <c r="D491" s="235" t="s">
        <v>571</v>
      </c>
      <c r="E491" s="235">
        <v>70603</v>
      </c>
    </row>
    <row r="492" spans="1:5" ht="12.75" x14ac:dyDescent="0.2">
      <c r="A492" s="235">
        <v>70604</v>
      </c>
      <c r="B492" s="235" t="s">
        <v>595</v>
      </c>
      <c r="C492" s="235"/>
      <c r="D492" s="235" t="s">
        <v>595</v>
      </c>
      <c r="E492" s="235">
        <v>70604</v>
      </c>
    </row>
    <row r="493" spans="1:5" ht="12.75" x14ac:dyDescent="0.2">
      <c r="A493" s="236">
        <v>70605</v>
      </c>
      <c r="B493" s="235" t="s">
        <v>612</v>
      </c>
      <c r="C493" s="235"/>
      <c r="D493" s="235" t="s">
        <v>612</v>
      </c>
      <c r="E493" s="236">
        <v>70605</v>
      </c>
    </row>
  </sheetData>
  <sheetProtection algorithmName="SHA-512" hashValue="z4NKiTS0uZCV06dQc0pd2MO7QjD4oDykegIGifKOM7OA6RVCgwTmy87vmbu6haMOza10D5qDS0rPU84WN1fKxg==" saltValue="+4ohiw/L8YPR5+UIqGrqmg==" spinCount="100000" sheet="1" objects="1" scenarios="1"/>
  <printOptions horizontalCentered="1" verticalCentered="1"/>
  <pageMargins left="0.19685039370078741" right="0.19685039370078741" top="1.1023622047244095" bottom="0.55118110236220474" header="0.31496062992125984" footer="0.15748031496062992"/>
  <pageSetup scale="10" orientation="landscape" r:id="rId1"/>
  <headerFooter>
    <oddHeader>&amp;C&amp;G</oddHeader>
    <oddFooter>&amp;REscuela Nocturna,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>
    <pageSetUpPr fitToPage="1"/>
  </sheetPr>
  <dimension ref="A1:Z2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9" customWidth="1"/>
    <col min="2" max="2" width="15.42578125" style="10" customWidth="1"/>
    <col min="3" max="7" width="14.85546875" style="10" customWidth="1"/>
    <col min="8" max="16384" width="11.42578125" style="10"/>
  </cols>
  <sheetData>
    <row r="1" spans="1:26" ht="20.25" customHeight="1" x14ac:dyDescent="0.3">
      <c r="A1" s="336">
        <v>1</v>
      </c>
      <c r="B1" s="121" t="s">
        <v>395</v>
      </c>
      <c r="C1" s="122"/>
    </row>
    <row r="2" spans="1:26" ht="18.75" x14ac:dyDescent="0.3">
      <c r="A2" s="336">
        <v>2</v>
      </c>
      <c r="B2" s="121" t="s">
        <v>388</v>
      </c>
      <c r="C2" s="123"/>
      <c r="D2" s="123"/>
      <c r="E2" s="123"/>
      <c r="F2" s="123"/>
      <c r="G2" s="123"/>
    </row>
    <row r="3" spans="1:26" ht="18.75" x14ac:dyDescent="0.3">
      <c r="A3" s="336">
        <v>3</v>
      </c>
      <c r="B3" s="121" t="s">
        <v>387</v>
      </c>
      <c r="C3" s="123"/>
      <c r="D3" s="123"/>
      <c r="E3" s="123"/>
      <c r="F3" s="123"/>
      <c r="G3" s="123"/>
    </row>
    <row r="4" spans="1:26" s="30" customFormat="1" ht="19.5" thickBot="1" x14ac:dyDescent="0.35">
      <c r="A4" s="336">
        <v>4</v>
      </c>
      <c r="B4" s="337" t="s">
        <v>762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</row>
    <row r="5" spans="1:26" ht="35.25" customHeight="1" thickTop="1" thickBot="1" x14ac:dyDescent="0.3">
      <c r="A5" s="336">
        <v>5</v>
      </c>
      <c r="B5" s="143" t="s">
        <v>394</v>
      </c>
      <c r="C5" s="144" t="s">
        <v>0</v>
      </c>
      <c r="D5" s="145" t="s">
        <v>390</v>
      </c>
      <c r="E5" s="146" t="s">
        <v>391</v>
      </c>
      <c r="F5" s="147" t="s">
        <v>392</v>
      </c>
      <c r="G5" s="145" t="s">
        <v>393</v>
      </c>
    </row>
    <row r="6" spans="1:26" ht="23.25" customHeight="1" thickTop="1" thickBot="1" x14ac:dyDescent="0.3">
      <c r="A6" s="336">
        <v>6</v>
      </c>
      <c r="B6" s="357" t="s">
        <v>0</v>
      </c>
      <c r="C6" s="148">
        <f t="shared" ref="C6:C11" si="0">SUM(D6:G6)</f>
        <v>0</v>
      </c>
      <c r="D6" s="149">
        <f>SUM(D7:D11)</f>
        <v>0</v>
      </c>
      <c r="E6" s="135">
        <f>SUM(E7:E11)</f>
        <v>0</v>
      </c>
      <c r="F6" s="134">
        <f>SUM(F7:F11)</f>
        <v>0</v>
      </c>
      <c r="G6" s="149">
        <f>SUM(G7:G11)</f>
        <v>0</v>
      </c>
    </row>
    <row r="7" spans="1:26" ht="23.25" customHeight="1" x14ac:dyDescent="0.25">
      <c r="A7" s="336">
        <v>7</v>
      </c>
      <c r="B7" s="325">
        <v>15</v>
      </c>
      <c r="C7" s="150">
        <f t="shared" si="0"/>
        <v>0</v>
      </c>
      <c r="D7" s="257"/>
      <c r="E7" s="268"/>
      <c r="F7" s="247"/>
      <c r="G7" s="257"/>
    </row>
    <row r="8" spans="1:26" ht="23.25" customHeight="1" x14ac:dyDescent="0.25">
      <c r="A8" s="336">
        <v>8</v>
      </c>
      <c r="B8" s="325">
        <v>16</v>
      </c>
      <c r="C8" s="150">
        <f t="shared" si="0"/>
        <v>0</v>
      </c>
      <c r="D8" s="257"/>
      <c r="E8" s="268"/>
      <c r="F8" s="247"/>
      <c r="G8" s="257"/>
    </row>
    <row r="9" spans="1:26" ht="23.25" customHeight="1" x14ac:dyDescent="0.25">
      <c r="A9" s="336">
        <v>9</v>
      </c>
      <c r="B9" s="325">
        <v>17</v>
      </c>
      <c r="C9" s="150">
        <f t="shared" si="0"/>
        <v>0</v>
      </c>
      <c r="D9" s="257"/>
      <c r="E9" s="268"/>
      <c r="F9" s="247"/>
      <c r="G9" s="257"/>
    </row>
    <row r="10" spans="1:26" ht="23.25" customHeight="1" x14ac:dyDescent="0.25">
      <c r="A10" s="336">
        <v>10</v>
      </c>
      <c r="B10" s="325">
        <v>18</v>
      </c>
      <c r="C10" s="150">
        <f t="shared" si="0"/>
        <v>0</v>
      </c>
      <c r="D10" s="257"/>
      <c r="E10" s="268"/>
      <c r="F10" s="247"/>
      <c r="G10" s="257"/>
    </row>
    <row r="11" spans="1:26" ht="23.25" customHeight="1" thickBot="1" x14ac:dyDescent="0.3">
      <c r="A11" s="336">
        <v>11</v>
      </c>
      <c r="B11" s="327" t="s">
        <v>39</v>
      </c>
      <c r="C11" s="138">
        <f t="shared" si="0"/>
        <v>0</v>
      </c>
      <c r="D11" s="260"/>
      <c r="E11" s="269"/>
      <c r="F11" s="253"/>
      <c r="G11" s="260"/>
    </row>
    <row r="12" spans="1:26" ht="15.75" thickTop="1" x14ac:dyDescent="0.25">
      <c r="A12" s="336">
        <v>12</v>
      </c>
      <c r="B12" s="139"/>
      <c r="C12" s="151"/>
      <c r="D12" s="152"/>
      <c r="E12" s="140"/>
      <c r="F12" s="140"/>
      <c r="G12" s="140"/>
    </row>
    <row r="13" spans="1:26" ht="18" customHeight="1" x14ac:dyDescent="0.25">
      <c r="A13" s="336">
        <v>13</v>
      </c>
      <c r="B13" s="153" t="s">
        <v>734</v>
      </c>
      <c r="C13" s="154"/>
      <c r="D13" s="154"/>
      <c r="E13" s="154"/>
      <c r="F13" s="154"/>
      <c r="G13" s="155"/>
      <c r="H13" s="151"/>
      <c r="I13" s="151"/>
      <c r="J13" s="151"/>
      <c r="K13" s="151"/>
    </row>
    <row r="14" spans="1:26" ht="17.25" customHeight="1" x14ac:dyDescent="0.25">
      <c r="A14" s="336">
        <v>14</v>
      </c>
      <c r="B14" s="156" t="s">
        <v>148</v>
      </c>
      <c r="C14" s="278"/>
      <c r="D14" s="411" t="str">
        <f>IF(OR(C14&gt;'Cuadro 1'!E11,C15&gt;'Cuadro 1'!E11,C16&gt;'Cuadro 1'!D11),"El dato indicado es mayor a lo reportado en la línea de Exclusión del Cuadro 1, según corresponda.","")</f>
        <v/>
      </c>
      <c r="E14" s="411"/>
      <c r="F14" s="411"/>
      <c r="G14" s="157"/>
      <c r="H14" s="151"/>
      <c r="I14" s="151"/>
      <c r="J14" s="151"/>
      <c r="K14" s="151"/>
    </row>
    <row r="15" spans="1:26" ht="17.25" customHeight="1" x14ac:dyDescent="0.25">
      <c r="A15" s="336">
        <v>15</v>
      </c>
      <c r="B15" s="156" t="s">
        <v>149</v>
      </c>
      <c r="C15" s="278"/>
      <c r="D15" s="411"/>
      <c r="E15" s="411"/>
      <c r="F15" s="411"/>
      <c r="G15" s="157"/>
      <c r="H15" s="151"/>
      <c r="I15" s="151"/>
      <c r="J15" s="151"/>
      <c r="K15" s="151"/>
    </row>
    <row r="16" spans="1:26" ht="17.25" customHeight="1" x14ac:dyDescent="0.25">
      <c r="A16" s="336">
        <v>16</v>
      </c>
      <c r="B16" s="156" t="s">
        <v>150</v>
      </c>
      <c r="C16" s="278"/>
      <c r="D16" s="411"/>
      <c r="E16" s="411"/>
      <c r="F16" s="411"/>
      <c r="G16" s="157"/>
      <c r="H16" s="151"/>
      <c r="I16" s="151"/>
      <c r="J16" s="151"/>
      <c r="K16" s="151"/>
    </row>
    <row r="17" spans="1:11" ht="6.6" customHeight="1" x14ac:dyDescent="0.25">
      <c r="A17" s="336">
        <v>17</v>
      </c>
      <c r="B17" s="158"/>
      <c r="C17" s="159"/>
      <c r="D17" s="160"/>
      <c r="E17" s="160"/>
      <c r="F17" s="160"/>
      <c r="G17" s="161"/>
      <c r="H17" s="151"/>
      <c r="I17" s="151"/>
      <c r="J17" s="151"/>
      <c r="K17" s="151"/>
    </row>
    <row r="18" spans="1:11" ht="18.600000000000001" customHeight="1" x14ac:dyDescent="0.25">
      <c r="A18" s="336">
        <v>18</v>
      </c>
      <c r="C18" s="162"/>
      <c r="D18" s="162"/>
      <c r="E18" s="162"/>
      <c r="F18" s="162"/>
      <c r="G18" s="162"/>
      <c r="H18" s="151"/>
      <c r="I18" s="151"/>
      <c r="J18" s="151"/>
      <c r="K18" s="151"/>
    </row>
    <row r="19" spans="1:11" ht="20.25" customHeight="1" x14ac:dyDescent="0.25">
      <c r="A19" s="336">
        <v>19</v>
      </c>
      <c r="B19" s="37" t="s">
        <v>58</v>
      </c>
      <c r="E19" s="163"/>
      <c r="F19" s="163"/>
      <c r="G19" s="163"/>
    </row>
    <row r="20" spans="1:11" ht="18" customHeight="1" x14ac:dyDescent="0.25">
      <c r="A20" s="336">
        <v>20</v>
      </c>
      <c r="B20" s="382"/>
      <c r="C20" s="383"/>
      <c r="D20" s="383"/>
      <c r="E20" s="383"/>
      <c r="F20" s="383"/>
      <c r="G20" s="384"/>
    </row>
    <row r="21" spans="1:11" ht="18" customHeight="1" x14ac:dyDescent="0.25">
      <c r="A21" s="32"/>
      <c r="B21" s="385"/>
      <c r="C21" s="386"/>
      <c r="D21" s="386"/>
      <c r="E21" s="386"/>
      <c r="F21" s="386"/>
      <c r="G21" s="387"/>
    </row>
    <row r="22" spans="1:11" ht="18" customHeight="1" x14ac:dyDescent="0.25">
      <c r="B22" s="385"/>
      <c r="C22" s="386"/>
      <c r="D22" s="386"/>
      <c r="E22" s="386"/>
      <c r="F22" s="386"/>
      <c r="G22" s="387"/>
    </row>
    <row r="23" spans="1:11" ht="18" customHeight="1" x14ac:dyDescent="0.25">
      <c r="B23" s="388"/>
      <c r="C23" s="389"/>
      <c r="D23" s="389"/>
      <c r="E23" s="389"/>
      <c r="F23" s="389"/>
      <c r="G23" s="390"/>
    </row>
  </sheetData>
  <sheetProtection algorithmName="SHA-512" hashValue="n9gots8fiS44BQLUWF1tWLf8LdK8FOpjYsS7xoyPoj4P0DP6DUVj/HxyGobzFWYdPMjH+nOnqsQQqa1G239swA==" saltValue="ErVxsv1RBCl494EiCOfoew==" spinCount="100000" sheet="1" objects="1" scenarios="1"/>
  <mergeCells count="2">
    <mergeCell ref="B20:G23"/>
    <mergeCell ref="D14:F16"/>
  </mergeCells>
  <conditionalFormatting sqref="C6:C11">
    <cfRule type="cellIs" dxfId="19" priority="1" operator="equal">
      <formula>0</formula>
    </cfRule>
  </conditionalFormatting>
  <conditionalFormatting sqref="D12">
    <cfRule type="cellIs" dxfId="18" priority="19" operator="equal">
      <formula>"XX"</formula>
    </cfRule>
  </conditionalFormatting>
  <conditionalFormatting sqref="D6:G6">
    <cfRule type="cellIs" dxfId="17" priority="2" operator="equal">
      <formula>0</formula>
    </cfRule>
  </conditionalFormatting>
  <dataValidations count="1">
    <dataValidation type="whole" allowBlank="1" showInputMessage="1" showErrorMessage="1" sqref="C14:C17" xr:uid="{00000000-0002-0000-0900-000000000000}">
      <formula1>0</formula1>
      <formula2>1000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15748031496062992"/>
  <pageSetup paperSize="172" orientation="landscape" r:id="rId1"/>
  <headerFooter>
    <oddHeader>&amp;L&amp;G</oddHeader>
    <oddFooter>&amp;R&amp;"Carlito,Negrita Cursiva"Escuela Nocturna, &amp;"Carlito,Cursiva"&amp;A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8528-55CB-453D-9266-CC242C8D4030}">
  <sheetPr codeName="Hoja6">
    <pageSetUpPr fitToPage="1"/>
  </sheetPr>
  <dimension ref="A1:Z2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9" customWidth="1"/>
    <col min="2" max="2" width="13.28515625" style="10" customWidth="1"/>
    <col min="3" max="3" width="10.28515625" style="10" customWidth="1"/>
    <col min="4" max="14" width="10.42578125" style="10" customWidth="1"/>
    <col min="15" max="15" width="8.42578125" style="10" customWidth="1"/>
    <col min="16" max="16" width="13.28515625" style="16" customWidth="1"/>
    <col min="17" max="17" width="8.7109375" style="16" customWidth="1"/>
    <col min="18" max="16384" width="11.42578125" style="10"/>
  </cols>
  <sheetData>
    <row r="1" spans="1:26" ht="20.25" customHeight="1" x14ac:dyDescent="0.3">
      <c r="A1" s="336">
        <v>1</v>
      </c>
      <c r="B1" s="121" t="s">
        <v>93</v>
      </c>
      <c r="C1" s="122"/>
    </row>
    <row r="2" spans="1:26" ht="18.75" x14ac:dyDescent="0.3">
      <c r="A2" s="336">
        <v>2</v>
      </c>
      <c r="B2" s="121" t="s">
        <v>389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22.5" customHeight="1" thickTop="1" x14ac:dyDescent="0.25">
      <c r="A4" s="336">
        <v>4</v>
      </c>
      <c r="B4" s="416" t="s">
        <v>394</v>
      </c>
      <c r="C4" s="412" t="s">
        <v>720</v>
      </c>
      <c r="D4" s="413"/>
      <c r="E4" s="413"/>
      <c r="F4" s="413"/>
      <c r="G4" s="413"/>
      <c r="H4" s="124"/>
      <c r="I4" s="412" t="s">
        <v>722</v>
      </c>
      <c r="J4" s="413"/>
      <c r="K4" s="413"/>
      <c r="L4" s="413"/>
      <c r="M4" s="413"/>
      <c r="N4" s="413"/>
      <c r="P4" s="125"/>
      <c r="Q4" s="125"/>
    </row>
    <row r="5" spans="1:26" ht="35.25" customHeight="1" thickBot="1" x14ac:dyDescent="0.3">
      <c r="A5" s="336">
        <v>5</v>
      </c>
      <c r="B5" s="417"/>
      <c r="C5" s="126" t="s">
        <v>0</v>
      </c>
      <c r="D5" s="127" t="s">
        <v>390</v>
      </c>
      <c r="E5" s="128" t="s">
        <v>391</v>
      </c>
      <c r="F5" s="128" t="s">
        <v>392</v>
      </c>
      <c r="G5" s="129" t="s">
        <v>393</v>
      </c>
      <c r="H5" s="130" t="s">
        <v>721</v>
      </c>
      <c r="I5" s="131" t="s">
        <v>0</v>
      </c>
      <c r="J5" s="127" t="s">
        <v>390</v>
      </c>
      <c r="K5" s="128" t="s">
        <v>391</v>
      </c>
      <c r="L5" s="128" t="s">
        <v>392</v>
      </c>
      <c r="M5" s="128" t="s">
        <v>393</v>
      </c>
      <c r="N5" s="130" t="s">
        <v>721</v>
      </c>
      <c r="P5" s="125"/>
      <c r="Q5" s="125"/>
    </row>
    <row r="6" spans="1:26" ht="23.25" customHeight="1" thickTop="1" thickBot="1" x14ac:dyDescent="0.3">
      <c r="A6" s="336">
        <v>6</v>
      </c>
      <c r="B6" s="357" t="s">
        <v>0</v>
      </c>
      <c r="C6" s="132">
        <f>SUM(C7:C11)</f>
        <v>0</v>
      </c>
      <c r="D6" s="133">
        <f>SUM(D7:D11)</f>
        <v>0</v>
      </c>
      <c r="E6" s="134">
        <f t="shared" ref="E6:H6" si="0">SUM(E7:E11)</f>
        <v>0</v>
      </c>
      <c r="F6" s="134">
        <f t="shared" si="0"/>
        <v>0</v>
      </c>
      <c r="G6" s="135">
        <f t="shared" si="0"/>
        <v>0</v>
      </c>
      <c r="H6" s="136">
        <f t="shared" si="0"/>
        <v>0</v>
      </c>
      <c r="I6" s="132">
        <f>SUM(I7:I11)</f>
        <v>0</v>
      </c>
      <c r="J6" s="133">
        <f t="shared" ref="J6:N6" si="1">SUM(J7:J11)</f>
        <v>0</v>
      </c>
      <c r="K6" s="134">
        <f t="shared" si="1"/>
        <v>0</v>
      </c>
      <c r="L6" s="134">
        <f t="shared" si="1"/>
        <v>0</v>
      </c>
      <c r="M6" s="134">
        <f t="shared" si="1"/>
        <v>0</v>
      </c>
      <c r="N6" s="136">
        <f t="shared" si="1"/>
        <v>0</v>
      </c>
      <c r="P6" s="125"/>
      <c r="Q6" s="125"/>
    </row>
    <row r="7" spans="1:26" ht="23.25" customHeight="1" x14ac:dyDescent="0.25">
      <c r="A7" s="336">
        <v>7</v>
      </c>
      <c r="B7" s="325">
        <v>15</v>
      </c>
      <c r="C7" s="93">
        <f>+D7+E7+F7+G7</f>
        <v>0</v>
      </c>
      <c r="D7" s="279"/>
      <c r="E7" s="247"/>
      <c r="F7" s="247"/>
      <c r="G7" s="268"/>
      <c r="H7" s="280"/>
      <c r="I7" s="93">
        <f>+J7+K7+L7+M7</f>
        <v>0</v>
      </c>
      <c r="J7" s="279"/>
      <c r="K7" s="247"/>
      <c r="L7" s="247"/>
      <c r="M7" s="247"/>
      <c r="N7" s="280"/>
      <c r="O7" s="137" t="str">
        <f>IF(OR(AND(C7&gt;0,H7=""),AND(I7&gt;0,N7="")),"***",IF(OR(AND(N7&gt;0,I7=0),AND(H7&gt;0,C7=0)),"xxx",""))</f>
        <v/>
      </c>
      <c r="P7" s="125"/>
      <c r="Q7" s="125"/>
    </row>
    <row r="8" spans="1:26" ht="23.25" customHeight="1" x14ac:dyDescent="0.25">
      <c r="A8" s="336">
        <v>8</v>
      </c>
      <c r="B8" s="325">
        <v>16</v>
      </c>
      <c r="C8" s="93">
        <f t="shared" ref="C8:C11" si="2">+D8+E8+F8+G8</f>
        <v>0</v>
      </c>
      <c r="D8" s="279"/>
      <c r="E8" s="247"/>
      <c r="F8" s="247"/>
      <c r="G8" s="268"/>
      <c r="H8" s="280"/>
      <c r="I8" s="93">
        <f>+J8+K8+L8+M8</f>
        <v>0</v>
      </c>
      <c r="J8" s="279"/>
      <c r="K8" s="247"/>
      <c r="L8" s="247"/>
      <c r="M8" s="247"/>
      <c r="N8" s="280"/>
      <c r="O8" s="137" t="str">
        <f>IF(OR(AND(C8&gt;0,H8=""),AND(I8&gt;0,N8="")),"***",IF(OR(AND(N8&gt;0,I8=0),AND(H8&gt;0,C8=0)),"xxx",""))</f>
        <v/>
      </c>
      <c r="P8" s="125"/>
      <c r="Q8" s="125"/>
    </row>
    <row r="9" spans="1:26" ht="23.25" customHeight="1" x14ac:dyDescent="0.25">
      <c r="A9" s="336">
        <v>9</v>
      </c>
      <c r="B9" s="325">
        <v>17</v>
      </c>
      <c r="C9" s="93">
        <f t="shared" si="2"/>
        <v>0</v>
      </c>
      <c r="D9" s="279"/>
      <c r="E9" s="247"/>
      <c r="F9" s="247"/>
      <c r="G9" s="268"/>
      <c r="H9" s="280"/>
      <c r="I9" s="93">
        <f>+J9+K9+L9+M9</f>
        <v>0</v>
      </c>
      <c r="J9" s="279"/>
      <c r="K9" s="247"/>
      <c r="L9" s="247"/>
      <c r="M9" s="247"/>
      <c r="N9" s="280"/>
      <c r="O9" s="137" t="str">
        <f>IF(OR(AND(C9&gt;0,H9=""),AND(I9&gt;0,N9="")),"***",IF(OR(AND(N9&gt;0,I9=0),AND(H9&gt;0,C9=0)),"xxx",""))</f>
        <v/>
      </c>
      <c r="P9" s="125"/>
      <c r="Q9" s="125"/>
    </row>
    <row r="10" spans="1:26" ht="23.25" customHeight="1" x14ac:dyDescent="0.25">
      <c r="A10" s="336">
        <v>10</v>
      </c>
      <c r="B10" s="325">
        <v>18</v>
      </c>
      <c r="C10" s="93">
        <f t="shared" si="2"/>
        <v>0</v>
      </c>
      <c r="D10" s="279"/>
      <c r="E10" s="247"/>
      <c r="F10" s="247"/>
      <c r="G10" s="268"/>
      <c r="H10" s="280"/>
      <c r="I10" s="93">
        <f>+J10+K10+L10+M10</f>
        <v>0</v>
      </c>
      <c r="J10" s="279"/>
      <c r="K10" s="247"/>
      <c r="L10" s="247"/>
      <c r="M10" s="247"/>
      <c r="N10" s="280"/>
      <c r="O10" s="137" t="str">
        <f>IF(OR(AND(C10&gt;0,H10=""),AND(I10&gt;0,N10="")),"***",IF(OR(AND(N10&gt;0,I10=0),AND(H10&gt;0,C10=0)),"xxx",""))</f>
        <v/>
      </c>
      <c r="P10" s="125"/>
      <c r="Q10" s="125"/>
    </row>
    <row r="11" spans="1:26" ht="23.25" customHeight="1" thickBot="1" x14ac:dyDescent="0.3">
      <c r="A11" s="336">
        <v>11</v>
      </c>
      <c r="B11" s="326" t="s">
        <v>39</v>
      </c>
      <c r="C11" s="116">
        <f t="shared" si="2"/>
        <v>0</v>
      </c>
      <c r="D11" s="281"/>
      <c r="E11" s="272"/>
      <c r="F11" s="272"/>
      <c r="G11" s="282"/>
      <c r="H11" s="283"/>
      <c r="I11" s="138">
        <f>+J11+K11+L11+M11</f>
        <v>0</v>
      </c>
      <c r="J11" s="281"/>
      <c r="K11" s="272"/>
      <c r="L11" s="272"/>
      <c r="M11" s="272"/>
      <c r="N11" s="283"/>
      <c r="O11" s="137" t="str">
        <f>IF(OR(AND(C11&gt;0,H11=""),AND(I11&gt;0,N11="")),"***",IF(OR(AND(N11&gt;0,I11=0),AND(H11&gt;0,C11=0)),"xxx",""))</f>
        <v/>
      </c>
      <c r="P11" s="125"/>
      <c r="Q11" s="125"/>
    </row>
    <row r="12" spans="1:26" ht="15.75" thickTop="1" x14ac:dyDescent="0.25">
      <c r="A12" s="336">
        <v>12</v>
      </c>
      <c r="B12" s="139"/>
      <c r="C12" s="415" t="str">
        <f>IF(OR(O7="***",O8="***",O9="***",O10="***",O11="***"),"*** = Indique la cantidad de hijos en la columna que corresponda. Si no hay hijos que indicar, anote un 0.","")</f>
        <v/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140"/>
      <c r="P12" s="125"/>
      <c r="Q12" s="125"/>
    </row>
    <row r="13" spans="1:26" ht="17.25" customHeight="1" x14ac:dyDescent="0.25">
      <c r="A13" s="336">
        <v>13</v>
      </c>
      <c r="C13" s="414" t="str">
        <f>IF(OR(O7="xxx",O8="xxx",O9="xxx",O10="xxx",O11="xxx"),"xxx = Indique la cantidad de madres o padres en la respectiva columna.","")</f>
        <v/>
      </c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140"/>
      <c r="P13" s="125"/>
      <c r="Q13" s="125"/>
    </row>
    <row r="14" spans="1:26" ht="17.25" customHeight="1" x14ac:dyDescent="0.25">
      <c r="A14" s="336">
        <v>14</v>
      </c>
      <c r="B14" s="24" t="s">
        <v>38</v>
      </c>
      <c r="O14" s="141"/>
      <c r="P14" s="125"/>
      <c r="Q14" s="125"/>
    </row>
    <row r="15" spans="1:26" ht="25.5" customHeight="1" x14ac:dyDescent="0.25">
      <c r="A15" s="336">
        <v>15</v>
      </c>
      <c r="B15" s="418" t="s">
        <v>746</v>
      </c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</row>
    <row r="16" spans="1:26" ht="25.5" customHeight="1" x14ac:dyDescent="0.25">
      <c r="A16" s="336">
        <v>16</v>
      </c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</row>
    <row r="17" spans="1:17" ht="25.5" customHeight="1" x14ac:dyDescent="0.25">
      <c r="A17" s="336">
        <v>17</v>
      </c>
      <c r="B17" s="418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P17" s="10"/>
      <c r="Q17" s="10"/>
    </row>
    <row r="18" spans="1:17" x14ac:dyDescent="0.25">
      <c r="A18" s="336">
        <v>18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P18" s="10"/>
      <c r="Q18" s="10"/>
    </row>
    <row r="19" spans="1:17" x14ac:dyDescent="0.25">
      <c r="A19" s="336">
        <v>19</v>
      </c>
      <c r="B19" s="37" t="s">
        <v>58</v>
      </c>
    </row>
    <row r="20" spans="1:17" ht="18" customHeight="1" x14ac:dyDescent="0.25">
      <c r="A20" s="336">
        <v>20</v>
      </c>
      <c r="B20" s="382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4"/>
    </row>
    <row r="21" spans="1:17" ht="18" customHeight="1" x14ac:dyDescent="0.25">
      <c r="B21" s="385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7"/>
    </row>
    <row r="22" spans="1:17" ht="18" customHeight="1" x14ac:dyDescent="0.25">
      <c r="B22" s="385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7"/>
    </row>
    <row r="23" spans="1:17" ht="18" customHeight="1" x14ac:dyDescent="0.25">
      <c r="B23" s="388"/>
      <c r="C23" s="389"/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90"/>
    </row>
  </sheetData>
  <sheetProtection algorithmName="SHA-512" hashValue="21cddqI1jGUWZpYyyDIwXmeB5dIIcYd2twhTfO+qVWPnoSMF51mmwdsHvfTPUZQXbgUZcf0jsOh6ae9nAK+njw==" saltValue="qULJjuqdhfqJKTro/2t6aQ==" spinCount="100000" sheet="1" objects="1" scenarios="1"/>
  <mergeCells count="7">
    <mergeCell ref="C4:G4"/>
    <mergeCell ref="I4:N4"/>
    <mergeCell ref="C13:N13"/>
    <mergeCell ref="B20:O23"/>
    <mergeCell ref="C12:N12"/>
    <mergeCell ref="B4:B5"/>
    <mergeCell ref="B15:N17"/>
  </mergeCells>
  <conditionalFormatting sqref="C6:C11 I6:I11">
    <cfRule type="cellIs" dxfId="16" priority="3" operator="equal">
      <formula>0</formula>
    </cfRule>
  </conditionalFormatting>
  <conditionalFormatting sqref="D6:N6">
    <cfRule type="cellIs" dxfId="15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8" orientation="landscape" r:id="rId1"/>
  <headerFooter>
    <oddHeader>&amp;L&amp;G</oddHeader>
    <oddFooter>&amp;R&amp;"Carlito,Negrita Cursiva"Escuela Nocturna, &amp;"Carlito,Cursiva"&amp;A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1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7109375" style="26" customWidth="1"/>
    <col min="2" max="2" width="58.42578125" style="29" customWidth="1"/>
    <col min="3" max="7" width="13.28515625" style="29" customWidth="1"/>
    <col min="8" max="16384" width="11.42578125" style="29"/>
  </cols>
  <sheetData>
    <row r="1" spans="1:26" ht="18.75" x14ac:dyDescent="0.3">
      <c r="A1" s="336">
        <v>1</v>
      </c>
      <c r="B1" s="27" t="s">
        <v>396</v>
      </c>
      <c r="C1" s="80"/>
    </row>
    <row r="2" spans="1:26" ht="18.75" x14ac:dyDescent="0.3">
      <c r="A2" s="336">
        <v>2</v>
      </c>
      <c r="B2" s="27" t="s">
        <v>101</v>
      </c>
      <c r="C2" s="80"/>
      <c r="D2" s="80"/>
      <c r="E2" s="80"/>
      <c r="F2" s="80"/>
      <c r="G2" s="80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189"/>
      <c r="J3" s="189"/>
      <c r="K3" s="189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30.75" customHeight="1" thickTop="1" thickBot="1" x14ac:dyDescent="0.3">
      <c r="A4" s="336">
        <v>4</v>
      </c>
      <c r="B4" s="81" t="s">
        <v>46</v>
      </c>
      <c r="C4" s="82" t="s">
        <v>0</v>
      </c>
      <c r="D4" s="83" t="s">
        <v>390</v>
      </c>
      <c r="E4" s="84" t="s">
        <v>391</v>
      </c>
      <c r="F4" s="84" t="s">
        <v>392</v>
      </c>
      <c r="G4" s="85" t="s">
        <v>393</v>
      </c>
    </row>
    <row r="5" spans="1:26" ht="21.75" customHeight="1" thickTop="1" x14ac:dyDescent="0.25">
      <c r="A5" s="336">
        <v>5</v>
      </c>
      <c r="B5" s="86" t="s">
        <v>102</v>
      </c>
      <c r="C5" s="87">
        <f>SUM(C6:C9)</f>
        <v>0</v>
      </c>
      <c r="D5" s="88">
        <f>SUM(D6:D9)</f>
        <v>0</v>
      </c>
      <c r="E5" s="89">
        <f t="shared" ref="E5:G5" si="0">SUM(E6:E9)</f>
        <v>0</v>
      </c>
      <c r="F5" s="89">
        <f t="shared" si="0"/>
        <v>0</v>
      </c>
      <c r="G5" s="90">
        <f t="shared" si="0"/>
        <v>0</v>
      </c>
      <c r="H5" s="91"/>
      <c r="I5" s="91"/>
      <c r="J5" s="91"/>
    </row>
    <row r="6" spans="1:26" ht="21.75" customHeight="1" x14ac:dyDescent="0.25">
      <c r="A6" s="336">
        <v>6</v>
      </c>
      <c r="B6" s="92" t="s">
        <v>48</v>
      </c>
      <c r="C6" s="93">
        <f t="shared" ref="C6:C19" si="1">SUM(D6:G6)</f>
        <v>0</v>
      </c>
      <c r="D6" s="284"/>
      <c r="E6" s="285"/>
      <c r="F6" s="285"/>
      <c r="G6" s="268"/>
    </row>
    <row r="7" spans="1:26" ht="21.75" customHeight="1" x14ac:dyDescent="0.25">
      <c r="A7" s="336">
        <v>7</v>
      </c>
      <c r="B7" s="92" t="s">
        <v>103</v>
      </c>
      <c r="C7" s="93">
        <f t="shared" si="1"/>
        <v>0</v>
      </c>
      <c r="D7" s="284"/>
      <c r="E7" s="285"/>
      <c r="F7" s="285"/>
      <c r="G7" s="268"/>
    </row>
    <row r="8" spans="1:26" ht="21.75" customHeight="1" x14ac:dyDescent="0.25">
      <c r="A8" s="336">
        <v>8</v>
      </c>
      <c r="B8" s="94" t="s">
        <v>137</v>
      </c>
      <c r="C8" s="93">
        <f t="shared" si="1"/>
        <v>0</v>
      </c>
      <c r="D8" s="284"/>
      <c r="E8" s="285"/>
      <c r="F8" s="285"/>
      <c r="G8" s="268"/>
    </row>
    <row r="9" spans="1:26" ht="21.75" customHeight="1" x14ac:dyDescent="0.25">
      <c r="A9" s="336">
        <v>9</v>
      </c>
      <c r="B9" s="95" t="s">
        <v>104</v>
      </c>
      <c r="C9" s="96">
        <f t="shared" si="1"/>
        <v>0</v>
      </c>
      <c r="D9" s="286"/>
      <c r="E9" s="287"/>
      <c r="F9" s="287"/>
      <c r="G9" s="288"/>
    </row>
    <row r="10" spans="1:26" ht="21.75" customHeight="1" x14ac:dyDescent="0.25">
      <c r="A10" s="336">
        <v>10</v>
      </c>
      <c r="B10" s="86" t="s">
        <v>105</v>
      </c>
      <c r="C10" s="97">
        <f>SUM(C11:C16)</f>
        <v>0</v>
      </c>
      <c r="D10" s="98">
        <f>SUM(D11:D16)</f>
        <v>0</v>
      </c>
      <c r="E10" s="99">
        <f>SUM(E11:E16)</f>
        <v>0</v>
      </c>
      <c r="F10" s="99">
        <f t="shared" ref="F10:G10" si="2">SUM(F11:F16)</f>
        <v>0</v>
      </c>
      <c r="G10" s="100">
        <f t="shared" si="2"/>
        <v>0</v>
      </c>
    </row>
    <row r="11" spans="1:26" ht="21.75" customHeight="1" x14ac:dyDescent="0.25">
      <c r="A11" s="336">
        <v>11</v>
      </c>
      <c r="B11" s="92" t="s">
        <v>106</v>
      </c>
      <c r="C11" s="93">
        <f t="shared" si="1"/>
        <v>0</v>
      </c>
      <c r="D11" s="284"/>
      <c r="E11" s="285"/>
      <c r="F11" s="285"/>
      <c r="G11" s="268"/>
    </row>
    <row r="12" spans="1:26" ht="21.75" customHeight="1" x14ac:dyDescent="0.25">
      <c r="A12" s="336">
        <v>12</v>
      </c>
      <c r="B12" s="92" t="s">
        <v>107</v>
      </c>
      <c r="C12" s="93">
        <f t="shared" si="1"/>
        <v>0</v>
      </c>
      <c r="D12" s="284"/>
      <c r="E12" s="285"/>
      <c r="F12" s="285"/>
      <c r="G12" s="268"/>
    </row>
    <row r="13" spans="1:26" ht="21.75" customHeight="1" x14ac:dyDescent="0.25">
      <c r="A13" s="336">
        <v>13</v>
      </c>
      <c r="B13" s="92" t="s">
        <v>366</v>
      </c>
      <c r="C13" s="93">
        <f t="shared" ref="C13" si="3">SUM(D13:G13)</f>
        <v>0</v>
      </c>
      <c r="D13" s="284"/>
      <c r="E13" s="285"/>
      <c r="F13" s="285"/>
      <c r="G13" s="268"/>
    </row>
    <row r="14" spans="1:26" ht="21.75" customHeight="1" x14ac:dyDescent="0.25">
      <c r="A14" s="336">
        <v>14</v>
      </c>
      <c r="B14" s="92" t="s">
        <v>108</v>
      </c>
      <c r="C14" s="93">
        <f t="shared" si="1"/>
        <v>0</v>
      </c>
      <c r="D14" s="284"/>
      <c r="E14" s="285"/>
      <c r="F14" s="285"/>
      <c r="G14" s="268"/>
    </row>
    <row r="15" spans="1:26" ht="21.75" customHeight="1" x14ac:dyDescent="0.25">
      <c r="A15" s="336">
        <v>15</v>
      </c>
      <c r="B15" s="92" t="s">
        <v>109</v>
      </c>
      <c r="C15" s="93">
        <f t="shared" si="1"/>
        <v>0</v>
      </c>
      <c r="D15" s="284"/>
      <c r="E15" s="285"/>
      <c r="F15" s="285"/>
      <c r="G15" s="268"/>
    </row>
    <row r="16" spans="1:26" ht="21.75" customHeight="1" x14ac:dyDescent="0.25">
      <c r="A16" s="336">
        <v>16</v>
      </c>
      <c r="B16" s="92" t="s">
        <v>110</v>
      </c>
      <c r="C16" s="93">
        <f>SUM(C17:C19)</f>
        <v>0</v>
      </c>
      <c r="D16" s="101">
        <f>SUM(D17:D19)</f>
        <v>0</v>
      </c>
      <c r="E16" s="102">
        <f t="shared" ref="E16:G16" si="4">SUM(E17:E19)</f>
        <v>0</v>
      </c>
      <c r="F16" s="102">
        <f t="shared" si="4"/>
        <v>0</v>
      </c>
      <c r="G16" s="103">
        <f t="shared" si="4"/>
        <v>0</v>
      </c>
    </row>
    <row r="17" spans="1:7" ht="21.75" customHeight="1" x14ac:dyDescent="0.25">
      <c r="A17" s="336">
        <v>17</v>
      </c>
      <c r="B17" s="104" t="s">
        <v>103</v>
      </c>
      <c r="C17" s="105">
        <f t="shared" si="1"/>
        <v>0</v>
      </c>
      <c r="D17" s="289"/>
      <c r="E17" s="290"/>
      <c r="F17" s="290"/>
      <c r="G17" s="267"/>
    </row>
    <row r="18" spans="1:7" ht="21.75" customHeight="1" x14ac:dyDescent="0.25">
      <c r="A18" s="336">
        <v>18</v>
      </c>
      <c r="B18" s="106" t="s">
        <v>735</v>
      </c>
      <c r="C18" s="105">
        <f t="shared" si="1"/>
        <v>0</v>
      </c>
      <c r="D18" s="289"/>
      <c r="E18" s="290"/>
      <c r="F18" s="290"/>
      <c r="G18" s="267"/>
    </row>
    <row r="19" spans="1:7" ht="21.75" customHeight="1" x14ac:dyDescent="0.25">
      <c r="A19" s="336">
        <v>19</v>
      </c>
      <c r="B19" s="107" t="s">
        <v>111</v>
      </c>
      <c r="C19" s="96">
        <f t="shared" si="1"/>
        <v>0</v>
      </c>
      <c r="D19" s="286"/>
      <c r="E19" s="287"/>
      <c r="F19" s="287"/>
      <c r="G19" s="288"/>
    </row>
    <row r="20" spans="1:7" ht="21.75" customHeight="1" x14ac:dyDescent="0.25">
      <c r="A20" s="336">
        <v>20</v>
      </c>
      <c r="B20" s="108" t="s">
        <v>367</v>
      </c>
      <c r="C20" s="109">
        <f>SUM(C21:C25)</f>
        <v>0</v>
      </c>
      <c r="D20" s="110">
        <f>SUM(D21:D25)</f>
        <v>0</v>
      </c>
      <c r="E20" s="111">
        <f t="shared" ref="E20:G20" si="5">SUM(E21:E25)</f>
        <v>0</v>
      </c>
      <c r="F20" s="111">
        <f t="shared" si="5"/>
        <v>0</v>
      </c>
      <c r="G20" s="112">
        <f t="shared" si="5"/>
        <v>0</v>
      </c>
    </row>
    <row r="21" spans="1:7" ht="21.75" customHeight="1" x14ac:dyDescent="0.25">
      <c r="A21" s="336">
        <v>21</v>
      </c>
      <c r="B21" s="113" t="s">
        <v>634</v>
      </c>
      <c r="C21" s="109">
        <f t="shared" ref="C21:C25" si="6">SUM(D21:G21)</f>
        <v>0</v>
      </c>
      <c r="D21" s="291"/>
      <c r="E21" s="292"/>
      <c r="F21" s="292"/>
      <c r="G21" s="293"/>
    </row>
    <row r="22" spans="1:7" ht="21.75" customHeight="1" x14ac:dyDescent="0.25">
      <c r="A22" s="336">
        <v>22</v>
      </c>
      <c r="B22" s="113" t="s">
        <v>635</v>
      </c>
      <c r="C22" s="109">
        <f t="shared" ref="C22:C24" si="7">SUM(D22:G22)</f>
        <v>0</v>
      </c>
      <c r="D22" s="291"/>
      <c r="E22" s="292"/>
      <c r="F22" s="292"/>
      <c r="G22" s="293"/>
    </row>
    <row r="23" spans="1:7" ht="21.75" customHeight="1" x14ac:dyDescent="0.25">
      <c r="A23" s="336">
        <v>23</v>
      </c>
      <c r="B23" s="113" t="s">
        <v>736</v>
      </c>
      <c r="C23" s="109">
        <f t="shared" ref="C23" si="8">SUM(D23:G23)</f>
        <v>0</v>
      </c>
      <c r="D23" s="291"/>
      <c r="E23" s="292"/>
      <c r="F23" s="292"/>
      <c r="G23" s="293"/>
    </row>
    <row r="24" spans="1:7" ht="21.75" customHeight="1" x14ac:dyDescent="0.25">
      <c r="A24" s="336">
        <v>24</v>
      </c>
      <c r="B24" s="113" t="s">
        <v>636</v>
      </c>
      <c r="C24" s="109">
        <f t="shared" si="7"/>
        <v>0</v>
      </c>
      <c r="D24" s="291"/>
      <c r="E24" s="292"/>
      <c r="F24" s="292"/>
      <c r="G24" s="293"/>
    </row>
    <row r="25" spans="1:7" ht="21.75" customHeight="1" x14ac:dyDescent="0.25">
      <c r="A25" s="336">
        <v>25</v>
      </c>
      <c r="B25" s="95" t="s">
        <v>637</v>
      </c>
      <c r="C25" s="96">
        <f t="shared" si="6"/>
        <v>0</v>
      </c>
      <c r="D25" s="286"/>
      <c r="E25" s="287"/>
      <c r="F25" s="287"/>
      <c r="G25" s="288"/>
    </row>
    <row r="26" spans="1:7" ht="21.75" customHeight="1" x14ac:dyDescent="0.25">
      <c r="A26" s="336">
        <v>26</v>
      </c>
      <c r="B26" s="114" t="s">
        <v>112</v>
      </c>
      <c r="C26" s="97">
        <f>SUM(C27:C28)</f>
        <v>0</v>
      </c>
      <c r="D26" s="98">
        <f>SUM(D27:D28)</f>
        <v>0</v>
      </c>
      <c r="E26" s="99">
        <f t="shared" ref="E26:G26" si="9">SUM(E27:E28)</f>
        <v>0</v>
      </c>
      <c r="F26" s="99">
        <f t="shared" si="9"/>
        <v>0</v>
      </c>
      <c r="G26" s="100">
        <f t="shared" si="9"/>
        <v>0</v>
      </c>
    </row>
    <row r="27" spans="1:7" ht="21.75" customHeight="1" x14ac:dyDescent="0.25">
      <c r="A27" s="336">
        <v>27</v>
      </c>
      <c r="B27" s="113" t="s">
        <v>59</v>
      </c>
      <c r="C27" s="109">
        <f t="shared" ref="C27:C28" si="10">SUM(D27:G27)</f>
        <v>0</v>
      </c>
      <c r="D27" s="291"/>
      <c r="E27" s="292"/>
      <c r="F27" s="292"/>
      <c r="G27" s="293"/>
    </row>
    <row r="28" spans="1:7" ht="21.75" customHeight="1" thickBot="1" x14ac:dyDescent="0.3">
      <c r="A28" s="336">
        <v>28</v>
      </c>
      <c r="B28" s="115" t="s">
        <v>60</v>
      </c>
      <c r="C28" s="116">
        <f t="shared" si="10"/>
        <v>0</v>
      </c>
      <c r="D28" s="294"/>
      <c r="E28" s="295"/>
      <c r="F28" s="295"/>
      <c r="G28" s="269"/>
    </row>
    <row r="29" spans="1:7" ht="16.5" customHeight="1" thickTop="1" x14ac:dyDescent="0.25">
      <c r="A29" s="336">
        <v>29</v>
      </c>
      <c r="B29" s="117"/>
      <c r="C29" s="91"/>
    </row>
    <row r="30" spans="1:7" x14ac:dyDescent="0.25">
      <c r="A30" s="336">
        <v>30</v>
      </c>
      <c r="B30" s="37" t="s">
        <v>58</v>
      </c>
    </row>
    <row r="31" spans="1:7" ht="18" customHeight="1" x14ac:dyDescent="0.25">
      <c r="A31" s="336">
        <v>31</v>
      </c>
      <c r="B31" s="419"/>
      <c r="C31" s="420"/>
      <c r="D31" s="420"/>
      <c r="E31" s="420"/>
      <c r="F31" s="420"/>
      <c r="G31" s="421"/>
    </row>
    <row r="32" spans="1:7" ht="18" customHeight="1" x14ac:dyDescent="0.25">
      <c r="B32" s="422"/>
      <c r="C32" s="386"/>
      <c r="D32" s="386"/>
      <c r="E32" s="386"/>
      <c r="F32" s="386"/>
      <c r="G32" s="423"/>
    </row>
    <row r="33" spans="2:7" ht="18" customHeight="1" x14ac:dyDescent="0.25">
      <c r="B33" s="422"/>
      <c r="C33" s="386"/>
      <c r="D33" s="386"/>
      <c r="E33" s="386"/>
      <c r="F33" s="386"/>
      <c r="G33" s="423"/>
    </row>
    <row r="34" spans="2:7" ht="18" customHeight="1" x14ac:dyDescent="0.25">
      <c r="B34" s="424"/>
      <c r="C34" s="425"/>
      <c r="D34" s="425"/>
      <c r="E34" s="425"/>
      <c r="F34" s="425"/>
      <c r="G34" s="426"/>
    </row>
    <row r="37" spans="2:7" ht="15.75" x14ac:dyDescent="0.25">
      <c r="B37" s="118"/>
      <c r="C37" s="119"/>
      <c r="D37" s="119"/>
    </row>
    <row r="38" spans="2:7" x14ac:dyDescent="0.25">
      <c r="B38" s="120"/>
    </row>
    <row r="39" spans="2:7" x14ac:dyDescent="0.25">
      <c r="B39" s="120"/>
    </row>
    <row r="40" spans="2:7" x14ac:dyDescent="0.25">
      <c r="B40" s="120"/>
    </row>
  </sheetData>
  <sheetProtection algorithmName="SHA-512" hashValue="HyW53+8WFqBJZxumqAXeZiWRvdvxOzcs2KhnrBOBLfqOoffi8eaht2qJQ4zwZmH1NUsd0QLFV3C2gHTn3D6inw==" saltValue="9LPFRcx/D94rX4D0AVzMNg==" spinCount="100000" sheet="1" objects="1" scenarios="1"/>
  <mergeCells count="1">
    <mergeCell ref="B31:G34"/>
  </mergeCells>
  <conditionalFormatting sqref="C11:C15">
    <cfRule type="cellIs" dxfId="14" priority="4" operator="equal">
      <formula>0</formula>
    </cfRule>
  </conditionalFormatting>
  <conditionalFormatting sqref="C21:C25">
    <cfRule type="cellIs" dxfId="13" priority="1" operator="equal">
      <formula>0</formula>
    </cfRule>
  </conditionalFormatting>
  <conditionalFormatting sqref="C5:G5 C6:C9 C10:G10 C16:G16 C17:C19 C26:G26 C27:C28">
    <cfRule type="cellIs" dxfId="12" priority="6" operator="equal">
      <formula>0</formula>
    </cfRule>
  </conditionalFormatting>
  <conditionalFormatting sqref="C20:G20">
    <cfRule type="cellIs" dxfId="11" priority="3" operator="equal">
      <formula>0</formula>
    </cfRule>
  </conditionalFormatting>
  <dataValidations count="2">
    <dataValidation type="whole" allowBlank="1" showInputMessage="1" showErrorMessage="1" error="Debe incluir valores mayores a 0." sqref="D5:G5 C21:C25 C11:C15 C27:C28 C17:C19 C5:C9" xr:uid="{00000000-0002-0000-0B00-000000000000}">
      <formula1>1</formula1>
      <formula2>10000</formula2>
    </dataValidation>
    <dataValidation type="whole" operator="greaterThanOrEqual" allowBlank="1" showInputMessage="1" showErrorMessage="1" error="Debe incluir valores ENTEROS." sqref="D27:G28 D11:G15 D21:G25 D17:G19 D6:G9" xr:uid="{00000000-0002-0000-0B00-000001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0" orientation="landscape" r:id="rId1"/>
  <headerFooter>
    <oddHeader>&amp;L&amp;G</oddHeader>
    <oddFooter>&amp;R&amp;"Carlito,Negrita Cursiva"Escuela Nocturna, &amp;"Carlito,Cursiva"&amp;A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" style="26" customWidth="1"/>
    <col min="2" max="2" width="5.42578125" style="58" customWidth="1"/>
    <col min="3" max="3" width="86.85546875" style="37" customWidth="1"/>
    <col min="4" max="6" width="11.42578125" style="29"/>
    <col min="7" max="7" width="11.7109375" style="30" customWidth="1"/>
    <col min="8" max="16384" width="11.42578125" style="30"/>
  </cols>
  <sheetData>
    <row r="1" spans="1:26" ht="19.5" customHeight="1" x14ac:dyDescent="0.3">
      <c r="A1" s="336">
        <v>1</v>
      </c>
      <c r="B1" s="27" t="s">
        <v>765</v>
      </c>
      <c r="D1" s="28"/>
      <c r="F1" s="26" t="s">
        <v>114</v>
      </c>
      <c r="G1" s="315"/>
      <c r="H1" s="315"/>
      <c r="I1" s="315"/>
      <c r="J1" s="315"/>
    </row>
    <row r="2" spans="1:26" ht="19.5" customHeight="1" x14ac:dyDescent="0.3">
      <c r="A2" s="336">
        <v>2</v>
      </c>
      <c r="B2" s="27" t="s">
        <v>767</v>
      </c>
      <c r="D2" s="31"/>
      <c r="F2" s="26" t="s">
        <v>115</v>
      </c>
      <c r="G2" s="316"/>
      <c r="H2" s="315"/>
      <c r="I2" s="315"/>
      <c r="J2" s="315"/>
    </row>
    <row r="3" spans="1:26" ht="18.75" x14ac:dyDescent="0.3">
      <c r="A3" s="336">
        <v>3</v>
      </c>
      <c r="B3" s="337" t="s">
        <v>762</v>
      </c>
      <c r="C3" s="314"/>
      <c r="D3" s="314"/>
      <c r="E3" s="314"/>
      <c r="F3" s="317"/>
      <c r="G3" s="317"/>
      <c r="H3" s="317"/>
      <c r="I3" s="317"/>
      <c r="J3" s="317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11.25" customHeight="1" x14ac:dyDescent="0.3">
      <c r="A4" s="336">
        <v>4</v>
      </c>
      <c r="B4" s="70"/>
      <c r="C4" s="56"/>
      <c r="D4" s="56"/>
      <c r="E4" s="71"/>
      <c r="F4" s="315"/>
      <c r="G4" s="315"/>
      <c r="H4" s="315"/>
      <c r="I4" s="315"/>
      <c r="J4" s="315"/>
    </row>
    <row r="5" spans="1:26" ht="18" customHeight="1" x14ac:dyDescent="0.3">
      <c r="A5" s="336">
        <v>5</v>
      </c>
      <c r="B5" s="72" t="s">
        <v>116</v>
      </c>
      <c r="C5" s="55"/>
      <c r="D5" s="56"/>
      <c r="E5" s="56"/>
      <c r="F5" s="315"/>
      <c r="G5" s="315"/>
      <c r="H5" s="315"/>
      <c r="I5" s="315"/>
      <c r="J5" s="315"/>
    </row>
    <row r="6" spans="1:26" ht="33.6" customHeight="1" x14ac:dyDescent="0.25">
      <c r="A6" s="336">
        <v>6</v>
      </c>
      <c r="B6" s="57" t="s">
        <v>40</v>
      </c>
      <c r="C6" s="231" t="s">
        <v>654</v>
      </c>
      <c r="D6" s="296"/>
      <c r="F6" s="315"/>
      <c r="G6" s="315"/>
      <c r="H6" s="315"/>
      <c r="I6" s="315"/>
      <c r="J6" s="315"/>
    </row>
    <row r="7" spans="1:26" ht="17.25" customHeight="1" x14ac:dyDescent="0.25">
      <c r="A7" s="336">
        <v>7</v>
      </c>
      <c r="B7" s="57" t="s">
        <v>41</v>
      </c>
      <c r="C7" s="231" t="s">
        <v>631</v>
      </c>
      <c r="D7" s="296"/>
      <c r="F7" s="315"/>
      <c r="G7" s="315"/>
      <c r="H7" s="315"/>
      <c r="I7" s="315"/>
      <c r="J7" s="315"/>
    </row>
    <row r="8" spans="1:26" ht="17.25" customHeight="1" x14ac:dyDescent="0.25">
      <c r="A8" s="336">
        <v>8</v>
      </c>
      <c r="B8" s="73" t="s">
        <v>646</v>
      </c>
      <c r="C8" s="359" t="str">
        <f>IF(D7="Sí","Indique cuántas acciones -------&gt;","")</f>
        <v/>
      </c>
      <c r="D8" s="364"/>
      <c r="E8" s="366" t="s">
        <v>781</v>
      </c>
      <c r="F8" s="318"/>
      <c r="G8" s="315"/>
      <c r="H8" s="315"/>
      <c r="I8" s="315"/>
      <c r="J8" s="315"/>
    </row>
    <row r="9" spans="1:26" ht="18" customHeight="1" x14ac:dyDescent="0.25">
      <c r="A9" s="336">
        <v>9</v>
      </c>
      <c r="B9" s="57" t="s">
        <v>42</v>
      </c>
      <c r="C9" s="231" t="s">
        <v>117</v>
      </c>
      <c r="D9" s="296"/>
      <c r="E9" s="36"/>
      <c r="F9" s="36"/>
    </row>
    <row r="10" spans="1:26" ht="18" customHeight="1" x14ac:dyDescent="0.25">
      <c r="A10" s="336">
        <v>10</v>
      </c>
      <c r="B10" s="75" t="s">
        <v>647</v>
      </c>
      <c r="C10" s="360"/>
      <c r="D10" s="363" t="str">
        <f>IF($D$9="Sí","Total","")</f>
        <v/>
      </c>
      <c r="E10" s="363" t="str">
        <f>IF($D$9="Sí","Hombres","")</f>
        <v/>
      </c>
      <c r="F10" s="363" t="str">
        <f>IF($D$9="Sí","Mujeres","")</f>
        <v/>
      </c>
    </row>
    <row r="11" spans="1:26" ht="17.25" customHeight="1" x14ac:dyDescent="0.25">
      <c r="A11" s="336">
        <v>11</v>
      </c>
      <c r="B11" s="75" t="s">
        <v>648</v>
      </c>
      <c r="C11" s="359" t="str">
        <f>IF(D9="Sí","Indique cuántos estudiantes participan en el Grupo de Convivencia --&gt;","")</f>
        <v/>
      </c>
      <c r="D11" s="365" t="str">
        <f>IFERROR(IF(D10="Total",E11+F11,"*"),"")</f>
        <v>*</v>
      </c>
      <c r="E11" s="74"/>
      <c r="F11" s="74"/>
      <c r="G11" s="427" t="str">
        <f>IF(AND(D9="Sí",D11&lt;=0),"Indique la cantidad de estudiantes","")</f>
        <v/>
      </c>
    </row>
    <row r="12" spans="1:26" ht="34.9" customHeight="1" x14ac:dyDescent="0.25">
      <c r="A12" s="336">
        <v>12</v>
      </c>
      <c r="B12" s="57" t="s">
        <v>45</v>
      </c>
      <c r="C12" s="360" t="s">
        <v>653</v>
      </c>
      <c r="D12" s="296"/>
      <c r="E12" s="36"/>
      <c r="F12" s="36"/>
      <c r="G12" s="427"/>
    </row>
    <row r="13" spans="1:26" ht="19.149999999999999" customHeight="1" x14ac:dyDescent="0.25">
      <c r="A13" s="336">
        <v>13</v>
      </c>
      <c r="B13" s="57" t="s">
        <v>67</v>
      </c>
      <c r="C13" s="360" t="s">
        <v>632</v>
      </c>
      <c r="D13" s="296"/>
      <c r="E13" s="76"/>
      <c r="F13" s="76"/>
    </row>
    <row r="14" spans="1:26" ht="11.25" customHeight="1" x14ac:dyDescent="0.25">
      <c r="A14" s="336">
        <v>14</v>
      </c>
      <c r="C14" s="361"/>
      <c r="D14" s="55"/>
      <c r="E14" s="55"/>
      <c r="F14" s="55"/>
    </row>
    <row r="15" spans="1:26" ht="18.600000000000001" customHeight="1" x14ac:dyDescent="0.25">
      <c r="A15" s="336">
        <v>15</v>
      </c>
      <c r="B15" s="72" t="s">
        <v>652</v>
      </c>
      <c r="C15" s="24"/>
      <c r="D15" s="77" t="s">
        <v>0</v>
      </c>
      <c r="E15" s="77" t="s">
        <v>59</v>
      </c>
      <c r="F15" s="77" t="s">
        <v>60</v>
      </c>
    </row>
    <row r="16" spans="1:26" ht="18.600000000000001" customHeight="1" x14ac:dyDescent="0.25">
      <c r="A16" s="336">
        <v>16</v>
      </c>
      <c r="B16" s="58" t="s">
        <v>69</v>
      </c>
      <c r="C16" s="10" t="s">
        <v>74</v>
      </c>
      <c r="D16" s="78">
        <f>E16+F16</f>
        <v>0</v>
      </c>
      <c r="E16" s="297"/>
      <c r="F16" s="297"/>
    </row>
    <row r="17" spans="1:6" ht="18.600000000000001" customHeight="1" x14ac:dyDescent="0.25">
      <c r="A17" s="336">
        <v>17</v>
      </c>
      <c r="B17" s="58" t="s">
        <v>70</v>
      </c>
      <c r="C17" s="10" t="s">
        <v>75</v>
      </c>
      <c r="D17" s="78">
        <f t="shared" ref="D17:D19" si="0">E17+F17</f>
        <v>0</v>
      </c>
      <c r="E17" s="297"/>
      <c r="F17" s="297"/>
    </row>
    <row r="18" spans="1:6" ht="18.600000000000001" customHeight="1" x14ac:dyDescent="0.25">
      <c r="A18" s="336">
        <v>18</v>
      </c>
      <c r="B18" s="58" t="s">
        <v>121</v>
      </c>
      <c r="C18" s="10" t="s">
        <v>122</v>
      </c>
      <c r="D18" s="78">
        <f t="shared" si="0"/>
        <v>0</v>
      </c>
      <c r="E18" s="297"/>
      <c r="F18" s="297"/>
    </row>
    <row r="19" spans="1:6" ht="18.600000000000001" customHeight="1" x14ac:dyDescent="0.25">
      <c r="A19" s="336">
        <v>19</v>
      </c>
      <c r="B19" s="58" t="s">
        <v>123</v>
      </c>
      <c r="C19" s="10" t="s">
        <v>124</v>
      </c>
      <c r="D19" s="78">
        <f t="shared" si="0"/>
        <v>0</v>
      </c>
      <c r="E19" s="297"/>
      <c r="F19" s="297"/>
    </row>
    <row r="20" spans="1:6" ht="18.600000000000001" customHeight="1" x14ac:dyDescent="0.25">
      <c r="A20" s="336">
        <v>20</v>
      </c>
      <c r="B20" s="58" t="s">
        <v>125</v>
      </c>
      <c r="C20" s="10" t="s">
        <v>72</v>
      </c>
      <c r="D20" s="297"/>
    </row>
    <row r="21" spans="1:6" ht="18.600000000000001" customHeight="1" x14ac:dyDescent="0.25">
      <c r="A21" s="336">
        <v>21</v>
      </c>
      <c r="B21" s="58" t="s">
        <v>126</v>
      </c>
      <c r="C21" s="10" t="s">
        <v>71</v>
      </c>
      <c r="D21" s="297"/>
    </row>
    <row r="22" spans="1:6" ht="18.600000000000001" customHeight="1" x14ac:dyDescent="0.25">
      <c r="A22" s="336">
        <v>22</v>
      </c>
      <c r="B22" s="58" t="s">
        <v>127</v>
      </c>
      <c r="C22" s="10" t="s">
        <v>128</v>
      </c>
      <c r="D22" s="297"/>
    </row>
    <row r="23" spans="1:6" ht="18.600000000000001" customHeight="1" x14ac:dyDescent="0.25">
      <c r="A23" s="336">
        <v>23</v>
      </c>
      <c r="B23" s="58" t="s">
        <v>129</v>
      </c>
      <c r="C23" s="10" t="s">
        <v>130</v>
      </c>
      <c r="D23" s="297"/>
    </row>
    <row r="24" spans="1:6" ht="18.600000000000001" customHeight="1" x14ac:dyDescent="0.25">
      <c r="A24" s="336">
        <v>24</v>
      </c>
      <c r="B24" s="58" t="s">
        <v>132</v>
      </c>
      <c r="C24" s="10" t="s">
        <v>368</v>
      </c>
      <c r="D24" s="297"/>
    </row>
    <row r="25" spans="1:6" ht="6.6" customHeight="1" x14ac:dyDescent="0.25">
      <c r="A25" s="336">
        <v>25</v>
      </c>
      <c r="C25" s="24"/>
    </row>
    <row r="26" spans="1:6" ht="18.600000000000001" customHeight="1" x14ac:dyDescent="0.25">
      <c r="A26" s="336">
        <v>26</v>
      </c>
      <c r="B26" s="72" t="s">
        <v>131</v>
      </c>
      <c r="C26" s="24"/>
    </row>
    <row r="27" spans="1:6" ht="18.600000000000001" customHeight="1" x14ac:dyDescent="0.25">
      <c r="A27" s="336">
        <v>27</v>
      </c>
      <c r="B27" s="58" t="s">
        <v>133</v>
      </c>
      <c r="C27" s="10" t="s">
        <v>68</v>
      </c>
      <c r="D27" s="77" t="s">
        <v>0</v>
      </c>
      <c r="E27" s="77" t="s">
        <v>59</v>
      </c>
      <c r="F27" s="77" t="s">
        <v>60</v>
      </c>
    </row>
    <row r="28" spans="1:6" ht="18.600000000000001" customHeight="1" x14ac:dyDescent="0.25">
      <c r="A28" s="336">
        <v>28</v>
      </c>
      <c r="B28" s="46" t="s">
        <v>649</v>
      </c>
      <c r="C28" s="362" t="s">
        <v>0</v>
      </c>
      <c r="D28" s="78">
        <f>E28+F28</f>
        <v>0</v>
      </c>
      <c r="E28" s="78">
        <f>+E29+E30</f>
        <v>0</v>
      </c>
      <c r="F28" s="78">
        <f>+F29+F30</f>
        <v>0</v>
      </c>
    </row>
    <row r="29" spans="1:6" ht="18.600000000000001" customHeight="1" x14ac:dyDescent="0.25">
      <c r="A29" s="336">
        <v>29</v>
      </c>
      <c r="B29" s="46" t="s">
        <v>650</v>
      </c>
      <c r="C29" s="362" t="s">
        <v>43</v>
      </c>
      <c r="D29" s="78">
        <f>+E29+F29</f>
        <v>0</v>
      </c>
      <c r="E29" s="297"/>
      <c r="F29" s="297"/>
    </row>
    <row r="30" spans="1:6" ht="18.600000000000001" customHeight="1" x14ac:dyDescent="0.25">
      <c r="A30" s="336">
        <v>30</v>
      </c>
      <c r="B30" s="46" t="s">
        <v>651</v>
      </c>
      <c r="C30" s="362" t="s">
        <v>44</v>
      </c>
      <c r="D30" s="78">
        <f>+E30+F30</f>
        <v>0</v>
      </c>
      <c r="E30" s="297"/>
      <c r="F30" s="297"/>
    </row>
    <row r="31" spans="1:6" ht="18.600000000000001" customHeight="1" x14ac:dyDescent="0.25">
      <c r="A31" s="336">
        <v>31</v>
      </c>
      <c r="B31" s="79"/>
      <c r="C31" s="24"/>
      <c r="D31" s="10"/>
      <c r="E31" s="10"/>
      <c r="F31" s="10"/>
    </row>
    <row r="32" spans="1:6" ht="17.25" customHeight="1" x14ac:dyDescent="0.25">
      <c r="A32" s="336">
        <v>32</v>
      </c>
      <c r="B32" s="69" t="s">
        <v>58</v>
      </c>
      <c r="C32" s="24"/>
      <c r="D32" s="10"/>
      <c r="E32" s="10"/>
      <c r="F32" s="10"/>
    </row>
    <row r="33" spans="1:6" ht="18" customHeight="1" x14ac:dyDescent="0.25">
      <c r="A33" s="336">
        <v>33</v>
      </c>
      <c r="B33" s="428"/>
      <c r="C33" s="429"/>
      <c r="D33" s="429"/>
      <c r="E33" s="429"/>
      <c r="F33" s="430"/>
    </row>
    <row r="34" spans="1:6" ht="18" customHeight="1" x14ac:dyDescent="0.25">
      <c r="B34" s="431"/>
      <c r="C34" s="432"/>
      <c r="D34" s="432"/>
      <c r="E34" s="432"/>
      <c r="F34" s="433"/>
    </row>
    <row r="35" spans="1:6" ht="18" customHeight="1" x14ac:dyDescent="0.25">
      <c r="B35" s="431"/>
      <c r="C35" s="432"/>
      <c r="D35" s="432"/>
      <c r="E35" s="432"/>
      <c r="F35" s="433"/>
    </row>
    <row r="36" spans="1:6" ht="18" customHeight="1" x14ac:dyDescent="0.25">
      <c r="B36" s="434"/>
      <c r="C36" s="435"/>
      <c r="D36" s="435"/>
      <c r="E36" s="435"/>
      <c r="F36" s="436"/>
    </row>
  </sheetData>
  <sheetProtection algorithmName="SHA-512" hashValue="j6DiuRyYPW6TwJBy0xHLchKue0kIUeXQwA8to6umgxadRgLDez9ukGWIFgzk5ug7p6U1FOhQrW1sDmOc4oAdaA==" saltValue="p3l5Z4d8jaB06oJDS4vJXQ==" spinCount="100000" sheet="1" objects="1" scenarios="1"/>
  <mergeCells count="2">
    <mergeCell ref="G11:G12"/>
    <mergeCell ref="B33:F36"/>
  </mergeCells>
  <conditionalFormatting sqref="D8">
    <cfRule type="expression" dxfId="10" priority="1">
      <formula>$D$7="Sí"</formula>
    </cfRule>
  </conditionalFormatting>
  <conditionalFormatting sqref="D11">
    <cfRule type="cellIs" dxfId="9" priority="2" operator="equal">
      <formula>"*"</formula>
    </cfRule>
    <cfRule type="cellIs" dxfId="8" priority="3" operator="greaterThan">
      <formula>0</formula>
    </cfRule>
    <cfRule type="cellIs" dxfId="7" priority="4" operator="equal">
      <formula>0</formula>
    </cfRule>
  </conditionalFormatting>
  <conditionalFormatting sqref="D16:D19">
    <cfRule type="cellIs" dxfId="6" priority="11" operator="equal">
      <formula>0</formula>
    </cfRule>
  </conditionalFormatting>
  <conditionalFormatting sqref="D28:D30">
    <cfRule type="cellIs" dxfId="5" priority="10" operator="equal">
      <formula>0</formula>
    </cfRule>
  </conditionalFormatting>
  <conditionalFormatting sqref="E11:F11">
    <cfRule type="expression" dxfId="4" priority="5">
      <formula>$E$10="Hombres"</formula>
    </cfRule>
  </conditionalFormatting>
  <conditionalFormatting sqref="E28:F28">
    <cfRule type="cellIs" dxfId="3" priority="9" operator="equal">
      <formula>0</formula>
    </cfRule>
  </conditionalFormatting>
  <dataValidations count="1">
    <dataValidation type="list" allowBlank="1" showInputMessage="1" showErrorMessage="1" sqref="D9 D6:D7 D12:D13" xr:uid="{00000000-0002-0000-0C00-000000000000}">
      <formula1>sino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6" orientation="landscape" r:id="rId1"/>
  <headerFooter>
    <oddHeader>&amp;L&amp;G</oddHeader>
    <oddFooter>&amp;R&amp;"Carlito,Negrita Cursiva"Escuela Nocturna, &amp;"Carlito,Cursiva"&amp;A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">
    <pageSetUpPr fitToPage="1"/>
  </sheetPr>
  <dimension ref="A1:Z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85546875" style="26" customWidth="1"/>
    <col min="2" max="2" width="5.42578125" style="58" customWidth="1"/>
    <col min="3" max="3" width="6.7109375" style="37" customWidth="1"/>
    <col min="4" max="4" width="65.7109375" style="37" customWidth="1"/>
    <col min="5" max="8" width="11.42578125" style="29" customWidth="1"/>
    <col min="9" max="9" width="6.7109375" style="30" customWidth="1"/>
    <col min="10" max="10" width="6" style="30" customWidth="1"/>
    <col min="11" max="16384" width="11.42578125" style="30"/>
  </cols>
  <sheetData>
    <row r="1" spans="1:26" ht="19.5" customHeight="1" x14ac:dyDescent="0.3">
      <c r="A1" s="336">
        <v>1</v>
      </c>
      <c r="B1" s="27" t="s">
        <v>766</v>
      </c>
      <c r="C1" s="28"/>
      <c r="D1" s="28"/>
    </row>
    <row r="2" spans="1:26" ht="19.5" customHeight="1" x14ac:dyDescent="0.3">
      <c r="A2" s="336">
        <v>2</v>
      </c>
      <c r="B2" s="27" t="s">
        <v>768</v>
      </c>
      <c r="C2" s="31"/>
      <c r="D2" s="31"/>
    </row>
    <row r="3" spans="1:26" ht="18.75" x14ac:dyDescent="0.3">
      <c r="A3" s="336">
        <v>3</v>
      </c>
      <c r="B3" s="337" t="s">
        <v>762</v>
      </c>
      <c r="C3" s="314"/>
      <c r="D3" s="314"/>
      <c r="E3" s="314"/>
      <c r="F3" s="317"/>
      <c r="G3" s="317"/>
      <c r="H3" s="317"/>
      <c r="I3" s="317"/>
      <c r="J3" s="317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6.75" customHeight="1" x14ac:dyDescent="0.3">
      <c r="A4" s="336">
        <v>4</v>
      </c>
      <c r="B4" s="54"/>
      <c r="C4" s="55"/>
      <c r="D4" s="56"/>
      <c r="E4" s="56"/>
      <c r="F4" s="56"/>
    </row>
    <row r="5" spans="1:26" ht="30" customHeight="1" x14ac:dyDescent="0.25">
      <c r="A5" s="336">
        <v>5</v>
      </c>
      <c r="B5" s="57" t="s">
        <v>144</v>
      </c>
      <c r="C5" s="437" t="s">
        <v>118</v>
      </c>
      <c r="D5" s="438"/>
      <c r="E5" s="296"/>
      <c r="F5" s="55"/>
      <c r="G5" s="55"/>
      <c r="H5" s="55"/>
      <c r="I5" s="55"/>
    </row>
    <row r="6" spans="1:26" ht="11.45" customHeight="1" x14ac:dyDescent="0.25">
      <c r="A6" s="336">
        <v>6</v>
      </c>
      <c r="C6" s="58"/>
      <c r="D6" s="59"/>
      <c r="E6" s="55"/>
      <c r="F6" s="55"/>
      <c r="G6" s="55"/>
      <c r="H6" s="55"/>
      <c r="I6" s="55"/>
    </row>
    <row r="7" spans="1:26" ht="36.75" customHeight="1" thickBot="1" x14ac:dyDescent="0.3">
      <c r="A7" s="336">
        <v>7</v>
      </c>
      <c r="B7" s="57" t="s">
        <v>385</v>
      </c>
      <c r="C7" s="440" t="s">
        <v>143</v>
      </c>
      <c r="D7" s="440"/>
      <c r="E7" s="440"/>
      <c r="F7" s="440"/>
      <c r="G7" s="440"/>
      <c r="H7" s="60"/>
    </row>
    <row r="8" spans="1:26" ht="31.5" customHeight="1" thickTop="1" x14ac:dyDescent="0.25">
      <c r="A8" s="336">
        <v>8</v>
      </c>
      <c r="C8" s="441" t="s">
        <v>151</v>
      </c>
      <c r="D8" s="441"/>
      <c r="E8" s="443" t="s">
        <v>119</v>
      </c>
      <c r="F8" s="397" t="s">
        <v>120</v>
      </c>
      <c r="G8" s="391"/>
      <c r="H8" s="391"/>
    </row>
    <row r="9" spans="1:26" ht="19.5" customHeight="1" thickBot="1" x14ac:dyDescent="0.3">
      <c r="A9" s="336">
        <v>9</v>
      </c>
      <c r="C9" s="442"/>
      <c r="D9" s="442"/>
      <c r="E9" s="444"/>
      <c r="F9" s="61" t="s">
        <v>0</v>
      </c>
      <c r="G9" s="62" t="s">
        <v>59</v>
      </c>
      <c r="H9" s="63" t="s">
        <v>60</v>
      </c>
    </row>
    <row r="10" spans="1:26" ht="19.5" customHeight="1" thickTop="1" x14ac:dyDescent="0.25">
      <c r="A10" s="336">
        <v>10</v>
      </c>
      <c r="C10" s="445" t="s">
        <v>369</v>
      </c>
      <c r="D10" s="445"/>
      <c r="E10" s="298"/>
      <c r="F10" s="64">
        <f t="shared" ref="F10:F24" si="0">+G10+H10</f>
        <v>0</v>
      </c>
      <c r="G10" s="300"/>
      <c r="H10" s="301"/>
      <c r="I10" s="367" t="str">
        <f>IF(AND(E10&gt;0,F10=0),"***",IF(AND(F10&gt;0,E10=0),"xxx",""))</f>
        <v/>
      </c>
      <c r="J10" s="367" t="str">
        <f>IF(E10&gt;F10,"###","")</f>
        <v/>
      </c>
    </row>
    <row r="11" spans="1:26" ht="19.5" customHeight="1" x14ac:dyDescent="0.25">
      <c r="A11" s="336">
        <v>11</v>
      </c>
      <c r="C11" s="445" t="s">
        <v>370</v>
      </c>
      <c r="D11" s="445"/>
      <c r="E11" s="298"/>
      <c r="F11" s="64">
        <f t="shared" si="0"/>
        <v>0</v>
      </c>
      <c r="G11" s="300"/>
      <c r="H11" s="301"/>
      <c r="I11" s="367" t="str">
        <f t="shared" ref="I11:I24" si="1">IF(AND(E11&gt;0,F11=0),"***",IF(AND(F11&gt;0,E11=0),"xxx",""))</f>
        <v/>
      </c>
      <c r="J11" s="367" t="str">
        <f t="shared" ref="J11:J24" si="2">IF(E11&gt;F11,"###","")</f>
        <v/>
      </c>
    </row>
    <row r="12" spans="1:26" ht="19.5" customHeight="1" x14ac:dyDescent="0.25">
      <c r="A12" s="336">
        <v>12</v>
      </c>
      <c r="C12" s="439" t="s">
        <v>371</v>
      </c>
      <c r="D12" s="439"/>
      <c r="E12" s="298"/>
      <c r="F12" s="64">
        <f t="shared" si="0"/>
        <v>0</v>
      </c>
      <c r="G12" s="302"/>
      <c r="H12" s="303"/>
      <c r="I12" s="367" t="str">
        <f t="shared" si="1"/>
        <v/>
      </c>
      <c r="J12" s="367" t="str">
        <f t="shared" si="2"/>
        <v/>
      </c>
    </row>
    <row r="13" spans="1:26" ht="19.5" customHeight="1" x14ac:dyDescent="0.25">
      <c r="A13" s="336">
        <v>13</v>
      </c>
      <c r="C13" s="439" t="s">
        <v>372</v>
      </c>
      <c r="D13" s="439"/>
      <c r="E13" s="298"/>
      <c r="F13" s="64">
        <f t="shared" si="0"/>
        <v>0</v>
      </c>
      <c r="G13" s="302"/>
      <c r="H13" s="303"/>
      <c r="I13" s="367" t="str">
        <f t="shared" si="1"/>
        <v/>
      </c>
      <c r="J13" s="367" t="str">
        <f t="shared" si="2"/>
        <v/>
      </c>
    </row>
    <row r="14" spans="1:26" ht="19.5" customHeight="1" x14ac:dyDescent="0.25">
      <c r="A14" s="336">
        <v>14</v>
      </c>
      <c r="C14" s="439" t="s">
        <v>373</v>
      </c>
      <c r="D14" s="439"/>
      <c r="E14" s="298"/>
      <c r="F14" s="64">
        <f t="shared" si="0"/>
        <v>0</v>
      </c>
      <c r="G14" s="302"/>
      <c r="H14" s="303"/>
      <c r="I14" s="367" t="str">
        <f t="shared" si="1"/>
        <v/>
      </c>
      <c r="J14" s="367" t="str">
        <f t="shared" si="2"/>
        <v/>
      </c>
    </row>
    <row r="15" spans="1:26" ht="19.5" customHeight="1" x14ac:dyDescent="0.25">
      <c r="A15" s="336">
        <v>15</v>
      </c>
      <c r="C15" s="439" t="s">
        <v>374</v>
      </c>
      <c r="D15" s="439"/>
      <c r="E15" s="298"/>
      <c r="F15" s="64">
        <f t="shared" si="0"/>
        <v>0</v>
      </c>
      <c r="G15" s="302"/>
      <c r="H15" s="303"/>
      <c r="I15" s="367" t="str">
        <f t="shared" si="1"/>
        <v/>
      </c>
      <c r="J15" s="367" t="str">
        <f t="shared" si="2"/>
        <v/>
      </c>
    </row>
    <row r="16" spans="1:26" ht="19.5" customHeight="1" x14ac:dyDescent="0.25">
      <c r="A16" s="336">
        <v>16</v>
      </c>
      <c r="C16" s="439" t="s">
        <v>376</v>
      </c>
      <c r="D16" s="439"/>
      <c r="E16" s="298"/>
      <c r="F16" s="64">
        <f t="shared" si="0"/>
        <v>0</v>
      </c>
      <c r="G16" s="302"/>
      <c r="H16" s="303"/>
      <c r="I16" s="367" t="str">
        <f t="shared" si="1"/>
        <v/>
      </c>
      <c r="J16" s="367" t="str">
        <f t="shared" si="2"/>
        <v/>
      </c>
    </row>
    <row r="17" spans="1:10" ht="19.5" customHeight="1" x14ac:dyDescent="0.25">
      <c r="A17" s="336">
        <v>17</v>
      </c>
      <c r="C17" s="439" t="s">
        <v>377</v>
      </c>
      <c r="D17" s="439"/>
      <c r="E17" s="298"/>
      <c r="F17" s="64">
        <f t="shared" si="0"/>
        <v>0</v>
      </c>
      <c r="G17" s="302"/>
      <c r="H17" s="303"/>
      <c r="I17" s="367" t="str">
        <f t="shared" si="1"/>
        <v/>
      </c>
      <c r="J17" s="367" t="str">
        <f t="shared" si="2"/>
        <v/>
      </c>
    </row>
    <row r="18" spans="1:10" ht="19.5" customHeight="1" x14ac:dyDescent="0.25">
      <c r="A18" s="336">
        <v>18</v>
      </c>
      <c r="C18" s="439" t="s">
        <v>378</v>
      </c>
      <c r="D18" s="439"/>
      <c r="E18" s="298"/>
      <c r="F18" s="64">
        <f t="shared" si="0"/>
        <v>0</v>
      </c>
      <c r="G18" s="302"/>
      <c r="H18" s="303"/>
      <c r="I18" s="367" t="str">
        <f t="shared" si="1"/>
        <v/>
      </c>
      <c r="J18" s="367" t="str">
        <f t="shared" si="2"/>
        <v/>
      </c>
    </row>
    <row r="19" spans="1:10" ht="19.5" customHeight="1" x14ac:dyDescent="0.25">
      <c r="A19" s="336">
        <v>19</v>
      </c>
      <c r="C19" s="439" t="s">
        <v>379</v>
      </c>
      <c r="D19" s="439"/>
      <c r="E19" s="298"/>
      <c r="F19" s="64">
        <f t="shared" si="0"/>
        <v>0</v>
      </c>
      <c r="G19" s="302"/>
      <c r="H19" s="303"/>
      <c r="I19" s="367" t="str">
        <f t="shared" si="1"/>
        <v/>
      </c>
      <c r="J19" s="367" t="str">
        <f t="shared" si="2"/>
        <v/>
      </c>
    </row>
    <row r="20" spans="1:10" ht="19.5" customHeight="1" x14ac:dyDescent="0.25">
      <c r="A20" s="336">
        <v>20</v>
      </c>
      <c r="C20" s="439" t="s">
        <v>380</v>
      </c>
      <c r="D20" s="439"/>
      <c r="E20" s="298"/>
      <c r="F20" s="64">
        <f t="shared" si="0"/>
        <v>0</v>
      </c>
      <c r="G20" s="302"/>
      <c r="H20" s="303"/>
      <c r="I20" s="367" t="str">
        <f t="shared" si="1"/>
        <v/>
      </c>
      <c r="J20" s="367" t="str">
        <f t="shared" si="2"/>
        <v/>
      </c>
    </row>
    <row r="21" spans="1:10" ht="19.5" customHeight="1" x14ac:dyDescent="0.25">
      <c r="A21" s="336">
        <v>21</v>
      </c>
      <c r="C21" s="439" t="s">
        <v>381</v>
      </c>
      <c r="D21" s="439"/>
      <c r="E21" s="298"/>
      <c r="F21" s="64">
        <f t="shared" si="0"/>
        <v>0</v>
      </c>
      <c r="G21" s="302"/>
      <c r="H21" s="303"/>
      <c r="I21" s="367" t="str">
        <f t="shared" si="1"/>
        <v/>
      </c>
      <c r="J21" s="367" t="str">
        <f t="shared" si="2"/>
        <v/>
      </c>
    </row>
    <row r="22" spans="1:10" ht="19.5" customHeight="1" x14ac:dyDescent="0.25">
      <c r="A22" s="336">
        <v>22</v>
      </c>
      <c r="C22" s="439" t="s">
        <v>382</v>
      </c>
      <c r="D22" s="439"/>
      <c r="E22" s="298"/>
      <c r="F22" s="64">
        <f t="shared" si="0"/>
        <v>0</v>
      </c>
      <c r="G22" s="302"/>
      <c r="H22" s="303"/>
      <c r="I22" s="367" t="str">
        <f t="shared" si="1"/>
        <v/>
      </c>
      <c r="J22" s="367" t="str">
        <f t="shared" si="2"/>
        <v/>
      </c>
    </row>
    <row r="23" spans="1:10" ht="19.5" customHeight="1" x14ac:dyDescent="0.25">
      <c r="A23" s="336">
        <v>23</v>
      </c>
      <c r="C23" s="439" t="s">
        <v>744</v>
      </c>
      <c r="D23" s="439"/>
      <c r="E23" s="298"/>
      <c r="F23" s="64">
        <f t="shared" si="0"/>
        <v>0</v>
      </c>
      <c r="G23" s="302"/>
      <c r="H23" s="303"/>
      <c r="I23" s="367" t="str">
        <f t="shared" si="1"/>
        <v/>
      </c>
      <c r="J23" s="367" t="str">
        <f t="shared" si="2"/>
        <v/>
      </c>
    </row>
    <row r="24" spans="1:10" ht="19.5" customHeight="1" thickBot="1" x14ac:dyDescent="0.3">
      <c r="A24" s="336">
        <v>24</v>
      </c>
      <c r="C24" s="446" t="s">
        <v>745</v>
      </c>
      <c r="D24" s="446"/>
      <c r="E24" s="299"/>
      <c r="F24" s="66">
        <f t="shared" si="0"/>
        <v>0</v>
      </c>
      <c r="G24" s="304"/>
      <c r="H24" s="305"/>
      <c r="I24" s="367" t="str">
        <f t="shared" si="1"/>
        <v/>
      </c>
      <c r="J24" s="367" t="str">
        <f t="shared" si="2"/>
        <v/>
      </c>
    </row>
    <row r="25" spans="1:10" ht="15.75" thickTop="1" x14ac:dyDescent="0.25">
      <c r="A25" s="336">
        <v>25</v>
      </c>
      <c r="C25" s="67" t="s">
        <v>383</v>
      </c>
      <c r="D25" s="68"/>
      <c r="E25" s="68"/>
      <c r="F25" s="68"/>
      <c r="G25" s="68"/>
      <c r="H25" s="68"/>
      <c r="I25" s="65"/>
    </row>
    <row r="26" spans="1:10" x14ac:dyDescent="0.25">
      <c r="A26" s="336">
        <v>26</v>
      </c>
      <c r="C26" s="447" t="s">
        <v>384</v>
      </c>
      <c r="D26" s="447"/>
      <c r="E26" s="447"/>
      <c r="F26" s="447"/>
      <c r="G26" s="447"/>
      <c r="H26" s="447"/>
      <c r="I26" s="65"/>
    </row>
    <row r="27" spans="1:10" x14ac:dyDescent="0.25">
      <c r="A27" s="336">
        <v>27</v>
      </c>
      <c r="C27" s="447"/>
      <c r="D27" s="447"/>
      <c r="E27" s="447"/>
      <c r="F27" s="447"/>
      <c r="G27" s="447"/>
      <c r="H27" s="447"/>
      <c r="I27" s="65"/>
    </row>
    <row r="28" spans="1:10" ht="15" customHeight="1" x14ac:dyDescent="0.25">
      <c r="A28" s="336">
        <v>28</v>
      </c>
      <c r="C28" s="358"/>
      <c r="D28" s="448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448"/>
      <c r="F28" s="448"/>
      <c r="G28" s="448"/>
      <c r="H28" s="448"/>
      <c r="I28" s="65"/>
    </row>
    <row r="29" spans="1:10" ht="15" customHeight="1" x14ac:dyDescent="0.25">
      <c r="A29" s="336">
        <v>29</v>
      </c>
      <c r="C29" s="358"/>
      <c r="D29" s="448" t="str">
        <f>IF(OR(I10="xxx",I11="xxx",I12="xxx",I13="xxx",I14="xxx",I15="xxx",I16="xxx",I17="xxx",I18="xxx",I19="xxx",I20="xxx",I21="xxx",I22="xxx",I23="xxx",I24="xxx"),"xxx = Indique la cantidad de casos","")</f>
        <v/>
      </c>
      <c r="E29" s="448"/>
      <c r="F29" s="448"/>
      <c r="G29" s="448"/>
      <c r="H29" s="448"/>
      <c r="I29" s="65"/>
    </row>
    <row r="30" spans="1:10" ht="15" customHeight="1" x14ac:dyDescent="0.25">
      <c r="A30" s="336">
        <v>30</v>
      </c>
      <c r="C30" s="358"/>
      <c r="D30" s="448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448"/>
      <c r="F30" s="448"/>
      <c r="G30" s="448"/>
      <c r="H30" s="448"/>
      <c r="I30" s="65"/>
    </row>
    <row r="31" spans="1:10" x14ac:dyDescent="0.25">
      <c r="A31" s="336">
        <v>31</v>
      </c>
      <c r="B31" s="69" t="s">
        <v>58</v>
      </c>
      <c r="C31" s="24"/>
      <c r="D31" s="24"/>
      <c r="E31" s="10"/>
      <c r="F31" s="10"/>
      <c r="G31" s="24"/>
      <c r="H31" s="24"/>
      <c r="I31" s="65"/>
    </row>
    <row r="32" spans="1:10" ht="18" customHeight="1" x14ac:dyDescent="0.25">
      <c r="A32" s="336">
        <v>32</v>
      </c>
      <c r="B32" s="382"/>
      <c r="C32" s="383"/>
      <c r="D32" s="383"/>
      <c r="E32" s="383"/>
      <c r="F32" s="383"/>
      <c r="G32" s="383"/>
      <c r="H32" s="384"/>
    </row>
    <row r="33" spans="1:8" ht="18" customHeight="1" x14ac:dyDescent="0.25">
      <c r="A33" s="32"/>
      <c r="B33" s="385"/>
      <c r="C33" s="386"/>
      <c r="D33" s="386"/>
      <c r="E33" s="386"/>
      <c r="F33" s="386"/>
      <c r="G33" s="386"/>
      <c r="H33" s="387"/>
    </row>
    <row r="34" spans="1:8" ht="18" customHeight="1" x14ac:dyDescent="0.25">
      <c r="B34" s="385"/>
      <c r="C34" s="386"/>
      <c r="D34" s="386"/>
      <c r="E34" s="386"/>
      <c r="F34" s="386"/>
      <c r="G34" s="386"/>
      <c r="H34" s="387"/>
    </row>
    <row r="35" spans="1:8" ht="18" customHeight="1" x14ac:dyDescent="0.25">
      <c r="B35" s="388"/>
      <c r="C35" s="389"/>
      <c r="D35" s="389"/>
      <c r="E35" s="389"/>
      <c r="F35" s="389"/>
      <c r="G35" s="389"/>
      <c r="H35" s="390"/>
    </row>
    <row r="36" spans="1:8" x14ac:dyDescent="0.25">
      <c r="B36" s="30"/>
      <c r="C36" s="30"/>
      <c r="D36" s="30"/>
      <c r="E36" s="30"/>
      <c r="F36" s="30"/>
      <c r="G36" s="30"/>
      <c r="H36" s="30"/>
    </row>
    <row r="37" spans="1:8" x14ac:dyDescent="0.25">
      <c r="B37" s="30"/>
      <c r="C37" s="30"/>
      <c r="D37" s="30"/>
      <c r="E37" s="30"/>
      <c r="F37" s="30"/>
      <c r="G37" s="30"/>
      <c r="H37" s="30"/>
    </row>
    <row r="38" spans="1:8" x14ac:dyDescent="0.25">
      <c r="B38" s="30"/>
      <c r="C38" s="30"/>
      <c r="D38" s="30"/>
      <c r="E38" s="30"/>
      <c r="F38" s="30"/>
      <c r="G38" s="30"/>
      <c r="H38" s="30"/>
    </row>
    <row r="39" spans="1:8" x14ac:dyDescent="0.25">
      <c r="B39" s="30"/>
      <c r="C39" s="30"/>
      <c r="D39" s="30"/>
      <c r="E39" s="30"/>
      <c r="F39" s="30"/>
      <c r="G39" s="30"/>
      <c r="H39" s="30"/>
    </row>
    <row r="40" spans="1:8" x14ac:dyDescent="0.25">
      <c r="B40" s="30"/>
      <c r="C40" s="30"/>
      <c r="D40" s="30"/>
      <c r="E40" s="30"/>
      <c r="F40" s="30"/>
      <c r="G40" s="30"/>
      <c r="H40" s="30"/>
    </row>
    <row r="41" spans="1:8" x14ac:dyDescent="0.25">
      <c r="B41" s="30"/>
      <c r="C41" s="30"/>
      <c r="D41" s="30"/>
      <c r="E41" s="30"/>
      <c r="F41" s="30"/>
      <c r="G41" s="30"/>
      <c r="H41" s="30"/>
    </row>
    <row r="42" spans="1:8" x14ac:dyDescent="0.25">
      <c r="B42" s="30"/>
      <c r="C42" s="30"/>
      <c r="D42" s="30"/>
      <c r="E42" s="30"/>
      <c r="F42" s="30"/>
      <c r="G42" s="30"/>
      <c r="H42" s="30"/>
    </row>
    <row r="43" spans="1:8" x14ac:dyDescent="0.25">
      <c r="B43" s="30"/>
      <c r="C43" s="30"/>
      <c r="D43" s="30"/>
      <c r="E43" s="30"/>
      <c r="F43" s="30"/>
      <c r="G43" s="30"/>
      <c r="H43" s="30"/>
    </row>
    <row r="44" spans="1:8" x14ac:dyDescent="0.25">
      <c r="B44" s="30"/>
      <c r="C44" s="30"/>
      <c r="D44" s="30"/>
      <c r="E44" s="30"/>
      <c r="F44" s="30"/>
      <c r="G44" s="30"/>
      <c r="H44" s="30"/>
    </row>
    <row r="45" spans="1:8" x14ac:dyDescent="0.25">
      <c r="B45" s="30"/>
      <c r="C45" s="30"/>
      <c r="D45" s="30"/>
      <c r="E45" s="30"/>
      <c r="F45" s="30"/>
      <c r="G45" s="30"/>
      <c r="H45" s="30"/>
    </row>
    <row r="46" spans="1:8" x14ac:dyDescent="0.25">
      <c r="B46" s="30"/>
      <c r="C46" s="30"/>
      <c r="D46" s="30"/>
      <c r="E46" s="30"/>
      <c r="F46" s="30"/>
      <c r="G46" s="30"/>
      <c r="H46" s="30"/>
    </row>
    <row r="47" spans="1:8" x14ac:dyDescent="0.25">
      <c r="B47" s="30"/>
      <c r="C47" s="30"/>
      <c r="D47" s="30"/>
      <c r="E47" s="30"/>
      <c r="F47" s="30"/>
      <c r="G47" s="30"/>
      <c r="H47" s="30"/>
    </row>
  </sheetData>
  <sheetProtection algorithmName="SHA-512" hashValue="sKuVwCFXhzciHX+JMjeCQ+AZrQbgjYvRA68mlhKHflB+48pyPPfXKR4fxtcLvIRJUHVOzr6zzlNY1X40j6Bdjg==" saltValue="wQMXx1UygWqSMTxXF/oytw==" spinCount="100000" sheet="1" objects="1" scenarios="1"/>
  <mergeCells count="25">
    <mergeCell ref="C23:D23"/>
    <mergeCell ref="B32:H35"/>
    <mergeCell ref="C24:D24"/>
    <mergeCell ref="C26:H27"/>
    <mergeCell ref="D28:H28"/>
    <mergeCell ref="D29:H29"/>
    <mergeCell ref="D30:H30"/>
    <mergeCell ref="C21:D21"/>
    <mergeCell ref="C22:D22"/>
    <mergeCell ref="C10:D10"/>
    <mergeCell ref="C11:D11"/>
    <mergeCell ref="C12:D12"/>
    <mergeCell ref="C13:D13"/>
    <mergeCell ref="C16:D16"/>
    <mergeCell ref="C17:D17"/>
    <mergeCell ref="C18:D18"/>
    <mergeCell ref="C14:D14"/>
    <mergeCell ref="C15:D15"/>
    <mergeCell ref="C5:D5"/>
    <mergeCell ref="C19:D19"/>
    <mergeCell ref="C20:D20"/>
    <mergeCell ref="C7:G7"/>
    <mergeCell ref="C8:D9"/>
    <mergeCell ref="E8:E9"/>
    <mergeCell ref="F8:H8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E5" xr:uid="{00000000-0002-0000-0D00-000000000000}">
      <formula1>sino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6" orientation="landscape" r:id="rId1"/>
  <headerFooter>
    <oddHeader>&amp;L&amp;G</oddHeader>
    <oddFooter>&amp;R&amp;"Carlito,Negrita Cursiva"Escuela Nocturna, &amp;"Carlito,Cursiva"&amp;A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51">
    <pageSetUpPr fitToPage="1"/>
  </sheetPr>
  <dimension ref="A1:Z39"/>
  <sheetViews>
    <sheetView showGridLines="0" zoomScale="95" zoomScaleNormal="95" workbookViewId="0"/>
  </sheetViews>
  <sheetFormatPr baseColWidth="10" defaultColWidth="11.42578125" defaultRowHeight="15" x14ac:dyDescent="0.25"/>
  <cols>
    <col min="1" max="1" width="7" style="26" customWidth="1"/>
    <col min="2" max="2" width="3.5703125" style="37" customWidth="1"/>
    <col min="3" max="3" width="4.7109375" style="37" customWidth="1"/>
    <col min="4" max="4" width="49" style="37" customWidth="1"/>
    <col min="5" max="9" width="16.42578125" style="29" customWidth="1"/>
    <col min="10" max="16384" width="11.42578125" style="30"/>
  </cols>
  <sheetData>
    <row r="1" spans="1:26" ht="20.25" customHeight="1" x14ac:dyDescent="0.3">
      <c r="A1" s="336">
        <v>1</v>
      </c>
      <c r="B1" s="27" t="s">
        <v>769</v>
      </c>
      <c r="C1" s="28"/>
      <c r="D1" s="28"/>
    </row>
    <row r="2" spans="1:26" ht="20.25" customHeight="1" x14ac:dyDescent="0.3">
      <c r="A2" s="336">
        <v>2</v>
      </c>
      <c r="B2" s="27" t="s">
        <v>113</v>
      </c>
      <c r="C2" s="31"/>
      <c r="D2" s="31"/>
    </row>
    <row r="3" spans="1:26" ht="18.75" x14ac:dyDescent="0.3">
      <c r="A3" s="336">
        <v>3</v>
      </c>
      <c r="B3" s="337" t="s">
        <v>762</v>
      </c>
      <c r="C3" s="314"/>
      <c r="D3" s="314"/>
      <c r="E3" s="314"/>
      <c r="F3" s="317"/>
      <c r="G3" s="317"/>
      <c r="H3" s="317"/>
      <c r="I3" s="317"/>
      <c r="J3" s="317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s="36" customFormat="1" ht="22.5" customHeight="1" thickBot="1" x14ac:dyDescent="0.3">
      <c r="A4" s="336">
        <v>4</v>
      </c>
      <c r="B4" s="33" t="s">
        <v>630</v>
      </c>
      <c r="C4" s="34" t="s">
        <v>740</v>
      </c>
      <c r="D4" s="35"/>
      <c r="E4" s="34"/>
      <c r="F4" s="34"/>
      <c r="G4" s="34"/>
      <c r="H4" s="34"/>
      <c r="I4" s="34"/>
    </row>
    <row r="5" spans="1:26" ht="32.25" customHeight="1" thickTop="1" x14ac:dyDescent="0.25">
      <c r="A5" s="336">
        <v>5</v>
      </c>
      <c r="C5" s="458" t="s">
        <v>46</v>
      </c>
      <c r="D5" s="458"/>
      <c r="E5" s="460" t="s">
        <v>134</v>
      </c>
      <c r="F5" s="454" t="s">
        <v>135</v>
      </c>
      <c r="G5" s="454" t="s">
        <v>136</v>
      </c>
      <c r="H5" s="454" t="s">
        <v>741</v>
      </c>
      <c r="I5" s="456" t="s">
        <v>742</v>
      </c>
    </row>
    <row r="6" spans="1:26" ht="32.25" customHeight="1" thickBot="1" x14ac:dyDescent="0.3">
      <c r="A6" s="336">
        <v>6</v>
      </c>
      <c r="C6" s="459"/>
      <c r="D6" s="459"/>
      <c r="E6" s="461"/>
      <c r="F6" s="455"/>
      <c r="G6" s="455"/>
      <c r="H6" s="455"/>
      <c r="I6" s="457"/>
    </row>
    <row r="7" spans="1:26" ht="23.45" customHeight="1" thickTop="1" thickBot="1" x14ac:dyDescent="0.3">
      <c r="A7" s="336">
        <v>7</v>
      </c>
      <c r="C7" s="38" t="s">
        <v>655</v>
      </c>
      <c r="D7" s="39" t="s">
        <v>0</v>
      </c>
      <c r="E7" s="40">
        <f>+E8+E9+E10+E11+E12+E13+E14+E15+E16+E17+E18+E19+E22+E23+E24+E25+E26+E27+E28+E20+E21</f>
        <v>0</v>
      </c>
      <c r="F7" s="41">
        <f t="shared" ref="F7:I7" si="0">+F8+F9+F10+F11+F12+F13+F14+F15+F16+F17+F18+F19+F22+F23+F24+F25+F26+F27+F28+F20+F21</f>
        <v>0</v>
      </c>
      <c r="G7" s="41">
        <f t="shared" si="0"/>
        <v>0</v>
      </c>
      <c r="H7" s="41">
        <f t="shared" si="0"/>
        <v>0</v>
      </c>
      <c r="I7" s="42">
        <f t="shared" si="0"/>
        <v>0</v>
      </c>
    </row>
    <row r="8" spans="1:26" ht="23.45" customHeight="1" x14ac:dyDescent="0.25">
      <c r="A8" s="336">
        <v>8</v>
      </c>
      <c r="C8" s="43" t="s">
        <v>40</v>
      </c>
      <c r="D8" s="44" t="s">
        <v>48</v>
      </c>
      <c r="E8" s="306"/>
      <c r="F8" s="307"/>
      <c r="G8" s="307"/>
      <c r="H8" s="307"/>
      <c r="I8" s="308"/>
    </row>
    <row r="9" spans="1:26" ht="23.45" customHeight="1" x14ac:dyDescent="0.25">
      <c r="A9" s="336">
        <v>9</v>
      </c>
      <c r="C9" s="45" t="s">
        <v>41</v>
      </c>
      <c r="D9" s="44" t="s">
        <v>137</v>
      </c>
      <c r="E9" s="306"/>
      <c r="F9" s="307"/>
      <c r="G9" s="307"/>
      <c r="H9" s="307"/>
      <c r="I9" s="308"/>
    </row>
    <row r="10" spans="1:26" ht="23.45" customHeight="1" x14ac:dyDescent="0.25">
      <c r="A10" s="336">
        <v>10</v>
      </c>
      <c r="C10" s="45" t="s">
        <v>42</v>
      </c>
      <c r="D10" s="44" t="s">
        <v>47</v>
      </c>
      <c r="E10" s="306"/>
      <c r="F10" s="307"/>
      <c r="G10" s="307"/>
      <c r="H10" s="307"/>
      <c r="I10" s="308"/>
    </row>
    <row r="11" spans="1:26" ht="23.45" customHeight="1" x14ac:dyDescent="0.25">
      <c r="A11" s="336">
        <v>11</v>
      </c>
      <c r="C11" s="45" t="s">
        <v>45</v>
      </c>
      <c r="D11" s="44" t="s">
        <v>49</v>
      </c>
      <c r="E11" s="306"/>
      <c r="F11" s="307"/>
      <c r="G11" s="307"/>
      <c r="H11" s="307"/>
      <c r="I11" s="308"/>
    </row>
    <row r="12" spans="1:26" ht="23.45" customHeight="1" x14ac:dyDescent="0.25">
      <c r="A12" s="336">
        <v>12</v>
      </c>
      <c r="C12" s="45" t="s">
        <v>67</v>
      </c>
      <c r="D12" s="44" t="s">
        <v>103</v>
      </c>
      <c r="E12" s="306"/>
      <c r="F12" s="307"/>
      <c r="G12" s="307"/>
      <c r="H12" s="307"/>
      <c r="I12" s="308"/>
    </row>
    <row r="13" spans="1:26" ht="23.45" customHeight="1" x14ac:dyDescent="0.25">
      <c r="A13" s="336">
        <v>13</v>
      </c>
      <c r="C13" s="45" t="s">
        <v>69</v>
      </c>
      <c r="D13" s="44" t="s">
        <v>106</v>
      </c>
      <c r="E13" s="306"/>
      <c r="F13" s="307"/>
      <c r="G13" s="307"/>
      <c r="H13" s="307"/>
      <c r="I13" s="308"/>
    </row>
    <row r="14" spans="1:26" ht="23.45" customHeight="1" x14ac:dyDescent="0.25">
      <c r="A14" s="336">
        <v>14</v>
      </c>
      <c r="C14" s="45" t="s">
        <v>70</v>
      </c>
      <c r="D14" s="44" t="s">
        <v>107</v>
      </c>
      <c r="E14" s="306"/>
      <c r="F14" s="307"/>
      <c r="G14" s="307"/>
      <c r="H14" s="307"/>
      <c r="I14" s="308"/>
    </row>
    <row r="15" spans="1:26" ht="23.45" customHeight="1" x14ac:dyDescent="0.25">
      <c r="A15" s="336">
        <v>15</v>
      </c>
      <c r="C15" s="45" t="s">
        <v>121</v>
      </c>
      <c r="D15" s="44" t="s">
        <v>108</v>
      </c>
      <c r="E15" s="306"/>
      <c r="F15" s="307"/>
      <c r="G15" s="307"/>
      <c r="H15" s="307"/>
      <c r="I15" s="308"/>
    </row>
    <row r="16" spans="1:26" ht="23.45" customHeight="1" x14ac:dyDescent="0.25">
      <c r="A16" s="336">
        <v>16</v>
      </c>
      <c r="C16" s="45" t="s">
        <v>123</v>
      </c>
      <c r="D16" s="44" t="s">
        <v>109</v>
      </c>
      <c r="E16" s="306"/>
      <c r="F16" s="307"/>
      <c r="G16" s="307"/>
      <c r="H16" s="307"/>
      <c r="I16" s="308"/>
    </row>
    <row r="17" spans="1:9" ht="23.45" customHeight="1" x14ac:dyDescent="0.25">
      <c r="A17" s="336">
        <v>17</v>
      </c>
      <c r="C17" s="45" t="s">
        <v>125</v>
      </c>
      <c r="D17" s="44" t="s">
        <v>138</v>
      </c>
      <c r="E17" s="306"/>
      <c r="F17" s="307"/>
      <c r="G17" s="307"/>
      <c r="H17" s="307"/>
      <c r="I17" s="308"/>
    </row>
    <row r="18" spans="1:9" ht="23.45" customHeight="1" x14ac:dyDescent="0.25">
      <c r="A18" s="336">
        <v>18</v>
      </c>
      <c r="C18" s="45" t="s">
        <v>126</v>
      </c>
      <c r="D18" s="44" t="s">
        <v>633</v>
      </c>
      <c r="E18" s="306"/>
      <c r="F18" s="450"/>
      <c r="G18" s="451"/>
      <c r="H18" s="451"/>
      <c r="I18" s="451"/>
    </row>
    <row r="19" spans="1:9" ht="23.45" customHeight="1" x14ac:dyDescent="0.25">
      <c r="A19" s="336">
        <v>19</v>
      </c>
      <c r="C19" s="45" t="s">
        <v>127</v>
      </c>
      <c r="D19" s="44" t="s">
        <v>386</v>
      </c>
      <c r="E19" s="306"/>
      <c r="F19" s="452"/>
      <c r="G19" s="453"/>
      <c r="H19" s="453"/>
      <c r="I19" s="453"/>
    </row>
    <row r="20" spans="1:9" ht="23.45" customHeight="1" x14ac:dyDescent="0.25">
      <c r="A20" s="336">
        <v>20</v>
      </c>
      <c r="C20" s="45" t="s">
        <v>129</v>
      </c>
      <c r="D20" s="44" t="s">
        <v>656</v>
      </c>
      <c r="E20" s="306"/>
      <c r="F20" s="307"/>
      <c r="G20" s="307"/>
      <c r="H20" s="307"/>
      <c r="I20" s="308"/>
    </row>
    <row r="21" spans="1:9" ht="28.15" customHeight="1" x14ac:dyDescent="0.25">
      <c r="A21" s="336">
        <v>21</v>
      </c>
      <c r="C21" s="45" t="s">
        <v>132</v>
      </c>
      <c r="D21" s="44" t="s">
        <v>375</v>
      </c>
      <c r="E21" s="306"/>
      <c r="F21" s="307"/>
      <c r="G21" s="307"/>
      <c r="H21" s="307"/>
      <c r="I21" s="308"/>
    </row>
    <row r="22" spans="1:9" ht="23.45" customHeight="1" x14ac:dyDescent="0.25">
      <c r="A22" s="336">
        <v>22</v>
      </c>
      <c r="C22" s="45" t="s">
        <v>133</v>
      </c>
      <c r="D22" s="44" t="s">
        <v>50</v>
      </c>
      <c r="E22" s="306"/>
      <c r="F22" s="307"/>
      <c r="G22" s="307"/>
      <c r="H22" s="307"/>
      <c r="I22" s="308"/>
    </row>
    <row r="23" spans="1:9" ht="23.45" customHeight="1" x14ac:dyDescent="0.25">
      <c r="A23" s="336">
        <v>23</v>
      </c>
      <c r="C23" s="45" t="s">
        <v>144</v>
      </c>
      <c r="D23" s="44" t="s">
        <v>51</v>
      </c>
      <c r="E23" s="306"/>
      <c r="F23" s="307"/>
      <c r="G23" s="307"/>
      <c r="H23" s="307"/>
      <c r="I23" s="308"/>
    </row>
    <row r="24" spans="1:9" ht="23.45" customHeight="1" x14ac:dyDescent="0.25">
      <c r="A24" s="336">
        <v>24</v>
      </c>
      <c r="C24" s="45" t="s">
        <v>385</v>
      </c>
      <c r="D24" s="44" t="s">
        <v>139</v>
      </c>
      <c r="E24" s="306"/>
      <c r="F24" s="307"/>
      <c r="G24" s="307"/>
      <c r="H24" s="307"/>
      <c r="I24" s="308"/>
    </row>
    <row r="25" spans="1:9" ht="23.45" customHeight="1" x14ac:dyDescent="0.25">
      <c r="A25" s="336">
        <v>25</v>
      </c>
      <c r="C25" s="45" t="s">
        <v>630</v>
      </c>
      <c r="D25" s="44" t="s">
        <v>140</v>
      </c>
      <c r="E25" s="306"/>
      <c r="F25" s="307"/>
      <c r="G25" s="307"/>
      <c r="H25" s="307"/>
      <c r="I25" s="308"/>
    </row>
    <row r="26" spans="1:9" ht="23.45" customHeight="1" x14ac:dyDescent="0.25">
      <c r="A26" s="336">
        <v>26</v>
      </c>
      <c r="C26" s="45" t="s">
        <v>657</v>
      </c>
      <c r="D26" s="44" t="s">
        <v>141</v>
      </c>
      <c r="E26" s="306"/>
      <c r="F26" s="307"/>
      <c r="G26" s="307"/>
      <c r="H26" s="307"/>
      <c r="I26" s="308"/>
    </row>
    <row r="27" spans="1:9" ht="23.45" customHeight="1" x14ac:dyDescent="0.25">
      <c r="A27" s="336">
        <v>27</v>
      </c>
      <c r="C27" s="45" t="s">
        <v>658</v>
      </c>
      <c r="D27" s="44" t="s">
        <v>659</v>
      </c>
      <c r="E27" s="309"/>
      <c r="F27" s="297"/>
      <c r="G27" s="297"/>
      <c r="H27" s="297"/>
      <c r="I27" s="310"/>
    </row>
    <row r="28" spans="1:9" ht="23.45" customHeight="1" x14ac:dyDescent="0.25">
      <c r="A28" s="336">
        <v>28</v>
      </c>
      <c r="C28" s="46" t="s">
        <v>660</v>
      </c>
      <c r="D28" s="334" t="s">
        <v>743</v>
      </c>
      <c r="E28" s="47">
        <f>SUM(E29:E31)</f>
        <v>0</v>
      </c>
      <c r="F28" s="48">
        <f>SUM(F29:F31)</f>
        <v>0</v>
      </c>
      <c r="G28" s="48">
        <f>SUM(G29:G31)</f>
        <v>0</v>
      </c>
      <c r="H28" s="48">
        <f>SUM(H29:H31)</f>
        <v>0</v>
      </c>
      <c r="I28" s="49">
        <f>SUM(I29:I31)</f>
        <v>0</v>
      </c>
    </row>
    <row r="29" spans="1:9" ht="23.45" customHeight="1" x14ac:dyDescent="0.25">
      <c r="A29" s="336">
        <v>29</v>
      </c>
      <c r="C29" s="50" t="s">
        <v>145</v>
      </c>
      <c r="D29" s="335"/>
      <c r="E29" s="309"/>
      <c r="F29" s="297"/>
      <c r="G29" s="297"/>
      <c r="H29" s="297"/>
      <c r="I29" s="310"/>
    </row>
    <row r="30" spans="1:9" ht="23.45" customHeight="1" x14ac:dyDescent="0.25">
      <c r="A30" s="336">
        <v>30</v>
      </c>
      <c r="C30" s="50" t="s">
        <v>146</v>
      </c>
      <c r="D30" s="331"/>
      <c r="E30" s="309"/>
      <c r="F30" s="297"/>
      <c r="G30" s="297"/>
      <c r="H30" s="297"/>
      <c r="I30" s="310"/>
    </row>
    <row r="31" spans="1:9" ht="23.45" customHeight="1" thickBot="1" x14ac:dyDescent="0.3">
      <c r="A31" s="336">
        <v>31</v>
      </c>
      <c r="C31" s="51" t="s">
        <v>147</v>
      </c>
      <c r="D31" s="332"/>
      <c r="E31" s="311"/>
      <c r="F31" s="312"/>
      <c r="G31" s="312"/>
      <c r="H31" s="312"/>
      <c r="I31" s="313"/>
    </row>
    <row r="32" spans="1:9" ht="15.75" thickTop="1" x14ac:dyDescent="0.25">
      <c r="A32" s="336">
        <v>32</v>
      </c>
      <c r="C32" s="52" t="s">
        <v>52</v>
      </c>
      <c r="D32" s="52"/>
      <c r="E32" s="53"/>
      <c r="F32" s="53"/>
      <c r="G32" s="53"/>
      <c r="H32" s="53"/>
      <c r="I32" s="53"/>
    </row>
    <row r="33" spans="1:9" x14ac:dyDescent="0.25">
      <c r="A33" s="336">
        <v>33</v>
      </c>
      <c r="C33" s="449" t="s">
        <v>53</v>
      </c>
      <c r="D33" s="449"/>
      <c r="E33" s="449"/>
      <c r="F33" s="449"/>
      <c r="G33" s="449"/>
      <c r="H33" s="449"/>
      <c r="I33" s="449"/>
    </row>
    <row r="34" spans="1:9" x14ac:dyDescent="0.25">
      <c r="A34" s="336">
        <v>34</v>
      </c>
      <c r="B34" s="30"/>
      <c r="C34" s="24"/>
      <c r="D34" s="24"/>
      <c r="E34" s="24"/>
      <c r="F34" s="24"/>
      <c r="G34" s="24"/>
      <c r="H34" s="24"/>
      <c r="I34" s="24"/>
    </row>
    <row r="35" spans="1:9" x14ac:dyDescent="0.25">
      <c r="A35" s="336">
        <v>35</v>
      </c>
      <c r="B35" s="30"/>
      <c r="C35" s="24" t="s">
        <v>58</v>
      </c>
      <c r="D35" s="24"/>
      <c r="E35" s="24"/>
      <c r="F35" s="24"/>
      <c r="G35" s="24"/>
      <c r="H35" s="24"/>
      <c r="I35" s="24"/>
    </row>
    <row r="36" spans="1:9" ht="18.75" customHeight="1" x14ac:dyDescent="0.25">
      <c r="A36" s="336">
        <v>36</v>
      </c>
      <c r="B36" s="30"/>
      <c r="C36" s="382"/>
      <c r="D36" s="383"/>
      <c r="E36" s="383"/>
      <c r="F36" s="383"/>
      <c r="G36" s="383"/>
      <c r="H36" s="383"/>
      <c r="I36" s="384"/>
    </row>
    <row r="37" spans="1:9" ht="18.75" customHeight="1" x14ac:dyDescent="0.25">
      <c r="B37" s="30"/>
      <c r="C37" s="385"/>
      <c r="D37" s="386"/>
      <c r="E37" s="386"/>
      <c r="F37" s="386"/>
      <c r="G37" s="386"/>
      <c r="H37" s="386"/>
      <c r="I37" s="387"/>
    </row>
    <row r="38" spans="1:9" ht="18.75" customHeight="1" x14ac:dyDescent="0.25">
      <c r="B38" s="30"/>
      <c r="C38" s="385"/>
      <c r="D38" s="386"/>
      <c r="E38" s="386"/>
      <c r="F38" s="386"/>
      <c r="G38" s="386"/>
      <c r="H38" s="386"/>
      <c r="I38" s="387"/>
    </row>
    <row r="39" spans="1:9" ht="18.75" customHeight="1" x14ac:dyDescent="0.25">
      <c r="B39" s="30"/>
      <c r="C39" s="388"/>
      <c r="D39" s="389"/>
      <c r="E39" s="389"/>
      <c r="F39" s="389"/>
      <c r="G39" s="389"/>
      <c r="H39" s="389"/>
      <c r="I39" s="390"/>
    </row>
  </sheetData>
  <sheetProtection algorithmName="SHA-512" hashValue="osDcygwPoeTzI7fx4m9OFop7P5sZ8hWf5mMfYFoNaD9ktr2Y5aWFzO10POokebG2eR2MP6LI1CYdpbyhkG8o9w==" saltValue="tlB7gPM/gJ/1QCEW06Z/rw==" spinCount="100000" sheet="1" objects="1" scenarios="1"/>
  <mergeCells count="9">
    <mergeCell ref="C33:I33"/>
    <mergeCell ref="C36:I39"/>
    <mergeCell ref="F18:I19"/>
    <mergeCell ref="H5:H6"/>
    <mergeCell ref="I5:I6"/>
    <mergeCell ref="C5:D6"/>
    <mergeCell ref="E5:E6"/>
    <mergeCell ref="F5:F6"/>
    <mergeCell ref="G5:G6"/>
  </mergeCells>
  <conditionalFormatting sqref="E7:I7">
    <cfRule type="cellIs" dxfId="1" priority="1" operator="equal">
      <formula>0</formula>
    </cfRule>
  </conditionalFormatting>
  <conditionalFormatting sqref="E28:I28">
    <cfRule type="cellIs" dxfId="0" priority="5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65" orientation="landscape" r:id="rId1"/>
  <headerFooter>
    <oddHeader>&amp;L&amp;G</oddHeader>
    <oddFooter>&amp;R&amp;"Carlito,Negrita Cursiva"Escuela Nocturna, &amp;"Carlito,Cursiva"&amp;A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  <pageSetUpPr fitToPage="1"/>
  </sheetPr>
  <dimension ref="A1:U5"/>
  <sheetViews>
    <sheetView zoomScale="80" zoomScaleNormal="80" workbookViewId="0">
      <pane ySplit="2" topLeftCell="A3" activePane="bottomLeft" state="frozen"/>
      <selection activeCell="I9" sqref="I9:J9"/>
      <selection pane="bottomLeft" activeCell="A3" sqref="A3:U5"/>
    </sheetView>
  </sheetViews>
  <sheetFormatPr baseColWidth="10" defaultColWidth="11.42578125" defaultRowHeight="15" x14ac:dyDescent="0.25"/>
  <cols>
    <col min="1" max="1" width="41" style="5" bestFit="1" customWidth="1"/>
    <col min="2" max="2" width="8.28515625" style="5" bestFit="1" customWidth="1"/>
    <col min="3" max="3" width="7.7109375" style="5" bestFit="1" customWidth="1"/>
    <col min="4" max="4" width="19.7109375" style="5" bestFit="1" customWidth="1"/>
    <col min="5" max="5" width="8.28515625" style="5" bestFit="1" customWidth="1"/>
    <col min="6" max="6" width="5.5703125" style="5" bestFit="1" customWidth="1"/>
    <col min="7" max="7" width="7.28515625" style="5" bestFit="1" customWidth="1"/>
    <col min="8" max="8" width="6.28515625" style="5" bestFit="1" customWidth="1"/>
    <col min="9" max="9" width="8" style="5" customWidth="1"/>
    <col min="10" max="10" width="35.140625" style="5" bestFit="1" customWidth="1"/>
    <col min="11" max="11" width="14.28515625" style="5" bestFit="1" customWidth="1"/>
    <col min="12" max="12" width="11.7109375" style="5" bestFit="1" customWidth="1"/>
    <col min="13" max="14" width="12.85546875" style="5" bestFit="1" customWidth="1"/>
    <col min="15" max="15" width="11" style="5" bestFit="1" customWidth="1"/>
    <col min="16" max="17" width="13.7109375" style="5" customWidth="1"/>
    <col min="18" max="18" width="36" style="5" bestFit="1" customWidth="1"/>
    <col min="19" max="19" width="10.5703125" style="5" bestFit="1" customWidth="1"/>
    <col min="20" max="20" width="27.140625" style="5" bestFit="1" customWidth="1"/>
    <col min="21" max="21" width="12.42578125" style="5" bestFit="1" customWidth="1"/>
    <col min="22" max="16384" width="11.42578125" style="1"/>
  </cols>
  <sheetData>
    <row r="1" spans="1:21" x14ac:dyDescent="0.25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</row>
    <row r="2" spans="1:21" s="4" customFormat="1" x14ac:dyDescent="0.25">
      <c r="A2" s="3" t="s">
        <v>15</v>
      </c>
      <c r="B2" s="3" t="s">
        <v>14</v>
      </c>
      <c r="C2" s="3" t="s">
        <v>13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56</v>
      </c>
      <c r="J2" s="3" t="s">
        <v>57</v>
      </c>
      <c r="K2" s="3" t="s">
        <v>21</v>
      </c>
      <c r="L2" s="3" t="s">
        <v>22</v>
      </c>
      <c r="M2" s="3" t="s">
        <v>23</v>
      </c>
      <c r="N2" s="3" t="s">
        <v>24</v>
      </c>
      <c r="O2" s="3" t="s">
        <v>25</v>
      </c>
      <c r="P2" s="3" t="s">
        <v>27</v>
      </c>
      <c r="Q2" s="3" t="s">
        <v>28</v>
      </c>
      <c r="R2" s="7" t="s">
        <v>26</v>
      </c>
      <c r="S2" s="8" t="s">
        <v>727</v>
      </c>
      <c r="T2" s="7" t="s">
        <v>728</v>
      </c>
      <c r="U2" s="7" t="s">
        <v>729</v>
      </c>
    </row>
    <row r="3" spans="1:21" x14ac:dyDescent="0.25">
      <c r="A3" t="s">
        <v>55</v>
      </c>
      <c r="B3" t="s">
        <v>77</v>
      </c>
      <c r="C3" t="s">
        <v>82</v>
      </c>
      <c r="D3" t="s">
        <v>363</v>
      </c>
      <c r="E3" t="s">
        <v>2</v>
      </c>
      <c r="F3" t="s">
        <v>29</v>
      </c>
      <c r="G3" t="s">
        <v>2</v>
      </c>
      <c r="H3" t="s">
        <v>3</v>
      </c>
      <c r="I3">
        <v>10102</v>
      </c>
      <c r="J3" t="s">
        <v>399</v>
      </c>
      <c r="K3" t="s">
        <v>667</v>
      </c>
      <c r="L3" t="s">
        <v>667</v>
      </c>
      <c r="M3" t="s">
        <v>668</v>
      </c>
      <c r="N3" t="s">
        <v>669</v>
      </c>
      <c r="O3" t="s">
        <v>749</v>
      </c>
      <c r="P3">
        <v>22229282</v>
      </c>
      <c r="Q3" t="s">
        <v>674</v>
      </c>
      <c r="R3" t="s">
        <v>750</v>
      </c>
      <c r="S3">
        <v>72679581</v>
      </c>
      <c r="T3" t="s">
        <v>730</v>
      </c>
      <c r="U3">
        <v>88116528</v>
      </c>
    </row>
    <row r="4" spans="1:21" x14ac:dyDescent="0.25">
      <c r="A4" t="s">
        <v>80</v>
      </c>
      <c r="B4" t="s">
        <v>78</v>
      </c>
      <c r="C4" t="s">
        <v>83</v>
      </c>
      <c r="D4" t="s">
        <v>33</v>
      </c>
      <c r="E4" t="s">
        <v>2</v>
      </c>
      <c r="F4" t="s">
        <v>30</v>
      </c>
      <c r="G4" t="s">
        <v>2</v>
      </c>
      <c r="H4" t="s">
        <v>2</v>
      </c>
      <c r="I4">
        <v>30101</v>
      </c>
      <c r="J4" t="s">
        <v>153</v>
      </c>
      <c r="K4" t="s">
        <v>33</v>
      </c>
      <c r="L4" t="s">
        <v>33</v>
      </c>
      <c r="M4" t="s">
        <v>670</v>
      </c>
      <c r="N4" t="s">
        <v>671</v>
      </c>
      <c r="O4" t="s">
        <v>749</v>
      </c>
      <c r="P4">
        <v>25525870</v>
      </c>
      <c r="Q4" t="s">
        <v>751</v>
      </c>
      <c r="R4" t="s">
        <v>629</v>
      </c>
      <c r="S4">
        <v>25525870</v>
      </c>
      <c r="T4" t="s">
        <v>731</v>
      </c>
      <c r="U4">
        <v>25520752</v>
      </c>
    </row>
    <row r="5" spans="1:21" x14ac:dyDescent="0.25">
      <c r="A5" t="s">
        <v>81</v>
      </c>
      <c r="B5" t="s">
        <v>79</v>
      </c>
      <c r="C5" t="s">
        <v>84</v>
      </c>
      <c r="D5" t="s">
        <v>32</v>
      </c>
      <c r="E5" t="s">
        <v>2</v>
      </c>
      <c r="F5" t="s">
        <v>31</v>
      </c>
      <c r="G5" t="s">
        <v>2</v>
      </c>
      <c r="H5" t="s">
        <v>2</v>
      </c>
      <c r="I5">
        <v>40101</v>
      </c>
      <c r="J5" t="s">
        <v>154</v>
      </c>
      <c r="K5" t="s">
        <v>32</v>
      </c>
      <c r="L5" t="s">
        <v>32</v>
      </c>
      <c r="M5" t="s">
        <v>32</v>
      </c>
      <c r="N5" t="s">
        <v>672</v>
      </c>
      <c r="O5" t="s">
        <v>749</v>
      </c>
      <c r="P5">
        <v>22373844</v>
      </c>
      <c r="Q5" t="s">
        <v>752</v>
      </c>
      <c r="R5" t="s">
        <v>673</v>
      </c>
      <c r="S5">
        <v>22373844</v>
      </c>
      <c r="T5" t="s">
        <v>732</v>
      </c>
      <c r="U5">
        <v>22604275</v>
      </c>
    </row>
  </sheetData>
  <sheetProtection algorithmName="SHA-512" hashValue="HPVTwrSrMmH3KN/x3MaQQmUv0kCvJPcq6ZMGui+FJ0WQ+qzzMElAdgSCyjC4Sriud9/QLc3+6zA370we5vA9hQ==" saltValue="q02wDM8RND47OBS+tnw9Nw==" spinCount="100000" sheet="1" objects="1" scenarios="1"/>
  <autoFilter ref="A2:U2" xr:uid="{00000000-0009-0000-0000-000001000000}"/>
  <printOptions horizontalCentered="1" verticalCentered="1"/>
  <pageMargins left="0.19685039370078741" right="0.19685039370078741" top="1.1023622047244095" bottom="0.55118110236220474" header="0.31496062992125984" footer="0.15748031496062992"/>
  <pageSetup paperSize="9" scale="38" orientation="landscape" r:id="rId1"/>
  <headerFooter>
    <oddHeader>&amp;C&amp;G</oddHeader>
    <oddFooter>&amp;REscuela Nocturna,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27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5703125" style="336" customWidth="1"/>
    <col min="2" max="2" width="42" style="10" customWidth="1"/>
    <col min="3" max="3" width="62.85546875" style="10" customWidth="1"/>
    <col min="4" max="4" width="2.85546875" style="16" customWidth="1"/>
    <col min="5" max="5" width="39.28515625" style="16" customWidth="1"/>
    <col min="6" max="16384" width="11.42578125" style="10"/>
  </cols>
  <sheetData>
    <row r="1" spans="1:5" x14ac:dyDescent="0.25">
      <c r="A1" s="336">
        <v>1</v>
      </c>
    </row>
    <row r="2" spans="1:5" ht="33.75" x14ac:dyDescent="0.25">
      <c r="A2" s="336">
        <v>2</v>
      </c>
      <c r="B2" s="379" t="s">
        <v>748</v>
      </c>
      <c r="C2" s="379"/>
      <c r="D2" s="379"/>
      <c r="E2" s="379"/>
    </row>
    <row r="3" spans="1:5" ht="31.5" x14ac:dyDescent="0.25">
      <c r="A3" s="336">
        <v>3</v>
      </c>
      <c r="B3" s="380" t="s">
        <v>76</v>
      </c>
      <c r="C3" s="380"/>
      <c r="D3" s="380"/>
      <c r="E3" s="380"/>
    </row>
    <row r="4" spans="1:5" ht="12" customHeight="1" x14ac:dyDescent="0.25">
      <c r="A4" s="336">
        <v>4</v>
      </c>
      <c r="D4" s="11"/>
    </row>
    <row r="5" spans="1:5" ht="31.5" x14ac:dyDescent="0.25">
      <c r="A5" s="336">
        <v>5</v>
      </c>
      <c r="B5" s="12" t="s">
        <v>5</v>
      </c>
      <c r="C5" s="237"/>
      <c r="D5" s="13"/>
      <c r="E5" s="320" t="s">
        <v>753</v>
      </c>
    </row>
    <row r="6" spans="1:5" ht="19.5" customHeight="1" x14ac:dyDescent="0.25">
      <c r="A6" s="336">
        <v>6</v>
      </c>
      <c r="B6" s="12" t="s">
        <v>35</v>
      </c>
      <c r="C6" s="14" t="str">
        <f>IFERROR(VLOOKUP(C5,datos,2,FALSE),"")</f>
        <v/>
      </c>
      <c r="D6" s="13"/>
      <c r="E6" s="368" t="str">
        <f>CONCATENATE("5.",C7,"-",C6,"-",C5)</f>
        <v>5.--</v>
      </c>
    </row>
    <row r="7" spans="1:5" ht="19.5" customHeight="1" x14ac:dyDescent="0.25">
      <c r="A7" s="336">
        <v>7</v>
      </c>
      <c r="B7" s="12" t="s">
        <v>1</v>
      </c>
      <c r="C7" s="14" t="str">
        <f>IFERROR(VLOOKUP(C5,datos,3,0),"")</f>
        <v/>
      </c>
      <c r="D7" s="13"/>
      <c r="E7" s="369"/>
    </row>
    <row r="8" spans="1:5" ht="20.25" customHeight="1" x14ac:dyDescent="0.25">
      <c r="A8" s="336">
        <v>10</v>
      </c>
      <c r="B8" s="12"/>
      <c r="D8" s="15"/>
    </row>
    <row r="9" spans="1:5" ht="20.25" customHeight="1" x14ac:dyDescent="0.25">
      <c r="A9" s="336">
        <v>11</v>
      </c>
      <c r="B9" s="12" t="s">
        <v>724</v>
      </c>
      <c r="C9" s="238" t="str">
        <f>IFERROR(VLOOKUP(C5,datos,16,0),"")</f>
        <v/>
      </c>
      <c r="D9" s="17"/>
    </row>
    <row r="10" spans="1:5" ht="20.25" customHeight="1" x14ac:dyDescent="0.25">
      <c r="A10" s="336">
        <v>8</v>
      </c>
      <c r="B10" s="12" t="s">
        <v>725</v>
      </c>
      <c r="C10" s="238" t="str">
        <f>IFERROR(VLOOKUP(C5,datos,17,0),"")</f>
        <v/>
      </c>
      <c r="D10" s="17"/>
    </row>
    <row r="11" spans="1:5" ht="20.25" customHeight="1" x14ac:dyDescent="0.25">
      <c r="A11" s="336">
        <v>12</v>
      </c>
      <c r="B11" s="12"/>
      <c r="C11" s="18"/>
      <c r="D11" s="19"/>
      <c r="E11" s="20" t="s">
        <v>664</v>
      </c>
    </row>
    <row r="12" spans="1:5" ht="20.25" customHeight="1" x14ac:dyDescent="0.25">
      <c r="A12" s="336">
        <v>13</v>
      </c>
      <c r="B12" s="21" t="s">
        <v>723</v>
      </c>
      <c r="C12" s="239" t="str">
        <f>IFERROR(VLOOKUP(C5,datos,10,0),"")</f>
        <v/>
      </c>
      <c r="D12" s="22"/>
    </row>
    <row r="13" spans="1:5" s="24" customFormat="1" ht="20.25" customHeight="1" x14ac:dyDescent="0.25">
      <c r="A13" s="336">
        <v>14</v>
      </c>
      <c r="B13" s="12" t="s">
        <v>87</v>
      </c>
      <c r="C13" s="23" t="str">
        <f>IFERROR(VLOOKUP(C5,datos,9,0),"")</f>
        <v/>
      </c>
      <c r="D13" s="22"/>
    </row>
    <row r="14" spans="1:5" ht="20.25" customHeight="1" x14ac:dyDescent="0.25">
      <c r="A14" s="336">
        <v>15</v>
      </c>
      <c r="B14" s="21" t="s">
        <v>4</v>
      </c>
      <c r="C14" s="240" t="str">
        <f>IFERROR(VLOOKUP(C5,datos,15,0),"")</f>
        <v/>
      </c>
      <c r="D14" s="25"/>
    </row>
    <row r="15" spans="1:5" ht="20.25" customHeight="1" x14ac:dyDescent="0.25">
      <c r="A15" s="336">
        <v>16</v>
      </c>
      <c r="B15" s="21" t="s">
        <v>34</v>
      </c>
      <c r="C15" s="240" t="str">
        <f>IFERROR(VLOOKUP(C5,datos,4,0),"")</f>
        <v/>
      </c>
      <c r="D15" s="15"/>
      <c r="E15" s="20" t="s">
        <v>665</v>
      </c>
    </row>
    <row r="16" spans="1:5" ht="20.25" customHeight="1" x14ac:dyDescent="0.25">
      <c r="A16" s="336">
        <v>17</v>
      </c>
      <c r="B16" s="21" t="s">
        <v>738</v>
      </c>
      <c r="C16" s="241" t="str">
        <f>IFERROR(VLOOKUP(C5,datos,5,0),"")</f>
        <v/>
      </c>
      <c r="D16" s="22"/>
    </row>
    <row r="17" spans="1:5" ht="20.25" customHeight="1" x14ac:dyDescent="0.25">
      <c r="A17" s="336">
        <v>18</v>
      </c>
      <c r="B17" s="12"/>
      <c r="C17" s="18"/>
      <c r="D17" s="22"/>
    </row>
    <row r="18" spans="1:5" ht="20.25" customHeight="1" x14ac:dyDescent="0.25">
      <c r="A18" s="336">
        <v>19</v>
      </c>
      <c r="B18" s="12" t="s">
        <v>661</v>
      </c>
      <c r="C18" s="240" t="str">
        <f>IFERROR(VLOOKUP($C$5,datos,18,0),"")</f>
        <v/>
      </c>
    </row>
    <row r="19" spans="1:5" ht="20.25" customHeight="1" x14ac:dyDescent="0.25">
      <c r="A19" s="336">
        <v>20</v>
      </c>
      <c r="B19" s="12" t="s">
        <v>726</v>
      </c>
      <c r="C19" s="238" t="str">
        <f>IFERROR(VLOOKUP($C$5,datos,19,0),"")</f>
        <v/>
      </c>
    </row>
    <row r="20" spans="1:5" ht="20.25" customHeight="1" x14ac:dyDescent="0.25">
      <c r="A20" s="336">
        <v>21</v>
      </c>
      <c r="B20" s="12" t="s">
        <v>662</v>
      </c>
      <c r="C20" s="240" t="str">
        <f>IFERROR(VLOOKUP($C$5,datos,20,0),"")</f>
        <v/>
      </c>
      <c r="D20" s="22"/>
      <c r="E20" s="20" t="s">
        <v>666</v>
      </c>
    </row>
    <row r="21" spans="1:5" ht="20.25" customHeight="1" x14ac:dyDescent="0.25">
      <c r="A21" s="336">
        <v>22</v>
      </c>
      <c r="B21" s="12" t="s">
        <v>663</v>
      </c>
      <c r="C21" s="238" t="str">
        <f>IFERROR(VLOOKUP($C$5,datos,21,0),"")</f>
        <v/>
      </c>
      <c r="D21" s="22"/>
    </row>
    <row r="22" spans="1:5" x14ac:dyDescent="0.25">
      <c r="D22" s="25"/>
    </row>
    <row r="23" spans="1:5" ht="15" customHeight="1" x14ac:dyDescent="0.25">
      <c r="C23" s="370" t="s">
        <v>739</v>
      </c>
      <c r="D23" s="371"/>
      <c r="E23" s="372"/>
    </row>
    <row r="24" spans="1:5" x14ac:dyDescent="0.25">
      <c r="C24" s="373"/>
      <c r="D24" s="374"/>
      <c r="E24" s="375"/>
    </row>
    <row r="25" spans="1:5" x14ac:dyDescent="0.25">
      <c r="C25" s="373"/>
      <c r="D25" s="374"/>
      <c r="E25" s="375"/>
    </row>
    <row r="26" spans="1:5" x14ac:dyDescent="0.25">
      <c r="C26" s="373"/>
      <c r="D26" s="374"/>
      <c r="E26" s="375"/>
    </row>
    <row r="27" spans="1:5" x14ac:dyDescent="0.25">
      <c r="C27" s="376"/>
      <c r="D27" s="377"/>
      <c r="E27" s="378"/>
    </row>
  </sheetData>
  <sheetProtection algorithmName="SHA-512" hashValue="teAF+wV1wel4ro5T5gGzZ6Erk6/tBYV7oQVw2UjxT7z41aG5jBzWQqjIxJez/dAeupUWeqL7XNcAvRVnrO37Gg==" saltValue="Mb7/V4DLfLGgnVzPXlSByA==" spinCount="100000" sheet="1" objects="1" scenarios="1"/>
  <mergeCells count="4">
    <mergeCell ref="E6:E7"/>
    <mergeCell ref="C23:E27"/>
    <mergeCell ref="B2:E2"/>
    <mergeCell ref="B3:E3"/>
  </mergeCells>
  <conditionalFormatting sqref="C5 C9:C10 D9:D12 C14:D14 C15:C16">
    <cfRule type="cellIs" dxfId="47" priority="11" operator="equal">
      <formula>0</formula>
    </cfRule>
  </conditionalFormatting>
  <conditionalFormatting sqref="C12">
    <cfRule type="cellIs" dxfId="46" priority="9" operator="equal">
      <formula>#N/A</formula>
    </cfRule>
  </conditionalFormatting>
  <conditionalFormatting sqref="C18:C21">
    <cfRule type="cellIs" dxfId="45" priority="1" operator="equal">
      <formula>0</formula>
    </cfRule>
  </conditionalFormatting>
  <conditionalFormatting sqref="D16:D21">
    <cfRule type="cellIs" dxfId="44" priority="7" operator="equal">
      <formula>#N/A</formula>
    </cfRule>
  </conditionalFormatting>
  <dataValidations count="2">
    <dataValidation allowBlank="1" showInputMessage="1" showErrorMessage="1" prompt="Digite únicamente los últimos 4 dígitos del Código Presupuestario." sqref="C6" xr:uid="{00000000-0002-0000-0200-000000000000}"/>
    <dataValidation type="list" allowBlank="1" showInputMessage="1" showErrorMessage="1" sqref="C5" xr:uid="{0D300785-2525-485F-9FE6-A9851069C5EC}">
      <formula1>LISTA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8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8" style="32" customWidth="1"/>
    <col min="2" max="2" width="37.140625" style="29" customWidth="1"/>
    <col min="3" max="17" width="7.710937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88</v>
      </c>
      <c r="C1" s="218"/>
      <c r="D1" s="218"/>
      <c r="E1" s="218"/>
      <c r="F1" s="218"/>
      <c r="G1" s="218"/>
      <c r="H1" s="218"/>
      <c r="I1" s="218"/>
      <c r="J1" s="219"/>
      <c r="K1" s="219"/>
      <c r="L1" s="219"/>
      <c r="M1" s="219"/>
      <c r="N1" s="219"/>
      <c r="O1" s="219"/>
      <c r="P1" s="219"/>
    </row>
    <row r="2" spans="1:26" ht="18" customHeight="1" x14ac:dyDescent="0.3">
      <c r="A2" s="336">
        <v>2</v>
      </c>
      <c r="B2" s="27" t="s">
        <v>73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22.5" customHeight="1" thickTop="1" x14ac:dyDescent="0.25">
      <c r="A4" s="336">
        <v>4</v>
      </c>
      <c r="B4" s="392" t="s">
        <v>737</v>
      </c>
      <c r="C4" s="394" t="s">
        <v>0</v>
      </c>
      <c r="D4" s="395"/>
      <c r="E4" s="396"/>
      <c r="F4" s="397" t="s">
        <v>390</v>
      </c>
      <c r="G4" s="391"/>
      <c r="H4" s="398"/>
      <c r="I4" s="397" t="s">
        <v>391</v>
      </c>
      <c r="J4" s="391"/>
      <c r="K4" s="398"/>
      <c r="L4" s="397" t="s">
        <v>392</v>
      </c>
      <c r="M4" s="391"/>
      <c r="N4" s="398"/>
      <c r="O4" s="391" t="s">
        <v>393</v>
      </c>
      <c r="P4" s="391"/>
      <c r="Q4" s="391"/>
    </row>
    <row r="5" spans="1:26" ht="30" customHeight="1" thickBot="1" x14ac:dyDescent="0.3">
      <c r="A5" s="336">
        <v>5</v>
      </c>
      <c r="B5" s="393"/>
      <c r="C5" s="165" t="s">
        <v>0</v>
      </c>
      <c r="D5" s="166" t="s">
        <v>12</v>
      </c>
      <c r="E5" s="351" t="s">
        <v>11</v>
      </c>
      <c r="F5" s="168" t="s">
        <v>0</v>
      </c>
      <c r="G5" s="166" t="s">
        <v>12</v>
      </c>
      <c r="H5" s="167" t="s">
        <v>11</v>
      </c>
      <c r="I5" s="196" t="s">
        <v>0</v>
      </c>
      <c r="J5" s="166" t="s">
        <v>12</v>
      </c>
      <c r="K5" s="167" t="s">
        <v>11</v>
      </c>
      <c r="L5" s="196" t="s">
        <v>0</v>
      </c>
      <c r="M5" s="166" t="s">
        <v>12</v>
      </c>
      <c r="N5" s="167" t="s">
        <v>11</v>
      </c>
      <c r="O5" s="196" t="s">
        <v>0</v>
      </c>
      <c r="P5" s="166" t="s">
        <v>12</v>
      </c>
      <c r="Q5" s="167" t="s">
        <v>11</v>
      </c>
    </row>
    <row r="6" spans="1:26" ht="27" customHeight="1" thickTop="1" thickBot="1" x14ac:dyDescent="0.3">
      <c r="A6" s="336">
        <v>6</v>
      </c>
      <c r="B6" s="242" t="s">
        <v>754</v>
      </c>
      <c r="C6" s="132">
        <f>+D6+E6</f>
        <v>0</v>
      </c>
      <c r="D6" s="134">
        <f>+G6+J6+M6+P6</f>
        <v>0</v>
      </c>
      <c r="E6" s="352">
        <f>+H6+K6+N6+Q6</f>
        <v>0</v>
      </c>
      <c r="F6" s="220">
        <f>+G6+H6</f>
        <v>0</v>
      </c>
      <c r="G6" s="243"/>
      <c r="H6" s="244"/>
      <c r="I6" s="220">
        <f>+J6+K6</f>
        <v>0</v>
      </c>
      <c r="J6" s="243"/>
      <c r="K6" s="244"/>
      <c r="L6" s="220">
        <f>+M6+N6</f>
        <v>0</v>
      </c>
      <c r="M6" s="243"/>
      <c r="N6" s="244"/>
      <c r="O6" s="149">
        <f>+P6+Q6</f>
        <v>0</v>
      </c>
      <c r="P6" s="243"/>
      <c r="Q6" s="255"/>
    </row>
    <row r="7" spans="1:26" ht="27" customHeight="1" x14ac:dyDescent="0.25">
      <c r="A7" s="336">
        <v>7</v>
      </c>
      <c r="B7" s="345" t="s">
        <v>755</v>
      </c>
      <c r="C7" s="197">
        <f>D7+E7</f>
        <v>0</v>
      </c>
      <c r="D7" s="198">
        <f>G7+J7+M7+P7</f>
        <v>0</v>
      </c>
      <c r="E7" s="199">
        <f>+H7+K7+N7+Q7</f>
        <v>0</v>
      </c>
      <c r="F7" s="190">
        <f>+G7+H7</f>
        <v>0</v>
      </c>
      <c r="G7" s="245"/>
      <c r="H7" s="246"/>
      <c r="I7" s="190">
        <f>+J7+K7</f>
        <v>0</v>
      </c>
      <c r="J7" s="245"/>
      <c r="K7" s="246"/>
      <c r="L7" s="190">
        <f>+M7+N7</f>
        <v>0</v>
      </c>
      <c r="M7" s="245"/>
      <c r="N7" s="246"/>
      <c r="O7" s="151">
        <f>+P7+Q7</f>
        <v>0</v>
      </c>
      <c r="P7" s="245"/>
      <c r="Q7" s="256"/>
    </row>
    <row r="8" spans="1:26" ht="27" customHeight="1" x14ac:dyDescent="0.25">
      <c r="A8" s="336">
        <v>8</v>
      </c>
      <c r="B8" s="346" t="s">
        <v>756</v>
      </c>
      <c r="C8" s="93">
        <f t="shared" ref="C8" si="0">D8+E8</f>
        <v>0</v>
      </c>
      <c r="D8" s="102">
        <f>G8+J8+M8+P8</f>
        <v>0</v>
      </c>
      <c r="E8" s="201">
        <f>+H8+K8+N8+Q8</f>
        <v>0</v>
      </c>
      <c r="F8" s="173">
        <f t="shared" ref="F8" si="1">+G8+H8</f>
        <v>0</v>
      </c>
      <c r="G8" s="247"/>
      <c r="H8" s="248"/>
      <c r="I8" s="173">
        <f t="shared" ref="I8" si="2">+J8+K8</f>
        <v>0</v>
      </c>
      <c r="J8" s="247"/>
      <c r="K8" s="248"/>
      <c r="L8" s="173">
        <f t="shared" ref="L8" si="3">+M8+N8</f>
        <v>0</v>
      </c>
      <c r="M8" s="247"/>
      <c r="N8" s="248"/>
      <c r="O8" s="177">
        <f t="shared" ref="O8" si="4">+P8+Q8</f>
        <v>0</v>
      </c>
      <c r="P8" s="247"/>
      <c r="Q8" s="257"/>
    </row>
    <row r="9" spans="1:26" ht="27" customHeight="1" x14ac:dyDescent="0.25">
      <c r="A9" s="336">
        <v>9</v>
      </c>
      <c r="B9" s="346" t="s">
        <v>757</v>
      </c>
      <c r="C9" s="93">
        <f t="shared" ref="C9" si="5">D9+E9</f>
        <v>0</v>
      </c>
      <c r="D9" s="102">
        <f>G9+J9+M9+P9</f>
        <v>0</v>
      </c>
      <c r="E9" s="201">
        <f>+H9+K9+N9+Q9</f>
        <v>0</v>
      </c>
      <c r="F9" s="173">
        <f t="shared" ref="F9" si="6">+G9+H9</f>
        <v>0</v>
      </c>
      <c r="G9" s="247"/>
      <c r="H9" s="248"/>
      <c r="I9" s="173">
        <f t="shared" ref="I9" si="7">+J9+K9</f>
        <v>0</v>
      </c>
      <c r="J9" s="247"/>
      <c r="K9" s="248"/>
      <c r="L9" s="173">
        <f t="shared" ref="L9" si="8">+M9+N9</f>
        <v>0</v>
      </c>
      <c r="M9" s="247"/>
      <c r="N9" s="248"/>
      <c r="O9" s="177">
        <f t="shared" ref="O9" si="9">+P9+Q9</f>
        <v>0</v>
      </c>
      <c r="P9" s="247"/>
      <c r="Q9" s="257"/>
    </row>
    <row r="10" spans="1:26" ht="27" customHeight="1" x14ac:dyDescent="0.25">
      <c r="A10" s="336">
        <v>10</v>
      </c>
      <c r="B10" s="346" t="s">
        <v>747</v>
      </c>
      <c r="C10" s="93">
        <f t="shared" ref="C10" si="10">D10+E10</f>
        <v>0</v>
      </c>
      <c r="D10" s="102">
        <f>G10+J10+M10+P10</f>
        <v>0</v>
      </c>
      <c r="E10" s="201">
        <f>+H10+K10+N10+Q10</f>
        <v>0</v>
      </c>
      <c r="F10" s="173">
        <f t="shared" ref="F10" si="11">+G10+H10</f>
        <v>0</v>
      </c>
      <c r="G10" s="247"/>
      <c r="H10" s="248"/>
      <c r="I10" s="173">
        <f t="shared" ref="I10" si="12">+J10+K10</f>
        <v>0</v>
      </c>
      <c r="J10" s="247"/>
      <c r="K10" s="248"/>
      <c r="L10" s="173">
        <f t="shared" ref="L10" si="13">+M10+N10</f>
        <v>0</v>
      </c>
      <c r="M10" s="247"/>
      <c r="N10" s="248"/>
      <c r="O10" s="177">
        <f t="shared" ref="O10" si="14">+P10+Q10</f>
        <v>0</v>
      </c>
      <c r="P10" s="247"/>
      <c r="Q10" s="257"/>
    </row>
    <row r="11" spans="1:26" ht="27" customHeight="1" thickBot="1" x14ac:dyDescent="0.3">
      <c r="A11" s="336">
        <v>11</v>
      </c>
      <c r="B11" s="347" t="s">
        <v>758</v>
      </c>
      <c r="C11" s="355">
        <f t="shared" ref="C11" si="15">D11+E11</f>
        <v>0</v>
      </c>
      <c r="D11" s="222">
        <f>G11+J11+M11+P11</f>
        <v>0</v>
      </c>
      <c r="E11" s="353">
        <f>+H11+K11+N11+Q11</f>
        <v>0</v>
      </c>
      <c r="F11" s="223">
        <f t="shared" ref="F11" si="16">+G11+H11</f>
        <v>0</v>
      </c>
      <c r="G11" s="249"/>
      <c r="H11" s="250"/>
      <c r="I11" s="223">
        <f t="shared" ref="I11" si="17">+J11+K11</f>
        <v>0</v>
      </c>
      <c r="J11" s="249"/>
      <c r="K11" s="250"/>
      <c r="L11" s="223">
        <f t="shared" ref="L11" si="18">+M11+N11</f>
        <v>0</v>
      </c>
      <c r="M11" s="249"/>
      <c r="N11" s="250"/>
      <c r="O11" s="221">
        <f t="shared" ref="O11" si="19">+P11+Q11</f>
        <v>0</v>
      </c>
      <c r="P11" s="249"/>
      <c r="Q11" s="258"/>
    </row>
    <row r="12" spans="1:26" ht="27" customHeight="1" thickBot="1" x14ac:dyDescent="0.3">
      <c r="A12" s="336">
        <v>12</v>
      </c>
      <c r="B12" s="348" t="s">
        <v>759</v>
      </c>
      <c r="C12" s="356">
        <f>+D12+E12</f>
        <v>0</v>
      </c>
      <c r="D12" s="225">
        <f>((D6+D7+D8)-(D9+D10+D11))</f>
        <v>0</v>
      </c>
      <c r="E12" s="227">
        <f>((E6+E7+E8)-(E9+E10+E11))</f>
        <v>0</v>
      </c>
      <c r="F12" s="226">
        <f>+G12+H12</f>
        <v>0</v>
      </c>
      <c r="G12" s="225">
        <f>((G6+G7+G8)-(G9+G10+G11))</f>
        <v>0</v>
      </c>
      <c r="H12" s="227">
        <f>((H6+H7+H8)-(H9+H10+H11))</f>
        <v>0</v>
      </c>
      <c r="I12" s="226">
        <f>+J12+K12</f>
        <v>0</v>
      </c>
      <c r="J12" s="225">
        <f>((J6+J7+J8)-(J9+J10+J11))</f>
        <v>0</v>
      </c>
      <c r="K12" s="227">
        <f>((K6+K7+K8)-(K9+K10+K11))</f>
        <v>0</v>
      </c>
      <c r="L12" s="226">
        <f>+M12+N12</f>
        <v>0</v>
      </c>
      <c r="M12" s="225">
        <f>((M6+M7+M8)-(M9+M10+M11))</f>
        <v>0</v>
      </c>
      <c r="N12" s="227">
        <f>((N6+N7+N8)-(N9+N10+N11))</f>
        <v>0</v>
      </c>
      <c r="O12" s="224">
        <f>+P12+Q12</f>
        <v>0</v>
      </c>
      <c r="P12" s="225">
        <f>((P6+P7+P8)-(P9+P10+P11))</f>
        <v>0</v>
      </c>
      <c r="Q12" s="224">
        <f>((Q6+Q7+Q8)-(Q9+Q10+Q11))</f>
        <v>0</v>
      </c>
    </row>
    <row r="13" spans="1:26" ht="27" customHeight="1" thickTop="1" x14ac:dyDescent="0.25">
      <c r="A13" s="336">
        <v>13</v>
      </c>
      <c r="B13" s="349" t="s">
        <v>760</v>
      </c>
      <c r="C13" s="87">
        <f t="shared" ref="C13:C14" si="20">D13+E13</f>
        <v>0</v>
      </c>
      <c r="D13" s="89">
        <f>G13+J13+M13+P13</f>
        <v>0</v>
      </c>
      <c r="E13" s="354">
        <f>+H13+K13+N13+Q13</f>
        <v>0</v>
      </c>
      <c r="F13" s="190">
        <f t="shared" ref="F13:F14" si="21">+G13+H13</f>
        <v>0</v>
      </c>
      <c r="G13" s="251"/>
      <c r="H13" s="252"/>
      <c r="I13" s="190">
        <f t="shared" ref="I13:I14" si="22">+J13+K13</f>
        <v>0</v>
      </c>
      <c r="J13" s="251"/>
      <c r="K13" s="252"/>
      <c r="L13" s="190">
        <f t="shared" ref="L13:L14" si="23">+M13+N13</f>
        <v>0</v>
      </c>
      <c r="M13" s="251"/>
      <c r="N13" s="252"/>
      <c r="O13" s="151">
        <f t="shared" ref="O13:O14" si="24">+P13+Q13</f>
        <v>0</v>
      </c>
      <c r="P13" s="251"/>
      <c r="Q13" s="259"/>
    </row>
    <row r="14" spans="1:26" ht="27" customHeight="1" thickBot="1" x14ac:dyDescent="0.3">
      <c r="A14" s="336">
        <v>14</v>
      </c>
      <c r="B14" s="350" t="s">
        <v>761</v>
      </c>
      <c r="C14" s="116">
        <f t="shared" si="20"/>
        <v>0</v>
      </c>
      <c r="D14" s="191">
        <f>G14+J14+M14+P14</f>
        <v>0</v>
      </c>
      <c r="E14" s="202">
        <f>+H14+K14+N14+Q14</f>
        <v>0</v>
      </c>
      <c r="F14" s="193">
        <f t="shared" si="21"/>
        <v>0</v>
      </c>
      <c r="G14" s="253"/>
      <c r="H14" s="254"/>
      <c r="I14" s="193">
        <f t="shared" si="22"/>
        <v>0</v>
      </c>
      <c r="J14" s="253"/>
      <c r="K14" s="254"/>
      <c r="L14" s="193">
        <f t="shared" si="23"/>
        <v>0</v>
      </c>
      <c r="M14" s="253"/>
      <c r="N14" s="254"/>
      <c r="O14" s="192">
        <f t="shared" si="24"/>
        <v>0</v>
      </c>
      <c r="P14" s="253"/>
      <c r="Q14" s="260"/>
    </row>
    <row r="15" spans="1:26" ht="15.75" thickTop="1" x14ac:dyDescent="0.25">
      <c r="A15" s="336">
        <v>15</v>
      </c>
      <c r="B15" s="228"/>
      <c r="C15" s="151"/>
      <c r="D15" s="151"/>
      <c r="E15" s="151"/>
      <c r="F15" s="151"/>
      <c r="G15" s="229" t="str">
        <f>IF((G13+G14)=G12,"","XX")</f>
        <v/>
      </c>
      <c r="H15" s="229" t="str">
        <f>IF((H13+H14)=H12,"","XX")</f>
        <v/>
      </c>
      <c r="I15" s="229"/>
      <c r="J15" s="229" t="str">
        <f>IF((J13+J14)=J12,"","XX")</f>
        <v/>
      </c>
      <c r="K15" s="229" t="str">
        <f>IF((K13+K14)=K12,"","XX")</f>
        <v/>
      </c>
      <c r="L15" s="229"/>
      <c r="M15" s="229" t="str">
        <f>IF((M13+M14)=M12,"","XX")</f>
        <v/>
      </c>
      <c r="N15" s="229" t="str">
        <f>IF((N13+N14)=N12,"","XX")</f>
        <v/>
      </c>
      <c r="O15" s="229"/>
      <c r="P15" s="229" t="str">
        <f>IF((P13+P14)=P12,"","XX")</f>
        <v/>
      </c>
      <c r="Q15" s="229" t="str">
        <f>IF((Q13+Q14)=Q12,"","XX")</f>
        <v/>
      </c>
    </row>
    <row r="16" spans="1:26" ht="15.75" customHeight="1" x14ac:dyDescent="0.25">
      <c r="A16" s="336">
        <v>16</v>
      </c>
      <c r="C16" s="230"/>
      <c r="D16" s="231"/>
      <c r="E16" s="231"/>
      <c r="F16" s="231"/>
      <c r="G16" s="381" t="str">
        <f>IF(OR(G15="XX",H15="XX",J15="XX",K15="XX",M15="XX",N15="XX",P15="XX",Q15="XX"),"¡VERIFICAR LOS DATOS!.
La MATRÍCULA FINAL y el desglose de APROBADOS y APLAZADOS, no coinciden.","")</f>
        <v/>
      </c>
      <c r="H16" s="381"/>
      <c r="I16" s="381"/>
      <c r="J16" s="381"/>
      <c r="K16" s="381"/>
      <c r="L16" s="381"/>
      <c r="M16" s="381"/>
      <c r="N16" s="381"/>
      <c r="O16" s="381"/>
      <c r="P16" s="381"/>
      <c r="Q16" s="381"/>
    </row>
    <row r="17" spans="1:17" ht="15.75" customHeight="1" x14ac:dyDescent="0.25">
      <c r="A17" s="336">
        <v>17</v>
      </c>
      <c r="B17" s="117"/>
      <c r="E17" s="232"/>
      <c r="F17" s="232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</row>
    <row r="18" spans="1:17" ht="15.75" customHeight="1" x14ac:dyDescent="0.25">
      <c r="A18" s="336">
        <v>18</v>
      </c>
      <c r="B18" s="117"/>
      <c r="E18" s="232"/>
      <c r="F18" s="232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</row>
    <row r="19" spans="1:17" x14ac:dyDescent="0.25">
      <c r="A19" s="336">
        <v>19</v>
      </c>
      <c r="B19" s="37" t="s">
        <v>58</v>
      </c>
    </row>
    <row r="20" spans="1:17" ht="21" customHeight="1" x14ac:dyDescent="0.25">
      <c r="A20" s="336">
        <v>20</v>
      </c>
      <c r="B20" s="382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4"/>
    </row>
    <row r="21" spans="1:17" ht="21" customHeight="1" x14ac:dyDescent="0.25">
      <c r="B21" s="385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7"/>
    </row>
    <row r="22" spans="1:17" ht="21" customHeight="1" x14ac:dyDescent="0.25">
      <c r="B22" s="385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7"/>
    </row>
    <row r="23" spans="1:17" ht="21" customHeight="1" x14ac:dyDescent="0.25">
      <c r="B23" s="385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7"/>
    </row>
    <row r="24" spans="1:17" ht="21" customHeight="1" x14ac:dyDescent="0.25">
      <c r="B24" s="388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90"/>
    </row>
  </sheetData>
  <sheetProtection algorithmName="SHA-512" hashValue="gv0sLoJsgJQWZlxQREnE3u9RVl2F129mVXm+/VzM13SUSQVObpXFM0qgbDT8HZhDfd7CLiH3mWduWh1dxbCNzA==" saltValue="q19upvMpzhLqc30caTpTnQ==" spinCount="100000" sheet="1" objects="1" scenarios="1"/>
  <mergeCells count="8">
    <mergeCell ref="G16:Q18"/>
    <mergeCell ref="B20:Q24"/>
    <mergeCell ref="O4:Q4"/>
    <mergeCell ref="B4:B5"/>
    <mergeCell ref="C4:E4"/>
    <mergeCell ref="F4:H4"/>
    <mergeCell ref="I4:K4"/>
    <mergeCell ref="L4:N4"/>
  </mergeCells>
  <conditionalFormatting sqref="G16 E17:F18">
    <cfRule type="notContainsBlanks" dxfId="43" priority="1">
      <formula>LEN(TRIM(E16))&gt;0</formula>
    </cfRule>
  </conditionalFormatting>
  <conditionalFormatting sqref="G15:Q15 I6:I14 L6:L14 O6:O14 C6:F15 G12:H12 J12:K12 M12:N12 P12:Q12">
    <cfRule type="cellIs" dxfId="42" priority="3" operator="equal">
      <formula>0</formula>
    </cfRule>
  </conditionalFormatting>
  <conditionalFormatting sqref="G15:Q15">
    <cfRule type="cellIs" dxfId="41" priority="2" operator="equal">
      <formula>"X"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5" orientation="landscape" r:id="rId1"/>
  <headerFooter>
    <oddHeader>&amp;L&amp;G</oddHeader>
    <oddFooter>&amp;R&amp;"Carlito,Negrita Cursiva"Escuela Nocturna, &amp;"Carlito,Cursiva"&amp;A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Z20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7109375" style="26" customWidth="1"/>
    <col min="2" max="2" width="30.85546875" style="29" customWidth="1"/>
    <col min="3" max="17" width="7.4257812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89</v>
      </c>
      <c r="C1" s="206"/>
      <c r="D1" s="206"/>
      <c r="E1" s="206"/>
      <c r="F1" s="206"/>
      <c r="G1" s="206"/>
      <c r="H1" s="206"/>
    </row>
    <row r="2" spans="1:26" ht="18" customHeight="1" x14ac:dyDescent="0.3">
      <c r="A2" s="336">
        <v>2</v>
      </c>
      <c r="B2" s="27" t="s">
        <v>85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22.5" customHeight="1" thickTop="1" x14ac:dyDescent="0.25">
      <c r="A4" s="336">
        <v>4</v>
      </c>
      <c r="B4" s="408" t="s">
        <v>6</v>
      </c>
      <c r="C4" s="394" t="s">
        <v>0</v>
      </c>
      <c r="D4" s="395"/>
      <c r="E4" s="395"/>
      <c r="F4" s="397" t="s">
        <v>390</v>
      </c>
      <c r="G4" s="391"/>
      <c r="H4" s="398"/>
      <c r="I4" s="397" t="s">
        <v>391</v>
      </c>
      <c r="J4" s="391"/>
      <c r="K4" s="398"/>
      <c r="L4" s="397" t="s">
        <v>392</v>
      </c>
      <c r="M4" s="391"/>
      <c r="N4" s="398"/>
      <c r="O4" s="391" t="s">
        <v>393</v>
      </c>
      <c r="P4" s="391"/>
      <c r="Q4" s="391"/>
    </row>
    <row r="5" spans="1:26" ht="32.25" customHeight="1" thickBot="1" x14ac:dyDescent="0.3">
      <c r="A5" s="336">
        <v>5</v>
      </c>
      <c r="B5" s="409"/>
      <c r="C5" s="165" t="s">
        <v>0</v>
      </c>
      <c r="D5" s="166" t="s">
        <v>12</v>
      </c>
      <c r="E5" s="167" t="s">
        <v>11</v>
      </c>
      <c r="F5" s="168" t="s">
        <v>0</v>
      </c>
      <c r="G5" s="166" t="s">
        <v>12</v>
      </c>
      <c r="H5" s="167" t="s">
        <v>11</v>
      </c>
      <c r="I5" s="168" t="s">
        <v>0</v>
      </c>
      <c r="J5" s="166" t="s">
        <v>12</v>
      </c>
      <c r="K5" s="167" t="s">
        <v>11</v>
      </c>
      <c r="L5" s="168" t="s">
        <v>0</v>
      </c>
      <c r="M5" s="166" t="s">
        <v>12</v>
      </c>
      <c r="N5" s="167" t="s">
        <v>11</v>
      </c>
      <c r="O5" s="168" t="s">
        <v>0</v>
      </c>
      <c r="P5" s="166" t="s">
        <v>12</v>
      </c>
      <c r="Q5" s="167" t="s">
        <v>11</v>
      </c>
    </row>
    <row r="6" spans="1:26" ht="28.5" customHeight="1" thickTop="1" x14ac:dyDescent="0.25">
      <c r="A6" s="336">
        <v>6</v>
      </c>
      <c r="B6" s="321" t="s">
        <v>7</v>
      </c>
      <c r="C6" s="151">
        <f t="shared" ref="C6:C7" si="0">D6+E6</f>
        <v>0</v>
      </c>
      <c r="D6" s="89">
        <f>G6+J6+M6+P6</f>
        <v>0</v>
      </c>
      <c r="E6" s="151">
        <f>+H6+K6+N6+Q6</f>
        <v>0</v>
      </c>
      <c r="F6" s="190">
        <f t="shared" ref="F6:F7" si="1">+G6+H6</f>
        <v>0</v>
      </c>
      <c r="G6" s="245"/>
      <c r="H6" s="245"/>
      <c r="I6" s="190">
        <f t="shared" ref="I6:I7" si="2">+J6+K6</f>
        <v>0</v>
      </c>
      <c r="J6" s="245"/>
      <c r="K6" s="262"/>
      <c r="L6" s="190">
        <f t="shared" ref="L6:L7" si="3">+M6+N6</f>
        <v>0</v>
      </c>
      <c r="M6" s="245"/>
      <c r="N6" s="266"/>
      <c r="O6" s="88">
        <f t="shared" ref="O6:O7" si="4">+P6+Q6</f>
        <v>0</v>
      </c>
      <c r="P6" s="245"/>
      <c r="Q6" s="266"/>
    </row>
    <row r="7" spans="1:26" ht="28.5" customHeight="1" x14ac:dyDescent="0.25">
      <c r="A7" s="336">
        <v>7</v>
      </c>
      <c r="B7" s="322" t="s">
        <v>8</v>
      </c>
      <c r="C7" s="105">
        <f t="shared" si="0"/>
        <v>0</v>
      </c>
      <c r="D7" s="207">
        <f>G7+J7+M7+P7</f>
        <v>0</v>
      </c>
      <c r="E7" s="208">
        <f>+H7+K7+N7+Q7</f>
        <v>0</v>
      </c>
      <c r="F7" s="209">
        <f t="shared" si="1"/>
        <v>0</v>
      </c>
      <c r="G7" s="261"/>
      <c r="H7" s="261"/>
      <c r="I7" s="209">
        <f t="shared" si="2"/>
        <v>0</v>
      </c>
      <c r="J7" s="261"/>
      <c r="K7" s="263"/>
      <c r="L7" s="209">
        <f t="shared" si="3"/>
        <v>0</v>
      </c>
      <c r="M7" s="261"/>
      <c r="N7" s="267"/>
      <c r="O7" s="210">
        <f t="shared" si="4"/>
        <v>0</v>
      </c>
      <c r="P7" s="261"/>
      <c r="Q7" s="267"/>
    </row>
    <row r="8" spans="1:26" ht="28.5" customHeight="1" x14ac:dyDescent="0.25">
      <c r="A8" s="336">
        <v>8</v>
      </c>
      <c r="B8" s="323" t="s">
        <v>9</v>
      </c>
      <c r="C8" s="93">
        <f t="shared" ref="C8:C9" si="5">D8+E8</f>
        <v>0</v>
      </c>
      <c r="D8" s="102">
        <f>G8+J8+M8+P8</f>
        <v>0</v>
      </c>
      <c r="E8" s="201">
        <f>+H8+K8+N8+Q8</f>
        <v>0</v>
      </c>
      <c r="F8" s="173">
        <f t="shared" ref="F8:F9" si="6">+G8+H8</f>
        <v>0</v>
      </c>
      <c r="G8" s="247"/>
      <c r="H8" s="247"/>
      <c r="I8" s="173">
        <f t="shared" ref="I8:I9" si="7">+J8+K8</f>
        <v>0</v>
      </c>
      <c r="J8" s="247"/>
      <c r="K8" s="264"/>
      <c r="L8" s="173">
        <f t="shared" ref="L8:L9" si="8">+M8+N8</f>
        <v>0</v>
      </c>
      <c r="M8" s="247"/>
      <c r="N8" s="268"/>
      <c r="O8" s="101">
        <f t="shared" ref="O8:O9" si="9">+P8+Q8</f>
        <v>0</v>
      </c>
      <c r="P8" s="247"/>
      <c r="Q8" s="268"/>
    </row>
    <row r="9" spans="1:26" ht="28.5" customHeight="1" thickBot="1" x14ac:dyDescent="0.3">
      <c r="A9" s="336">
        <v>9</v>
      </c>
      <c r="B9" s="324" t="s">
        <v>10</v>
      </c>
      <c r="C9" s="116">
        <f t="shared" si="5"/>
        <v>0</v>
      </c>
      <c r="D9" s="191">
        <f>G9+J9+M9+P9</f>
        <v>0</v>
      </c>
      <c r="E9" s="202">
        <f>+H9+K9+N9+Q9</f>
        <v>0</v>
      </c>
      <c r="F9" s="193">
        <f t="shared" si="6"/>
        <v>0</v>
      </c>
      <c r="G9" s="253"/>
      <c r="H9" s="253"/>
      <c r="I9" s="193">
        <f t="shared" si="7"/>
        <v>0</v>
      </c>
      <c r="J9" s="253"/>
      <c r="K9" s="265"/>
      <c r="L9" s="193">
        <f t="shared" si="8"/>
        <v>0</v>
      </c>
      <c r="M9" s="253"/>
      <c r="N9" s="269"/>
      <c r="O9" s="211">
        <f t="shared" si="9"/>
        <v>0</v>
      </c>
      <c r="P9" s="253"/>
      <c r="Q9" s="269"/>
    </row>
    <row r="10" spans="1:26" ht="16.5" thickTop="1" x14ac:dyDescent="0.25">
      <c r="A10" s="336">
        <v>10</v>
      </c>
      <c r="B10" s="212"/>
      <c r="C10" s="213"/>
      <c r="D10" s="213"/>
      <c r="E10" s="213"/>
      <c r="F10" s="214"/>
      <c r="G10" s="215" t="str">
        <f>IF(OR(G6&gt;'Cuadro 1'!G12,G7&gt;'Cuadro 1'!G12,G8&gt;'Cuadro 1'!G12,G9&gt;'Cuadro 1'!G12),"XXX","")</f>
        <v/>
      </c>
      <c r="H10" s="215" t="str">
        <f>IF(OR(H6&gt;'Cuadro 1'!H12,H7&gt;'Cuadro 1'!H12,H8&gt;'Cuadro 1'!H12,H9&gt;'Cuadro 1'!H12),"XXX","")</f>
        <v/>
      </c>
      <c r="I10" s="215"/>
      <c r="J10" s="215" t="str">
        <f>IF(OR(J6&gt;'Cuadro 1'!J12,J7&gt;'Cuadro 1'!J12,J8&gt;'Cuadro 1'!J12,J9&gt;'Cuadro 1'!J12),"XXX","")</f>
        <v/>
      </c>
      <c r="K10" s="215" t="str">
        <f>IF(OR(K6&gt;'Cuadro 1'!K12,K7&gt;'Cuadro 1'!K12,K8&gt;'Cuadro 1'!K12,K9&gt;'Cuadro 1'!K12),"XXX","")</f>
        <v/>
      </c>
      <c r="L10" s="215"/>
      <c r="M10" s="215" t="str">
        <f>IF(OR(M6&gt;'Cuadro 1'!M12,M7&gt;'Cuadro 1'!M12,M8&gt;'Cuadro 1'!M12,M9&gt;'Cuadro 1'!M12),"XXX","")</f>
        <v/>
      </c>
      <c r="N10" s="215" t="str">
        <f>IF(OR(N6&gt;'Cuadro 1'!N12,N7&gt;'Cuadro 1'!N12,N8&gt;'Cuadro 1'!N12,N9&gt;'Cuadro 1'!N12),"XXX","")</f>
        <v/>
      </c>
      <c r="O10" s="215"/>
      <c r="P10" s="215" t="str">
        <f>IF(OR(P6&gt;'Cuadro 1'!P12,P7&gt;'Cuadro 1'!P12,P8&gt;'Cuadro 1'!P12,P9&gt;'Cuadro 1'!P12),"XXX","")</f>
        <v/>
      </c>
      <c r="Q10" s="215" t="str">
        <f>IF(OR(Q6&gt;'Cuadro 1'!Q12,Q7&gt;'Cuadro 1'!Q12,Q8&gt;'Cuadro 1'!Q12,Q9&gt;'Cuadro 1'!Q12),"XXX","")</f>
        <v/>
      </c>
    </row>
    <row r="11" spans="1:26" ht="19.5" customHeight="1" x14ac:dyDescent="0.25">
      <c r="A11" s="336">
        <v>11</v>
      </c>
      <c r="B11" s="216"/>
      <c r="C11" s="381" t="str">
        <f>IF(OR(G10="XXX",H10="XXX",J10="XXX",K10="XXX",M10="XXX",N10="XXX",P10="XXX",Q10="XXX"),"¡Verificar los datos digitados en alguna de las Asignaturas!.
No pueden ser mayores a lo digitado en MATRÍCULA FINAL en el Cuadro 1.","")</f>
        <v/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</row>
    <row r="12" spans="1:26" ht="19.5" customHeight="1" x14ac:dyDescent="0.25">
      <c r="A12" s="336">
        <v>12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</row>
    <row r="13" spans="1:26" ht="15.75" x14ac:dyDescent="0.25">
      <c r="A13" s="336">
        <v>13</v>
      </c>
      <c r="B13" s="37" t="s">
        <v>58</v>
      </c>
      <c r="C13" s="119"/>
      <c r="D13" s="119"/>
      <c r="E13" s="119"/>
      <c r="F13" s="217"/>
      <c r="G13" s="217"/>
      <c r="H13" s="217"/>
      <c r="I13" s="217"/>
      <c r="J13" s="217"/>
      <c r="K13" s="217"/>
      <c r="L13" s="217"/>
      <c r="M13" s="217"/>
      <c r="N13" s="217"/>
    </row>
    <row r="14" spans="1:26" ht="18" customHeight="1" x14ac:dyDescent="0.25">
      <c r="A14" s="336">
        <v>14</v>
      </c>
      <c r="B14" s="399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1"/>
    </row>
    <row r="15" spans="1:26" ht="18" customHeight="1" x14ac:dyDescent="0.25">
      <c r="A15" s="336"/>
      <c r="B15" s="402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4"/>
    </row>
    <row r="16" spans="1:26" ht="18" customHeight="1" x14ac:dyDescent="0.25">
      <c r="A16" s="336"/>
      <c r="B16" s="402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4"/>
    </row>
    <row r="17" spans="1:17" ht="18" customHeight="1" x14ac:dyDescent="0.25">
      <c r="A17" s="336"/>
      <c r="B17" s="402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4"/>
    </row>
    <row r="18" spans="1:17" ht="18" customHeight="1" x14ac:dyDescent="0.25">
      <c r="A18" s="336"/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7"/>
    </row>
    <row r="19" spans="1:17" x14ac:dyDescent="0.25">
      <c r="A19" s="336"/>
    </row>
    <row r="20" spans="1:17" x14ac:dyDescent="0.25">
      <c r="A20" s="336"/>
    </row>
  </sheetData>
  <sheetProtection algorithmName="SHA-512" hashValue="UZnxjI35TehKTd0pAPaDwQ5ihikZQEBkQ2RMvWhoUeOOK6GlZBrnn25rIBVcz0sWFnorN7GdOTNM5fo69Yy0Uw==" saltValue="9SAa6FDREg2eLMjZG+YZxg==" spinCount="100000" sheet="1" objects="1" scenarios="1"/>
  <mergeCells count="8">
    <mergeCell ref="B14:Q18"/>
    <mergeCell ref="B4:B5"/>
    <mergeCell ref="C4:E4"/>
    <mergeCell ref="F4:H4"/>
    <mergeCell ref="I4:K4"/>
    <mergeCell ref="L4:N4"/>
    <mergeCell ref="O4:Q4"/>
    <mergeCell ref="C11:Q12"/>
  </mergeCells>
  <conditionalFormatting sqref="C11">
    <cfRule type="containsText" dxfId="40" priority="65" operator="containsText" text="MATRÍCULA">
      <formula>NOT(ISERROR(SEARCH("MATRÍCULA",C11)))</formula>
    </cfRule>
  </conditionalFormatting>
  <conditionalFormatting sqref="G6:H9">
    <cfRule type="cellIs" dxfId="39" priority="24" operator="greaterThan">
      <formula>#REF!</formula>
    </cfRule>
  </conditionalFormatting>
  <conditionalFormatting sqref="I6:I9 L6:L9 O6:O9 C6:F10 G10:Q10">
    <cfRule type="cellIs" dxfId="38" priority="66" operator="equal">
      <formula>0</formula>
    </cfRule>
  </conditionalFormatting>
  <conditionalFormatting sqref="J6:K9">
    <cfRule type="cellIs" dxfId="37" priority="22" operator="greaterThan">
      <formula>#REF!</formula>
    </cfRule>
  </conditionalFormatting>
  <conditionalFormatting sqref="M6:N9">
    <cfRule type="cellIs" dxfId="36" priority="16" operator="greaterThan">
      <formula>#REF!</formula>
    </cfRule>
  </conditionalFormatting>
  <conditionalFormatting sqref="P6:Q9">
    <cfRule type="cellIs" dxfId="35" priority="14" operator="greaterThan">
      <formula>#REF!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91" orientation="landscape" r:id="rId1"/>
  <headerFooter>
    <oddHeader>&amp;L&amp;G</oddHeader>
    <oddFooter>&amp;R&amp;"Carlito,Negrita Cursiva"Escuela Nocturna, &amp;"Carlito,Cursiva"&amp;A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Z18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28515625" style="26" customWidth="1"/>
    <col min="2" max="2" width="31" style="29" customWidth="1"/>
    <col min="3" max="17" width="7.4257812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90</v>
      </c>
      <c r="C1" s="195"/>
      <c r="D1" s="195"/>
      <c r="E1" s="195"/>
      <c r="F1" s="195"/>
      <c r="G1" s="195"/>
      <c r="H1" s="195"/>
    </row>
    <row r="2" spans="1:26" ht="18" customHeight="1" x14ac:dyDescent="0.3">
      <c r="A2" s="336">
        <v>2</v>
      </c>
      <c r="B2" s="27" t="s">
        <v>364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19.5" customHeight="1" thickTop="1" x14ac:dyDescent="0.25">
      <c r="A4" s="336">
        <v>4</v>
      </c>
      <c r="B4" s="392" t="s">
        <v>6</v>
      </c>
      <c r="C4" s="394" t="s">
        <v>0</v>
      </c>
      <c r="D4" s="395"/>
      <c r="E4" s="396"/>
      <c r="F4" s="397" t="s">
        <v>390</v>
      </c>
      <c r="G4" s="391"/>
      <c r="H4" s="398"/>
      <c r="I4" s="397" t="s">
        <v>391</v>
      </c>
      <c r="J4" s="391"/>
      <c r="K4" s="398"/>
      <c r="L4" s="397" t="s">
        <v>392</v>
      </c>
      <c r="M4" s="391"/>
      <c r="N4" s="398"/>
      <c r="O4" s="391" t="s">
        <v>393</v>
      </c>
      <c r="P4" s="391"/>
      <c r="Q4" s="391"/>
    </row>
    <row r="5" spans="1:26" ht="30" customHeight="1" thickBot="1" x14ac:dyDescent="0.3">
      <c r="A5" s="336">
        <v>5</v>
      </c>
      <c r="B5" s="393"/>
      <c r="C5" s="165" t="s">
        <v>0</v>
      </c>
      <c r="D5" s="166" t="s">
        <v>12</v>
      </c>
      <c r="E5" s="167" t="s">
        <v>11</v>
      </c>
      <c r="F5" s="168" t="s">
        <v>0</v>
      </c>
      <c r="G5" s="166" t="s">
        <v>12</v>
      </c>
      <c r="H5" s="167" t="s">
        <v>11</v>
      </c>
      <c r="I5" s="196" t="s">
        <v>0</v>
      </c>
      <c r="J5" s="166" t="s">
        <v>12</v>
      </c>
      <c r="K5" s="167" t="s">
        <v>11</v>
      </c>
      <c r="L5" s="196" t="s">
        <v>0</v>
      </c>
      <c r="M5" s="166" t="s">
        <v>12</v>
      </c>
      <c r="N5" s="167" t="s">
        <v>11</v>
      </c>
      <c r="O5" s="196" t="s">
        <v>0</v>
      </c>
      <c r="P5" s="166" t="s">
        <v>12</v>
      </c>
      <c r="Q5" s="167" t="s">
        <v>11</v>
      </c>
    </row>
    <row r="6" spans="1:26" ht="28.5" customHeight="1" thickTop="1" x14ac:dyDescent="0.25">
      <c r="A6" s="336">
        <v>6</v>
      </c>
      <c r="B6" s="321" t="s">
        <v>7</v>
      </c>
      <c r="C6" s="197">
        <f t="shared" ref="C6:C7" si="0">D6+E6</f>
        <v>0</v>
      </c>
      <c r="D6" s="198">
        <f>G6+J6+M6+P6</f>
        <v>0</v>
      </c>
      <c r="E6" s="199">
        <f>+H6+K6+N6+Q6</f>
        <v>0</v>
      </c>
      <c r="F6" s="200">
        <f t="shared" ref="F6:F9" si="1">+G6+H6</f>
        <v>0</v>
      </c>
      <c r="G6" s="270"/>
      <c r="H6" s="270"/>
      <c r="I6" s="200">
        <f t="shared" ref="I6:I9" si="2">+J6+K6</f>
        <v>0</v>
      </c>
      <c r="J6" s="270"/>
      <c r="K6" s="270"/>
      <c r="L6" s="200">
        <f t="shared" ref="L6:L9" si="3">+M6+N6</f>
        <v>0</v>
      </c>
      <c r="M6" s="270"/>
      <c r="N6" s="271"/>
      <c r="O6" s="200">
        <f t="shared" ref="O6:O9" si="4">+P6+Q6</f>
        <v>0</v>
      </c>
      <c r="P6" s="270"/>
      <c r="Q6" s="271"/>
    </row>
    <row r="7" spans="1:26" ht="28.5" customHeight="1" x14ac:dyDescent="0.25">
      <c r="A7" s="336">
        <v>7</v>
      </c>
      <c r="B7" s="322" t="s">
        <v>8</v>
      </c>
      <c r="C7" s="93">
        <f t="shared" si="0"/>
        <v>0</v>
      </c>
      <c r="D7" s="102">
        <f>G7+J7+M7+P7</f>
        <v>0</v>
      </c>
      <c r="E7" s="201">
        <f>+H7+K7+N7+Q7</f>
        <v>0</v>
      </c>
      <c r="F7" s="173">
        <f t="shared" si="1"/>
        <v>0</v>
      </c>
      <c r="G7" s="247"/>
      <c r="H7" s="247"/>
      <c r="I7" s="173">
        <f t="shared" si="2"/>
        <v>0</v>
      </c>
      <c r="J7" s="247"/>
      <c r="K7" s="247"/>
      <c r="L7" s="173">
        <f t="shared" si="3"/>
        <v>0</v>
      </c>
      <c r="M7" s="247"/>
      <c r="N7" s="268"/>
      <c r="O7" s="173">
        <f t="shared" si="4"/>
        <v>0</v>
      </c>
      <c r="P7" s="247"/>
      <c r="Q7" s="268"/>
    </row>
    <row r="8" spans="1:26" ht="28.5" customHeight="1" x14ac:dyDescent="0.25">
      <c r="A8" s="336">
        <v>8</v>
      </c>
      <c r="B8" s="323" t="s">
        <v>9</v>
      </c>
      <c r="C8" s="93">
        <f t="shared" ref="C8:C9" si="5">D8+E8</f>
        <v>0</v>
      </c>
      <c r="D8" s="102">
        <f>G8+J8+M8+P8</f>
        <v>0</v>
      </c>
      <c r="E8" s="201">
        <f>+H8+K8+N8+Q8</f>
        <v>0</v>
      </c>
      <c r="F8" s="173">
        <f t="shared" si="1"/>
        <v>0</v>
      </c>
      <c r="G8" s="247"/>
      <c r="H8" s="247"/>
      <c r="I8" s="173">
        <f t="shared" si="2"/>
        <v>0</v>
      </c>
      <c r="J8" s="247"/>
      <c r="K8" s="247"/>
      <c r="L8" s="173">
        <f t="shared" si="3"/>
        <v>0</v>
      </c>
      <c r="M8" s="247"/>
      <c r="N8" s="268"/>
      <c r="O8" s="173">
        <f t="shared" si="4"/>
        <v>0</v>
      </c>
      <c r="P8" s="247"/>
      <c r="Q8" s="268"/>
    </row>
    <row r="9" spans="1:26" ht="28.5" customHeight="1" thickBot="1" x14ac:dyDescent="0.3">
      <c r="A9" s="336">
        <v>9</v>
      </c>
      <c r="B9" s="324" t="s">
        <v>10</v>
      </c>
      <c r="C9" s="116">
        <f t="shared" si="5"/>
        <v>0</v>
      </c>
      <c r="D9" s="191">
        <f>G9+J9+M9+P9</f>
        <v>0</v>
      </c>
      <c r="E9" s="202">
        <f>+H9+K9+N9+Q9</f>
        <v>0</v>
      </c>
      <c r="F9" s="193">
        <f t="shared" si="1"/>
        <v>0</v>
      </c>
      <c r="G9" s="253"/>
      <c r="H9" s="253"/>
      <c r="I9" s="193">
        <f t="shared" si="2"/>
        <v>0</v>
      </c>
      <c r="J9" s="253"/>
      <c r="K9" s="253"/>
      <c r="L9" s="193">
        <f t="shared" si="3"/>
        <v>0</v>
      </c>
      <c r="M9" s="253"/>
      <c r="N9" s="269"/>
      <c r="O9" s="193">
        <f t="shared" si="4"/>
        <v>0</v>
      </c>
      <c r="P9" s="253"/>
      <c r="Q9" s="269"/>
    </row>
    <row r="10" spans="1:26" ht="16.5" thickTop="1" x14ac:dyDescent="0.25">
      <c r="A10" s="336">
        <v>10</v>
      </c>
      <c r="B10" s="203"/>
      <c r="C10" s="10"/>
      <c r="D10" s="10"/>
      <c r="E10" s="10"/>
      <c r="F10" s="69"/>
      <c r="G10" s="204" t="str">
        <f>IF(OR(G6&gt;'Cuadro 2'!G6,G6&gt;'Cuadro 1'!G13,G7&gt;'Cuadro 2'!G7,G7&gt;'Cuadro 1'!G13,G8&gt;'Cuadro 2'!G8,G8&gt;'Cuadro 1'!G13,G9&gt;'Cuadro 2'!G9,G9&gt;'Cuadro 1'!G13),"XX","")</f>
        <v/>
      </c>
      <c r="H10" s="204" t="str">
        <f>IF(OR(H6&gt;'Cuadro 2'!H6,H6&gt;'Cuadro 1'!H13,H7&gt;'Cuadro 2'!H7,H7&gt;'Cuadro 1'!H13,H8&gt;'Cuadro 2'!H8,H8&gt;'Cuadro 1'!H13,H9&gt;'Cuadro 2'!H9,H9&gt;'Cuadro 1'!H13),"XX","")</f>
        <v/>
      </c>
      <c r="I10" s="24"/>
      <c r="J10" s="204" t="str">
        <f>IF(OR(J6&gt;'Cuadro 2'!J6,J6&gt;'Cuadro 1'!J13,J7&gt;'Cuadro 2'!J7,J7&gt;'Cuadro 1'!J13,J8&gt;'Cuadro 2'!J8,J8&gt;'Cuadro 1'!J13,J9&gt;'Cuadro 2'!J9,J9&gt;'Cuadro 1'!J13),"XX","")</f>
        <v/>
      </c>
      <c r="K10" s="204" t="str">
        <f>IF(OR(K6&gt;'Cuadro 2'!K6,K6&gt;'Cuadro 1'!K13,K7&gt;'Cuadro 2'!K7,K7&gt;'Cuadro 1'!K13,K8&gt;'Cuadro 2'!K8,K8&gt;'Cuadro 1'!K13,K9&gt;'Cuadro 2'!K9,K9&gt;'Cuadro 1'!K13),"XX","")</f>
        <v/>
      </c>
      <c r="L10" s="10"/>
      <c r="M10" s="204" t="str">
        <f>IF(OR(M6&gt;'Cuadro 2'!M6,M6&gt;'Cuadro 1'!M13,M7&gt;'Cuadro 2'!M7,M7&gt;'Cuadro 1'!M13,M8&gt;'Cuadro 2'!M8,M8&gt;'Cuadro 1'!M13,M9&gt;'Cuadro 2'!M9,M9&gt;'Cuadro 1'!M13),"XX","")</f>
        <v/>
      </c>
      <c r="N10" s="204" t="str">
        <f>IF(OR(N6&gt;'Cuadro 2'!N6,N6&gt;'Cuadro 1'!N13,N7&gt;'Cuadro 2'!N7,N7&gt;'Cuadro 1'!N13,N8&gt;'Cuadro 2'!N8,N8&gt;'Cuadro 1'!N13,N9&gt;'Cuadro 2'!N9,N9&gt;'Cuadro 1'!N13),"XX","")</f>
        <v/>
      </c>
      <c r="O10" s="10"/>
      <c r="P10" s="204" t="str">
        <f>IF(OR(P6&gt;'Cuadro 2'!P6,P6&gt;'Cuadro 1'!P13,P7&gt;'Cuadro 2'!P7,P7&gt;'Cuadro 1'!P13,P8&gt;'Cuadro 2'!P8,P8&gt;'Cuadro 1'!P13,P9&gt;'Cuadro 2'!P9,P9&gt;'Cuadro 1'!P13),"XX","")</f>
        <v/>
      </c>
      <c r="Q10" s="204" t="str">
        <f>IF(OR(Q6&gt;'Cuadro 2'!Q6,Q6&gt;'Cuadro 1'!Q13,Q7&gt;'Cuadro 2'!Q7,Q7&gt;'Cuadro 1'!Q13,Q8&gt;'Cuadro 2'!Q8,Q8&gt;'Cuadro 1'!Q13,Q9&gt;'Cuadro 2'!Q9,Q9&gt;'Cuadro 1'!Q13),"XX","")</f>
        <v/>
      </c>
    </row>
    <row r="11" spans="1:26" ht="28.5" customHeight="1" x14ac:dyDescent="0.25">
      <c r="A11" s="336">
        <v>11</v>
      </c>
      <c r="B11" s="203"/>
      <c r="C11" s="10"/>
      <c r="D11" s="381" t="str">
        <f>IF(OR(G10="XX",H10="XX",J10="XX",K10="XX",M10="XX",N10="XX",P10="XX",Q10="XX"),"¡VERIFICAR!, la cifra digitada en alguna de las asignatura, es mayor a la línea  de APROBADOS del Cuadro 1, o bien, mayor a lo reportado en el Cuadro 2.","")</f>
        <v/>
      </c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</row>
    <row r="12" spans="1:26" ht="28.5" customHeight="1" x14ac:dyDescent="0.25">
      <c r="A12" s="336">
        <v>12</v>
      </c>
      <c r="B12" s="203"/>
      <c r="C12" s="10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</row>
    <row r="13" spans="1:26" ht="15" customHeight="1" x14ac:dyDescent="0.25">
      <c r="A13" s="336">
        <v>13</v>
      </c>
      <c r="B13" s="37" t="s">
        <v>58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</row>
    <row r="14" spans="1:26" ht="18" customHeight="1" x14ac:dyDescent="0.25">
      <c r="A14" s="336">
        <v>14</v>
      </c>
      <c r="B14" s="382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4"/>
    </row>
    <row r="15" spans="1:26" ht="18" customHeight="1" x14ac:dyDescent="0.25">
      <c r="B15" s="385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7"/>
    </row>
    <row r="16" spans="1:26" ht="18" customHeight="1" x14ac:dyDescent="0.25">
      <c r="B16" s="385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7"/>
    </row>
    <row r="17" spans="2:17" ht="18" customHeight="1" x14ac:dyDescent="0.25">
      <c r="B17" s="385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7"/>
    </row>
    <row r="18" spans="2:17" ht="18" customHeight="1" x14ac:dyDescent="0.25"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90"/>
    </row>
  </sheetData>
  <sheetProtection algorithmName="SHA-512" hashValue="OP6g0liNcT9L6huqUL9H/WmfUonImCRom4V/8WmV/fIwUENqn0HCf763j3bB/Juh2MkTEbKZWcO+cUcqP9EHpA==" saltValue="rFOzUaFDxc5oKzVPPKrCyA==" spinCount="100000" sheet="1" objects="1" scenarios="1"/>
  <mergeCells count="8">
    <mergeCell ref="D11:Q12"/>
    <mergeCell ref="B14:Q18"/>
    <mergeCell ref="B4:B5"/>
    <mergeCell ref="C4:E4"/>
    <mergeCell ref="F4:H4"/>
    <mergeCell ref="I4:K4"/>
    <mergeCell ref="L4:N4"/>
    <mergeCell ref="O4:Q4"/>
  </mergeCells>
  <conditionalFormatting sqref="C6:F9 I6:I9 L6:L9 O6:O9">
    <cfRule type="cellIs" dxfId="34" priority="175" operator="equal">
      <formula>0</formula>
    </cfRule>
  </conditionalFormatting>
  <conditionalFormatting sqref="D11">
    <cfRule type="containsText" dxfId="33" priority="92" operator="containsText" text="¡VERIFICAR!">
      <formula>NOT(ISERROR(SEARCH("¡VERIFICAR!",D11)))</formula>
    </cfRule>
  </conditionalFormatting>
  <conditionalFormatting sqref="G6:H9 J6:K9 P6:Q9">
    <cfRule type="cellIs" dxfId="32" priority="75" operator="greaterThan">
      <formula>#REF!</formula>
    </cfRule>
  </conditionalFormatting>
  <conditionalFormatting sqref="G10:H10">
    <cfRule type="cellIs" dxfId="31" priority="23" operator="equal">
      <formula>"XX"</formula>
    </cfRule>
  </conditionalFormatting>
  <conditionalFormatting sqref="J10:K10">
    <cfRule type="cellIs" dxfId="30" priority="3" operator="equal">
      <formula>"XX"</formula>
    </cfRule>
  </conditionalFormatting>
  <conditionalFormatting sqref="M6:N9">
    <cfRule type="cellIs" dxfId="29" priority="198" operator="greaterThan">
      <formula>#REF!</formula>
    </cfRule>
  </conditionalFormatting>
  <conditionalFormatting sqref="M10:N10">
    <cfRule type="cellIs" dxfId="28" priority="2" operator="equal">
      <formula>"XX"</formula>
    </cfRule>
  </conditionalFormatting>
  <conditionalFormatting sqref="P10:Q10">
    <cfRule type="cellIs" dxfId="27" priority="1" operator="equal">
      <formula>"XX"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91" orientation="landscape" r:id="rId1"/>
  <headerFooter>
    <oddHeader>&amp;L&amp;G</oddHeader>
    <oddFooter>&amp;R&amp;"Carlito,Negrita Cursiva"Escuela Nocturna, &amp;"Carlito,Cursiva"&amp;A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Z15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140625" style="26" customWidth="1"/>
    <col min="2" max="2" width="22.5703125" style="29" customWidth="1"/>
    <col min="3" max="17" width="7.570312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91</v>
      </c>
      <c r="C1" s="194"/>
      <c r="D1" s="194"/>
      <c r="E1" s="194"/>
      <c r="F1" s="194"/>
      <c r="G1" s="194"/>
      <c r="H1" s="194"/>
      <c r="I1" s="194"/>
      <c r="J1" s="194"/>
    </row>
    <row r="2" spans="1:26" ht="18.75" x14ac:dyDescent="0.3">
      <c r="A2" s="336">
        <v>2</v>
      </c>
      <c r="B2" s="27" t="s">
        <v>61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26" s="30" customFormat="1" ht="19.5" thickBot="1" x14ac:dyDescent="0.35">
      <c r="A3" s="336">
        <v>3</v>
      </c>
      <c r="B3" s="337" t="s">
        <v>762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</row>
    <row r="4" spans="1:26" ht="22.5" customHeight="1" thickTop="1" x14ac:dyDescent="0.25">
      <c r="A4" s="336">
        <v>4</v>
      </c>
      <c r="B4" s="408" t="s">
        <v>86</v>
      </c>
      <c r="C4" s="394" t="s">
        <v>0</v>
      </c>
      <c r="D4" s="395"/>
      <c r="E4" s="395"/>
      <c r="F4" s="397" t="s">
        <v>390</v>
      </c>
      <c r="G4" s="391"/>
      <c r="H4" s="398"/>
      <c r="I4" s="397" t="s">
        <v>391</v>
      </c>
      <c r="J4" s="391"/>
      <c r="K4" s="398"/>
      <c r="L4" s="397" t="s">
        <v>392</v>
      </c>
      <c r="M4" s="391"/>
      <c r="N4" s="398"/>
      <c r="O4" s="391" t="s">
        <v>393</v>
      </c>
      <c r="P4" s="391"/>
      <c r="Q4" s="391"/>
    </row>
    <row r="5" spans="1:26" ht="32.25" customHeight="1" thickBot="1" x14ac:dyDescent="0.3">
      <c r="A5" s="336">
        <v>5</v>
      </c>
      <c r="B5" s="409"/>
      <c r="C5" s="165" t="s">
        <v>0</v>
      </c>
      <c r="D5" s="166" t="s">
        <v>12</v>
      </c>
      <c r="E5" s="167" t="s">
        <v>11</v>
      </c>
      <c r="F5" s="168" t="s">
        <v>0</v>
      </c>
      <c r="G5" s="166" t="s">
        <v>12</v>
      </c>
      <c r="H5" s="167" t="s">
        <v>11</v>
      </c>
      <c r="I5" s="168" t="s">
        <v>0</v>
      </c>
      <c r="J5" s="166" t="s">
        <v>12</v>
      </c>
      <c r="K5" s="167" t="s">
        <v>11</v>
      </c>
      <c r="L5" s="168" t="s">
        <v>0</v>
      </c>
      <c r="M5" s="166" t="s">
        <v>12</v>
      </c>
      <c r="N5" s="167" t="s">
        <v>11</v>
      </c>
      <c r="O5" s="168" t="s">
        <v>0</v>
      </c>
      <c r="P5" s="166" t="s">
        <v>12</v>
      </c>
      <c r="Q5" s="167" t="s">
        <v>11</v>
      </c>
    </row>
    <row r="6" spans="1:26" ht="33.75" customHeight="1" thickTop="1" x14ac:dyDescent="0.25">
      <c r="A6" s="336">
        <v>6</v>
      </c>
      <c r="B6" s="329" t="s">
        <v>62</v>
      </c>
      <c r="C6" s="87">
        <f t="shared" ref="C6:C8" si="0">D6+E6</f>
        <v>0</v>
      </c>
      <c r="D6" s="89">
        <f>G6+J6+M6+P6</f>
        <v>0</v>
      </c>
      <c r="E6" s="151">
        <f>+H6+K6+N6+Q6</f>
        <v>0</v>
      </c>
      <c r="F6" s="190">
        <f t="shared" ref="F6:F8" si="1">+G6+H6</f>
        <v>0</v>
      </c>
      <c r="G6" s="245"/>
      <c r="H6" s="246"/>
      <c r="I6" s="190">
        <f t="shared" ref="I6:I8" si="2">+J6+K6</f>
        <v>0</v>
      </c>
      <c r="J6" s="245"/>
      <c r="K6" s="246"/>
      <c r="L6" s="151">
        <f t="shared" ref="L6:L8" si="3">+M6+N6</f>
        <v>0</v>
      </c>
      <c r="M6" s="245"/>
      <c r="N6" s="256"/>
      <c r="O6" s="190">
        <f t="shared" ref="O6:O8" si="4">+P6+Q6</f>
        <v>0</v>
      </c>
      <c r="P6" s="245"/>
      <c r="Q6" s="256"/>
    </row>
    <row r="7" spans="1:26" ht="33.75" customHeight="1" x14ac:dyDescent="0.25">
      <c r="A7" s="336">
        <v>7</v>
      </c>
      <c r="B7" s="328" t="s">
        <v>63</v>
      </c>
      <c r="C7" s="93">
        <f t="shared" si="0"/>
        <v>0</v>
      </c>
      <c r="D7" s="102">
        <f>G7+J7+M7+P7</f>
        <v>0</v>
      </c>
      <c r="E7" s="177">
        <f>+H7+K7+N7+Q7</f>
        <v>0</v>
      </c>
      <c r="F7" s="173">
        <f t="shared" si="1"/>
        <v>0</v>
      </c>
      <c r="G7" s="247"/>
      <c r="H7" s="248"/>
      <c r="I7" s="173">
        <f t="shared" si="2"/>
        <v>0</v>
      </c>
      <c r="J7" s="247"/>
      <c r="K7" s="248"/>
      <c r="L7" s="177">
        <f t="shared" si="3"/>
        <v>0</v>
      </c>
      <c r="M7" s="247"/>
      <c r="N7" s="257"/>
      <c r="O7" s="173">
        <f t="shared" si="4"/>
        <v>0</v>
      </c>
      <c r="P7" s="247"/>
      <c r="Q7" s="257"/>
    </row>
    <row r="8" spans="1:26" ht="33.75" customHeight="1" thickBot="1" x14ac:dyDescent="0.3">
      <c r="A8" s="336">
        <v>8</v>
      </c>
      <c r="B8" s="330" t="s">
        <v>64</v>
      </c>
      <c r="C8" s="184">
        <f t="shared" si="0"/>
        <v>0</v>
      </c>
      <c r="D8" s="185">
        <f>G8+J8+M8+P8</f>
        <v>0</v>
      </c>
      <c r="E8" s="186">
        <f>+H8+K8+N8+Q8</f>
        <v>0</v>
      </c>
      <c r="F8" s="187">
        <f t="shared" si="1"/>
        <v>0</v>
      </c>
      <c r="G8" s="272"/>
      <c r="H8" s="273"/>
      <c r="I8" s="187">
        <f t="shared" si="2"/>
        <v>0</v>
      </c>
      <c r="J8" s="272"/>
      <c r="K8" s="273"/>
      <c r="L8" s="186">
        <f t="shared" si="3"/>
        <v>0</v>
      </c>
      <c r="M8" s="272"/>
      <c r="N8" s="274"/>
      <c r="O8" s="187">
        <f t="shared" si="4"/>
        <v>0</v>
      </c>
      <c r="P8" s="272"/>
      <c r="Q8" s="274"/>
    </row>
    <row r="9" spans="1:26" ht="15.75" thickTop="1" x14ac:dyDescent="0.25">
      <c r="A9" s="336">
        <v>9</v>
      </c>
      <c r="B9" s="117"/>
      <c r="F9" s="54"/>
    </row>
    <row r="10" spans="1:26" ht="15.75" x14ac:dyDescent="0.25">
      <c r="A10" s="336">
        <v>10</v>
      </c>
      <c r="B10" s="37" t="s">
        <v>58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</row>
    <row r="11" spans="1:26" ht="18" customHeight="1" x14ac:dyDescent="0.25">
      <c r="A11" s="336">
        <v>11</v>
      </c>
      <c r="B11" s="382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4"/>
    </row>
    <row r="12" spans="1:26" ht="18" customHeight="1" x14ac:dyDescent="0.25">
      <c r="A12" s="336"/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7"/>
    </row>
    <row r="13" spans="1:26" ht="18" customHeight="1" x14ac:dyDescent="0.25">
      <c r="A13" s="336"/>
      <c r="B13" s="385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7"/>
    </row>
    <row r="14" spans="1:26" ht="18" customHeight="1" x14ac:dyDescent="0.25">
      <c r="A14" s="336"/>
      <c r="B14" s="385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7"/>
    </row>
    <row r="15" spans="1:26" ht="18" customHeight="1" x14ac:dyDescent="0.25">
      <c r="A15" s="336"/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89"/>
      <c r="Q15" s="390"/>
    </row>
  </sheetData>
  <sheetProtection algorithmName="SHA-512" hashValue="LgqDXXYe4Iwhycyr/O3/jQ+FXEu5CbjOx3qwHHcG5zPpKDw0bkXPioKZ5j+oAvCHGfG7959DBUMWYuTXtnPSTA==" saltValue="gfd5TNC99KFcNesA9tTKrw==" spinCount="100000" sheet="1" objects="1" scenarios="1"/>
  <mergeCells count="7">
    <mergeCell ref="B11:Q15"/>
    <mergeCell ref="B4:B5"/>
    <mergeCell ref="C4:E4"/>
    <mergeCell ref="F4:H4"/>
    <mergeCell ref="I4:K4"/>
    <mergeCell ref="L4:N4"/>
    <mergeCell ref="O4:Q4"/>
  </mergeCells>
  <conditionalFormatting sqref="C6:F8 I6:I8 L6:L8 O6:O8">
    <cfRule type="cellIs" dxfId="26" priority="2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95" orientation="landscape" r:id="rId1"/>
  <headerFooter>
    <oddHeader>&amp;L&amp;G</oddHeader>
    <oddFooter>&amp;R&amp;"Carlito,Negrita Cursiva"Escuela Nocturna, &amp;"Carlito,Cursiva"&amp;A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Z20"/>
  <sheetViews>
    <sheetView showGridLines="0" topLeftCell="A3" zoomScale="95" zoomScaleNormal="95" workbookViewId="0"/>
  </sheetViews>
  <sheetFormatPr baseColWidth="10" defaultColWidth="11.42578125" defaultRowHeight="15" x14ac:dyDescent="0.25"/>
  <cols>
    <col min="1" max="1" width="5.7109375" style="26" customWidth="1"/>
    <col min="2" max="2" width="46.7109375" style="29" customWidth="1"/>
    <col min="3" max="17" width="7.4257812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92</v>
      </c>
      <c r="C1" s="188"/>
      <c r="D1" s="188"/>
      <c r="E1" s="188"/>
      <c r="F1" s="188"/>
      <c r="G1" s="188"/>
      <c r="H1" s="188"/>
      <c r="I1" s="188"/>
    </row>
    <row r="2" spans="1:26" ht="18" customHeight="1" x14ac:dyDescent="0.3">
      <c r="A2" s="336">
        <v>2</v>
      </c>
      <c r="B2" s="27" t="s">
        <v>65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26" ht="18" customHeight="1" x14ac:dyDescent="0.3">
      <c r="A3" s="336">
        <v>3</v>
      </c>
      <c r="B3" s="27" t="s">
        <v>365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26" s="30" customFormat="1" ht="19.5" thickBot="1" x14ac:dyDescent="0.35">
      <c r="A4" s="336">
        <v>4</v>
      </c>
      <c r="B4" s="337" t="s">
        <v>762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</row>
    <row r="5" spans="1:26" ht="22.5" customHeight="1" thickTop="1" x14ac:dyDescent="0.25">
      <c r="A5" s="336">
        <v>5</v>
      </c>
      <c r="B5" s="408" t="s">
        <v>66</v>
      </c>
      <c r="C5" s="394" t="s">
        <v>0</v>
      </c>
      <c r="D5" s="395"/>
      <c r="E5" s="395"/>
      <c r="F5" s="397" t="s">
        <v>390</v>
      </c>
      <c r="G5" s="391"/>
      <c r="H5" s="398"/>
      <c r="I5" s="397" t="s">
        <v>391</v>
      </c>
      <c r="J5" s="391"/>
      <c r="K5" s="398"/>
      <c r="L5" s="397" t="s">
        <v>392</v>
      </c>
      <c r="M5" s="391"/>
      <c r="N5" s="398"/>
      <c r="O5" s="391" t="s">
        <v>393</v>
      </c>
      <c r="P5" s="391"/>
      <c r="Q5" s="391"/>
    </row>
    <row r="6" spans="1:26" ht="30.75" customHeight="1" thickBot="1" x14ac:dyDescent="0.3">
      <c r="A6" s="336">
        <v>6</v>
      </c>
      <c r="B6" s="409"/>
      <c r="C6" s="165" t="s">
        <v>0</v>
      </c>
      <c r="D6" s="166" t="s">
        <v>12</v>
      </c>
      <c r="E6" s="167" t="s">
        <v>11</v>
      </c>
      <c r="F6" s="168" t="s">
        <v>0</v>
      </c>
      <c r="G6" s="166" t="s">
        <v>12</v>
      </c>
      <c r="H6" s="167" t="s">
        <v>11</v>
      </c>
      <c r="I6" s="168" t="s">
        <v>0</v>
      </c>
      <c r="J6" s="166" t="s">
        <v>12</v>
      </c>
      <c r="K6" s="167" t="s">
        <v>11</v>
      </c>
      <c r="L6" s="168" t="s">
        <v>0</v>
      </c>
      <c r="M6" s="166" t="s">
        <v>12</v>
      </c>
      <c r="N6" s="167" t="s">
        <v>11</v>
      </c>
      <c r="O6" s="168" t="s">
        <v>0</v>
      </c>
      <c r="P6" s="166" t="s">
        <v>12</v>
      </c>
      <c r="Q6" s="167" t="s">
        <v>11</v>
      </c>
    </row>
    <row r="7" spans="1:26" ht="34.5" customHeight="1" thickTop="1" x14ac:dyDescent="0.25">
      <c r="A7" s="336">
        <v>7</v>
      </c>
      <c r="B7" s="328" t="s">
        <v>643</v>
      </c>
      <c r="C7" s="87">
        <f>D7+E7</f>
        <v>0</v>
      </c>
      <c r="D7" s="89">
        <f t="shared" ref="D7:D12" si="0">G7+J7+M7+P7</f>
        <v>0</v>
      </c>
      <c r="E7" s="151">
        <f t="shared" ref="E7:E12" si="1">+H7+K7+N7+Q7</f>
        <v>0</v>
      </c>
      <c r="F7" s="190">
        <f t="shared" ref="F7:F12" si="2">+G7+H7</f>
        <v>0</v>
      </c>
      <c r="G7" s="245"/>
      <c r="H7" s="246"/>
      <c r="I7" s="190">
        <f t="shared" ref="I7:I12" si="3">+J7+K7</f>
        <v>0</v>
      </c>
      <c r="J7" s="245"/>
      <c r="K7" s="256"/>
      <c r="L7" s="190">
        <f t="shared" ref="L7:L12" si="4">+M7+N7</f>
        <v>0</v>
      </c>
      <c r="M7" s="245"/>
      <c r="N7" s="256"/>
      <c r="O7" s="190">
        <f t="shared" ref="O7:O12" si="5">+P7+Q7</f>
        <v>0</v>
      </c>
      <c r="P7" s="245"/>
      <c r="Q7" s="256"/>
    </row>
    <row r="8" spans="1:26" ht="34.5" customHeight="1" x14ac:dyDescent="0.25">
      <c r="A8" s="336">
        <v>8</v>
      </c>
      <c r="B8" s="410" t="s">
        <v>764</v>
      </c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</row>
    <row r="9" spans="1:26" ht="34.5" customHeight="1" x14ac:dyDescent="0.25">
      <c r="A9" s="336">
        <v>9</v>
      </c>
      <c r="B9" s="333"/>
      <c r="C9" s="93">
        <f t="shared" ref="C9" si="6">D9+E9</f>
        <v>0</v>
      </c>
      <c r="D9" s="102">
        <f t="shared" ref="D9" si="7">G9+J9+M9+P9</f>
        <v>0</v>
      </c>
      <c r="E9" s="177">
        <f t="shared" ref="E9" si="8">+H9+K9+N9+Q9</f>
        <v>0</v>
      </c>
      <c r="F9" s="173">
        <f t="shared" ref="F9" si="9">+G9+H9</f>
        <v>0</v>
      </c>
      <c r="G9" s="247"/>
      <c r="H9" s="248"/>
      <c r="I9" s="173">
        <f t="shared" ref="I9" si="10">+J9+K9</f>
        <v>0</v>
      </c>
      <c r="J9" s="247"/>
      <c r="K9" s="257"/>
      <c r="L9" s="173">
        <f t="shared" ref="L9" si="11">+M9+N9</f>
        <v>0</v>
      </c>
      <c r="M9" s="247"/>
      <c r="N9" s="257"/>
      <c r="O9" s="173">
        <f t="shared" ref="O9" si="12">+P9+Q9</f>
        <v>0</v>
      </c>
      <c r="P9" s="247"/>
      <c r="Q9" s="257"/>
    </row>
    <row r="10" spans="1:26" ht="34.5" customHeight="1" x14ac:dyDescent="0.25">
      <c r="A10" s="336">
        <v>10</v>
      </c>
      <c r="B10" s="333"/>
      <c r="C10" s="93">
        <f t="shared" ref="C10:C11" si="13">D10+E10</f>
        <v>0</v>
      </c>
      <c r="D10" s="102">
        <f t="shared" ref="D10:D11" si="14">G10+J10+M10+P10</f>
        <v>0</v>
      </c>
      <c r="E10" s="177">
        <f t="shared" ref="E10:E11" si="15">+H10+K10+N10+Q10</f>
        <v>0</v>
      </c>
      <c r="F10" s="173">
        <f t="shared" ref="F10:F11" si="16">+G10+H10</f>
        <v>0</v>
      </c>
      <c r="G10" s="247"/>
      <c r="H10" s="248"/>
      <c r="I10" s="173">
        <f t="shared" ref="I10:I11" si="17">+J10+K10</f>
        <v>0</v>
      </c>
      <c r="J10" s="247"/>
      <c r="K10" s="257"/>
      <c r="L10" s="173">
        <f t="shared" ref="L10:L11" si="18">+M10+N10</f>
        <v>0</v>
      </c>
      <c r="M10" s="247"/>
      <c r="N10" s="257"/>
      <c r="O10" s="173">
        <f t="shared" ref="O10:O11" si="19">+P10+Q10</f>
        <v>0</v>
      </c>
      <c r="P10" s="247"/>
      <c r="Q10" s="257"/>
    </row>
    <row r="11" spans="1:26" ht="34.5" customHeight="1" x14ac:dyDescent="0.25">
      <c r="A11" s="336">
        <v>11</v>
      </c>
      <c r="B11" s="333"/>
      <c r="C11" s="93">
        <f t="shared" si="13"/>
        <v>0</v>
      </c>
      <c r="D11" s="102">
        <f t="shared" si="14"/>
        <v>0</v>
      </c>
      <c r="E11" s="177">
        <f t="shared" si="15"/>
        <v>0</v>
      </c>
      <c r="F11" s="173">
        <f t="shared" si="16"/>
        <v>0</v>
      </c>
      <c r="G11" s="247"/>
      <c r="H11" s="248"/>
      <c r="I11" s="173">
        <f t="shared" si="17"/>
        <v>0</v>
      </c>
      <c r="J11" s="247"/>
      <c r="K11" s="257"/>
      <c r="L11" s="173">
        <f t="shared" si="18"/>
        <v>0</v>
      </c>
      <c r="M11" s="247"/>
      <c r="N11" s="257"/>
      <c r="O11" s="173">
        <f t="shared" si="19"/>
        <v>0</v>
      </c>
      <c r="P11" s="247"/>
      <c r="Q11" s="257"/>
    </row>
    <row r="12" spans="1:26" ht="34.5" customHeight="1" thickBot="1" x14ac:dyDescent="0.3">
      <c r="A12" s="336">
        <v>12</v>
      </c>
      <c r="B12" s="333"/>
      <c r="C12" s="116">
        <f t="shared" ref="C12" si="20">D12+E12</f>
        <v>0</v>
      </c>
      <c r="D12" s="191">
        <f t="shared" si="0"/>
        <v>0</v>
      </c>
      <c r="E12" s="192">
        <f t="shared" si="1"/>
        <v>0</v>
      </c>
      <c r="F12" s="193">
        <f t="shared" si="2"/>
        <v>0</v>
      </c>
      <c r="G12" s="253"/>
      <c r="H12" s="254"/>
      <c r="I12" s="193">
        <f t="shared" si="3"/>
        <v>0</v>
      </c>
      <c r="J12" s="253"/>
      <c r="K12" s="260"/>
      <c r="L12" s="193">
        <f t="shared" si="4"/>
        <v>0</v>
      </c>
      <c r="M12" s="253"/>
      <c r="N12" s="260"/>
      <c r="O12" s="193">
        <f t="shared" si="5"/>
        <v>0</v>
      </c>
      <c r="P12" s="253"/>
      <c r="Q12" s="260"/>
    </row>
    <row r="13" spans="1:26" ht="19.5" customHeight="1" thickTop="1" x14ac:dyDescent="0.25">
      <c r="A13" s="336">
        <v>13</v>
      </c>
      <c r="B13" s="319" t="s">
        <v>763</v>
      </c>
      <c r="F13" s="54"/>
    </row>
    <row r="14" spans="1:26" x14ac:dyDescent="0.25">
      <c r="A14" s="336">
        <v>14</v>
      </c>
      <c r="B14" s="117"/>
      <c r="F14" s="54"/>
    </row>
    <row r="15" spans="1:26" x14ac:dyDescent="0.25">
      <c r="A15" s="336">
        <v>15</v>
      </c>
      <c r="B15" s="37" t="s">
        <v>58</v>
      </c>
    </row>
    <row r="16" spans="1:26" ht="18.75" customHeight="1" x14ac:dyDescent="0.25">
      <c r="A16" s="336">
        <v>16</v>
      </c>
      <c r="B16" s="382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4"/>
    </row>
    <row r="17" spans="2:17" ht="18.75" customHeight="1" x14ac:dyDescent="0.25">
      <c r="B17" s="385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7"/>
    </row>
    <row r="18" spans="2:17" ht="18.75" customHeight="1" x14ac:dyDescent="0.25"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7"/>
    </row>
    <row r="19" spans="2:17" ht="18.75" customHeight="1" x14ac:dyDescent="0.25">
      <c r="B19" s="385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7"/>
    </row>
    <row r="20" spans="2:17" ht="18.75" customHeight="1" x14ac:dyDescent="0.25">
      <c r="B20" s="388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90"/>
    </row>
  </sheetData>
  <sheetProtection algorithmName="SHA-512" hashValue="lnwCW6tB9cXmFiSvs9pvAvJwFbAZSl4ltYpe+SvIpcEaZmTfq44jEe/Z+HEs6e4kZ4ZcHmkwjWZxOMlj6pgGpg==" saltValue="MldazOSOKiebEcDTK2CIzg==" spinCount="100000" sheet="1" objects="1" scenarios="1"/>
  <mergeCells count="8">
    <mergeCell ref="B16:Q20"/>
    <mergeCell ref="B5:B6"/>
    <mergeCell ref="C5:E5"/>
    <mergeCell ref="F5:H5"/>
    <mergeCell ref="I5:K5"/>
    <mergeCell ref="L5:N5"/>
    <mergeCell ref="O5:Q5"/>
    <mergeCell ref="B8:Q8"/>
  </mergeCells>
  <conditionalFormatting sqref="C7:F7 I7 L7 O7 C9:F12 I9:I12 L9:L12 O9:O12">
    <cfRule type="cellIs" dxfId="25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82" orientation="landscape" r:id="rId1"/>
  <headerFooter>
    <oddHeader>&amp;L&amp;G</oddHeader>
    <oddFooter>&amp;R&amp;"Carlito,Negrita Cursiva"Escuela Nocturna, &amp;"Carlito,Cursiva"&amp;A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315" customWidth="1"/>
    <col min="2" max="2" width="54.5703125" style="29" customWidth="1"/>
    <col min="3" max="17" width="7.5703125" style="29" customWidth="1"/>
    <col min="18" max="16384" width="11.42578125" style="29"/>
  </cols>
  <sheetData>
    <row r="1" spans="1:26" ht="18" customHeight="1" x14ac:dyDescent="0.3">
      <c r="A1" s="336">
        <v>1</v>
      </c>
      <c r="B1" s="27" t="s">
        <v>142</v>
      </c>
      <c r="C1" s="164"/>
      <c r="D1" s="164"/>
      <c r="E1" s="164"/>
      <c r="F1" s="164"/>
      <c r="Q1" s="164"/>
    </row>
    <row r="2" spans="1:26" ht="18" customHeight="1" x14ac:dyDescent="0.3">
      <c r="A2" s="336">
        <v>2</v>
      </c>
      <c r="B2" s="27" t="s">
        <v>645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P2" s="164"/>
      <c r="Q2" s="164"/>
    </row>
    <row r="3" spans="1:26" ht="18" customHeight="1" x14ac:dyDescent="0.3">
      <c r="A3" s="336">
        <v>3</v>
      </c>
      <c r="B3" s="27" t="s">
        <v>94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26" s="30" customFormat="1" ht="19.5" thickBot="1" x14ac:dyDescent="0.35">
      <c r="A4" s="336">
        <v>4</v>
      </c>
      <c r="B4" s="337" t="s">
        <v>762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</row>
    <row r="5" spans="1:26" ht="22.5" customHeight="1" thickTop="1" x14ac:dyDescent="0.25">
      <c r="A5" s="336">
        <v>5</v>
      </c>
      <c r="B5" s="392" t="s">
        <v>644</v>
      </c>
      <c r="C5" s="394" t="s">
        <v>0</v>
      </c>
      <c r="D5" s="395"/>
      <c r="E5" s="395"/>
      <c r="F5" s="397" t="s">
        <v>390</v>
      </c>
      <c r="G5" s="391"/>
      <c r="H5" s="398"/>
      <c r="I5" s="397" t="s">
        <v>391</v>
      </c>
      <c r="J5" s="391"/>
      <c r="K5" s="398"/>
      <c r="L5" s="397" t="s">
        <v>392</v>
      </c>
      <c r="M5" s="391"/>
      <c r="N5" s="398"/>
      <c r="O5" s="391" t="s">
        <v>393</v>
      </c>
      <c r="P5" s="391"/>
      <c r="Q5" s="391"/>
    </row>
    <row r="6" spans="1:26" ht="30.75" customHeight="1" thickBot="1" x14ac:dyDescent="0.3">
      <c r="A6" s="336">
        <v>6</v>
      </c>
      <c r="B6" s="393"/>
      <c r="C6" s="165" t="s">
        <v>0</v>
      </c>
      <c r="D6" s="166" t="s">
        <v>12</v>
      </c>
      <c r="E6" s="167" t="s">
        <v>11</v>
      </c>
      <c r="F6" s="168" t="s">
        <v>0</v>
      </c>
      <c r="G6" s="166" t="s">
        <v>12</v>
      </c>
      <c r="H6" s="169" t="s">
        <v>11</v>
      </c>
      <c r="I6" s="167" t="s">
        <v>0</v>
      </c>
      <c r="J6" s="166" t="s">
        <v>12</v>
      </c>
      <c r="K6" s="167" t="s">
        <v>11</v>
      </c>
      <c r="L6" s="168" t="s">
        <v>0</v>
      </c>
      <c r="M6" s="166" t="s">
        <v>12</v>
      </c>
      <c r="N6" s="169" t="s">
        <v>11</v>
      </c>
      <c r="O6" s="167" t="s">
        <v>0</v>
      </c>
      <c r="P6" s="166" t="s">
        <v>12</v>
      </c>
      <c r="Q6" s="167" t="s">
        <v>11</v>
      </c>
    </row>
    <row r="7" spans="1:26" s="34" customFormat="1" ht="30.75" customHeight="1" thickTop="1" x14ac:dyDescent="0.25">
      <c r="A7" s="336">
        <v>7</v>
      </c>
      <c r="B7" s="170" t="s">
        <v>95</v>
      </c>
      <c r="C7" s="171">
        <f t="shared" ref="C7:C18" si="0">D7+E7</f>
        <v>0</v>
      </c>
      <c r="D7" s="89">
        <f>G7+J7+M7+P7</f>
        <v>0</v>
      </c>
      <c r="E7" s="172">
        <f>+H7+K7+N7+Q7</f>
        <v>0</v>
      </c>
      <c r="F7" s="173">
        <f t="shared" ref="F7:F18" si="1">+G7+H7</f>
        <v>0</v>
      </c>
      <c r="G7" s="89">
        <f>SUM(G8:G12)</f>
        <v>0</v>
      </c>
      <c r="H7" s="174">
        <f>SUM(H8:H12)</f>
        <v>0</v>
      </c>
      <c r="I7" s="173">
        <f t="shared" ref="I7:I18" si="2">+J7+K7</f>
        <v>0</v>
      </c>
      <c r="J7" s="89">
        <f>SUM(J8:J12)</f>
        <v>0</v>
      </c>
      <c r="K7" s="174">
        <f>SUM(K8:K12)</f>
        <v>0</v>
      </c>
      <c r="L7" s="173">
        <f t="shared" ref="L7:L18" si="3">+M7+N7</f>
        <v>0</v>
      </c>
      <c r="M7" s="89">
        <f>SUM(M8:M12)</f>
        <v>0</v>
      </c>
      <c r="N7" s="174">
        <f>SUM(N8:N12)</f>
        <v>0</v>
      </c>
      <c r="O7" s="172">
        <f t="shared" ref="O7:O18" si="4">+P7+Q7</f>
        <v>0</v>
      </c>
      <c r="P7" s="175">
        <f>SUM(P8:P12)</f>
        <v>0</v>
      </c>
      <c r="Q7" s="172">
        <f>SUM(Q8:Q12)</f>
        <v>0</v>
      </c>
    </row>
    <row r="8" spans="1:26" ht="30.75" customHeight="1" x14ac:dyDescent="0.25">
      <c r="A8" s="336">
        <v>8</v>
      </c>
      <c r="B8" s="176" t="s">
        <v>96</v>
      </c>
      <c r="C8" s="93">
        <f t="shared" si="0"/>
        <v>0</v>
      </c>
      <c r="D8" s="102">
        <f>G8+J8+M8+P8</f>
        <v>0</v>
      </c>
      <c r="E8" s="177">
        <f>+H8+K8+N8+Q8</f>
        <v>0</v>
      </c>
      <c r="F8" s="173">
        <f t="shared" si="1"/>
        <v>0</v>
      </c>
      <c r="G8" s="247"/>
      <c r="H8" s="248"/>
      <c r="I8" s="173">
        <f t="shared" si="2"/>
        <v>0</v>
      </c>
      <c r="J8" s="247"/>
      <c r="K8" s="257"/>
      <c r="L8" s="173">
        <f t="shared" si="3"/>
        <v>0</v>
      </c>
      <c r="M8" s="247"/>
      <c r="N8" s="248"/>
      <c r="O8" s="173">
        <f t="shared" si="4"/>
        <v>0</v>
      </c>
      <c r="P8" s="247"/>
      <c r="Q8" s="257"/>
    </row>
    <row r="9" spans="1:26" ht="30.75" customHeight="1" x14ac:dyDescent="0.25">
      <c r="A9" s="336">
        <v>9</v>
      </c>
      <c r="B9" s="176" t="s">
        <v>770</v>
      </c>
      <c r="C9" s="93">
        <f t="shared" ref="C9" si="5">D9+E9</f>
        <v>0</v>
      </c>
      <c r="D9" s="102">
        <f t="shared" ref="D9" si="6">G9+J9+M9+P9</f>
        <v>0</v>
      </c>
      <c r="E9" s="177">
        <f t="shared" ref="E9" si="7">+H9+K9+N9+Q9</f>
        <v>0</v>
      </c>
      <c r="F9" s="173">
        <f t="shared" ref="F9" si="8">+G9+H9</f>
        <v>0</v>
      </c>
      <c r="G9" s="247"/>
      <c r="H9" s="248"/>
      <c r="I9" s="173">
        <f t="shared" ref="I9" si="9">+J9+K9</f>
        <v>0</v>
      </c>
      <c r="J9" s="247"/>
      <c r="K9" s="257"/>
      <c r="L9" s="173">
        <f t="shared" ref="L9" si="10">+M9+N9</f>
        <v>0</v>
      </c>
      <c r="M9" s="247"/>
      <c r="N9" s="248"/>
      <c r="O9" s="173">
        <f t="shared" ref="O9" si="11">+P9+Q9</f>
        <v>0</v>
      </c>
      <c r="P9" s="247"/>
      <c r="Q9" s="257"/>
    </row>
    <row r="10" spans="1:26" ht="30.75" customHeight="1" x14ac:dyDescent="0.25">
      <c r="A10" s="336">
        <v>10</v>
      </c>
      <c r="B10" s="176" t="s">
        <v>97</v>
      </c>
      <c r="C10" s="93">
        <f t="shared" si="0"/>
        <v>0</v>
      </c>
      <c r="D10" s="102">
        <f t="shared" ref="D10:D18" si="12">G10+J10+M10+P10</f>
        <v>0</v>
      </c>
      <c r="E10" s="177">
        <f t="shared" ref="E10:E18" si="13">+H10+K10+N10+Q10</f>
        <v>0</v>
      </c>
      <c r="F10" s="173">
        <f t="shared" si="1"/>
        <v>0</v>
      </c>
      <c r="G10" s="247"/>
      <c r="H10" s="248"/>
      <c r="I10" s="173">
        <f t="shared" si="2"/>
        <v>0</v>
      </c>
      <c r="J10" s="247"/>
      <c r="K10" s="257"/>
      <c r="L10" s="173">
        <f t="shared" si="3"/>
        <v>0</v>
      </c>
      <c r="M10" s="247"/>
      <c r="N10" s="248"/>
      <c r="O10" s="173">
        <f t="shared" si="4"/>
        <v>0</v>
      </c>
      <c r="P10" s="247"/>
      <c r="Q10" s="257"/>
    </row>
    <row r="11" spans="1:26" ht="31.5" customHeight="1" x14ac:dyDescent="0.25">
      <c r="A11" s="336">
        <v>11</v>
      </c>
      <c r="B11" s="343" t="s">
        <v>771</v>
      </c>
      <c r="C11" s="93">
        <f t="shared" si="0"/>
        <v>0</v>
      </c>
      <c r="D11" s="102">
        <f t="shared" si="12"/>
        <v>0</v>
      </c>
      <c r="E11" s="177">
        <f t="shared" si="13"/>
        <v>0</v>
      </c>
      <c r="F11" s="173">
        <f t="shared" si="1"/>
        <v>0</v>
      </c>
      <c r="G11" s="247"/>
      <c r="H11" s="248"/>
      <c r="I11" s="173">
        <f t="shared" si="2"/>
        <v>0</v>
      </c>
      <c r="J11" s="247"/>
      <c r="K11" s="257"/>
      <c r="L11" s="173">
        <f t="shared" si="3"/>
        <v>0</v>
      </c>
      <c r="M11" s="247"/>
      <c r="N11" s="248"/>
      <c r="O11" s="173">
        <f t="shared" si="4"/>
        <v>0</v>
      </c>
      <c r="P11" s="247"/>
      <c r="Q11" s="257"/>
    </row>
    <row r="12" spans="1:26" ht="30.75" customHeight="1" x14ac:dyDescent="0.25">
      <c r="A12" s="336">
        <v>12</v>
      </c>
      <c r="B12" s="178" t="s">
        <v>782</v>
      </c>
      <c r="C12" s="96">
        <f t="shared" si="0"/>
        <v>0</v>
      </c>
      <c r="D12" s="179">
        <f t="shared" si="12"/>
        <v>0</v>
      </c>
      <c r="E12" s="180">
        <f t="shared" si="13"/>
        <v>0</v>
      </c>
      <c r="F12" s="181">
        <f t="shared" si="1"/>
        <v>0</v>
      </c>
      <c r="G12" s="275"/>
      <c r="H12" s="276"/>
      <c r="I12" s="181">
        <f t="shared" si="2"/>
        <v>0</v>
      </c>
      <c r="J12" s="275"/>
      <c r="K12" s="277"/>
      <c r="L12" s="181">
        <f t="shared" si="3"/>
        <v>0</v>
      </c>
      <c r="M12" s="275"/>
      <c r="N12" s="276"/>
      <c r="O12" s="181">
        <f t="shared" si="4"/>
        <v>0</v>
      </c>
      <c r="P12" s="275"/>
      <c r="Q12" s="277"/>
    </row>
    <row r="13" spans="1:26" s="34" customFormat="1" ht="30.75" customHeight="1" x14ac:dyDescent="0.25">
      <c r="A13" s="336">
        <v>13</v>
      </c>
      <c r="B13" s="170" t="s">
        <v>98</v>
      </c>
      <c r="C13" s="171">
        <f t="shared" si="0"/>
        <v>0</v>
      </c>
      <c r="D13" s="175">
        <f t="shared" si="12"/>
        <v>0</v>
      </c>
      <c r="E13" s="172">
        <f t="shared" si="13"/>
        <v>0</v>
      </c>
      <c r="F13" s="182">
        <f t="shared" si="1"/>
        <v>0</v>
      </c>
      <c r="G13" s="89">
        <f>SUM(G14:G18)</f>
        <v>0</v>
      </c>
      <c r="H13" s="174">
        <f>SUM(H14:H18)</f>
        <v>0</v>
      </c>
      <c r="I13" s="182">
        <f t="shared" si="2"/>
        <v>0</v>
      </c>
      <c r="J13" s="89">
        <f>SUM(J14:J18)</f>
        <v>0</v>
      </c>
      <c r="K13" s="174">
        <f>SUM(K14:K18)</f>
        <v>0</v>
      </c>
      <c r="L13" s="182">
        <f t="shared" si="3"/>
        <v>0</v>
      </c>
      <c r="M13" s="89">
        <f>SUM(M14:M18)</f>
        <v>0</v>
      </c>
      <c r="N13" s="174">
        <f>SUM(N14:N18)</f>
        <v>0</v>
      </c>
      <c r="O13" s="172">
        <f t="shared" si="4"/>
        <v>0</v>
      </c>
      <c r="P13" s="175">
        <f>SUM(P14:P18)</f>
        <v>0</v>
      </c>
      <c r="Q13" s="172">
        <f>SUM(Q14:Q18)</f>
        <v>0</v>
      </c>
    </row>
    <row r="14" spans="1:26" ht="30.75" customHeight="1" x14ac:dyDescent="0.25">
      <c r="A14" s="336">
        <v>14</v>
      </c>
      <c r="B14" s="176" t="s">
        <v>99</v>
      </c>
      <c r="C14" s="93">
        <f t="shared" si="0"/>
        <v>0</v>
      </c>
      <c r="D14" s="102">
        <f t="shared" si="12"/>
        <v>0</v>
      </c>
      <c r="E14" s="177">
        <f t="shared" si="13"/>
        <v>0</v>
      </c>
      <c r="F14" s="173">
        <f t="shared" si="1"/>
        <v>0</v>
      </c>
      <c r="G14" s="247"/>
      <c r="H14" s="248"/>
      <c r="I14" s="173">
        <f t="shared" si="2"/>
        <v>0</v>
      </c>
      <c r="J14" s="247"/>
      <c r="K14" s="257"/>
      <c r="L14" s="173">
        <f t="shared" si="3"/>
        <v>0</v>
      </c>
      <c r="M14" s="247"/>
      <c r="N14" s="248"/>
      <c r="O14" s="173">
        <f t="shared" si="4"/>
        <v>0</v>
      </c>
      <c r="P14" s="247"/>
      <c r="Q14" s="257"/>
    </row>
    <row r="15" spans="1:26" ht="30.75" customHeight="1" x14ac:dyDescent="0.25">
      <c r="A15" s="336">
        <v>15</v>
      </c>
      <c r="B15" s="176" t="s">
        <v>37</v>
      </c>
      <c r="C15" s="93">
        <f t="shared" si="0"/>
        <v>0</v>
      </c>
      <c r="D15" s="102">
        <f t="shared" si="12"/>
        <v>0</v>
      </c>
      <c r="E15" s="177">
        <f t="shared" si="13"/>
        <v>0</v>
      </c>
      <c r="F15" s="173">
        <f t="shared" si="1"/>
        <v>0</v>
      </c>
      <c r="G15" s="247"/>
      <c r="H15" s="248"/>
      <c r="I15" s="173">
        <f t="shared" si="2"/>
        <v>0</v>
      </c>
      <c r="J15" s="247"/>
      <c r="K15" s="257"/>
      <c r="L15" s="173">
        <f t="shared" si="3"/>
        <v>0</v>
      </c>
      <c r="M15" s="247"/>
      <c r="N15" s="248"/>
      <c r="O15" s="173">
        <f t="shared" si="4"/>
        <v>0</v>
      </c>
      <c r="P15" s="247"/>
      <c r="Q15" s="257"/>
    </row>
    <row r="16" spans="1:26" ht="30.75" customHeight="1" x14ac:dyDescent="0.25">
      <c r="A16" s="336">
        <v>16</v>
      </c>
      <c r="B16" s="176" t="s">
        <v>36</v>
      </c>
      <c r="C16" s="93">
        <f t="shared" si="0"/>
        <v>0</v>
      </c>
      <c r="D16" s="102">
        <f t="shared" si="12"/>
        <v>0</v>
      </c>
      <c r="E16" s="177">
        <f t="shared" si="13"/>
        <v>0</v>
      </c>
      <c r="F16" s="173">
        <f t="shared" si="1"/>
        <v>0</v>
      </c>
      <c r="G16" s="247"/>
      <c r="H16" s="248"/>
      <c r="I16" s="173">
        <f t="shared" si="2"/>
        <v>0</v>
      </c>
      <c r="J16" s="247"/>
      <c r="K16" s="257"/>
      <c r="L16" s="173">
        <f t="shared" si="3"/>
        <v>0</v>
      </c>
      <c r="M16" s="247"/>
      <c r="N16" s="248"/>
      <c r="O16" s="173">
        <f t="shared" si="4"/>
        <v>0</v>
      </c>
      <c r="P16" s="247"/>
      <c r="Q16" s="257"/>
    </row>
    <row r="17" spans="1:17" ht="30.75" customHeight="1" x14ac:dyDescent="0.25">
      <c r="A17" s="336">
        <v>17</v>
      </c>
      <c r="B17" s="183" t="s">
        <v>100</v>
      </c>
      <c r="C17" s="96">
        <f t="shared" si="0"/>
        <v>0</v>
      </c>
      <c r="D17" s="179">
        <f t="shared" si="12"/>
        <v>0</v>
      </c>
      <c r="E17" s="180">
        <f t="shared" si="13"/>
        <v>0</v>
      </c>
      <c r="F17" s="173">
        <f t="shared" ref="F17" si="14">+G17+H17</f>
        <v>0</v>
      </c>
      <c r="G17" s="247"/>
      <c r="H17" s="248"/>
      <c r="I17" s="173">
        <f t="shared" ref="I17" si="15">+J17+K17</f>
        <v>0</v>
      </c>
      <c r="J17" s="247"/>
      <c r="K17" s="257"/>
      <c r="L17" s="173">
        <f t="shared" ref="L17" si="16">+M17+N17</f>
        <v>0</v>
      </c>
      <c r="M17" s="247"/>
      <c r="N17" s="248"/>
      <c r="O17" s="173">
        <f t="shared" ref="O17" si="17">+P17+Q17</f>
        <v>0</v>
      </c>
      <c r="P17" s="247"/>
      <c r="Q17" s="257"/>
    </row>
    <row r="18" spans="1:17" ht="30.75" customHeight="1" x14ac:dyDescent="0.25">
      <c r="A18" s="336">
        <v>18</v>
      </c>
      <c r="B18" s="178" t="s">
        <v>733</v>
      </c>
      <c r="C18" s="96">
        <f t="shared" si="0"/>
        <v>0</v>
      </c>
      <c r="D18" s="179">
        <f t="shared" si="12"/>
        <v>0</v>
      </c>
      <c r="E18" s="180">
        <f t="shared" si="13"/>
        <v>0</v>
      </c>
      <c r="F18" s="181">
        <f t="shared" si="1"/>
        <v>0</v>
      </c>
      <c r="G18" s="275"/>
      <c r="H18" s="276"/>
      <c r="I18" s="181">
        <f t="shared" si="2"/>
        <v>0</v>
      </c>
      <c r="J18" s="275"/>
      <c r="K18" s="277"/>
      <c r="L18" s="181">
        <f t="shared" si="3"/>
        <v>0</v>
      </c>
      <c r="M18" s="275"/>
      <c r="N18" s="276"/>
      <c r="O18" s="181">
        <f t="shared" si="4"/>
        <v>0</v>
      </c>
      <c r="P18" s="275"/>
      <c r="Q18" s="277"/>
    </row>
    <row r="19" spans="1:17" s="34" customFormat="1" ht="30.75" customHeight="1" x14ac:dyDescent="0.25">
      <c r="A19" s="336">
        <v>19</v>
      </c>
      <c r="B19" s="170" t="s">
        <v>772</v>
      </c>
      <c r="C19" s="171">
        <f t="shared" ref="C19:C24" si="18">D19+E19</f>
        <v>0</v>
      </c>
      <c r="D19" s="175">
        <f t="shared" ref="D19:D24" si="19">G19+J19+M19+P19</f>
        <v>0</v>
      </c>
      <c r="E19" s="172">
        <f t="shared" ref="E19:E24" si="20">+H19+K19+N19+Q19</f>
        <v>0</v>
      </c>
      <c r="F19" s="182">
        <f t="shared" ref="F19:F24" si="21">+G19+H19</f>
        <v>0</v>
      </c>
      <c r="G19" s="89">
        <f>SUM(G20:G24)</f>
        <v>0</v>
      </c>
      <c r="H19" s="174">
        <f>SUM(H20:H24)</f>
        <v>0</v>
      </c>
      <c r="I19" s="182">
        <f t="shared" ref="I19:I24" si="22">+J19+K19</f>
        <v>0</v>
      </c>
      <c r="J19" s="89">
        <f>SUM(J20:J24)</f>
        <v>0</v>
      </c>
      <c r="K19" s="174">
        <f>SUM(K20:K24)</f>
        <v>0</v>
      </c>
      <c r="L19" s="182">
        <f t="shared" ref="L19:L24" si="23">+M19+N19</f>
        <v>0</v>
      </c>
      <c r="M19" s="89">
        <f>SUM(M20:M24)</f>
        <v>0</v>
      </c>
      <c r="N19" s="174">
        <f>SUM(N20:N24)</f>
        <v>0</v>
      </c>
      <c r="O19" s="172">
        <f t="shared" ref="O19:O24" si="24">+P19+Q19</f>
        <v>0</v>
      </c>
      <c r="P19" s="175">
        <f>SUM(P20:P24)</f>
        <v>0</v>
      </c>
      <c r="Q19" s="172">
        <f>SUM(Q20:Q24)</f>
        <v>0</v>
      </c>
    </row>
    <row r="20" spans="1:17" ht="30.75" customHeight="1" x14ac:dyDescent="0.25">
      <c r="A20" s="336">
        <v>20</v>
      </c>
      <c r="B20" s="176" t="s">
        <v>773</v>
      </c>
      <c r="C20" s="93">
        <f t="shared" si="18"/>
        <v>0</v>
      </c>
      <c r="D20" s="102">
        <f t="shared" si="19"/>
        <v>0</v>
      </c>
      <c r="E20" s="177">
        <f t="shared" si="20"/>
        <v>0</v>
      </c>
      <c r="F20" s="173">
        <f t="shared" si="21"/>
        <v>0</v>
      </c>
      <c r="G20" s="247"/>
      <c r="H20" s="248"/>
      <c r="I20" s="173">
        <f t="shared" si="22"/>
        <v>0</v>
      </c>
      <c r="J20" s="247"/>
      <c r="K20" s="257"/>
      <c r="L20" s="173">
        <f t="shared" si="23"/>
        <v>0</v>
      </c>
      <c r="M20" s="247"/>
      <c r="N20" s="248"/>
      <c r="O20" s="173">
        <f t="shared" si="24"/>
        <v>0</v>
      </c>
      <c r="P20" s="247"/>
      <c r="Q20" s="257"/>
    </row>
    <row r="21" spans="1:17" ht="30.75" customHeight="1" x14ac:dyDescent="0.25">
      <c r="A21" s="336">
        <v>21</v>
      </c>
      <c r="B21" s="176" t="s">
        <v>774</v>
      </c>
      <c r="C21" s="93">
        <f t="shared" si="18"/>
        <v>0</v>
      </c>
      <c r="D21" s="102">
        <f t="shared" si="19"/>
        <v>0</v>
      </c>
      <c r="E21" s="177">
        <f t="shared" si="20"/>
        <v>0</v>
      </c>
      <c r="F21" s="173">
        <f t="shared" si="21"/>
        <v>0</v>
      </c>
      <c r="G21" s="247"/>
      <c r="H21" s="248"/>
      <c r="I21" s="173">
        <f t="shared" si="22"/>
        <v>0</v>
      </c>
      <c r="J21" s="247"/>
      <c r="K21" s="257"/>
      <c r="L21" s="173">
        <f t="shared" si="23"/>
        <v>0</v>
      </c>
      <c r="M21" s="247"/>
      <c r="N21" s="248"/>
      <c r="O21" s="173">
        <f t="shared" si="24"/>
        <v>0</v>
      </c>
      <c r="P21" s="247"/>
      <c r="Q21" s="257"/>
    </row>
    <row r="22" spans="1:17" ht="30.75" customHeight="1" x14ac:dyDescent="0.25">
      <c r="A22" s="336">
        <v>22</v>
      </c>
      <c r="B22" s="176" t="s">
        <v>775</v>
      </c>
      <c r="C22" s="93">
        <f t="shared" si="18"/>
        <v>0</v>
      </c>
      <c r="D22" s="102">
        <f t="shared" si="19"/>
        <v>0</v>
      </c>
      <c r="E22" s="177">
        <f t="shared" si="20"/>
        <v>0</v>
      </c>
      <c r="F22" s="173">
        <f t="shared" si="21"/>
        <v>0</v>
      </c>
      <c r="G22" s="247"/>
      <c r="H22" s="248"/>
      <c r="I22" s="173">
        <f t="shared" si="22"/>
        <v>0</v>
      </c>
      <c r="J22" s="247"/>
      <c r="K22" s="257"/>
      <c r="L22" s="173">
        <f t="shared" si="23"/>
        <v>0</v>
      </c>
      <c r="M22" s="247"/>
      <c r="N22" s="248"/>
      <c r="O22" s="173">
        <f t="shared" si="24"/>
        <v>0</v>
      </c>
      <c r="P22" s="247"/>
      <c r="Q22" s="257"/>
    </row>
    <row r="23" spans="1:17" ht="30.75" customHeight="1" x14ac:dyDescent="0.25">
      <c r="A23" s="336">
        <v>23</v>
      </c>
      <c r="B23" s="183" t="s">
        <v>776</v>
      </c>
      <c r="C23" s="96">
        <f t="shared" si="18"/>
        <v>0</v>
      </c>
      <c r="D23" s="179">
        <f t="shared" si="19"/>
        <v>0</v>
      </c>
      <c r="E23" s="180">
        <f t="shared" si="20"/>
        <v>0</v>
      </c>
      <c r="F23" s="173">
        <f t="shared" si="21"/>
        <v>0</v>
      </c>
      <c r="G23" s="247"/>
      <c r="H23" s="248"/>
      <c r="I23" s="173">
        <f t="shared" si="22"/>
        <v>0</v>
      </c>
      <c r="J23" s="247"/>
      <c r="K23" s="257"/>
      <c r="L23" s="173">
        <f t="shared" si="23"/>
        <v>0</v>
      </c>
      <c r="M23" s="247"/>
      <c r="N23" s="248"/>
      <c r="O23" s="173">
        <f t="shared" si="24"/>
        <v>0</v>
      </c>
      <c r="P23" s="247"/>
      <c r="Q23" s="257"/>
    </row>
    <row r="24" spans="1:17" ht="30.75" customHeight="1" x14ac:dyDescent="0.25">
      <c r="A24" s="336">
        <v>24</v>
      </c>
      <c r="B24" s="178" t="s">
        <v>783</v>
      </c>
      <c r="C24" s="96">
        <f t="shared" si="18"/>
        <v>0</v>
      </c>
      <c r="D24" s="179">
        <f t="shared" si="19"/>
        <v>0</v>
      </c>
      <c r="E24" s="180">
        <f t="shared" si="20"/>
        <v>0</v>
      </c>
      <c r="F24" s="181">
        <f t="shared" si="21"/>
        <v>0</v>
      </c>
      <c r="G24" s="275"/>
      <c r="H24" s="276"/>
      <c r="I24" s="181">
        <f t="shared" si="22"/>
        <v>0</v>
      </c>
      <c r="J24" s="275"/>
      <c r="K24" s="277"/>
      <c r="L24" s="181">
        <f t="shared" si="23"/>
        <v>0</v>
      </c>
      <c r="M24" s="275"/>
      <c r="N24" s="276"/>
      <c r="O24" s="181">
        <f t="shared" si="24"/>
        <v>0</v>
      </c>
      <c r="P24" s="275"/>
      <c r="Q24" s="277"/>
    </row>
    <row r="25" spans="1:17" s="34" customFormat="1" ht="30.75" customHeight="1" x14ac:dyDescent="0.25">
      <c r="A25" s="336">
        <v>25</v>
      </c>
      <c r="B25" s="344" t="s">
        <v>777</v>
      </c>
      <c r="C25" s="171">
        <f t="shared" ref="C25:C29" si="25">D25+E25</f>
        <v>0</v>
      </c>
      <c r="D25" s="175">
        <f t="shared" ref="D25:D29" si="26">G25+J25+M25+P25</f>
        <v>0</v>
      </c>
      <c r="E25" s="172">
        <f t="shared" ref="E25:E29" si="27">+H25+K25+N25+Q25</f>
        <v>0</v>
      </c>
      <c r="F25" s="182">
        <f t="shared" ref="F25:F29" si="28">+G25+H25</f>
        <v>0</v>
      </c>
      <c r="G25" s="89">
        <f>SUM(G26:G29)</f>
        <v>0</v>
      </c>
      <c r="H25" s="174">
        <f>SUM(H26:H29)</f>
        <v>0</v>
      </c>
      <c r="I25" s="182">
        <f t="shared" ref="I25:I29" si="29">+J25+K25</f>
        <v>0</v>
      </c>
      <c r="J25" s="89">
        <f>SUM(J26:J29)</f>
        <v>0</v>
      </c>
      <c r="K25" s="174">
        <f>SUM(K26:K29)</f>
        <v>0</v>
      </c>
      <c r="L25" s="182">
        <f t="shared" ref="L25:L29" si="30">+M25+N25</f>
        <v>0</v>
      </c>
      <c r="M25" s="89">
        <f>SUM(M26:M29)</f>
        <v>0</v>
      </c>
      <c r="N25" s="174">
        <f>SUM(N26:N29)</f>
        <v>0</v>
      </c>
      <c r="O25" s="172">
        <f t="shared" ref="O25:O29" si="31">+P25+Q25</f>
        <v>0</v>
      </c>
      <c r="P25" s="175">
        <f>SUM(P26:P29)</f>
        <v>0</v>
      </c>
      <c r="Q25" s="172">
        <f>SUM(Q26:Q29)</f>
        <v>0</v>
      </c>
    </row>
    <row r="26" spans="1:17" ht="30.75" customHeight="1" x14ac:dyDescent="0.25">
      <c r="A26" s="336">
        <v>26</v>
      </c>
      <c r="B26" s="176" t="s">
        <v>778</v>
      </c>
      <c r="C26" s="93">
        <f t="shared" si="25"/>
        <v>0</v>
      </c>
      <c r="D26" s="102">
        <f t="shared" si="26"/>
        <v>0</v>
      </c>
      <c r="E26" s="177">
        <f t="shared" si="27"/>
        <v>0</v>
      </c>
      <c r="F26" s="173">
        <f t="shared" si="28"/>
        <v>0</v>
      </c>
      <c r="G26" s="247"/>
      <c r="H26" s="248"/>
      <c r="I26" s="173">
        <f t="shared" si="29"/>
        <v>0</v>
      </c>
      <c r="J26" s="247"/>
      <c r="K26" s="257"/>
      <c r="L26" s="173">
        <f t="shared" si="30"/>
        <v>0</v>
      </c>
      <c r="M26" s="247"/>
      <c r="N26" s="248"/>
      <c r="O26" s="173">
        <f t="shared" si="31"/>
        <v>0</v>
      </c>
      <c r="P26" s="247"/>
      <c r="Q26" s="257"/>
    </row>
    <row r="27" spans="1:17" ht="30.75" customHeight="1" x14ac:dyDescent="0.25">
      <c r="A27" s="336">
        <v>27</v>
      </c>
      <c r="B27" s="176" t="s">
        <v>784</v>
      </c>
      <c r="C27" s="93">
        <f t="shared" si="25"/>
        <v>0</v>
      </c>
      <c r="D27" s="102">
        <f t="shared" si="26"/>
        <v>0</v>
      </c>
      <c r="E27" s="177">
        <f t="shared" si="27"/>
        <v>0</v>
      </c>
      <c r="F27" s="173">
        <f t="shared" si="28"/>
        <v>0</v>
      </c>
      <c r="G27" s="247"/>
      <c r="H27" s="248"/>
      <c r="I27" s="173">
        <f t="shared" si="29"/>
        <v>0</v>
      </c>
      <c r="J27" s="247"/>
      <c r="K27" s="257"/>
      <c r="L27" s="173">
        <f t="shared" si="30"/>
        <v>0</v>
      </c>
      <c r="M27" s="247"/>
      <c r="N27" s="248"/>
      <c r="O27" s="173">
        <f t="shared" si="31"/>
        <v>0</v>
      </c>
      <c r="P27" s="247"/>
      <c r="Q27" s="257"/>
    </row>
    <row r="28" spans="1:17" ht="30.75" customHeight="1" x14ac:dyDescent="0.25">
      <c r="A28" s="336">
        <v>28</v>
      </c>
      <c r="B28" s="176" t="s">
        <v>779</v>
      </c>
      <c r="C28" s="93">
        <f t="shared" si="25"/>
        <v>0</v>
      </c>
      <c r="D28" s="102">
        <f t="shared" si="26"/>
        <v>0</v>
      </c>
      <c r="E28" s="177">
        <f t="shared" si="27"/>
        <v>0</v>
      </c>
      <c r="F28" s="173">
        <f t="shared" si="28"/>
        <v>0</v>
      </c>
      <c r="G28" s="247"/>
      <c r="H28" s="248"/>
      <c r="I28" s="173">
        <f t="shared" si="29"/>
        <v>0</v>
      </c>
      <c r="J28" s="247"/>
      <c r="K28" s="257"/>
      <c r="L28" s="173">
        <f t="shared" si="30"/>
        <v>0</v>
      </c>
      <c r="M28" s="247"/>
      <c r="N28" s="248"/>
      <c r="O28" s="173">
        <f t="shared" si="31"/>
        <v>0</v>
      </c>
      <c r="P28" s="247"/>
      <c r="Q28" s="257"/>
    </row>
    <row r="29" spans="1:17" ht="30.75" customHeight="1" thickBot="1" x14ac:dyDescent="0.3">
      <c r="A29" s="336">
        <v>29</v>
      </c>
      <c r="B29" s="343" t="s">
        <v>780</v>
      </c>
      <c r="C29" s="105">
        <f t="shared" si="25"/>
        <v>0</v>
      </c>
      <c r="D29" s="207">
        <f t="shared" si="26"/>
        <v>0</v>
      </c>
      <c r="E29" s="338">
        <f t="shared" si="27"/>
        <v>0</v>
      </c>
      <c r="F29" s="209">
        <f t="shared" si="28"/>
        <v>0</v>
      </c>
      <c r="G29" s="261"/>
      <c r="H29" s="339"/>
      <c r="I29" s="209">
        <f t="shared" si="29"/>
        <v>0</v>
      </c>
      <c r="J29" s="261"/>
      <c r="K29" s="340"/>
      <c r="L29" s="209">
        <f t="shared" si="30"/>
        <v>0</v>
      </c>
      <c r="M29" s="261"/>
      <c r="N29" s="339"/>
      <c r="O29" s="209">
        <f t="shared" si="31"/>
        <v>0</v>
      </c>
      <c r="P29" s="261"/>
      <c r="Q29" s="340"/>
    </row>
    <row r="30" spans="1:17" ht="23.25" customHeight="1" thickTop="1" x14ac:dyDescent="0.25">
      <c r="A30" s="336">
        <v>30</v>
      </c>
      <c r="B30" s="341"/>
      <c r="C30" s="341"/>
      <c r="D30" s="341"/>
      <c r="E30" s="341"/>
      <c r="F30" s="342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</row>
    <row r="31" spans="1:17" ht="23.25" customHeight="1" x14ac:dyDescent="0.25">
      <c r="A31" s="336">
        <v>31</v>
      </c>
      <c r="B31" s="37" t="s">
        <v>58</v>
      </c>
    </row>
    <row r="32" spans="1:17" ht="18.75" customHeight="1" x14ac:dyDescent="0.25">
      <c r="A32" s="336">
        <v>32</v>
      </c>
      <c r="B32" s="382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4"/>
    </row>
    <row r="33" spans="2:17" ht="18.75" customHeight="1" x14ac:dyDescent="0.25">
      <c r="B33" s="385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7"/>
    </row>
    <row r="34" spans="2:17" ht="18.75" customHeight="1" x14ac:dyDescent="0.25">
      <c r="B34" s="385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7"/>
    </row>
    <row r="35" spans="2:17" ht="18.75" customHeight="1" x14ac:dyDescent="0.25">
      <c r="B35" s="385"/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7"/>
    </row>
    <row r="36" spans="2:17" ht="18.75" customHeight="1" x14ac:dyDescent="0.25">
      <c r="B36" s="388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90"/>
    </row>
  </sheetData>
  <sheetProtection algorithmName="SHA-512" hashValue="SRNENBKMb6aY8Tz0k9tCJvcX7lWyQmGupygCdM4U5480bKxhZaTDT/55sbsiGrA2DXb7AgjNEK4v3HpwCj2WgQ==" saltValue="F4f5wE13KGBqtnhxa2LD/w==" spinCount="100000" sheet="1" objects="1" scenarios="1"/>
  <mergeCells count="7">
    <mergeCell ref="B32:Q36"/>
    <mergeCell ref="O5:Q5"/>
    <mergeCell ref="C5:E5"/>
    <mergeCell ref="F5:H5"/>
    <mergeCell ref="I5:K5"/>
    <mergeCell ref="L5:N5"/>
    <mergeCell ref="B5:B6"/>
  </mergeCells>
  <conditionalFormatting sqref="C8:F12 I8:I12 L8:L12 O8:O12">
    <cfRule type="cellIs" dxfId="24" priority="9" operator="equal">
      <formula>0</formula>
    </cfRule>
  </conditionalFormatting>
  <conditionalFormatting sqref="C14:F18 I14:I18 L14:L18 O14:O18 C20:F24 I20:I24 L20:L24 O20:O24 C26:F29 I26:I29 L26:L29 O26:O29">
    <cfRule type="cellIs" dxfId="23" priority="3" operator="equal">
      <formula>0</formula>
    </cfRule>
  </conditionalFormatting>
  <conditionalFormatting sqref="C7:Q7 C13:Q13">
    <cfRule type="cellIs" dxfId="22" priority="4" operator="equal">
      <formula>0</formula>
    </cfRule>
  </conditionalFormatting>
  <conditionalFormatting sqref="C19:Q19">
    <cfRule type="cellIs" dxfId="21" priority="2" operator="equal">
      <formula>0</formula>
    </cfRule>
  </conditionalFormatting>
  <conditionalFormatting sqref="C25:Q25">
    <cfRule type="cellIs" dxfId="2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15748031496062992"/>
  <pageSetup paperSize="172" scale="58" orientation="landscape" r:id="rId1"/>
  <headerFooter>
    <oddHeader>&amp;L&amp;G</oddHeader>
    <oddFooter>&amp;R&amp;"Carlito,Negrita Cursiva"Escuela Nocturna, &amp;"Carlito,Cursiva"&amp;A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20</vt:i4>
      </vt:variant>
    </vt:vector>
  </HeadingPairs>
  <TitlesOfParts>
    <vt:vector size="35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'Códigos Portada'!_FilterDatabase</vt:lpstr>
      <vt:lpstr>'Cuadro 1'!Área_de_impresión</vt:lpstr>
      <vt:lpstr>'Cuadro 10'!Área_de_impresión</vt:lpstr>
      <vt:lpstr>'Cuadro 11'!Área_de_impresión</vt:lpstr>
      <vt:lpstr>'Cuadro 12'!Área_de_impresión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LISTA</vt:lpstr>
      <vt:lpstr>'Cuadro 9'!OLE_LINK2</vt:lpstr>
      <vt:lpstr>prov</vt:lpstr>
      <vt:lpstr>prov1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2025-11-26T01:23:54Z</cp:lastPrinted>
  <dcterms:created xsi:type="dcterms:W3CDTF">2011-05-27T17:11:21Z</dcterms:created>
  <dcterms:modified xsi:type="dcterms:W3CDTF">2025-11-26T17:09:01Z</dcterms:modified>
</cp:coreProperties>
</file>