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410914CD-32F6-4050-A8F4-070CA012F145}" xr6:coauthVersionLast="47" xr6:coauthVersionMax="47" xr10:uidLastSave="{00000000-0000-0000-0000-000000000000}"/>
  <workbookProtection workbookAlgorithmName="SHA-512" workbookHashValue="6d9N4XRdBy8CVIPpmP83S+MxLsfdfvLx/TFSTITXlddG3IiY1AZESdP0OJ3POHdHLr/BaDzbMY1uIdVVIbIuDA==" workbookSaltValue="icOikOdRS8wTTmtO24SVGQ==" workbookSpinCount="100000" lockStructure="1"/>
  <bookViews>
    <workbookView xWindow="11385" yWindow="90" windowWidth="17505" windowHeight="14955" tabRatio="771" firstSheet="4" activeTab="4" xr2:uid="{00000000-000D-0000-FFFF-FFFF00000000}"/>
  </bookViews>
  <sheets>
    <sheet name="ubicacion (2)" sheetId="66" state="hidden" r:id="rId1"/>
    <sheet name="nombres" sheetId="78" state="hidden" r:id="rId2"/>
    <sheet name="Códigos Portada" sheetId="27" state="hidden" r:id="rId3"/>
    <sheet name="Códigos Portada_2" sheetId="73" state="hidden" r:id="rId4"/>
    <sheet name="Portada" sheetId="54" r:id="rId5"/>
    <sheet name="Cuadro 1" sheetId="69" r:id="rId6"/>
    <sheet name="Cuadro 2" sheetId="64" r:id="rId7"/>
    <sheet name="Cuadro 3" sheetId="70" r:id="rId8"/>
    <sheet name="Cuadro 4" sheetId="79" r:id="rId9"/>
    <sheet name="Cuadro 5" sheetId="80" r:id="rId10"/>
    <sheet name="Cuadro 6" sheetId="81" r:id="rId11"/>
    <sheet name="Cuadro 7" sheetId="46" r:id="rId12"/>
    <sheet name="Cuadro 8" sheetId="48" r:id="rId13"/>
    <sheet name="Cuadro 9" sheetId="77" r:id="rId14"/>
    <sheet name="Cuadro 10" sheetId="71" r:id="rId15"/>
    <sheet name="Cuadro 11" sheetId="74" r:id="rId16"/>
    <sheet name="Cuadro 12" sheetId="75" r:id="rId17"/>
    <sheet name="Cuadro 13" sheetId="72" r:id="rId18"/>
  </sheets>
  <externalReferences>
    <externalReference r:id="rId19"/>
  </externalReferences>
  <definedNames>
    <definedName name="_0000">nombres!$C$2</definedName>
    <definedName name="_4827">nombres!$C$3</definedName>
    <definedName name="_4828">nombres!$C$4</definedName>
    <definedName name="_4834">nombres!$C$5</definedName>
    <definedName name="_4852">nombres!$C$6:$C$7</definedName>
    <definedName name="_4873">nombres!$C$8</definedName>
    <definedName name="_4885">nombres!$C$9</definedName>
    <definedName name="_4895">nombres!$C$10:$C$14</definedName>
    <definedName name="_4897">nombres!$C$15:$C$17</definedName>
    <definedName name="_4911">nombres!$C$18:$C$20</definedName>
    <definedName name="_5101">nombres!$C$21</definedName>
    <definedName name="_5280">nombres!$C$22:$C$25</definedName>
    <definedName name="_5281">nombres!$C$26</definedName>
    <definedName name="_5282">nombres!$C$27:$C$32</definedName>
    <definedName name="_5283">nombres!$C$33:$C$35</definedName>
    <definedName name="_5676">nombres!$C$36:$C$37</definedName>
    <definedName name="_5686">nombres!$C$38:$C$40</definedName>
    <definedName name="_5687">nombres!$C$41:$C$48</definedName>
    <definedName name="_5688">nombres!$C$49:$C$53</definedName>
    <definedName name="_5746">nombres!$C$54:$C$55</definedName>
    <definedName name="_5835">nombres!$C$56:$C$57</definedName>
    <definedName name="_5888">nombres!$C$58:$C$59</definedName>
    <definedName name="_5889">nombres!$C$60:$C$63</definedName>
    <definedName name="_5980">nombres!$C$64</definedName>
    <definedName name="_6015">nombres!$C$65:$C$66</definedName>
    <definedName name="_6221">nombres!$C$67:$C$70</definedName>
    <definedName name="_6268">nombres!$C$71:$C$72</definedName>
    <definedName name="_6499">nombres!$C$73:$C$77</definedName>
    <definedName name="_6511">nombres!$C$78:$C$82</definedName>
    <definedName name="_6513">nombres!$C$83</definedName>
    <definedName name="_6515">nombres!$C$84</definedName>
    <definedName name="_6516">nombres!$C$85</definedName>
    <definedName name="_6517">nombres!$C$86:$C$88</definedName>
    <definedName name="_6518">nombres!$C$89:$C$90</definedName>
    <definedName name="_6519">nombres!$C$91:$C$92</definedName>
    <definedName name="_6520">nombres!$C$93:$C$94</definedName>
    <definedName name="_6521">nombres!$C$95:$C$97</definedName>
    <definedName name="_6522">nombres!$C$98</definedName>
    <definedName name="_6539">nombres!$C$99</definedName>
    <definedName name="_6541">nombres!$C$100</definedName>
    <definedName name="_6552">nombres!$C$101:$C$102</definedName>
    <definedName name="_6572">nombres!$C$103:$C$104</definedName>
    <definedName name="_6573">nombres!$C$105:$C$107</definedName>
    <definedName name="_6585">nombres!$C$108:$C$110</definedName>
    <definedName name="_6586">nombres!$C$111:$C$114</definedName>
    <definedName name="_6587">nombres!$C$115</definedName>
    <definedName name="_6626">nombres!$C$116</definedName>
    <definedName name="_6627">nombres!$C$117:$C$118</definedName>
    <definedName name="_6628">nombres!$C$119</definedName>
    <definedName name="_6629">nombres!$C$120:$C$124</definedName>
    <definedName name="_6668">nombres!$C$125:$C$127</definedName>
    <definedName name="_6669">nombres!$C$128:$C$129</definedName>
    <definedName name="_6670">nombres!$C$130:$C$135</definedName>
    <definedName name="_6671">nombres!$C$136:$C$139</definedName>
    <definedName name="_6672">nombres!$C$140</definedName>
    <definedName name="_6673">nombres!$C$141</definedName>
    <definedName name="_6674">nombres!$C$142:$C$144</definedName>
    <definedName name="_6675">nombres!$C$145</definedName>
    <definedName name="_6720">nombres!$C$146:$C$148</definedName>
    <definedName name="_6721">nombres!$C$149:$C$151</definedName>
    <definedName name="_6722">nombres!$C$152:$C$155</definedName>
    <definedName name="_6723">nombres!$C$156</definedName>
    <definedName name="_6724">nombres!$C$157</definedName>
    <definedName name="_6725">nombres!$C$158:$C$159</definedName>
    <definedName name="_6726">nombres!$C$160</definedName>
    <definedName name="_6727">nombres!$C$161</definedName>
    <definedName name="_6728">nombres!$C$162:$C$163</definedName>
    <definedName name="_6729">nombres!$C$164:$C$166</definedName>
    <definedName name="_6730">nombres!$C$167:$C$170</definedName>
    <definedName name="_6731">nombres!$C$171:$C$174</definedName>
    <definedName name="_6732">nombres!$C$175:$C$177</definedName>
    <definedName name="_6733">nombres!$C$178</definedName>
    <definedName name="_6734">nombres!$C$179</definedName>
    <definedName name="_6735">nombres!$C$180</definedName>
    <definedName name="_6736">nombres!$C$181:$C$182</definedName>
    <definedName name="_6737">nombres!$C$183:$C$186</definedName>
    <definedName name="_6741">nombres!$C$187</definedName>
    <definedName name="_6797">nombres!$C$188</definedName>
    <definedName name="_6798">nombres!$C$189</definedName>
    <definedName name="_6799">nombres!$C$190</definedName>
    <definedName name="_6800">nombres!$C$191</definedName>
    <definedName name="_6801">nombres!$C$192</definedName>
    <definedName name="_6831">nombres!$C$193</definedName>
    <definedName name="_6832">nombres!$C$194</definedName>
    <definedName name="_6833">nombres!$C$195</definedName>
    <definedName name="_6843">nombres!$C$196</definedName>
    <definedName name="_6844">nombres!$C$197</definedName>
    <definedName name="_6845">nombres!$C$198</definedName>
    <definedName name="_6846">nombres!$C$199</definedName>
    <definedName name="_6847">nombres!$C$200</definedName>
    <definedName name="_6946">nombres!$C$201</definedName>
    <definedName name="_7029">nombres!$C$202:$C$203</definedName>
    <definedName name="_xlnm._FilterDatabase" localSheetId="2" hidden="1">'Códigos Portada'!$A$2:$V$204</definedName>
    <definedName name="_xlnm._FilterDatabase" localSheetId="3" hidden="1">'Códigos Portada_2'!$B$2:$M$204</definedName>
    <definedName name="_xlnm._FilterDatabase" localSheetId="1" hidden="1">nombres!$Y$7:$Z$99</definedName>
    <definedName name="_xlnm.Print_Area" localSheetId="5">'Cuadro 1'!$B$1:$Z$22</definedName>
    <definedName name="_xlnm.Print_Area" localSheetId="14">'Cuadro 10'!$B$1:$F$35</definedName>
    <definedName name="_xlnm.Print_Area" localSheetId="15">'Cuadro 11'!$B$1:$G$36</definedName>
    <definedName name="_xlnm.Print_Area" localSheetId="16">'Cuadro 12'!$B$1:$J$35</definedName>
    <definedName name="_xlnm.Print_Area" localSheetId="17">'Cuadro 13'!$B$1:$I$40</definedName>
    <definedName name="_xlnm.Print_Area" localSheetId="6">'Cuadro 2'!$B$1:$T$26</definedName>
    <definedName name="_xlnm.Print_Area" localSheetId="7">'Cuadro 3'!$B$1:$Z$23</definedName>
    <definedName name="_xlnm.Print_Area" localSheetId="8">'Cuadro 4'!$B$1:$T$21</definedName>
    <definedName name="_xlnm.Print_Area" localSheetId="9">'Cuadro 5'!$B$1:$H$94</definedName>
    <definedName name="_xlnm.Print_Area" localSheetId="10">'Cuadro 6'!$B$1:$N$27</definedName>
    <definedName name="_xlnm.Print_Area" localSheetId="11">'Cuadro 7'!$B$1:$N$37</definedName>
    <definedName name="_xlnm.Print_Area" localSheetId="12">'Cuadro 8'!$B$1:$F$25</definedName>
    <definedName name="_xlnm.Print_Area" localSheetId="13">'Cuadro 9'!$B$1:$M$27</definedName>
    <definedName name="_xlnm.Print_Area" localSheetId="4">Portada!$B$1:$E$32</definedName>
    <definedName name="cindea">'Códigos Portada_2'!$I$3:$K$99</definedName>
    <definedName name="Coodigo">nombres!$L$8:$L$98</definedName>
    <definedName name="datos">'Códigos Portada'!$A$3:$V$204</definedName>
    <definedName name="datos_1">'Códigos Portada_2'!$B$3:$D$204</definedName>
    <definedName name="Final" localSheetId="14">('Cuadro 10'!A1048566+'Cuadro 10'!A1048567+'Cuadro 10'!A1048569)-('Cuadro 10'!A1048571+'Cuadro 10'!A1048573+'Cuadro 10'!A1048575)</definedName>
    <definedName name="OLE_LINK2" localSheetId="14">'Cuadro 10'!$B$4</definedName>
    <definedName name="prov">'ubicacion (2)'!$A$2:$B$493</definedName>
    <definedName name="prov1">'ubicacion (2)'!$D$2:$E$493</definedName>
    <definedName name="sino">'Cuadro 11'!$G$2:$G$3</definedName>
    <definedName name="_xlnm.Print_Titles" localSheetId="9">'Cuadro 5'!$4:$5</definedName>
  </definedNames>
  <calcPr calcId="191029"/>
  <pivotCaches>
    <pivotCache cacheId="0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4" l="1"/>
  <c r="D18" i="48"/>
  <c r="L20" i="81" l="1"/>
  <c r="I20" i="81"/>
  <c r="E20" i="81"/>
  <c r="D20" i="81"/>
  <c r="C20" i="81" s="1"/>
  <c r="L19" i="81"/>
  <c r="I19" i="81"/>
  <c r="E19" i="81"/>
  <c r="D19" i="81"/>
  <c r="C19" i="81"/>
  <c r="L18" i="81"/>
  <c r="I18" i="81"/>
  <c r="E18" i="81"/>
  <c r="D18" i="81"/>
  <c r="C18" i="81"/>
  <c r="L17" i="81"/>
  <c r="I17" i="81"/>
  <c r="E17" i="81"/>
  <c r="D17" i="81"/>
  <c r="C17" i="81"/>
  <c r="L16" i="81"/>
  <c r="I16" i="81"/>
  <c r="F16" i="81"/>
  <c r="E16" i="81"/>
  <c r="C16" i="81" s="1"/>
  <c r="D16" i="81"/>
  <c r="L15" i="81"/>
  <c r="I15" i="81"/>
  <c r="F15" i="81"/>
  <c r="E15" i="81"/>
  <c r="D15" i="81"/>
  <c r="C15" i="81"/>
  <c r="L14" i="81"/>
  <c r="I14" i="81"/>
  <c r="F14" i="81"/>
  <c r="E14" i="81"/>
  <c r="C14" i="81" s="1"/>
  <c r="D14" i="81"/>
  <c r="L13" i="81"/>
  <c r="I13" i="81"/>
  <c r="F13" i="81"/>
  <c r="E13" i="81"/>
  <c r="D13" i="81"/>
  <c r="C13" i="81"/>
  <c r="L12" i="81"/>
  <c r="I12" i="81"/>
  <c r="F12" i="81"/>
  <c r="E12" i="81"/>
  <c r="C12" i="81" s="1"/>
  <c r="D12" i="81"/>
  <c r="L11" i="81"/>
  <c r="I11" i="81"/>
  <c r="F11" i="81"/>
  <c r="E11" i="81"/>
  <c r="D11" i="81"/>
  <c r="C11" i="81"/>
  <c r="L10" i="81"/>
  <c r="I10" i="81"/>
  <c r="F10" i="81"/>
  <c r="E10" i="81"/>
  <c r="C10" i="81" s="1"/>
  <c r="D10" i="81"/>
  <c r="L9" i="81"/>
  <c r="I9" i="81"/>
  <c r="F9" i="81"/>
  <c r="E9" i="81"/>
  <c r="D9" i="81"/>
  <c r="C9" i="81"/>
  <c r="L8" i="81"/>
  <c r="I8" i="81"/>
  <c r="F8" i="81"/>
  <c r="E8" i="81"/>
  <c r="C8" i="81" s="1"/>
  <c r="D8" i="81"/>
  <c r="I7" i="81"/>
  <c r="F7" i="81"/>
  <c r="E7" i="81"/>
  <c r="D7" i="81"/>
  <c r="C7" i="81"/>
  <c r="L30" i="46"/>
  <c r="I30" i="46"/>
  <c r="F30" i="46"/>
  <c r="E30" i="46"/>
  <c r="D30" i="46"/>
  <c r="C30" i="46" s="1"/>
  <c r="L29" i="46"/>
  <c r="I29" i="46"/>
  <c r="F29" i="46"/>
  <c r="E29" i="46"/>
  <c r="D29" i="46"/>
  <c r="C29" i="46"/>
  <c r="L28" i="46"/>
  <c r="I28" i="46"/>
  <c r="F28" i="46"/>
  <c r="E28" i="46"/>
  <c r="D28" i="46"/>
  <c r="C28" i="46" s="1"/>
  <c r="L27" i="46"/>
  <c r="I27" i="46"/>
  <c r="F27" i="46"/>
  <c r="E27" i="46"/>
  <c r="D27" i="46"/>
  <c r="C27" i="46"/>
  <c r="N26" i="46"/>
  <c r="M26" i="46"/>
  <c r="L26" i="46"/>
  <c r="K26" i="46"/>
  <c r="J26" i="46"/>
  <c r="I26" i="46" s="1"/>
  <c r="H26" i="46"/>
  <c r="G26" i="46"/>
  <c r="D26" i="46" s="1"/>
  <c r="C26" i="46" s="1"/>
  <c r="F26" i="46"/>
  <c r="E26" i="46"/>
  <c r="L25" i="46"/>
  <c r="I25" i="46"/>
  <c r="F25" i="46"/>
  <c r="E25" i="46"/>
  <c r="D25" i="46"/>
  <c r="C25" i="46" s="1"/>
  <c r="L24" i="46"/>
  <c r="I24" i="46"/>
  <c r="F24" i="46"/>
  <c r="E24" i="46"/>
  <c r="D24" i="46"/>
  <c r="C24" i="46"/>
  <c r="L23" i="46"/>
  <c r="I23" i="46"/>
  <c r="F23" i="46"/>
  <c r="E23" i="46"/>
  <c r="D23" i="46"/>
  <c r="C23" i="46" s="1"/>
  <c r="L22" i="46"/>
  <c r="I22" i="46"/>
  <c r="F22" i="46"/>
  <c r="E22" i="46"/>
  <c r="D22" i="46"/>
  <c r="C22" i="46"/>
  <c r="L21" i="46"/>
  <c r="I21" i="46"/>
  <c r="F21" i="46"/>
  <c r="E21" i="46"/>
  <c r="D21" i="46"/>
  <c r="C21" i="46" s="1"/>
  <c r="N20" i="46"/>
  <c r="M20" i="46"/>
  <c r="L20" i="46"/>
  <c r="K20" i="46"/>
  <c r="E20" i="46" s="1"/>
  <c r="J20" i="46"/>
  <c r="D20" i="46" s="1"/>
  <c r="C20" i="46" s="1"/>
  <c r="I20" i="46"/>
  <c r="H20" i="46"/>
  <c r="G20" i="46"/>
  <c r="F20" i="46"/>
  <c r="L19" i="46"/>
  <c r="I19" i="46"/>
  <c r="F19" i="46"/>
  <c r="E19" i="46"/>
  <c r="D19" i="46"/>
  <c r="C19" i="46"/>
  <c r="L18" i="46"/>
  <c r="I18" i="46"/>
  <c r="F18" i="46"/>
  <c r="E18" i="46"/>
  <c r="D18" i="46"/>
  <c r="C18" i="46" s="1"/>
  <c r="L17" i="46"/>
  <c r="I17" i="46"/>
  <c r="F17" i="46"/>
  <c r="E17" i="46"/>
  <c r="D17" i="46"/>
  <c r="C17" i="46"/>
  <c r="L16" i="46"/>
  <c r="I16" i="46"/>
  <c r="F16" i="46"/>
  <c r="E16" i="46"/>
  <c r="D16" i="46"/>
  <c r="C16" i="46" s="1"/>
  <c r="L15" i="46"/>
  <c r="I15" i="46"/>
  <c r="F15" i="46"/>
  <c r="E15" i="46"/>
  <c r="D15" i="46"/>
  <c r="C15" i="46"/>
  <c r="N14" i="46"/>
  <c r="M14" i="46"/>
  <c r="L14" i="46"/>
  <c r="K14" i="46"/>
  <c r="J14" i="46"/>
  <c r="I14" i="46" s="1"/>
  <c r="H14" i="46"/>
  <c r="G14" i="46"/>
  <c r="F14" i="46"/>
  <c r="E14" i="46"/>
  <c r="D14" i="46"/>
  <c r="C14" i="46"/>
  <c r="L13" i="46"/>
  <c r="I13" i="46"/>
  <c r="F13" i="46"/>
  <c r="E13" i="46"/>
  <c r="D13" i="46"/>
  <c r="C13" i="46" s="1"/>
  <c r="L12" i="46"/>
  <c r="I12" i="46"/>
  <c r="F12" i="46"/>
  <c r="E12" i="46"/>
  <c r="D12" i="46"/>
  <c r="C12" i="46"/>
  <c r="L11" i="46"/>
  <c r="I11" i="46"/>
  <c r="F11" i="46"/>
  <c r="E11" i="46"/>
  <c r="D11" i="46"/>
  <c r="C11" i="46" s="1"/>
  <c r="L10" i="46"/>
  <c r="I10" i="46"/>
  <c r="F10" i="46"/>
  <c r="E10" i="46"/>
  <c r="D10" i="46"/>
  <c r="C10" i="46"/>
  <c r="L9" i="46"/>
  <c r="I9" i="46"/>
  <c r="F9" i="46"/>
  <c r="E9" i="46"/>
  <c r="D9" i="46"/>
  <c r="C9" i="46" s="1"/>
  <c r="N8" i="46"/>
  <c r="M8" i="46"/>
  <c r="L8" i="46"/>
  <c r="K8" i="46"/>
  <c r="E8" i="46" s="1"/>
  <c r="J8" i="46"/>
  <c r="D8" i="46" s="1"/>
  <c r="C8" i="46" s="1"/>
  <c r="I8" i="46"/>
  <c r="H8" i="46"/>
  <c r="G8" i="46"/>
  <c r="F8" i="46"/>
  <c r="F87" i="80"/>
  <c r="C87" i="80"/>
  <c r="F86" i="80"/>
  <c r="C86" i="80"/>
  <c r="F85" i="80"/>
  <c r="C85" i="80"/>
  <c r="F84" i="80"/>
  <c r="C84" i="80"/>
  <c r="F83" i="80"/>
  <c r="C83" i="80"/>
  <c r="F82" i="80"/>
  <c r="C82" i="80"/>
  <c r="F81" i="80"/>
  <c r="C81" i="80"/>
  <c r="F80" i="80"/>
  <c r="C80" i="80"/>
  <c r="H79" i="80"/>
  <c r="G79" i="80"/>
  <c r="F79" i="80" s="1"/>
  <c r="E79" i="80"/>
  <c r="D79" i="80"/>
  <c r="C79" i="80"/>
  <c r="F78" i="80"/>
  <c r="C78" i="80"/>
  <c r="F77" i="80"/>
  <c r="C77" i="80"/>
  <c r="F76" i="80"/>
  <c r="C76" i="80"/>
  <c r="F75" i="80"/>
  <c r="C75" i="80"/>
  <c r="F74" i="80"/>
  <c r="C74" i="80"/>
  <c r="F73" i="80"/>
  <c r="C73" i="80"/>
  <c r="F72" i="80"/>
  <c r="C72" i="80"/>
  <c r="F71" i="80"/>
  <c r="C71" i="80"/>
  <c r="F70" i="80"/>
  <c r="C70" i="80"/>
  <c r="F69" i="80"/>
  <c r="C69" i="80"/>
  <c r="F68" i="80"/>
  <c r="C68" i="80"/>
  <c r="F67" i="80"/>
  <c r="C67" i="80"/>
  <c r="F66" i="80"/>
  <c r="C66" i="80"/>
  <c r="F65" i="80"/>
  <c r="C65" i="80"/>
  <c r="F64" i="80"/>
  <c r="C64" i="80"/>
  <c r="F63" i="80"/>
  <c r="C63" i="80"/>
  <c r="F62" i="80"/>
  <c r="C62" i="80"/>
  <c r="F61" i="80"/>
  <c r="C61" i="80"/>
  <c r="F60" i="80"/>
  <c r="C60" i="80"/>
  <c r="F59" i="80"/>
  <c r="C59" i="80"/>
  <c r="F58" i="80"/>
  <c r="C58" i="80"/>
  <c r="F57" i="80"/>
  <c r="C57" i="80"/>
  <c r="F56" i="80"/>
  <c r="C56" i="80"/>
  <c r="F55" i="80"/>
  <c r="C55" i="80"/>
  <c r="F54" i="80"/>
  <c r="C54" i="80"/>
  <c r="F53" i="80"/>
  <c r="C53" i="80"/>
  <c r="F52" i="80"/>
  <c r="C52" i="80"/>
  <c r="F51" i="80"/>
  <c r="C51" i="80"/>
  <c r="H50" i="80"/>
  <c r="G50" i="80"/>
  <c r="F50" i="80" s="1"/>
  <c r="E50" i="80"/>
  <c r="D50" i="80"/>
  <c r="C50" i="80" s="1"/>
  <c r="F49" i="80"/>
  <c r="C49" i="80"/>
  <c r="F48" i="80"/>
  <c r="C48" i="80"/>
  <c r="F47" i="80"/>
  <c r="C47" i="80"/>
  <c r="F46" i="80"/>
  <c r="C46" i="80"/>
  <c r="F45" i="80"/>
  <c r="C45" i="80"/>
  <c r="F44" i="80"/>
  <c r="C44" i="80"/>
  <c r="F43" i="80"/>
  <c r="C43" i="80"/>
  <c r="F42" i="80"/>
  <c r="C42" i="80"/>
  <c r="F41" i="80"/>
  <c r="C41" i="80"/>
  <c r="F40" i="80"/>
  <c r="C40" i="80"/>
  <c r="F39" i="80"/>
  <c r="C39" i="80"/>
  <c r="F38" i="80"/>
  <c r="C38" i="80"/>
  <c r="F37" i="80"/>
  <c r="C37" i="80"/>
  <c r="F36" i="80"/>
  <c r="C36" i="80"/>
  <c r="F35" i="80"/>
  <c r="C35" i="80"/>
  <c r="F34" i="80"/>
  <c r="C34" i="80"/>
  <c r="F33" i="80"/>
  <c r="C33" i="80"/>
  <c r="F32" i="80"/>
  <c r="C32" i="80"/>
  <c r="F31" i="80"/>
  <c r="C31" i="80"/>
  <c r="F30" i="80"/>
  <c r="C30" i="80"/>
  <c r="F29" i="80"/>
  <c r="C29" i="80"/>
  <c r="F28" i="80"/>
  <c r="C28" i="80"/>
  <c r="F27" i="80"/>
  <c r="C27" i="80"/>
  <c r="F26" i="80"/>
  <c r="C26" i="80"/>
  <c r="F25" i="80"/>
  <c r="C25" i="80"/>
  <c r="F24" i="80"/>
  <c r="C24" i="80"/>
  <c r="F23" i="80"/>
  <c r="C23" i="80"/>
  <c r="F22" i="80"/>
  <c r="C22" i="80"/>
  <c r="F21" i="80"/>
  <c r="C21" i="80"/>
  <c r="F20" i="80"/>
  <c r="C20" i="80"/>
  <c r="F19" i="80"/>
  <c r="C19" i="80"/>
  <c r="F18" i="80"/>
  <c r="C18" i="80"/>
  <c r="F17" i="80"/>
  <c r="C17" i="80"/>
  <c r="F16" i="80"/>
  <c r="C16" i="80"/>
  <c r="F15" i="80"/>
  <c r="C15" i="80"/>
  <c r="F14" i="80"/>
  <c r="C14" i="80"/>
  <c r="F13" i="80"/>
  <c r="C13" i="80"/>
  <c r="F12" i="80"/>
  <c r="C12" i="80"/>
  <c r="F11" i="80"/>
  <c r="C11" i="80"/>
  <c r="F10" i="80"/>
  <c r="C10" i="80"/>
  <c r="F9" i="80"/>
  <c r="C9" i="80"/>
  <c r="F8" i="80"/>
  <c r="C8" i="80"/>
  <c r="H7" i="80"/>
  <c r="G7" i="80"/>
  <c r="F7" i="80"/>
  <c r="E7" i="80"/>
  <c r="D7" i="80"/>
  <c r="D6" i="80" s="1"/>
  <c r="H6" i="80"/>
  <c r="G6" i="80"/>
  <c r="F6" i="80" s="1"/>
  <c r="B202" i="78"/>
  <c r="B203" i="78"/>
  <c r="E92" i="78"/>
  <c r="E93" i="78"/>
  <c r="E94" i="78"/>
  <c r="E95" i="78"/>
  <c r="E96" i="78"/>
  <c r="E97" i="78"/>
  <c r="E98" i="78"/>
  <c r="E99" i="78"/>
  <c r="E100" i="78"/>
  <c r="E101" i="78"/>
  <c r="E102" i="78"/>
  <c r="E103" i="78"/>
  <c r="E104" i="78"/>
  <c r="E105" i="78"/>
  <c r="E106" i="78"/>
  <c r="E107" i="78"/>
  <c r="E108" i="78"/>
  <c r="E109" i="78"/>
  <c r="E110" i="78"/>
  <c r="E111" i="78"/>
  <c r="E112" i="78"/>
  <c r="E113" i="78"/>
  <c r="E114" i="78"/>
  <c r="E115" i="78"/>
  <c r="E116" i="78"/>
  <c r="E117" i="78"/>
  <c r="E118" i="78"/>
  <c r="E119" i="78"/>
  <c r="E120" i="78"/>
  <c r="E121" i="78"/>
  <c r="E122" i="78"/>
  <c r="E123" i="78"/>
  <c r="E124" i="78"/>
  <c r="E125" i="78"/>
  <c r="E126" i="78"/>
  <c r="E127" i="78"/>
  <c r="E128" i="78"/>
  <c r="E129" i="78"/>
  <c r="E130" i="78"/>
  <c r="E131" i="78"/>
  <c r="E132" i="78"/>
  <c r="E133" i="78"/>
  <c r="E134" i="78"/>
  <c r="E135" i="78"/>
  <c r="E136" i="78"/>
  <c r="E137" i="78"/>
  <c r="E138" i="78"/>
  <c r="E139" i="78"/>
  <c r="E140" i="78"/>
  <c r="E141" i="78"/>
  <c r="E142" i="78"/>
  <c r="E143" i="78"/>
  <c r="E144" i="78"/>
  <c r="E145" i="78"/>
  <c r="E146" i="78"/>
  <c r="E147" i="78"/>
  <c r="E148" i="78"/>
  <c r="E149" i="78"/>
  <c r="E150" i="78"/>
  <c r="E151" i="78"/>
  <c r="E152" i="78"/>
  <c r="E153" i="78"/>
  <c r="E154" i="78"/>
  <c r="E155" i="78"/>
  <c r="E156" i="78"/>
  <c r="E157" i="78"/>
  <c r="E158" i="78"/>
  <c r="E159" i="78"/>
  <c r="E160" i="78"/>
  <c r="E161" i="78"/>
  <c r="E162" i="78"/>
  <c r="E163" i="78"/>
  <c r="E164" i="78"/>
  <c r="E165" i="78"/>
  <c r="E166" i="78"/>
  <c r="E167" i="78"/>
  <c r="E168" i="78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81" i="78"/>
  <c r="E182" i="78"/>
  <c r="E183" i="78"/>
  <c r="E184" i="78"/>
  <c r="E185" i="78"/>
  <c r="E186" i="78"/>
  <c r="E187" i="78"/>
  <c r="E188" i="78"/>
  <c r="E189" i="78"/>
  <c r="E190" i="78"/>
  <c r="E191" i="78"/>
  <c r="E192" i="78"/>
  <c r="E193" i="78"/>
  <c r="E194" i="78"/>
  <c r="E195" i="78"/>
  <c r="E196" i="78"/>
  <c r="E197" i="78"/>
  <c r="E198" i="78"/>
  <c r="E199" i="78"/>
  <c r="E200" i="78"/>
  <c r="E201" i="78"/>
  <c r="E202" i="78"/>
  <c r="B24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54" i="78"/>
  <c r="E55" i="78"/>
  <c r="E56" i="78"/>
  <c r="E57" i="78"/>
  <c r="E58" i="78"/>
  <c r="E59" i="78"/>
  <c r="E60" i="78"/>
  <c r="E61" i="78"/>
  <c r="E62" i="78"/>
  <c r="E63" i="78"/>
  <c r="E64" i="78"/>
  <c r="E65" i="78"/>
  <c r="E66" i="78"/>
  <c r="E67" i="78"/>
  <c r="E68" i="78"/>
  <c r="E69" i="78"/>
  <c r="E70" i="78"/>
  <c r="E71" i="78"/>
  <c r="E72" i="78"/>
  <c r="E73" i="78"/>
  <c r="E74" i="78"/>
  <c r="E75" i="78"/>
  <c r="E76" i="78"/>
  <c r="E77" i="78"/>
  <c r="E78" i="78"/>
  <c r="E79" i="78"/>
  <c r="E80" i="78"/>
  <c r="E81" i="78"/>
  <c r="E82" i="78"/>
  <c r="E83" i="78"/>
  <c r="E84" i="78"/>
  <c r="E85" i="78"/>
  <c r="E86" i="78"/>
  <c r="E87" i="78"/>
  <c r="E88" i="78"/>
  <c r="E89" i="78"/>
  <c r="E90" i="78"/>
  <c r="E91" i="78"/>
  <c r="E3" i="78"/>
  <c r="E4" i="78"/>
  <c r="E5" i="78"/>
  <c r="E6" i="78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" i="78"/>
  <c r="C7" i="80" l="1"/>
  <c r="E6" i="80"/>
  <c r="C6" i="80" s="1"/>
  <c r="I29" i="72"/>
  <c r="H29" i="72"/>
  <c r="H8" i="72" s="1"/>
  <c r="G29" i="72"/>
  <c r="F29" i="72"/>
  <c r="F8" i="72" s="1"/>
  <c r="E29" i="72"/>
  <c r="E8" i="72" s="1"/>
  <c r="I8" i="72"/>
  <c r="G8" i="72"/>
  <c r="I24" i="75"/>
  <c r="F24" i="75"/>
  <c r="J24" i="75" s="1"/>
  <c r="F23" i="75"/>
  <c r="J23" i="75" s="1"/>
  <c r="F22" i="75"/>
  <c r="I22" i="75" s="1"/>
  <c r="F21" i="75"/>
  <c r="J21" i="75" s="1"/>
  <c r="J20" i="75"/>
  <c r="I20" i="75"/>
  <c r="F20" i="75"/>
  <c r="F19" i="75"/>
  <c r="J19" i="75" s="1"/>
  <c r="F18" i="75"/>
  <c r="J18" i="75" s="1"/>
  <c r="F17" i="75"/>
  <c r="J17" i="75" s="1"/>
  <c r="J16" i="75"/>
  <c r="I16" i="75"/>
  <c r="F16" i="75"/>
  <c r="F15" i="75"/>
  <c r="J15" i="75" s="1"/>
  <c r="F14" i="75"/>
  <c r="I14" i="75" s="1"/>
  <c r="F13" i="75"/>
  <c r="J13" i="75" s="1"/>
  <c r="J12" i="75"/>
  <c r="I12" i="75"/>
  <c r="F12" i="75"/>
  <c r="F11" i="75"/>
  <c r="J11" i="75" s="1"/>
  <c r="F10" i="75"/>
  <c r="J10" i="75" s="1"/>
  <c r="D30" i="74"/>
  <c r="D29" i="74"/>
  <c r="F28" i="74"/>
  <c r="E28" i="74"/>
  <c r="D28" i="74"/>
  <c r="D19" i="74"/>
  <c r="D18" i="74"/>
  <c r="D17" i="74"/>
  <c r="C11" i="74"/>
  <c r="F10" i="74"/>
  <c r="E10" i="74"/>
  <c r="D10" i="74"/>
  <c r="D11" i="74" s="1"/>
  <c r="G11" i="74" s="1"/>
  <c r="E8" i="74"/>
  <c r="C8" i="74"/>
  <c r="C29" i="71"/>
  <c r="C28" i="71"/>
  <c r="F27" i="71"/>
  <c r="E27" i="71"/>
  <c r="D27" i="71"/>
  <c r="C27" i="71"/>
  <c r="C26" i="71"/>
  <c r="C25" i="71"/>
  <c r="C24" i="71"/>
  <c r="C23" i="71"/>
  <c r="C22" i="71"/>
  <c r="C21" i="71" s="1"/>
  <c r="F21" i="71"/>
  <c r="E21" i="71"/>
  <c r="D21" i="71"/>
  <c r="C20" i="71"/>
  <c r="C19" i="71"/>
  <c r="C18" i="71"/>
  <c r="F17" i="71"/>
  <c r="F11" i="71" s="1"/>
  <c r="E17" i="71"/>
  <c r="E11" i="71" s="1"/>
  <c r="D17" i="71"/>
  <c r="D11" i="71" s="1"/>
  <c r="C17" i="71"/>
  <c r="C16" i="71"/>
  <c r="C15" i="71"/>
  <c r="C11" i="71" s="1"/>
  <c r="C14" i="71"/>
  <c r="C13" i="71"/>
  <c r="C12" i="71"/>
  <c r="C10" i="71"/>
  <c r="C9" i="71"/>
  <c r="C8" i="71"/>
  <c r="C7" i="71"/>
  <c r="C6" i="71" s="1"/>
  <c r="F6" i="71"/>
  <c r="E6" i="71"/>
  <c r="D6" i="71"/>
  <c r="H14" i="77"/>
  <c r="C14" i="77"/>
  <c r="M14" i="77" s="1"/>
  <c r="H13" i="77"/>
  <c r="C13" i="77"/>
  <c r="M13" i="77" s="1"/>
  <c r="H12" i="77"/>
  <c r="C12" i="77"/>
  <c r="M12" i="77" s="1"/>
  <c r="M11" i="77"/>
  <c r="H11" i="77"/>
  <c r="C11" i="77"/>
  <c r="H10" i="77"/>
  <c r="C10" i="77"/>
  <c r="M10" i="77" s="1"/>
  <c r="H9" i="77"/>
  <c r="C9" i="77"/>
  <c r="M9" i="77" s="1"/>
  <c r="H8" i="77"/>
  <c r="C8" i="77"/>
  <c r="M8" i="77" s="1"/>
  <c r="M7" i="77"/>
  <c r="H7" i="77"/>
  <c r="H6" i="77" s="1"/>
  <c r="C7" i="77"/>
  <c r="L6" i="77"/>
  <c r="K6" i="77"/>
  <c r="J6" i="77"/>
  <c r="I6" i="77"/>
  <c r="G6" i="77"/>
  <c r="F6" i="77"/>
  <c r="E6" i="77"/>
  <c r="D6" i="77"/>
  <c r="C6" i="77"/>
  <c r="C15" i="48"/>
  <c r="C14" i="48"/>
  <c r="C13" i="48"/>
  <c r="C12" i="48"/>
  <c r="C11" i="48"/>
  <c r="C10" i="48"/>
  <c r="C9" i="48"/>
  <c r="C8" i="48"/>
  <c r="F7" i="48"/>
  <c r="E7" i="48"/>
  <c r="D7" i="48"/>
  <c r="C7" i="48" s="1"/>
  <c r="T14" i="79"/>
  <c r="S14" i="79"/>
  <c r="Q14" i="79"/>
  <c r="P14" i="79"/>
  <c r="O14" i="79" s="1"/>
  <c r="N14" i="79"/>
  <c r="M14" i="79"/>
  <c r="K14" i="79"/>
  <c r="J14" i="79"/>
  <c r="H14" i="79"/>
  <c r="G14" i="79"/>
  <c r="F14" i="79" s="1"/>
  <c r="R13" i="79"/>
  <c r="O13" i="79"/>
  <c r="L13" i="79"/>
  <c r="I13" i="79"/>
  <c r="F13" i="79"/>
  <c r="E13" i="79"/>
  <c r="D13" i="79"/>
  <c r="C13" i="79" s="1"/>
  <c r="R12" i="79"/>
  <c r="O12" i="79"/>
  <c r="L12" i="79"/>
  <c r="I12" i="79"/>
  <c r="F12" i="79"/>
  <c r="E12" i="79"/>
  <c r="D12" i="79"/>
  <c r="C12" i="79" s="1"/>
  <c r="R11" i="79"/>
  <c r="O11" i="79"/>
  <c r="L11" i="79"/>
  <c r="I11" i="79"/>
  <c r="F11" i="79"/>
  <c r="E11" i="79"/>
  <c r="D11" i="79"/>
  <c r="C11" i="79"/>
  <c r="R10" i="79"/>
  <c r="O10" i="79"/>
  <c r="L10" i="79"/>
  <c r="I10" i="79"/>
  <c r="F10" i="79"/>
  <c r="E10" i="79"/>
  <c r="D10" i="79"/>
  <c r="C10" i="79"/>
  <c r="R9" i="79"/>
  <c r="O9" i="79"/>
  <c r="L9" i="79"/>
  <c r="I9" i="79"/>
  <c r="F9" i="79"/>
  <c r="E9" i="79"/>
  <c r="D9" i="79"/>
  <c r="C9" i="79" s="1"/>
  <c r="R8" i="79"/>
  <c r="O8" i="79"/>
  <c r="L8" i="79"/>
  <c r="I8" i="79"/>
  <c r="F8" i="79"/>
  <c r="E8" i="79"/>
  <c r="D8" i="79"/>
  <c r="R16" i="64"/>
  <c r="O16" i="64"/>
  <c r="L16" i="64"/>
  <c r="I16" i="64"/>
  <c r="F16" i="64"/>
  <c r="E16" i="64"/>
  <c r="D16" i="64"/>
  <c r="R15" i="64"/>
  <c r="O15" i="64"/>
  <c r="L15" i="64"/>
  <c r="I15" i="64"/>
  <c r="F15" i="64"/>
  <c r="E15" i="64"/>
  <c r="C15" i="64" s="1"/>
  <c r="D15" i="64"/>
  <c r="T14" i="64"/>
  <c r="T17" i="64" s="1"/>
  <c r="S14" i="64"/>
  <c r="S17" i="64" s="1"/>
  <c r="Q14" i="64"/>
  <c r="Q17" i="64" s="1"/>
  <c r="P14" i="64"/>
  <c r="P17" i="64" s="1"/>
  <c r="N14" i="64"/>
  <c r="N17" i="64" s="1"/>
  <c r="M14" i="64"/>
  <c r="M17" i="64" s="1"/>
  <c r="K14" i="64"/>
  <c r="K17" i="64" s="1"/>
  <c r="J14" i="64"/>
  <c r="J17" i="64" s="1"/>
  <c r="H14" i="64"/>
  <c r="H17" i="64" s="1"/>
  <c r="G14" i="64"/>
  <c r="F14" i="64" s="1"/>
  <c r="R13" i="64"/>
  <c r="O13" i="64"/>
  <c r="L13" i="64"/>
  <c r="I13" i="64"/>
  <c r="F13" i="64"/>
  <c r="E13" i="64"/>
  <c r="D13" i="64"/>
  <c r="C13" i="64"/>
  <c r="R12" i="64"/>
  <c r="O12" i="64"/>
  <c r="L12" i="64"/>
  <c r="I12" i="64"/>
  <c r="F12" i="64"/>
  <c r="E12" i="64"/>
  <c r="D12" i="64"/>
  <c r="C12" i="64" s="1"/>
  <c r="R11" i="64"/>
  <c r="O11" i="64"/>
  <c r="L11" i="64"/>
  <c r="I11" i="64"/>
  <c r="F11" i="64"/>
  <c r="E11" i="64"/>
  <c r="C11" i="64" s="1"/>
  <c r="D11" i="64"/>
  <c r="R10" i="64"/>
  <c r="O10" i="64"/>
  <c r="L10" i="64"/>
  <c r="I10" i="64"/>
  <c r="F10" i="64"/>
  <c r="E10" i="64"/>
  <c r="D10" i="64"/>
  <c r="C10" i="64" s="1"/>
  <c r="R9" i="64"/>
  <c r="O9" i="64"/>
  <c r="L9" i="64"/>
  <c r="I9" i="64"/>
  <c r="F9" i="64"/>
  <c r="E9" i="64"/>
  <c r="D9" i="64"/>
  <c r="C9" i="64" s="1"/>
  <c r="R8" i="64"/>
  <c r="O8" i="64"/>
  <c r="L8" i="64"/>
  <c r="I8" i="64"/>
  <c r="F8" i="64"/>
  <c r="E8" i="64"/>
  <c r="D8" i="64"/>
  <c r="C8" i="64" s="1"/>
  <c r="Z16" i="70"/>
  <c r="Y16" i="70"/>
  <c r="X16" i="70" s="1"/>
  <c r="W16" i="70"/>
  <c r="V16" i="70"/>
  <c r="U16" i="70" s="1"/>
  <c r="T16" i="70"/>
  <c r="S16" i="70"/>
  <c r="R16" i="70" s="1"/>
  <c r="Q16" i="70"/>
  <c r="P16" i="70"/>
  <c r="O16" i="70"/>
  <c r="N16" i="70"/>
  <c r="M16" i="70"/>
  <c r="K16" i="70"/>
  <c r="J16" i="70"/>
  <c r="I16" i="70"/>
  <c r="H16" i="70"/>
  <c r="G16" i="70"/>
  <c r="X15" i="70"/>
  <c r="U15" i="70"/>
  <c r="R15" i="70"/>
  <c r="O15" i="70"/>
  <c r="L15" i="70"/>
  <c r="I15" i="70"/>
  <c r="F15" i="70"/>
  <c r="E15" i="70"/>
  <c r="D15" i="70"/>
  <c r="C15" i="70"/>
  <c r="X14" i="70"/>
  <c r="U14" i="70"/>
  <c r="R14" i="70"/>
  <c r="O14" i="70"/>
  <c r="L14" i="70"/>
  <c r="I14" i="70"/>
  <c r="F14" i="70"/>
  <c r="E14" i="70"/>
  <c r="C14" i="70" s="1"/>
  <c r="D14" i="70"/>
  <c r="X13" i="70"/>
  <c r="U13" i="70"/>
  <c r="R13" i="70"/>
  <c r="O13" i="70"/>
  <c r="L13" i="70"/>
  <c r="I13" i="70"/>
  <c r="F13" i="70"/>
  <c r="E13" i="70"/>
  <c r="D13" i="70"/>
  <c r="C13" i="70" s="1"/>
  <c r="X12" i="70"/>
  <c r="U12" i="70"/>
  <c r="R12" i="70"/>
  <c r="O12" i="70"/>
  <c r="L12" i="70"/>
  <c r="I12" i="70"/>
  <c r="F12" i="70"/>
  <c r="E12" i="70"/>
  <c r="D12" i="70"/>
  <c r="C12" i="70"/>
  <c r="X11" i="70"/>
  <c r="U11" i="70"/>
  <c r="R11" i="70"/>
  <c r="O11" i="70"/>
  <c r="L11" i="70"/>
  <c r="I11" i="70"/>
  <c r="F11" i="70"/>
  <c r="E11" i="70"/>
  <c r="D11" i="70"/>
  <c r="C11" i="70" s="1"/>
  <c r="X10" i="70"/>
  <c r="U10" i="70"/>
  <c r="R10" i="70"/>
  <c r="O10" i="70"/>
  <c r="L10" i="70"/>
  <c r="I10" i="70"/>
  <c r="F10" i="70"/>
  <c r="E10" i="70"/>
  <c r="D10" i="70"/>
  <c r="C10" i="70" s="1"/>
  <c r="W16" i="69"/>
  <c r="V16" i="69"/>
  <c r="U16" i="69" s="1"/>
  <c r="T16" i="69"/>
  <c r="S16" i="69"/>
  <c r="R16" i="69" s="1"/>
  <c r="Q16" i="69"/>
  <c r="P16" i="69"/>
  <c r="O16" i="69"/>
  <c r="N16" i="69"/>
  <c r="M16" i="69"/>
  <c r="K16" i="69"/>
  <c r="J16" i="69"/>
  <c r="I16" i="69" s="1"/>
  <c r="H16" i="69"/>
  <c r="G16" i="69"/>
  <c r="F16" i="69"/>
  <c r="U15" i="69"/>
  <c r="R15" i="69"/>
  <c r="O15" i="69"/>
  <c r="L15" i="69"/>
  <c r="I15" i="69"/>
  <c r="F15" i="69"/>
  <c r="E15" i="69"/>
  <c r="D15" i="69"/>
  <c r="C15" i="69" s="1"/>
  <c r="U14" i="69"/>
  <c r="R14" i="69"/>
  <c r="O14" i="69"/>
  <c r="L14" i="69"/>
  <c r="I14" i="69"/>
  <c r="F14" i="69"/>
  <c r="E14" i="69"/>
  <c r="D14" i="69"/>
  <c r="C14" i="69" s="1"/>
  <c r="U13" i="69"/>
  <c r="R13" i="69"/>
  <c r="O13" i="69"/>
  <c r="L13" i="69"/>
  <c r="I13" i="69"/>
  <c r="F13" i="69"/>
  <c r="E13" i="69"/>
  <c r="D13" i="69"/>
  <c r="C13" i="69"/>
  <c r="U12" i="69"/>
  <c r="R12" i="69"/>
  <c r="O12" i="69"/>
  <c r="L12" i="69"/>
  <c r="I12" i="69"/>
  <c r="F12" i="69"/>
  <c r="E12" i="69"/>
  <c r="D12" i="69"/>
  <c r="C12" i="69" s="1"/>
  <c r="U11" i="69"/>
  <c r="R11" i="69"/>
  <c r="O11" i="69"/>
  <c r="L11" i="69"/>
  <c r="I11" i="69"/>
  <c r="F11" i="69"/>
  <c r="E11" i="69"/>
  <c r="D11" i="69"/>
  <c r="C11" i="69" s="1"/>
  <c r="U10" i="69"/>
  <c r="R10" i="69"/>
  <c r="O10" i="69"/>
  <c r="L10" i="69"/>
  <c r="I10" i="69"/>
  <c r="F10" i="69"/>
  <c r="E10" i="69"/>
  <c r="C10" i="69" s="1"/>
  <c r="D10" i="69"/>
  <c r="D16" i="69" l="1"/>
  <c r="J22" i="75"/>
  <c r="D30" i="75" s="1"/>
  <c r="I10" i="75"/>
  <c r="I18" i="75"/>
  <c r="J14" i="75"/>
  <c r="I11" i="75"/>
  <c r="I15" i="75"/>
  <c r="I19" i="75"/>
  <c r="I23" i="75"/>
  <c r="I13" i="75"/>
  <c r="I17" i="75"/>
  <c r="I21" i="75"/>
  <c r="C16" i="77"/>
  <c r="C15" i="77"/>
  <c r="C8" i="79"/>
  <c r="L14" i="79"/>
  <c r="I14" i="79"/>
  <c r="D14" i="79"/>
  <c r="E14" i="79"/>
  <c r="R14" i="79"/>
  <c r="I14" i="64"/>
  <c r="D14" i="64"/>
  <c r="E14" i="64"/>
  <c r="G17" i="64"/>
  <c r="L14" i="64"/>
  <c r="C16" i="64"/>
  <c r="O14" i="64"/>
  <c r="C14" i="64"/>
  <c r="G18" i="64"/>
  <c r="R14" i="64"/>
  <c r="F16" i="70"/>
  <c r="L16" i="69"/>
  <c r="E16" i="69"/>
  <c r="C16" i="69" s="1"/>
  <c r="E16" i="70"/>
  <c r="D16" i="70"/>
  <c r="L16" i="70"/>
  <c r="C16" i="70"/>
  <c r="D29" i="75" l="1"/>
  <c r="D28" i="75"/>
  <c r="C14" i="79"/>
  <c r="C31" i="54" l="1"/>
  <c r="C30" i="54"/>
  <c r="C29" i="54"/>
  <c r="C28" i="54"/>
  <c r="C19" i="54"/>
  <c r="C18" i="54"/>
  <c r="C17" i="54"/>
  <c r="C16" i="54" l="1"/>
  <c r="C15" i="54" s="1"/>
  <c r="C8" i="54"/>
  <c r="E7" i="54" l="1"/>
  <c r="E9" i="54"/>
  <c r="B23" i="54" l="1"/>
  <c r="C23" i="54" s="1"/>
  <c r="C21" i="54"/>
  <c r="B24" i="54"/>
  <c r="C24" i="54" s="1"/>
  <c r="B26" i="54"/>
  <c r="C26" i="54" s="1"/>
  <c r="B25" i="54"/>
  <c r="C25" i="54" s="1"/>
  <c r="D9" i="54" l="1"/>
  <c r="C10" i="54" s="1"/>
  <c r="B3" i="78"/>
  <c r="B4" i="78"/>
  <c r="B5" i="78"/>
  <c r="B6" i="78"/>
  <c r="B7" i="78"/>
  <c r="B8" i="78"/>
  <c r="B9" i="78"/>
  <c r="B10" i="78"/>
  <c r="B11" i="78"/>
  <c r="B12" i="78"/>
  <c r="B13" i="78"/>
  <c r="B14" i="78"/>
  <c r="B15" i="78"/>
  <c r="B16" i="78"/>
  <c r="B17" i="78"/>
  <c r="B18" i="78"/>
  <c r="B19" i="78"/>
  <c r="B20" i="78"/>
  <c r="B21" i="78"/>
  <c r="B22" i="78"/>
  <c r="B23" i="78"/>
  <c r="B25" i="78"/>
  <c r="B26" i="78"/>
  <c r="B27" i="78"/>
  <c r="B28" i="78"/>
  <c r="B29" i="78"/>
  <c r="B30" i="78"/>
  <c r="B31" i="78"/>
  <c r="B32" i="78"/>
  <c r="B33" i="78"/>
  <c r="B34" i="78"/>
  <c r="B35" i="78"/>
  <c r="B36" i="78"/>
  <c r="B37" i="78"/>
  <c r="B38" i="78"/>
  <c r="B39" i="78"/>
  <c r="B40" i="78"/>
  <c r="B41" i="78"/>
  <c r="B42" i="78"/>
  <c r="B43" i="78"/>
  <c r="B44" i="78"/>
  <c r="B45" i="78"/>
  <c r="B46" i="78"/>
  <c r="B47" i="78"/>
  <c r="B48" i="78"/>
  <c r="B49" i="78"/>
  <c r="B50" i="78"/>
  <c r="B51" i="78"/>
  <c r="B52" i="78"/>
  <c r="B53" i="78"/>
  <c r="B54" i="78"/>
  <c r="B55" i="78"/>
  <c r="B56" i="78"/>
  <c r="B57" i="78"/>
  <c r="B58" i="78"/>
  <c r="B59" i="78"/>
  <c r="B60" i="78"/>
  <c r="B61" i="78"/>
  <c r="B62" i="78"/>
  <c r="B63" i="78"/>
  <c r="B64" i="78"/>
  <c r="B65" i="78"/>
  <c r="B66" i="78"/>
  <c r="B67" i="78"/>
  <c r="B68" i="78"/>
  <c r="B69" i="78"/>
  <c r="B70" i="78"/>
  <c r="B71" i="78"/>
  <c r="B72" i="78"/>
  <c r="B73" i="78"/>
  <c r="B74" i="78"/>
  <c r="B75" i="78"/>
  <c r="B76" i="78"/>
  <c r="B77" i="78"/>
  <c r="B78" i="78"/>
  <c r="B79" i="78"/>
  <c r="B80" i="78"/>
  <c r="B81" i="78"/>
  <c r="B82" i="78"/>
  <c r="B83" i="78"/>
  <c r="B84" i="78"/>
  <c r="B85" i="78"/>
  <c r="B86" i="78"/>
  <c r="B87" i="78"/>
  <c r="B88" i="78"/>
  <c r="B89" i="78"/>
  <c r="B90" i="78"/>
  <c r="B91" i="78"/>
  <c r="B92" i="78"/>
  <c r="B93" i="78"/>
  <c r="B94" i="78"/>
  <c r="B95" i="78"/>
  <c r="B96" i="78"/>
  <c r="B97" i="78"/>
  <c r="B98" i="78"/>
  <c r="B99" i="78"/>
  <c r="B100" i="78"/>
  <c r="B101" i="78"/>
  <c r="B102" i="78"/>
  <c r="B103" i="78"/>
  <c r="B104" i="78"/>
  <c r="B105" i="78"/>
  <c r="B106" i="78"/>
  <c r="B107" i="78"/>
  <c r="B108" i="78"/>
  <c r="B109" i="78"/>
  <c r="B110" i="78"/>
  <c r="B111" i="78"/>
  <c r="B112" i="78"/>
  <c r="B113" i="78"/>
  <c r="B114" i="78"/>
  <c r="B115" i="78"/>
  <c r="B116" i="78"/>
  <c r="B117" i="78"/>
  <c r="B118" i="78"/>
  <c r="B119" i="78"/>
  <c r="B120" i="78"/>
  <c r="B121" i="78"/>
  <c r="B122" i="78"/>
  <c r="B123" i="78"/>
  <c r="B124" i="78"/>
  <c r="B125" i="78"/>
  <c r="B126" i="78"/>
  <c r="B127" i="78"/>
  <c r="B128" i="78"/>
  <c r="B129" i="78"/>
  <c r="B130" i="78"/>
  <c r="B131" i="78"/>
  <c r="B132" i="78"/>
  <c r="B133" i="78"/>
  <c r="B134" i="78"/>
  <c r="B135" i="78"/>
  <c r="B136" i="78"/>
  <c r="B137" i="78"/>
  <c r="B138" i="78"/>
  <c r="B139" i="78"/>
  <c r="B140" i="78"/>
  <c r="B141" i="78"/>
  <c r="B142" i="78"/>
  <c r="B143" i="78"/>
  <c r="B144" i="78"/>
  <c r="B145" i="78"/>
  <c r="B146" i="78"/>
  <c r="B147" i="78"/>
  <c r="B148" i="78"/>
  <c r="B149" i="78"/>
  <c r="B150" i="78"/>
  <c r="B151" i="78"/>
  <c r="B152" i="78"/>
  <c r="B153" i="78"/>
  <c r="B154" i="78"/>
  <c r="B155" i="78"/>
  <c r="B156" i="78"/>
  <c r="B157" i="78"/>
  <c r="B158" i="78"/>
  <c r="B159" i="78"/>
  <c r="B160" i="78"/>
  <c r="B161" i="78"/>
  <c r="B162" i="78"/>
  <c r="B163" i="78"/>
  <c r="B164" i="78"/>
  <c r="B165" i="78"/>
  <c r="B166" i="78"/>
  <c r="B167" i="78"/>
  <c r="B168" i="78"/>
  <c r="B169" i="78"/>
  <c r="B170" i="78"/>
  <c r="B171" i="78"/>
  <c r="B172" i="78"/>
  <c r="B173" i="78"/>
  <c r="B174" i="78"/>
  <c r="B175" i="78"/>
  <c r="B176" i="78"/>
  <c r="B177" i="78"/>
  <c r="B178" i="78"/>
  <c r="B179" i="78"/>
  <c r="B180" i="78"/>
  <c r="B181" i="78"/>
  <c r="B182" i="78"/>
  <c r="B183" i="78"/>
  <c r="B184" i="78"/>
  <c r="B185" i="78"/>
  <c r="B186" i="78"/>
  <c r="B187" i="78"/>
  <c r="B188" i="78"/>
  <c r="B189" i="78"/>
  <c r="B190" i="78"/>
  <c r="B191" i="78"/>
  <c r="B192" i="78"/>
  <c r="B193" i="78"/>
  <c r="B194" i="78"/>
  <c r="B195" i="78"/>
  <c r="B196" i="78"/>
  <c r="B197" i="78"/>
  <c r="B198" i="78"/>
  <c r="B199" i="78"/>
  <c r="B200" i="78"/>
  <c r="B201" i="78"/>
  <c r="B2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L78" i="78"/>
  <c r="L77" i="78"/>
  <c r="L76" i="78"/>
  <c r="L75" i="78"/>
  <c r="L74" i="78"/>
  <c r="L73" i="78"/>
  <c r="L72" i="78"/>
  <c r="L71" i="78"/>
  <c r="L70" i="78"/>
  <c r="L69" i="78"/>
  <c r="L68" i="78"/>
  <c r="L67" i="78"/>
  <c r="L66" i="78"/>
  <c r="L65" i="78"/>
  <c r="L64" i="78"/>
  <c r="L63" i="78"/>
  <c r="L62" i="78"/>
  <c r="L61" i="78"/>
  <c r="L60" i="78"/>
  <c r="L59" i="78"/>
  <c r="L58" i="78"/>
  <c r="L57" i="78"/>
  <c r="L56" i="78"/>
  <c r="L55" i="78"/>
  <c r="L54" i="78"/>
  <c r="L53" i="78"/>
  <c r="L52" i="78"/>
  <c r="L51" i="78"/>
  <c r="L50" i="78"/>
  <c r="L49" i="78"/>
  <c r="L48" i="78"/>
  <c r="L47" i="78"/>
  <c r="L46" i="78"/>
  <c r="L45" i="78"/>
  <c r="L44" i="78"/>
  <c r="L43" i="78"/>
  <c r="L42" i="78"/>
  <c r="L41" i="78"/>
  <c r="L40" i="78"/>
  <c r="L39" i="78"/>
  <c r="L38" i="78"/>
  <c r="L37" i="78"/>
  <c r="L36" i="78"/>
  <c r="L35" i="78"/>
  <c r="L34" i="78"/>
  <c r="L33" i="78"/>
  <c r="L32" i="78"/>
  <c r="L31" i="78"/>
  <c r="L30" i="78"/>
  <c r="L29" i="78"/>
  <c r="L28" i="78"/>
  <c r="L27" i="78"/>
  <c r="L26" i="78"/>
  <c r="L25" i="78"/>
  <c r="L24" i="78"/>
  <c r="L23" i="78"/>
  <c r="L22" i="78"/>
  <c r="L21" i="78"/>
  <c r="L20" i="78"/>
  <c r="L19" i="78"/>
  <c r="L18" i="78"/>
  <c r="L17" i="78"/>
  <c r="L16" i="78"/>
  <c r="L15" i="78"/>
  <c r="L14" i="78"/>
  <c r="L13" i="78"/>
  <c r="L12" i="78"/>
  <c r="L11" i="78"/>
  <c r="L10" i="78"/>
  <c r="L9" i="78"/>
  <c r="L8" i="78"/>
  <c r="C13" i="54" l="1"/>
  <c r="C12" i="54"/>
  <c r="Z16" i="69" l="1"/>
  <c r="Y16" i="69"/>
  <c r="X16" i="69" l="1"/>
  <c r="X15" i="69" l="1"/>
  <c r="X14" i="69"/>
  <c r="X13" i="69"/>
  <c r="X12" i="69"/>
  <c r="X11" i="69"/>
  <c r="X10" i="69"/>
  <c r="B7" i="54" l="1"/>
  <c r="B10" i="54"/>
</calcChain>
</file>

<file path=xl/sharedStrings.xml><?xml version="1.0" encoding="utf-8"?>
<sst xmlns="http://schemas.openxmlformats.org/spreadsheetml/2006/main" count="8940" uniqueCount="2186">
  <si>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</si>
  <si>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</si>
  <si>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</si>
  <si>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</si>
  <si>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</si>
  <si>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</si>
  <si>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</si>
  <si>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</si>
  <si>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</si>
  <si>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</si>
  <si>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</si>
  <si>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</si>
  <si>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Circuito Escolar:</t>
  </si>
  <si>
    <t>11</t>
  </si>
  <si>
    <t>12</t>
  </si>
  <si>
    <t>13</t>
  </si>
  <si>
    <t>Alfabetización</t>
  </si>
  <si>
    <t>Educación Diversificada a Distancia</t>
  </si>
  <si>
    <t>Bachillerato por
Madurez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</si>
  <si>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</si>
  <si>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</si>
  <si>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</si>
  <si>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</si>
  <si>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</si>
  <si>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</si>
  <si>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</si>
  <si>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</si>
  <si>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</si>
  <si>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</si>
  <si>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</si>
  <si>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</si>
  <si>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</si>
  <si>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</si>
  <si>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</si>
  <si>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</si>
  <si>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1</t>
  </si>
  <si>
    <t>SAN JOSE</t>
  </si>
  <si>
    <t>2</t>
  </si>
  <si>
    <t>DESAMPARADOS</t>
  </si>
  <si>
    <t>SAN MIGUEL</t>
  </si>
  <si>
    <t>3</t>
  </si>
  <si>
    <t>LOS ANGELES</t>
  </si>
  <si>
    <t>ALAJUELA</t>
  </si>
  <si>
    <t>LIMON</t>
  </si>
  <si>
    <t>7</t>
  </si>
  <si>
    <t>RIO BLANCO</t>
  </si>
  <si>
    <t>18</t>
  </si>
  <si>
    <t>6</t>
  </si>
  <si>
    <t>PUNTARENAS</t>
  </si>
  <si>
    <t>SAN RAFAEL</t>
  </si>
  <si>
    <t>UPALA</t>
  </si>
  <si>
    <t>15</t>
  </si>
  <si>
    <t>SARAPIQUI</t>
  </si>
  <si>
    <t>4</t>
  </si>
  <si>
    <t>KATIRA</t>
  </si>
  <si>
    <t>SAN CARLOS</t>
  </si>
  <si>
    <t>14</t>
  </si>
  <si>
    <t>SANTA CRUZ</t>
  </si>
  <si>
    <t>5</t>
  </si>
  <si>
    <t>LA UNION</t>
  </si>
  <si>
    <t>ALAJUELITA</t>
  </si>
  <si>
    <t>SAN ANTONIO</t>
  </si>
  <si>
    <t>SAN ISIDRO</t>
  </si>
  <si>
    <t>SAN SEBASTIAN</t>
  </si>
  <si>
    <t>SAN JUAN DE DIOS</t>
  </si>
  <si>
    <t>SAN RAFAEL ABAJO</t>
  </si>
  <si>
    <t>PURISCAL</t>
  </si>
  <si>
    <t>LLANO BONITO</t>
  </si>
  <si>
    <t>SAN FRANCISCO</t>
  </si>
  <si>
    <t>00197</t>
  </si>
  <si>
    <t>SAN PEDRO</t>
  </si>
  <si>
    <t>16</t>
  </si>
  <si>
    <t>SAN PABLO</t>
  </si>
  <si>
    <t>PEREZ ZELEDON</t>
  </si>
  <si>
    <t>19</t>
  </si>
  <si>
    <t>EL ROBLE</t>
  </si>
  <si>
    <t>SAN LORENZO</t>
  </si>
  <si>
    <t>SANTO DOMINGO</t>
  </si>
  <si>
    <t>LA SUIZA</t>
  </si>
  <si>
    <t>POTRERO GRANDE</t>
  </si>
  <si>
    <t>CAÑAS</t>
  </si>
  <si>
    <t>COLORADO</t>
  </si>
  <si>
    <t>SANTA RITA</t>
  </si>
  <si>
    <t>SAN ROQUE</t>
  </si>
  <si>
    <t>GUACIMO</t>
  </si>
  <si>
    <t>VOLIO</t>
  </si>
  <si>
    <t>PITAL</t>
  </si>
  <si>
    <t>TILARAN</t>
  </si>
  <si>
    <t>SAN JOAQUIN</t>
  </si>
  <si>
    <t>MATINA</t>
  </si>
  <si>
    <t>SANTA MARIA</t>
  </si>
  <si>
    <t>COBANO</t>
  </si>
  <si>
    <t>GUAPILES</t>
  </si>
  <si>
    <t>ROXANA</t>
  </si>
  <si>
    <t>TURRIALBA</t>
  </si>
  <si>
    <t>TAYUTIC</t>
  </si>
  <si>
    <t>TUIS</t>
  </si>
  <si>
    <t>AGUAS CLARAS</t>
  </si>
  <si>
    <t>NICOYA</t>
  </si>
  <si>
    <t>NOSARA</t>
  </si>
  <si>
    <t>MIRAMAR</t>
  </si>
  <si>
    <t>FLORIDA</t>
  </si>
  <si>
    <t>HOJANCHA</t>
  </si>
  <si>
    <t>CARMONA</t>
  </si>
  <si>
    <t>LEPANTO</t>
  </si>
  <si>
    <t>SARDINAL</t>
  </si>
  <si>
    <t>BEBEDERO</t>
  </si>
  <si>
    <t>ESPARZA</t>
  </si>
  <si>
    <t>CHACARITA</t>
  </si>
  <si>
    <t>PITAHAYA</t>
  </si>
  <si>
    <t>CHOMES</t>
  </si>
  <si>
    <t>PAQUERA</t>
  </si>
  <si>
    <t>POCORA</t>
  </si>
  <si>
    <t>RIO JIMENEZ</t>
  </si>
  <si>
    <t>GERMANIA</t>
  </si>
  <si>
    <t>SIXAOLA</t>
  </si>
  <si>
    <t>CAHUITA</t>
  </si>
  <si>
    <t>Dirección Regional:</t>
  </si>
  <si>
    <t>Código Presupuestario:</t>
  </si>
  <si>
    <t>Crack</t>
  </si>
  <si>
    <t>Cocaína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</si>
  <si>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</si>
  <si>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</si>
  <si>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</si>
  <si>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</si>
  <si>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</si>
  <si>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</si>
  <si>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</si>
  <si>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</si>
  <si>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</si>
  <si>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</si>
  <si>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</si>
  <si>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</si>
  <si>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</si>
  <si>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</si>
  <si>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</si>
  <si>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</si>
  <si>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PCD</t>
  </si>
  <si>
    <t>OBSERVACIONES/COMENTARIOS:</t>
  </si>
  <si>
    <t>Hombres</t>
  </si>
  <si>
    <t>Mujeres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</si>
  <si>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</si>
  <si>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</si>
  <si>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</si>
  <si>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</si>
  <si>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</si>
  <si>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</si>
  <si>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</si>
  <si>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</si>
  <si>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</si>
  <si>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4834</t>
  </si>
  <si>
    <t>I Nivel</t>
  </si>
  <si>
    <t>II Nivel</t>
  </si>
  <si>
    <t>III Nivel</t>
  </si>
  <si>
    <t>4827</t>
  </si>
  <si>
    <t>CINDEA MARIA MAZZARELLO</t>
  </si>
  <si>
    <t>00042</t>
  </si>
  <si>
    <t>4828</t>
  </si>
  <si>
    <t>CINDEA SANTA ANA</t>
  </si>
  <si>
    <t>00019</t>
  </si>
  <si>
    <t>CINDEA ALBERTO BRENES MORA</t>
  </si>
  <si>
    <t>00018</t>
  </si>
  <si>
    <t>4852</t>
  </si>
  <si>
    <t>CINDEA SAN CARLOS</t>
  </si>
  <si>
    <t>00022</t>
  </si>
  <si>
    <t>00319</t>
  </si>
  <si>
    <t>4873</t>
  </si>
  <si>
    <t>CINDEA SANTA CRUZ</t>
  </si>
  <si>
    <t>00026</t>
  </si>
  <si>
    <t>00108</t>
  </si>
  <si>
    <t>_</t>
  </si>
  <si>
    <t>00110</t>
  </si>
  <si>
    <t>00109</t>
  </si>
  <si>
    <t>4885</t>
  </si>
  <si>
    <t>CINDEA CIUDAD NEILY</t>
  </si>
  <si>
    <t>00032</t>
  </si>
  <si>
    <t>4895</t>
  </si>
  <si>
    <t>CINDEA CARIARI</t>
  </si>
  <si>
    <t>00033</t>
  </si>
  <si>
    <t>CINDEA CARIARI-CAMPO DOS</t>
  </si>
  <si>
    <t>00265</t>
  </si>
  <si>
    <t>00078</t>
  </si>
  <si>
    <t>CINDEA CARIARI-LOS ANGELES</t>
  </si>
  <si>
    <t>00085</t>
  </si>
  <si>
    <t>4897</t>
  </si>
  <si>
    <t>CINDEA UPALA</t>
  </si>
  <si>
    <t>00023</t>
  </si>
  <si>
    <t>00129</t>
  </si>
  <si>
    <t>4911</t>
  </si>
  <si>
    <t>00127</t>
  </si>
  <si>
    <t>5101</t>
  </si>
  <si>
    <t>00128</t>
  </si>
  <si>
    <t>5280</t>
  </si>
  <si>
    <t>00124</t>
  </si>
  <si>
    <t>5281</t>
  </si>
  <si>
    <t>CINDEA UPALA-MEXICO</t>
  </si>
  <si>
    <t>00125</t>
  </si>
  <si>
    <t>5282</t>
  </si>
  <si>
    <t>CINDEA UPALA-SAN ISIDRO</t>
  </si>
  <si>
    <t>00123</t>
  </si>
  <si>
    <t>5283</t>
  </si>
  <si>
    <t>00130</t>
  </si>
  <si>
    <t>5676</t>
  </si>
  <si>
    <t>CINDEA RICARDO JIMENEZ O.</t>
  </si>
  <si>
    <t>00036</t>
  </si>
  <si>
    <t>5686</t>
  </si>
  <si>
    <t>00291</t>
  </si>
  <si>
    <t>5687</t>
  </si>
  <si>
    <t>CINDEA TURRIALBA</t>
  </si>
  <si>
    <t>00025</t>
  </si>
  <si>
    <t>5688</t>
  </si>
  <si>
    <t>00095</t>
  </si>
  <si>
    <t>5746</t>
  </si>
  <si>
    <t>00092</t>
  </si>
  <si>
    <t>5835</t>
  </si>
  <si>
    <t>00093</t>
  </si>
  <si>
    <t>5888</t>
  </si>
  <si>
    <t>00098</t>
  </si>
  <si>
    <t>5889</t>
  </si>
  <si>
    <t>00096</t>
  </si>
  <si>
    <t>5980</t>
  </si>
  <si>
    <t>00094</t>
  </si>
  <si>
    <t>6015</t>
  </si>
  <si>
    <t>00099</t>
  </si>
  <si>
    <t>6221</t>
  </si>
  <si>
    <t>00097</t>
  </si>
  <si>
    <t>6268</t>
  </si>
  <si>
    <t>CINDEA SAN JUAN DE DIOS</t>
  </si>
  <si>
    <t>00041</t>
  </si>
  <si>
    <t>6499</t>
  </si>
  <si>
    <t>00289</t>
  </si>
  <si>
    <t>6511</t>
  </si>
  <si>
    <t>6513</t>
  </si>
  <si>
    <t>CINDEA SAN JUAN DE DIOS-SAN RAFAEL</t>
  </si>
  <si>
    <t>00236</t>
  </si>
  <si>
    <t>6515</t>
  </si>
  <si>
    <t>CINDEA PURISCAL</t>
  </si>
  <si>
    <t>00038</t>
  </si>
  <si>
    <t>6516</t>
  </si>
  <si>
    <t>00152</t>
  </si>
  <si>
    <t>6517</t>
  </si>
  <si>
    <t>00178</t>
  </si>
  <si>
    <t>6518</t>
  </si>
  <si>
    <t>00153</t>
  </si>
  <si>
    <t>6519</t>
  </si>
  <si>
    <t>00021</t>
  </si>
  <si>
    <t>6520</t>
  </si>
  <si>
    <t>00107</t>
  </si>
  <si>
    <t>6521</t>
  </si>
  <si>
    <t>CINDEA PUERTO VIEJO</t>
  </si>
  <si>
    <t>00261</t>
  </si>
  <si>
    <t>6522</t>
  </si>
  <si>
    <t>CINDEA PUERTO VIEJO-FINCA OCHO</t>
  </si>
  <si>
    <t>00039</t>
  </si>
  <si>
    <t>6539</t>
  </si>
  <si>
    <t>CINDEA PUERTO VIEJO-HUETARES</t>
  </si>
  <si>
    <t>00220</t>
  </si>
  <si>
    <t>6541</t>
  </si>
  <si>
    <t>CINDEA ABANGARES</t>
  </si>
  <si>
    <t>00046</t>
  </si>
  <si>
    <t>6552</t>
  </si>
  <si>
    <t>00157</t>
  </si>
  <si>
    <t>6572</t>
  </si>
  <si>
    <t>6573</t>
  </si>
  <si>
    <t>CINDEA ABANGARES-MATAPALO</t>
  </si>
  <si>
    <t>00159</t>
  </si>
  <si>
    <t>6585</t>
  </si>
  <si>
    <t>6586</t>
  </si>
  <si>
    <t>00158</t>
  </si>
  <si>
    <t>6587</t>
  </si>
  <si>
    <t>6626</t>
  </si>
  <si>
    <t>CINDEA BRIBRI</t>
  </si>
  <si>
    <t>00044</t>
  </si>
  <si>
    <t>6627</t>
  </si>
  <si>
    <t>CINDEA BRIBRI-CAHUITA</t>
  </si>
  <si>
    <t>00201</t>
  </si>
  <si>
    <t>6628</t>
  </si>
  <si>
    <t>CINDEA BRIBRI-FINCA COSTA RICA</t>
  </si>
  <si>
    <t>00200</t>
  </si>
  <si>
    <t>6629</t>
  </si>
  <si>
    <t>CINDEA 28 MILLAS</t>
  </si>
  <si>
    <t>00048</t>
  </si>
  <si>
    <t>6668</t>
  </si>
  <si>
    <t>CINDEA 28 MILLAS-ESTRADA</t>
  </si>
  <si>
    <t>00198</t>
  </si>
  <si>
    <t>6669</t>
  </si>
  <si>
    <t>6670</t>
  </si>
  <si>
    <t>CINDEA 28 MILLAS-LINEA B</t>
  </si>
  <si>
    <t>00196</t>
  </si>
  <si>
    <t>6671</t>
  </si>
  <si>
    <t>CINDEA 28 MILLAS-LUZON</t>
  </si>
  <si>
    <t>00193</t>
  </si>
  <si>
    <t>Sí</t>
  </si>
  <si>
    <t>6672</t>
  </si>
  <si>
    <t>CINDEA 28 MILLAS-MATINA</t>
  </si>
  <si>
    <t>00195</t>
  </si>
  <si>
    <t>6673</t>
  </si>
  <si>
    <t>CINDEA 28 MILLAS-PALACIOS</t>
  </si>
  <si>
    <t>6674</t>
  </si>
  <si>
    <t>CINDEA 28 MILLAS-SAHARA</t>
  </si>
  <si>
    <t>00192</t>
  </si>
  <si>
    <t>6675</t>
  </si>
  <si>
    <t>CINDEA 28 MILLAS-SANTA MARTA</t>
  </si>
  <si>
    <t>00194</t>
  </si>
  <si>
    <t>CINDEA LIMON</t>
  </si>
  <si>
    <t>00045</t>
  </si>
  <si>
    <t>CINDEA LIMON-LIMON 2000</t>
  </si>
  <si>
    <t>00106</t>
  </si>
  <si>
    <t>CINDEA LIMON-RIO BLANCO</t>
  </si>
  <si>
    <t>00267</t>
  </si>
  <si>
    <t>00100</t>
  </si>
  <si>
    <t>CINDEA LIMON-TOMAS GUARDIA</t>
  </si>
  <si>
    <t>00102</t>
  </si>
  <si>
    <t>CINDEA VENECIA</t>
  </si>
  <si>
    <t>00047</t>
  </si>
  <si>
    <t>CINDEA VENECIA-SANTA RITA</t>
  </si>
  <si>
    <t>00176</t>
  </si>
  <si>
    <t>CINDEA JICARAL</t>
  </si>
  <si>
    <t>00034</t>
  </si>
  <si>
    <t>00049</t>
  </si>
  <si>
    <t>00112</t>
  </si>
  <si>
    <t>CINDEA FLORIDA</t>
  </si>
  <si>
    <t>00050</t>
  </si>
  <si>
    <t>CINDEA FLORIDA-ALEGRIA</t>
  </si>
  <si>
    <t>00296</t>
  </si>
  <si>
    <t>CINDEA FLORIDA-GRANO DE ORO</t>
  </si>
  <si>
    <t>00309</t>
  </si>
  <si>
    <t>CINDEA FLORIDA-PORTON IBERIA</t>
  </si>
  <si>
    <t>00310</t>
  </si>
  <si>
    <t>CINDEA COLONIA PUNTARENAS</t>
  </si>
  <si>
    <t>00126</t>
  </si>
  <si>
    <t>00134</t>
  </si>
  <si>
    <t>00131</t>
  </si>
  <si>
    <t>00132</t>
  </si>
  <si>
    <t>00135</t>
  </si>
  <si>
    <t>CINDEA NICOYA</t>
  </si>
  <si>
    <t>00043</t>
  </si>
  <si>
    <t>00272</t>
  </si>
  <si>
    <t>00184</t>
  </si>
  <si>
    <t>CINDEA NICOYA-SAN ANTONIO</t>
  </si>
  <si>
    <t>00286</t>
  </si>
  <si>
    <t>00259</t>
  </si>
  <si>
    <t>CINDEA GUACIMO</t>
  </si>
  <si>
    <t>00254</t>
  </si>
  <si>
    <t>CINDEA GUACIMO-EL CARMEN</t>
  </si>
  <si>
    <t>00315</t>
  </si>
  <si>
    <t>CINDEA GUACIMO-LA SELVA</t>
  </si>
  <si>
    <t>00313</t>
  </si>
  <si>
    <t>CINDEA GUACIMO-PARISMINA</t>
  </si>
  <si>
    <t>00314</t>
  </si>
  <si>
    <t>CINDEA LOS CHILES</t>
  </si>
  <si>
    <t>00119</t>
  </si>
  <si>
    <t>CINDEA LOS CHILES-EL PARQUE</t>
  </si>
  <si>
    <t>00252</t>
  </si>
  <si>
    <t>00223</t>
  </si>
  <si>
    <t>CINDEA HEREDIANA</t>
  </si>
  <si>
    <t>00293</t>
  </si>
  <si>
    <t>CINDEA HEREDIANA-CAIRO</t>
  </si>
  <si>
    <t>00294</t>
  </si>
  <si>
    <t>CINDEA HEREDIANA-EL MILANO</t>
  </si>
  <si>
    <t>00312</t>
  </si>
  <si>
    <t>CINDEA HEREDIANA-EL PEJE</t>
  </si>
  <si>
    <t>00311</t>
  </si>
  <si>
    <t>CINDEA HEREDIANA-GERMANIA</t>
  </si>
  <si>
    <t>00187</t>
  </si>
  <si>
    <t>CINDEA LA BOMBA</t>
  </si>
  <si>
    <t>00105</t>
  </si>
  <si>
    <t>CINDEA LA BOMBA-BANANITO SUR</t>
  </si>
  <si>
    <t>00101</t>
  </si>
  <si>
    <t>CINDEA LA BOMBA-LA GUARIA</t>
  </si>
  <si>
    <t>00295</t>
  </si>
  <si>
    <t>CINDEA LA BOMBA-PENSHURT</t>
  </si>
  <si>
    <t>00266</t>
  </si>
  <si>
    <t>CINDEA LA BOMBA-SAN CLEMENTE</t>
  </si>
  <si>
    <t>00205</t>
  </si>
  <si>
    <t>CINDEA COBANO</t>
  </si>
  <si>
    <t>00182</t>
  </si>
  <si>
    <t>CINDEA DE PITAL</t>
  </si>
  <si>
    <t>00120</t>
  </si>
  <si>
    <t>CINDEA PEJIBAYE</t>
  </si>
  <si>
    <t>00113</t>
  </si>
  <si>
    <t>CINDEA MIRAMAR</t>
  </si>
  <si>
    <t>00304</t>
  </si>
  <si>
    <t>CINDEA MIRAMAR-PITAHAYA</t>
  </si>
  <si>
    <t>00305</t>
  </si>
  <si>
    <t>CINDEA MIRAMAR-SARDINAL</t>
  </si>
  <si>
    <t>00306</t>
  </si>
  <si>
    <t>CINDEA PUNTARENAS</t>
  </si>
  <si>
    <t>00299</t>
  </si>
  <si>
    <t>00175</t>
  </si>
  <si>
    <t>CINDEA JUDAS</t>
  </si>
  <si>
    <t>00300</t>
  </si>
  <si>
    <t>CINDEA JUDAS-COSTA PAJAROS</t>
  </si>
  <si>
    <t>00302</t>
  </si>
  <si>
    <t>CINDEA ESPARZA</t>
  </si>
  <si>
    <t>00303</t>
  </si>
  <si>
    <t>CINDEA FLORENCIA</t>
  </si>
  <si>
    <t>00115</t>
  </si>
  <si>
    <t>CINDEA FLORENCIA-PLATANAR</t>
  </si>
  <si>
    <t>00121</t>
  </si>
  <si>
    <t>CINDEA FLORENCIA-SANTA CLARA</t>
  </si>
  <si>
    <t>00114</t>
  </si>
  <si>
    <t>CINDEA HUACAS</t>
  </si>
  <si>
    <t>00111</t>
  </si>
  <si>
    <t>CINDEA LA PERLA</t>
  </si>
  <si>
    <t>00122</t>
  </si>
  <si>
    <t>00118</t>
  </si>
  <si>
    <t>CINDEA SANTA ROSA</t>
  </si>
  <si>
    <t>00117</t>
  </si>
  <si>
    <t>00116</t>
  </si>
  <si>
    <t>CINDEA GUATUSO</t>
  </si>
  <si>
    <t>00255</t>
  </si>
  <si>
    <t>CINDEA SAN ISIDRO</t>
  </si>
  <si>
    <t>00308</t>
  </si>
  <si>
    <t>CINDEA SAN ISIDRO-VALLE AZUL</t>
  </si>
  <si>
    <t>00190</t>
  </si>
  <si>
    <t>CINDEA LA PAZ</t>
  </si>
  <si>
    <t>00307</t>
  </si>
  <si>
    <t>CINDEA RIO JIMENEZ</t>
  </si>
  <si>
    <t>00298</t>
  </si>
  <si>
    <t>CINDEA RIO JIMENEZ-SANTA MARIA</t>
  </si>
  <si>
    <t>00316</t>
  </si>
  <si>
    <t>CINDEA LA RITA</t>
  </si>
  <si>
    <t>00081</t>
  </si>
  <si>
    <t>CINDEA LA RITA-HUETAR</t>
  </si>
  <si>
    <t>00180</t>
  </si>
  <si>
    <t>CINDEA LA RITA-LA TERESA</t>
  </si>
  <si>
    <t>00179</t>
  </si>
  <si>
    <t>CINDEA LA RITA-TICABAN</t>
  </si>
  <si>
    <t>00181</t>
  </si>
  <si>
    <t>CINDEA NANDAYURE</t>
  </si>
  <si>
    <t>00271</t>
  </si>
  <si>
    <t>CINDEA SAN PABLO</t>
  </si>
  <si>
    <t>00002</t>
  </si>
  <si>
    <t>CINDEA SAN JOAQUIN</t>
  </si>
  <si>
    <t>00003</t>
  </si>
  <si>
    <t>CINDEA SAN JOAQUIN-COPAL</t>
  </si>
  <si>
    <t>00273</t>
  </si>
  <si>
    <t>CINDEA PUERTO JIMENEZ</t>
  </si>
  <si>
    <t>00278</t>
  </si>
  <si>
    <t>CINDEA SAN VITO</t>
  </si>
  <si>
    <t>00001</t>
  </si>
  <si>
    <t>CINDEA SAN VITO-EL ROBLE</t>
  </si>
  <si>
    <t>00233</t>
  </si>
  <si>
    <t>CINDEA SAN VITO-ENCUENTRO</t>
  </si>
  <si>
    <t>00138</t>
  </si>
  <si>
    <t>CINDEA SAN VITO-FILA MENDEZ</t>
  </si>
  <si>
    <t>00141</t>
  </si>
  <si>
    <t>CINDEA SAN VITO-LA CASONA</t>
  </si>
  <si>
    <t>00191</t>
  </si>
  <si>
    <t>CINDEA PAVAS</t>
  </si>
  <si>
    <t>00199</t>
  </si>
  <si>
    <t>CINDEA ESCAZU</t>
  </si>
  <si>
    <t>00004</t>
  </si>
  <si>
    <t>CINDEA SAN ANTONIO DEL HUMO</t>
  </si>
  <si>
    <t>00206</t>
  </si>
  <si>
    <t>00317</t>
  </si>
  <si>
    <t>CINDEA SAN MARTIN</t>
  </si>
  <si>
    <t>00222</t>
  </si>
  <si>
    <t>CINDEA SAN MARTIN-BELLA VISTA</t>
  </si>
  <si>
    <t>00005</t>
  </si>
  <si>
    <t>CINDEA SAN MARTIN-CASCADAS</t>
  </si>
  <si>
    <t>00080</t>
  </si>
  <si>
    <t>CINDEA SAN MARTIN-LA UNION</t>
  </si>
  <si>
    <t>00264</t>
  </si>
  <si>
    <t>CINDEA PAQUERA</t>
  </si>
  <si>
    <t>00183</t>
  </si>
  <si>
    <t>CINDEA SAN MIGUEL</t>
  </si>
  <si>
    <t>00297</t>
  </si>
  <si>
    <t>CINDEA SURETKA</t>
  </si>
  <si>
    <t>00203</t>
  </si>
  <si>
    <t>CINDEA SURETKA-CHINA KICHA</t>
  </si>
  <si>
    <t>00008</t>
  </si>
  <si>
    <t>CINDEA SURETKA-KATSI</t>
  </si>
  <si>
    <t>00007</t>
  </si>
  <si>
    <t>CINDEA REPUBLICA DE NICARAGUA</t>
  </si>
  <si>
    <t>00035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</si>
  <si>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</si>
  <si>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</si>
  <si>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</si>
  <si>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</si>
  <si>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</si>
  <si>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</si>
  <si>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</si>
  <si>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</si>
  <si>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</si>
  <si>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</si>
  <si>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</si>
  <si>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</si>
  <si>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</si>
  <si>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</si>
  <si>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</si>
  <si>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</si>
  <si>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</si>
  <si>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</si>
  <si>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CINDEA CARIARI-LAS PALMITAS</t>
  </si>
  <si>
    <t>00086</t>
  </si>
  <si>
    <t>CINDEA GUATUSO-PALENQUE TONJIBE</t>
  </si>
  <si>
    <t>00058</t>
  </si>
  <si>
    <t>CINDEA PAVAS-CIUDADELA DE PAVAS</t>
  </si>
  <si>
    <t>00056</t>
  </si>
  <si>
    <t>CINDEA PAVAS-RINCON GRANDE</t>
  </si>
  <si>
    <t>00057</t>
  </si>
  <si>
    <t>CINDEA SAN ANTONIO DEL HUMO-EL LIMBO</t>
  </si>
  <si>
    <t>00059</t>
  </si>
  <si>
    <t>00060</t>
  </si>
  <si>
    <t>CINDEA CIUDAD CORTES</t>
  </si>
  <si>
    <t>00009</t>
  </si>
  <si>
    <t>CINDEA CIUDAD CORTES-FINCA SEIS-ONCE</t>
  </si>
  <si>
    <t>00011</t>
  </si>
  <si>
    <t>CINDEA KABAKOL</t>
  </si>
  <si>
    <t>00052</t>
  </si>
  <si>
    <t>00053</t>
  </si>
  <si>
    <t>CINDEA KABAKOL-BIJAGUAL</t>
  </si>
  <si>
    <t>00054</t>
  </si>
  <si>
    <t>CINDEA KABAKOL-SAN ANTONIO</t>
  </si>
  <si>
    <t>00055</t>
  </si>
  <si>
    <t>CINDEA BUENOS AIRES</t>
  </si>
  <si>
    <t>00012</t>
  </si>
  <si>
    <t>00013</t>
  </si>
  <si>
    <t>CINDEA BUENOS AIRES-POTRERO GRANDE</t>
  </si>
  <si>
    <t>00014</t>
  </si>
  <si>
    <t>CINDEA BUENOS AIRES-BIOLLEY</t>
  </si>
  <si>
    <t>00015</t>
  </si>
  <si>
    <t>CINDEA MONTERREY</t>
  </si>
  <si>
    <t>CINDEA PAVON</t>
  </si>
  <si>
    <t>CINDEA SARDINAL</t>
  </si>
  <si>
    <t>CINDEA BELEN CARRILLO</t>
  </si>
  <si>
    <t>CINDEA BEBEDERO</t>
  </si>
  <si>
    <t>00163</t>
  </si>
  <si>
    <t>CINDEA TILARAN</t>
  </si>
  <si>
    <t>00061</t>
  </si>
  <si>
    <t>CINDEA LA PALMA</t>
  </si>
  <si>
    <t>00156</t>
  </si>
  <si>
    <t>CINDEA LA PALMA-COLORADO</t>
  </si>
  <si>
    <t>CINDEA LA PALMA-SAN BUENAVENTURA</t>
  </si>
  <si>
    <t>CINDEA TAYUTIC-CANADA</t>
  </si>
  <si>
    <t>CINDEA TAYUTIC-SAN FRANCISCO DE TUIS</t>
  </si>
  <si>
    <t>CINDEA TAYUTIC</t>
  </si>
  <si>
    <t>CINDEA PEJIBAYE-JUAN VIÑAS</t>
  </si>
  <si>
    <t>CINDEA SAN JOSE DE UPALA</t>
  </si>
  <si>
    <t>CINDEA AGUAS CLARAS</t>
  </si>
  <si>
    <t>CINDEA BRASILIA</t>
  </si>
  <si>
    <t>CINDEA BIJAGUA-CANALETE</t>
  </si>
  <si>
    <t>CINDEA BIJAGUA</t>
  </si>
  <si>
    <t>CINDEA KATIRA</t>
  </si>
  <si>
    <t>CINDEA KATIRA-EL CRUCE</t>
  </si>
  <si>
    <t>CINDEA KATIRA-LLANO BONITO</t>
  </si>
  <si>
    <t>COTO</t>
  </si>
  <si>
    <t>PENINSULAR</t>
  </si>
  <si>
    <t>OCCIDENTE</t>
  </si>
  <si>
    <t>OLMAN FALLAS CAMBRONERO</t>
  </si>
  <si>
    <t>JANS SANCHEZ SANDI</t>
  </si>
  <si>
    <t>ZAILER ALVARADO MURILLO</t>
  </si>
  <si>
    <t>DORITA GUTIERREZ MATARRITA</t>
  </si>
  <si>
    <t>RICARDO REYES DOBLES</t>
  </si>
  <si>
    <t>RANDALL SOLANO SOLANO</t>
  </si>
  <si>
    <t>XIOMARA CALVIN WATSON</t>
  </si>
  <si>
    <t>VIVIANNA BARRIENTOS ALVARADO</t>
  </si>
  <si>
    <t>MARTA OVIEDO VILLALOBOS</t>
  </si>
  <si>
    <t>JORGE MAURICIO ESCOBAR TELLEZ</t>
  </si>
  <si>
    <t>YESSENIA VALVERDE CANO</t>
  </si>
  <si>
    <t>FRANCO JIMENEZ ACOSTA</t>
  </si>
  <si>
    <t>CARLOS CHAMBERS QUESADA</t>
  </si>
  <si>
    <t>GRETTEL CASTRO MORALES</t>
  </si>
  <si>
    <t>MARTA GAMBOA JARA</t>
  </si>
  <si>
    <t>*</t>
  </si>
  <si>
    <t>Pertenece</t>
  </si>
  <si>
    <t>EDUCACIÓN CONVENCIONAL (Plan de Estudios Modular) Y EDUCACIÓN EMERGENTE</t>
  </si>
  <si>
    <t>EDUCACIÓN CONVENCIONAL (Plan de Estudios Modular)</t>
  </si>
  <si>
    <t xml:space="preserve">
TOTAL</t>
  </si>
  <si>
    <t>Académico</t>
  </si>
  <si>
    <t>Técnico</t>
  </si>
  <si>
    <t>OBSERVACIONES:</t>
  </si>
  <si>
    <t>8.</t>
  </si>
  <si>
    <t>9.</t>
  </si>
  <si>
    <t>10.</t>
  </si>
  <si>
    <t>I Periodo</t>
  </si>
  <si>
    <t>II Periodo</t>
  </si>
  <si>
    <t>6741</t>
  </si>
  <si>
    <t>6797</t>
  </si>
  <si>
    <t>6798</t>
  </si>
  <si>
    <t>6801</t>
  </si>
  <si>
    <t>6831</t>
  </si>
  <si>
    <t>6832</t>
  </si>
  <si>
    <t>6833</t>
  </si>
  <si>
    <t>00071</t>
  </si>
  <si>
    <t>CINDEA LA PAZ-VOLIO</t>
  </si>
  <si>
    <t>00062</t>
  </si>
  <si>
    <t>CINDEA SAN ANTONIO DEL HUMO-LLANO BONITO</t>
  </si>
  <si>
    <t>CINDEA SAN ANTONIO DEL HUMO-PUEBLO NUEVO</t>
  </si>
  <si>
    <t>00066</t>
  </si>
  <si>
    <t>00065</t>
  </si>
  <si>
    <t>CINDEA TILARAN-NUEVO ARENAL</t>
  </si>
  <si>
    <t>00063</t>
  </si>
  <si>
    <t>CINDEA MONTES DE OCA</t>
  </si>
  <si>
    <t>CINDEA CORONADO</t>
  </si>
  <si>
    <t>CINDEA MORAVIA</t>
  </si>
  <si>
    <t>CINDEA HOJANCHA</t>
  </si>
  <si>
    <t>CINDEA NOSARA</t>
  </si>
  <si>
    <t>CINDEA SAMARA</t>
  </si>
  <si>
    <t>CINDEA ALAJUELITA</t>
  </si>
  <si>
    <t>CINDEA EL COCAL</t>
  </si>
  <si>
    <t>00072</t>
  </si>
  <si>
    <t>00070</t>
  </si>
  <si>
    <t>00069</t>
  </si>
  <si>
    <t>00067</t>
  </si>
  <si>
    <t>00068</t>
  </si>
  <si>
    <t>00064</t>
  </si>
  <si>
    <t>SAN JOSE OESTE</t>
  </si>
  <si>
    <t>ZONA NORTE-NORTE</t>
  </si>
  <si>
    <t>SAN JOSE CENTRAL</t>
  </si>
  <si>
    <t>SULA</t>
  </si>
  <si>
    <t>GRANDE DE TERRABA</t>
  </si>
  <si>
    <t>SAN JOSE NORTE</t>
  </si>
  <si>
    <t>DON BOSCO</t>
  </si>
  <si>
    <t>SANTA ANA CENTRO</t>
  </si>
  <si>
    <t>BARRIO MEXICO</t>
  </si>
  <si>
    <t>LA MARINA</t>
  </si>
  <si>
    <t>PANAMA</t>
  </si>
  <si>
    <t>NARANJO DE LAUREL</t>
  </si>
  <si>
    <t>LINDA VISTA</t>
  </si>
  <si>
    <t>CAMPO DOS</t>
  </si>
  <si>
    <t>LAS PALMITAS</t>
  </si>
  <si>
    <t>CARIT</t>
  </si>
  <si>
    <t>PALMICHAL DE ACOSTA</t>
  </si>
  <si>
    <t>SAN RAFAEL OJO DE AGUA</t>
  </si>
  <si>
    <t>TICARI</t>
  </si>
  <si>
    <t>FINCA 8</t>
  </si>
  <si>
    <t>HUETARES</t>
  </si>
  <si>
    <t>SAO PABLO</t>
  </si>
  <si>
    <t>MATAPALO</t>
  </si>
  <si>
    <t>BRIBRI</t>
  </si>
  <si>
    <t>28 MILLAS</t>
  </si>
  <si>
    <t>ESTRADA</t>
  </si>
  <si>
    <t>LINEA B</t>
  </si>
  <si>
    <t>PALACIOS</t>
  </si>
  <si>
    <t>SAHARA</t>
  </si>
  <si>
    <t>SANTA MARTA</t>
  </si>
  <si>
    <t>LIMON CENTRO</t>
  </si>
  <si>
    <t>LIMON 2000</t>
  </si>
  <si>
    <t>LIVERPOOL</t>
  </si>
  <si>
    <t>VENECIA CENTRO</t>
  </si>
  <si>
    <t>JICARAL</t>
  </si>
  <si>
    <t>LA ALEGRIA</t>
  </si>
  <si>
    <t>GRANO DE ORO</t>
  </si>
  <si>
    <t>COLONIA PUNTARENAS</t>
  </si>
  <si>
    <t>SAN MARTIN</t>
  </si>
  <si>
    <t>PARISMINA</t>
  </si>
  <si>
    <t>EL PARQUE</t>
  </si>
  <si>
    <t>HEREDIANA</t>
  </si>
  <si>
    <t>EL MILANO</t>
  </si>
  <si>
    <t>EL PEJE</t>
  </si>
  <si>
    <t>LA BOMBA</t>
  </si>
  <si>
    <t>LA GUARIA</t>
  </si>
  <si>
    <t>PENSHURT</t>
  </si>
  <si>
    <t>SAN CLEMENTE</t>
  </si>
  <si>
    <t>BARRIO EL COLEGIO</t>
  </si>
  <si>
    <t>JUDAS</t>
  </si>
  <si>
    <t>COSTA PAJAROS</t>
  </si>
  <si>
    <t>FLORENCIA CENTRO</t>
  </si>
  <si>
    <t>PLATANAR</t>
  </si>
  <si>
    <t>SANTA CLARA</t>
  </si>
  <si>
    <t>VILLARREAL</t>
  </si>
  <si>
    <t>BOCA DE ARENAL</t>
  </si>
  <si>
    <t>VALLE AZUL</t>
  </si>
  <si>
    <t>LA ESPERANZA</t>
  </si>
  <si>
    <t>LA RITA</t>
  </si>
  <si>
    <t>HUETAR</t>
  </si>
  <si>
    <t>LA TERESA</t>
  </si>
  <si>
    <t>TICABAN</t>
  </si>
  <si>
    <t>LA URBA</t>
  </si>
  <si>
    <t>LOS REYES</t>
  </si>
  <si>
    <t>FILA MENDEZ</t>
  </si>
  <si>
    <t>LA CASONA</t>
  </si>
  <si>
    <t>RINCON GRANDE</t>
  </si>
  <si>
    <t>EL LIMBO</t>
  </si>
  <si>
    <t>PUEBLO NUEVO</t>
  </si>
  <si>
    <t>BELLA VISTA</t>
  </si>
  <si>
    <t>LAS CASCADAS</t>
  </si>
  <si>
    <t>SURETKA</t>
  </si>
  <si>
    <t>PATIÑO</t>
  </si>
  <si>
    <t>SEPECUE</t>
  </si>
  <si>
    <t>OJO DE AGUA</t>
  </si>
  <si>
    <t>SAN RAFAEL CABAGRA</t>
  </si>
  <si>
    <t>BIJAGUAL</t>
  </si>
  <si>
    <t>URBANIZACION LAS LOMAS</t>
  </si>
  <si>
    <t>PLAYAS DEL COCO</t>
  </si>
  <si>
    <t>EL CARMEN</t>
  </si>
  <si>
    <t>LA PALMA</t>
  </si>
  <si>
    <t>SAN BUENAVENTURA</t>
  </si>
  <si>
    <t>CENTRO</t>
  </si>
  <si>
    <t>SAN JUAN NORTE</t>
  </si>
  <si>
    <t>BRASILIA</t>
  </si>
  <si>
    <t>EL COLEGIO</t>
  </si>
  <si>
    <t>EL CRUCE</t>
  </si>
  <si>
    <t>TORITO</t>
  </si>
  <si>
    <t>GAVILAN</t>
  </si>
  <si>
    <t>EL COCAL</t>
  </si>
  <si>
    <t>GREVEN MIRANDA CORRALES</t>
  </si>
  <si>
    <t>EVELYN GARRO CUBILLO</t>
  </si>
  <si>
    <t>Ubicación (PR/CA/DI):</t>
  </si>
  <si>
    <t>CUADRO 5</t>
  </si>
  <si>
    <t>CUADRO 4</t>
  </si>
  <si>
    <t>CUADRO 2</t>
  </si>
  <si>
    <t>CUADRO 1</t>
  </si>
  <si>
    <t>6843</t>
  </si>
  <si>
    <t>6799</t>
  </si>
  <si>
    <t>6844</t>
  </si>
  <si>
    <t>6846</t>
  </si>
  <si>
    <t>6800</t>
  </si>
  <si>
    <t>6845</t>
  </si>
  <si>
    <t>6847</t>
  </si>
  <si>
    <t>CINDEA BOCA DE ARENAL</t>
  </si>
  <si>
    <t>CINDEA CARIARI-TORTUGUERO</t>
  </si>
  <si>
    <t>00082</t>
  </si>
  <si>
    <t>CINDEA CIUDAD CORTES-FINCA ALAJUELA</t>
  </si>
  <si>
    <t>00010</t>
  </si>
  <si>
    <t>CINDEA ESCAZU-JUAN XXIII</t>
  </si>
  <si>
    <t>00073</t>
  </si>
  <si>
    <t>CINDEA ESPARZA-VILLA NUEVA</t>
  </si>
  <si>
    <t>00320</t>
  </si>
  <si>
    <t>CINDEA JICARAL-LEPANTO</t>
  </si>
  <si>
    <t>00189</t>
  </si>
  <si>
    <t>CINDEA KATIRA-LA UNION</t>
  </si>
  <si>
    <t>CINDEA KEKÖLDI</t>
  </si>
  <si>
    <t>CINDEA MONTEVERDE</t>
  </si>
  <si>
    <t>00089</t>
  </si>
  <si>
    <t>CINDEA RIO JIMENEZ-LOS ANGELES</t>
  </si>
  <si>
    <t>00087</t>
  </si>
  <si>
    <t>CINDEA SAN ANTONIO DEL HUMO-ROXANA</t>
  </si>
  <si>
    <t>00075</t>
  </si>
  <si>
    <t>CINDEA SEPECUE</t>
  </si>
  <si>
    <t>CINDEA VALVERDE VEGA</t>
  </si>
  <si>
    <t>00088</t>
  </si>
  <si>
    <t>LUZON</t>
  </si>
  <si>
    <t>MAURICIO ALFARO HIDALGO</t>
  </si>
  <si>
    <t>TORTUGUERO</t>
  </si>
  <si>
    <t>VILLA NUEVA</t>
  </si>
  <si>
    <t>PORTON IBERIA</t>
  </si>
  <si>
    <t>BANANITO SUR</t>
  </si>
  <si>
    <t>BARRIO EL ESTUDIANTE</t>
  </si>
  <si>
    <t>MONTEVERDE</t>
  </si>
  <si>
    <t>MIGUEL ANGEL MENDEZ ESQUIVEL</t>
  </si>
  <si>
    <t>RINCON GRANDE DE PAVAS</t>
  </si>
  <si>
    <t>LA HACIENDITA</t>
  </si>
  <si>
    <t>LA MISTAD</t>
  </si>
  <si>
    <t>CONRAD JAMES ROSE FRANCIS</t>
  </si>
  <si>
    <t>BARRIO MARIA AUXILIADORA</t>
  </si>
  <si>
    <t>NUEVO ARENAL</t>
  </si>
  <si>
    <t>SARCHI NORTE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</si>
  <si>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</si>
  <si>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</si>
  <si>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</si>
  <si>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</si>
  <si>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</si>
  <si>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</si>
  <si>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</si>
  <si>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</si>
  <si>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</si>
  <si>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</si>
  <si>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</si>
  <si>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</si>
  <si>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</si>
  <si>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</si>
  <si>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</si>
  <si>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</si>
  <si>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</si>
  <si>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</si>
  <si>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</si>
  <si>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</si>
  <si>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</si>
  <si>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</si>
  <si>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</si>
  <si>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</si>
  <si>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</si>
  <si>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</si>
  <si>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¿Cantidad de estudiantes encontrados con arma contusa?</t>
  </si>
  <si>
    <t>¿Cantidad de estudiantes encontrados con arma hechiza?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</si>
  <si>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</si>
  <si>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</si>
  <si>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</si>
  <si>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</si>
  <si>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</si>
  <si>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</si>
  <si>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</si>
  <si>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</si>
  <si>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</si>
  <si>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</si>
  <si>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</si>
  <si>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</si>
  <si>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</si>
  <si>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</si>
  <si>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</si>
  <si>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</si>
  <si>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EN EDUCACIÓN CONVENCIONAL (Plan de Estudios Modular)</t>
  </si>
  <si>
    <t>EDUCACIÓN CONVENCIONAL
(Plan de Estudios Modular)</t>
  </si>
  <si>
    <t>Reporte la cantidad de casos en que se han implementado los siguientes protocolos en el Centro Educativo.  Además, indique la cantidad de estudiantes involucrados en los casos mencionados.</t>
  </si>
  <si>
    <t>CUADRO 3</t>
  </si>
  <si>
    <t>CUADRO 6</t>
  </si>
  <si>
    <t>16.</t>
  </si>
  <si>
    <t>a.</t>
  </si>
  <si>
    <t>b.</t>
  </si>
  <si>
    <t>c.</t>
  </si>
  <si>
    <t>CINDEA DR CLODOMIRO PICADO TWIGHT</t>
  </si>
  <si>
    <t>CINDEA DR CLODOMIRO PICADO TWIGHT-SAN JUAN NORTE</t>
  </si>
  <si>
    <t>CINDEA DR CLODOMIRO PICADO TWIGHT-SANTA CRUZ</t>
  </si>
  <si>
    <t>CINDEA KA BATA SIWA</t>
  </si>
  <si>
    <t>CINDEA GREEN VALLEY</t>
  </si>
  <si>
    <t>6946</t>
  </si>
  <si>
    <t>0000</t>
  </si>
  <si>
    <t>00321</t>
  </si>
  <si>
    <t>SHIRLEY CORDERO RIOS</t>
  </si>
  <si>
    <t>NUMANCIA</t>
  </si>
  <si>
    <t>PRIVADA</t>
  </si>
  <si>
    <t>JOSE LUIS CORRALES CORDERO</t>
  </si>
  <si>
    <t>MARJORIE PITAR RODRIGUEZ</t>
  </si>
  <si>
    <t>LILLIANA VINDAS CHAVES</t>
  </si>
  <si>
    <t>LEIDY GONZALEZ MORA</t>
  </si>
  <si>
    <t>RODOLFO HERNANDEZ ROMERO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</si>
  <si>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</si>
  <si>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</si>
  <si>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</si>
  <si>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</si>
  <si>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</si>
  <si>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</si>
  <si>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</si>
  <si>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</si>
  <si>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</si>
  <si>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</si>
  <si>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</si>
  <si>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</si>
  <si>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</si>
  <si>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</si>
  <si>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</si>
  <si>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</si>
  <si>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</si>
  <si>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</si>
  <si>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</si>
  <si>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</si>
  <si>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</si>
  <si>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</si>
  <si>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</si>
  <si>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</si>
  <si>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</si>
  <si>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</si>
  <si>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</si>
  <si>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</si>
  <si>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</si>
  <si>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</si>
  <si>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</si>
  <si>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</si>
  <si>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</si>
  <si>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</si>
  <si>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</si>
  <si>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</si>
  <si>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</si>
  <si>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</si>
  <si>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</si>
  <si>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</si>
  <si>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</si>
  <si>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</si>
  <si>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</si>
  <si>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</si>
  <si>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</si>
  <si>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</si>
  <si>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</si>
  <si>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</si>
  <si>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</si>
  <si>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</si>
  <si>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</si>
  <si>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</si>
  <si>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</si>
  <si>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</si>
  <si>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</si>
  <si>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</si>
  <si>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</si>
  <si>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</si>
  <si>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</si>
  <si>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</si>
  <si>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</si>
  <si>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</si>
  <si>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</si>
  <si>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</si>
  <si>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</si>
  <si>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</si>
  <si>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</si>
  <si>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</si>
  <si>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</si>
  <si>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</si>
  <si>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</si>
  <si>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</si>
  <si>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</si>
  <si>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</si>
  <si>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</si>
  <si>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</si>
  <si>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</si>
  <si>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</si>
  <si>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</si>
  <si>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</si>
  <si>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</si>
  <si>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</si>
  <si>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</si>
  <si>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</si>
  <si>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</si>
  <si>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</si>
  <si>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</si>
  <si>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</si>
  <si>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</si>
  <si>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</si>
  <si>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</si>
  <si>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</si>
  <si>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</si>
  <si>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</si>
  <si>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</si>
  <si>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</si>
  <si>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</si>
  <si>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</si>
  <si>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</si>
  <si>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</si>
  <si>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</si>
  <si>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</si>
  <si>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</si>
  <si>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</si>
  <si>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</si>
  <si>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</si>
  <si>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</si>
  <si>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</si>
  <si>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</si>
  <si>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</si>
  <si>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</si>
  <si>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</si>
  <si>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</si>
  <si>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</si>
  <si>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</si>
  <si>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</si>
  <si>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</si>
  <si>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</si>
  <si>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</si>
  <si>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</si>
  <si>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</si>
  <si>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</si>
  <si>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</si>
  <si>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</si>
  <si>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</si>
  <si>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</si>
  <si>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</si>
  <si>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</si>
  <si>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</si>
  <si>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</si>
  <si>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</si>
  <si>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</si>
  <si>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</si>
  <si>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</si>
  <si>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</si>
  <si>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</si>
  <si>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</si>
  <si>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</si>
  <si>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</si>
  <si>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</si>
  <si>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</si>
  <si>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</si>
  <si>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</si>
  <si>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</si>
  <si>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</si>
  <si>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</si>
  <si>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</si>
  <si>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</si>
  <si>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</si>
  <si>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</si>
  <si>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</si>
  <si>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</si>
  <si>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</si>
  <si>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</si>
  <si>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</si>
  <si>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</si>
  <si>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</si>
  <si>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</si>
  <si>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</si>
  <si>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</si>
  <si>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</si>
  <si>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</si>
  <si>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</si>
  <si>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</si>
  <si>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</si>
  <si>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</si>
  <si>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</si>
  <si>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</si>
  <si>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</si>
  <si>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</si>
  <si>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</si>
  <si>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</si>
  <si>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</si>
  <si>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</si>
  <si>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</si>
  <si>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</si>
  <si>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</si>
  <si>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</si>
  <si>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</si>
  <si>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</si>
  <si>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</si>
  <si>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</si>
  <si>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</si>
  <si>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</si>
  <si>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</si>
  <si>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</si>
  <si>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</si>
  <si>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</si>
  <si>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</si>
  <si>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</si>
  <si>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</si>
  <si>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</si>
  <si>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</si>
  <si>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</si>
  <si>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</si>
  <si>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</si>
  <si>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</si>
  <si>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</si>
  <si>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</si>
  <si>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</si>
  <si>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</si>
  <si>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</si>
  <si>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</si>
  <si>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</si>
  <si>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</si>
  <si>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</si>
  <si>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</si>
  <si>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</si>
  <si>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</si>
  <si>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</si>
  <si>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</si>
  <si>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</si>
  <si>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</si>
  <si>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</si>
  <si>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</si>
  <si>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CINDEA LIMON-CAI MARCUS GARVEY</t>
  </si>
  <si>
    <t>CINDEA SAN RAFAEL-CAI LUIS PAULINO MORA MORA</t>
  </si>
  <si>
    <t>CINDEA SARDINAL-EL COCO</t>
  </si>
  <si>
    <t>CINDEA SAN RAFAEL-CAI OFELIA VINCENZI PEÑARANDA</t>
  </si>
  <si>
    <t>CINDEA PUNTARENAS-CAI 26 DE JULIO</t>
  </si>
  <si>
    <t>CINDEA SAN RAFAEL-CAI ADULTO MAYOR</t>
  </si>
  <si>
    <t>CINDEA SAN JUAN DE DIOS-CAI VILMA CURLING RIVERA</t>
  </si>
  <si>
    <t>CINDEA SAN ANTONIO DEL HUMO-CAI CARLOS L. FALLAS</t>
  </si>
  <si>
    <t>CINDEA SAN CARLOS-CAI NELSON MANDELA</t>
  </si>
  <si>
    <t>CINDEA BUENOS AIRES-VOLCAN</t>
  </si>
  <si>
    <t>_0000</t>
  </si>
  <si>
    <t>_4827</t>
  </si>
  <si>
    <t>_4828</t>
  </si>
  <si>
    <t>_4834</t>
  </si>
  <si>
    <t>_4852</t>
  </si>
  <si>
    <t>_4873</t>
  </si>
  <si>
    <t>_4885</t>
  </si>
  <si>
    <t>_4895</t>
  </si>
  <si>
    <t>_4897</t>
  </si>
  <si>
    <t>_4911</t>
  </si>
  <si>
    <t>_5101</t>
  </si>
  <si>
    <t>_5280</t>
  </si>
  <si>
    <t>_5281</t>
  </si>
  <si>
    <t>_5282</t>
  </si>
  <si>
    <t>_5283</t>
  </si>
  <si>
    <t>_5676</t>
  </si>
  <si>
    <t>_5686</t>
  </si>
  <si>
    <t>_5687</t>
  </si>
  <si>
    <t>_5688</t>
  </si>
  <si>
    <t>_5746</t>
  </si>
  <si>
    <t>_5835</t>
  </si>
  <si>
    <t>_5888</t>
  </si>
  <si>
    <t>_5889</t>
  </si>
  <si>
    <t>_5980</t>
  </si>
  <si>
    <t>_6015</t>
  </si>
  <si>
    <t>_6221</t>
  </si>
  <si>
    <t>_6268</t>
  </si>
  <si>
    <t>_6499</t>
  </si>
  <si>
    <t>_6511</t>
  </si>
  <si>
    <t>_6513</t>
  </si>
  <si>
    <t>_6515</t>
  </si>
  <si>
    <t>_6516</t>
  </si>
  <si>
    <t>_6517</t>
  </si>
  <si>
    <t>_6518</t>
  </si>
  <si>
    <t>_6519</t>
  </si>
  <si>
    <t>_6520</t>
  </si>
  <si>
    <t>_6521</t>
  </si>
  <si>
    <t>_6522</t>
  </si>
  <si>
    <t>_6539</t>
  </si>
  <si>
    <t>_6541</t>
  </si>
  <si>
    <t>_6552</t>
  </si>
  <si>
    <t>_6572</t>
  </si>
  <si>
    <t>_6573</t>
  </si>
  <si>
    <t>_6585</t>
  </si>
  <si>
    <t>_6586</t>
  </si>
  <si>
    <t>_6587</t>
  </si>
  <si>
    <t>_6626</t>
  </si>
  <si>
    <t>_6627</t>
  </si>
  <si>
    <t>_6628</t>
  </si>
  <si>
    <t>_6629</t>
  </si>
  <si>
    <t>_6668</t>
  </si>
  <si>
    <t>_6669</t>
  </si>
  <si>
    <t>_6670</t>
  </si>
  <si>
    <t>_6671</t>
  </si>
  <si>
    <t>_6672</t>
  </si>
  <si>
    <t>_6673</t>
  </si>
  <si>
    <t>_6674</t>
  </si>
  <si>
    <t>_6675</t>
  </si>
  <si>
    <t>_6720</t>
  </si>
  <si>
    <t>_6721</t>
  </si>
  <si>
    <t>_6722</t>
  </si>
  <si>
    <t>_6723</t>
  </si>
  <si>
    <t>_6724</t>
  </si>
  <si>
    <t>_6725</t>
  </si>
  <si>
    <t>_6726</t>
  </si>
  <si>
    <t>_6727</t>
  </si>
  <si>
    <t>_6728</t>
  </si>
  <si>
    <t>_6729</t>
  </si>
  <si>
    <t>_6730</t>
  </si>
  <si>
    <t>_6731</t>
  </si>
  <si>
    <t>_6732</t>
  </si>
  <si>
    <t>_6733</t>
  </si>
  <si>
    <t>_6734</t>
  </si>
  <si>
    <t>_6735</t>
  </si>
  <si>
    <t>_6736</t>
  </si>
  <si>
    <t>_6737</t>
  </si>
  <si>
    <t>_6741</t>
  </si>
  <si>
    <t>_6797</t>
  </si>
  <si>
    <t>_6798</t>
  </si>
  <si>
    <t>_6799</t>
  </si>
  <si>
    <t>_6800</t>
  </si>
  <si>
    <t>_6801</t>
  </si>
  <si>
    <t>_6831</t>
  </si>
  <si>
    <t>_6832</t>
  </si>
  <si>
    <t>_6833</t>
  </si>
  <si>
    <t>_6843</t>
  </si>
  <si>
    <t>_6844</t>
  </si>
  <si>
    <t>_6845</t>
  </si>
  <si>
    <t>_6846</t>
  </si>
  <si>
    <t>_6847</t>
  </si>
  <si>
    <t>_6946</t>
  </si>
  <si>
    <t>ALEXIS ROJAS ALVAREZ</t>
  </si>
  <si>
    <t>URBANIZACION EL PROGRESO</t>
  </si>
  <si>
    <t>ILEANA VANESSA VARGAS MENA</t>
  </si>
  <si>
    <t>PALMAR SUR</t>
  </si>
  <si>
    <t>LUIS ELIZONDO CARRILLO</t>
  </si>
  <si>
    <t>RONALD MAYORGA FERNANDEZ</t>
  </si>
  <si>
    <t>ARCADIO MORA GUADAMUZ</t>
  </si>
  <si>
    <t>BARRIO CUBA</t>
  </si>
  <si>
    <t>GUSTAVO MARIN MORA</t>
  </si>
  <si>
    <t>JULIO CESAR CONTRERAS MONGE</t>
  </si>
  <si>
    <t>Violencia en línea</t>
  </si>
  <si>
    <t>Ciberbullying</t>
  </si>
  <si>
    <t>Acoso sexual en espacios públicos o de acceso público</t>
  </si>
  <si>
    <t>¿Cantidad de situaciones de uso o amenaza con un arma?</t>
  </si>
  <si>
    <t>17.</t>
  </si>
  <si>
    <t>Actuación ante situaciones de violencia física</t>
  </si>
  <si>
    <t>Actuación ante situaciones de bullying</t>
  </si>
  <si>
    <t>Actuación ante situaciones de ciberbullying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</si>
  <si>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</si>
  <si>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</si>
  <si>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</si>
  <si>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</si>
  <si>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en situaciones de discriminación racial y xenofobia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</si>
  <si>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</si>
  <si>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</si>
  <si>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</si>
  <si>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</si>
  <si>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</si>
  <si>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</si>
  <si>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</si>
  <si>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</si>
  <si>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CUADRO 7</t>
  </si>
  <si>
    <t xml:space="preserve">ESTUDIANTES EMBARAZADAS Y </t>
  </si>
  <si>
    <t>PERSONAS ESTUDIANTES QUE FUERON EXCLUIDAS</t>
  </si>
  <si>
    <t>Edad cumplida</t>
  </si>
  <si>
    <t>ESTUDIANTES QUE SON MADRES (QUE YA DIERON A LUZ) Y ESTUDIANTES QUE SON PADRES</t>
  </si>
  <si>
    <t>CINDEA SAN FRANCISCO</t>
  </si>
  <si>
    <t>CINDEA SAN FRANCISCO-LOMAS DE COCORI</t>
  </si>
  <si>
    <t>CARLOS EDUARDO TORRES SOTO</t>
  </si>
  <si>
    <t>GUISELLE MOLINA CHINCHILLA</t>
  </si>
  <si>
    <t>Indique la cantidad de personas estudiantes que no concluyeron los estudios por:</t>
  </si>
  <si>
    <t>18.</t>
  </si>
  <si>
    <t>¿Se están realizando acciones de prevención de la violencia desde el Programa Convivir?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</si>
  <si>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</si>
  <si>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</si>
  <si>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</si>
  <si>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</si>
  <si>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</si>
  <si>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</si>
  <si>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</si>
  <si>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</si>
  <si>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</si>
  <si>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</si>
  <si>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</si>
  <si>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</si>
  <si>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</si>
  <si>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</si>
  <si>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</si>
  <si>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</si>
  <si>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</si>
  <si>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</si>
  <si>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</si>
  <si>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</si>
  <si>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</si>
  <si>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</si>
  <si>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</si>
  <si>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</si>
  <si>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</si>
  <si>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</si>
  <si>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</si>
  <si>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</si>
  <si>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</si>
  <si>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</si>
  <si>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</si>
  <si>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</si>
  <si>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</si>
  <si>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</si>
  <si>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</si>
  <si>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</si>
  <si>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</si>
  <si>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</si>
  <si>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</si>
  <si>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</si>
  <si>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</si>
  <si>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</si>
  <si>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</si>
  <si>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</si>
  <si>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</si>
  <si>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</si>
  <si>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</si>
  <si>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</si>
  <si>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</si>
  <si>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</si>
  <si>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</si>
  <si>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</si>
  <si>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</si>
  <si>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</si>
  <si>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</si>
  <si>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</si>
  <si>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</si>
  <si>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</si>
  <si>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</si>
  <si>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</si>
  <si>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</si>
  <si>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</si>
  <si>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</si>
  <si>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</si>
  <si>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</si>
  <si>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</si>
  <si>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</si>
  <si>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</si>
  <si>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</si>
  <si>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</si>
  <si>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</si>
  <si>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</si>
  <si>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</si>
  <si>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</si>
  <si>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</si>
  <si>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</si>
  <si>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</si>
  <si>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</si>
  <si>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</si>
  <si>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</si>
  <si>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</si>
  <si>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</si>
  <si>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</si>
  <si>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</si>
  <si>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</si>
  <si>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</si>
  <si>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</si>
  <si>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</si>
  <si>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</si>
  <si>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</si>
  <si>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</si>
  <si>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</si>
  <si>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</si>
  <si>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</si>
  <si>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</si>
  <si>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</si>
  <si>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</si>
  <si>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</si>
  <si>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</si>
  <si>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</si>
  <si>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</si>
  <si>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</si>
  <si>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</si>
  <si>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</si>
  <si>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</si>
  <si>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</si>
  <si>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</si>
  <si>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</si>
  <si>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</si>
  <si>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</si>
  <si>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</si>
  <si>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</si>
  <si>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</si>
  <si>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</si>
  <si>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</si>
  <si>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</si>
  <si>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</si>
  <si>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</si>
  <si>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</si>
  <si>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</si>
  <si>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</si>
  <si>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</si>
  <si>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</si>
  <si>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</si>
  <si>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</si>
  <si>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</si>
  <si>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</si>
  <si>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</si>
  <si>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</si>
  <si>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</si>
  <si>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</si>
  <si>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</si>
  <si>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</si>
  <si>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</si>
  <si>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</si>
  <si>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</si>
  <si>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</si>
  <si>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</si>
  <si>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</si>
  <si>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</si>
  <si>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</si>
  <si>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</si>
  <si>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</si>
  <si>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</si>
  <si>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</si>
  <si>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</si>
  <si>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</si>
  <si>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</si>
  <si>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</si>
  <si>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</si>
  <si>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</si>
  <si>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</si>
  <si>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</si>
  <si>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</si>
  <si>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</si>
  <si>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</si>
  <si>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</si>
  <si>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</si>
  <si>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</si>
  <si>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</si>
  <si>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</si>
  <si>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</si>
  <si>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</si>
  <si>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</si>
  <si>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</si>
  <si>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</si>
  <si>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</si>
  <si>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</si>
  <si>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</si>
  <si>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</si>
  <si>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</si>
  <si>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</si>
  <si>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</si>
  <si>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</si>
  <si>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</si>
  <si>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</si>
  <si>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</si>
  <si>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</si>
  <si>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</si>
  <si>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</si>
  <si>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</si>
  <si>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</si>
  <si>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</si>
  <si>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</si>
  <si>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</si>
  <si>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</si>
  <si>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</si>
  <si>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</si>
  <si>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</si>
  <si>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</si>
  <si>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</si>
  <si>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</si>
  <si>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</si>
  <si>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</si>
  <si>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</si>
  <si>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</si>
  <si>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</si>
  <si>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</si>
  <si>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</si>
  <si>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</si>
  <si>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</si>
  <si>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</si>
  <si>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</si>
  <si>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</si>
  <si>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</si>
  <si>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</si>
  <si>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</si>
  <si>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</si>
  <si>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</si>
  <si>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</si>
  <si>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</si>
  <si>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</si>
  <si>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</si>
  <si>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</si>
  <si>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</si>
  <si>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</si>
  <si>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</si>
  <si>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</si>
  <si>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</si>
  <si>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</si>
  <si>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</si>
  <si>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</si>
  <si>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</si>
  <si>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</si>
  <si>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</si>
  <si>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</si>
  <si>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</si>
  <si>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</si>
  <si>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</si>
  <si>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</si>
  <si>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</si>
  <si>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</si>
  <si>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CINDEA SAN RAFAEL-CAI DR. GERARDO RODRIGUEZ</t>
  </si>
  <si>
    <t>CINDEA NAKELKÄLÄ</t>
  </si>
  <si>
    <t>BATAN</t>
  </si>
  <si>
    <t>CARRANDI</t>
  </si>
  <si>
    <t>GUANACASTE</t>
  </si>
  <si>
    <t>ABANGARES</t>
  </si>
  <si>
    <t>MERCED</t>
  </si>
  <si>
    <t>CARRILLO</t>
  </si>
  <si>
    <t>BIJAGUA</t>
  </si>
  <si>
    <t>CANALETE</t>
  </si>
  <si>
    <t>CUTRIS</t>
  </si>
  <si>
    <t>DOS RIOS</t>
  </si>
  <si>
    <t>TALAMANCA</t>
  </si>
  <si>
    <t>BRATSI</t>
  </si>
  <si>
    <t>BUENOS AIRES</t>
  </si>
  <si>
    <t>BIOLLEY</t>
  </si>
  <si>
    <t>PILAS</t>
  </si>
  <si>
    <t>VOLCAN</t>
  </si>
  <si>
    <t>POCOCI</t>
  </si>
  <si>
    <t>CARIARI</t>
  </si>
  <si>
    <t>RITA</t>
  </si>
  <si>
    <t>OSA</t>
  </si>
  <si>
    <t>PUERTO CORTES</t>
  </si>
  <si>
    <t>PIEDRAS BLANCAS</t>
  </si>
  <si>
    <t>PALMAR</t>
  </si>
  <si>
    <t>CORREDORES</t>
  </si>
  <si>
    <t>LAUREL</t>
  </si>
  <si>
    <t>VASQUEZ DE CORONADO</t>
  </si>
  <si>
    <t>CARTAGO</t>
  </si>
  <si>
    <t>SIQUIRRES</t>
  </si>
  <si>
    <t>ESPIRITU SANTO</t>
  </si>
  <si>
    <t>ALFONSO AGUSTIN RAMIREZ PIÑA</t>
  </si>
  <si>
    <t>CALDERA</t>
  </si>
  <si>
    <t>FLORENCIA</t>
  </si>
  <si>
    <t>JUAN LUIS GARRO ACOSTA</t>
  </si>
  <si>
    <t>ALEGRIA</t>
  </si>
  <si>
    <t>GUATUSO</t>
  </si>
  <si>
    <t>TAMARINDO</t>
  </si>
  <si>
    <t>HENRY GUIDO LORIA</t>
  </si>
  <si>
    <t>COTE</t>
  </si>
  <si>
    <t>MATAMA</t>
  </si>
  <si>
    <t>VALLE LA ESTRELLA</t>
  </si>
  <si>
    <t>SAN RAMON</t>
  </si>
  <si>
    <t>LOS CHILES</t>
  </si>
  <si>
    <t>NOEL FLORES FLORES</t>
  </si>
  <si>
    <t>MATA REDONDA</t>
  </si>
  <si>
    <t>ERICK VILLALOBOS SALAZAR</t>
  </si>
  <si>
    <t>MONTES DE ORO</t>
  </si>
  <si>
    <t>ACAPULCO</t>
  </si>
  <si>
    <t>MONTES DE OCA</t>
  </si>
  <si>
    <t>MORAVIA</t>
  </si>
  <si>
    <t>SAN VICENTE</t>
  </si>
  <si>
    <t>NANDAYURE</t>
  </si>
  <si>
    <t>PAVAS</t>
  </si>
  <si>
    <t>EL AMPARO</t>
  </si>
  <si>
    <t>PEJIBAYE</t>
  </si>
  <si>
    <t>JIMENEZ</t>
  </si>
  <si>
    <t>JUAN VIÑAS</t>
  </si>
  <si>
    <t>PUERTO JIMENEZ</t>
  </si>
  <si>
    <t>HEREDIA</t>
  </si>
  <si>
    <t>HORQUETAS</t>
  </si>
  <si>
    <t>ACOSTA</t>
  </si>
  <si>
    <t>PALMICHAL</t>
  </si>
  <si>
    <t>HOSPITAL</t>
  </si>
  <si>
    <t>CATEDRAL</t>
  </si>
  <si>
    <t>CURRIDABAT</t>
  </si>
  <si>
    <t>SAMARA</t>
  </si>
  <si>
    <t>DUACARI</t>
  </si>
  <si>
    <t>QUESADA</t>
  </si>
  <si>
    <t>MAYTHE SANCHEZ SALAS</t>
  </si>
  <si>
    <t>DANIEL FLORES</t>
  </si>
  <si>
    <t>MANSION</t>
  </si>
  <si>
    <t>SAN RAFAEL ARRIBA</t>
  </si>
  <si>
    <t>TURRUBARES</t>
  </si>
  <si>
    <t>COTO BRUS</t>
  </si>
  <si>
    <t>SAN VITO</t>
  </si>
  <si>
    <t>GUTIERREZ BROWN</t>
  </si>
  <si>
    <t>LIMONCITO</t>
  </si>
  <si>
    <t>SANTA ANA</t>
  </si>
  <si>
    <t>POCOSOL</t>
  </si>
  <si>
    <t>TELIRE</t>
  </si>
  <si>
    <t>SANTA TERESITA</t>
  </si>
  <si>
    <t>YOLILLAL</t>
  </si>
  <si>
    <t>VENECIA</t>
  </si>
  <si>
    <t>RIO CUARTO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</si>
  <si>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</si>
  <si>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</si>
  <si>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</si>
  <si>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</si>
  <si>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</si>
  <si>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</si>
  <si>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ESTUDIANTES QUE CONSUMEN SUSTANCIAS PSICOACTIVAS NO CONTROLADAS (O NO MEDICADAS)</t>
  </si>
  <si>
    <t>Sustancias Psicoactivas no controladas
(o no medicadas)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</si>
  <si>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</si>
  <si>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</si>
  <si>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</si>
  <si>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</si>
  <si>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</si>
  <si>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</si>
  <si>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</si>
  <si>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</si>
  <si>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</si>
  <si>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</si>
  <si>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</si>
  <si>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</si>
  <si>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</si>
  <si>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</si>
  <si>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</si>
  <si>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</si>
  <si>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</si>
  <si>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</si>
  <si>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</si>
  <si>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</si>
  <si>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FORTUNA</t>
  </si>
  <si>
    <t>SAN JOSE (PIZOTE)</t>
  </si>
  <si>
    <t>SARCHI</t>
  </si>
  <si>
    <t>VILLA LIGIA</t>
  </si>
  <si>
    <t>PUBLICA</t>
  </si>
  <si>
    <t>CYNTHIA ALVARADO RAMIREZ</t>
  </si>
  <si>
    <t>MARCO JIMENEZ FERNANDEZ</t>
  </si>
  <si>
    <t>WENDY SALAS SIBAJA</t>
  </si>
  <si>
    <t>GRETEL ALVARADO VARGAS</t>
  </si>
  <si>
    <t>MARIA RAQUEL MONTENEGRO MUÑOZ</t>
  </si>
  <si>
    <t>JUAN PABLO MURILLO PICADO</t>
  </si>
  <si>
    <t>HANSEL FERNANDEZ BADILLA</t>
  </si>
  <si>
    <t>GUSTAVO ADOLFO CASTRO ASTUA</t>
  </si>
  <si>
    <t>JALILA TABASH HERNANDEZ</t>
  </si>
  <si>
    <t>MARIA CRISTINA MARTINEZ CALERO</t>
  </si>
  <si>
    <t>MARCO SOLANO BRENES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</si>
  <si>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</si>
  <si>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</si>
  <si>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</si>
  <si>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</si>
  <si>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</si>
  <si>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</si>
  <si>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</si>
  <si>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</si>
  <si>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</si>
  <si>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</si>
  <si>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</si>
  <si>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</si>
  <si>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</si>
  <si>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</si>
  <si>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</si>
  <si>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</si>
  <si>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</si>
  <si>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</si>
  <si>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</si>
  <si>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</si>
  <si>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</si>
  <si>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</si>
  <si>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</si>
  <si>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</si>
  <si>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</si>
  <si>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</si>
  <si>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</si>
  <si>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</si>
  <si>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</si>
  <si>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</si>
  <si>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</si>
  <si>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</si>
  <si>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</si>
  <si>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</si>
  <si>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</si>
  <si>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</si>
  <si>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</si>
  <si>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</si>
  <si>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</si>
  <si>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</si>
  <si>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</si>
  <si>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</si>
  <si>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</si>
  <si>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</si>
  <si>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</si>
  <si>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CINDEA SAN RAFAEL-CAI JORGE ARTURO MONTERO CASTRO</t>
  </si>
  <si>
    <t>CINDEA SAN RAFAEL-LA PAZ</t>
  </si>
  <si>
    <t>00326</t>
  </si>
  <si>
    <t>00322</t>
  </si>
  <si>
    <t>00323</t>
  </si>
  <si>
    <t>00324</t>
  </si>
  <si>
    <t>00325</t>
  </si>
  <si>
    <t>Etiquetas de fila</t>
  </si>
  <si>
    <t>Cuenta de NOMBRE</t>
  </si>
  <si>
    <t>Total general</t>
  </si>
  <si>
    <t>CINDEA LA PAZ-ZARCERO</t>
  </si>
  <si>
    <t>CINDEA DR CLODOMIRO PICADO TWIGHT-JABILLOS</t>
  </si>
  <si>
    <t>CINDEA TAYUTIC-GRANO DE ORO</t>
  </si>
  <si>
    <t>CINDEA PEJIBAYE (6732)</t>
  </si>
  <si>
    <t>CINDEA PEJIBAYE-TUCURRIQUE</t>
  </si>
  <si>
    <t>TELEFONO1</t>
  </si>
  <si>
    <t>TELEFONO2</t>
  </si>
  <si>
    <t>TELEFONO3</t>
  </si>
  <si>
    <t>SUPERVISOR</t>
  </si>
  <si>
    <t>LAURA ASTORGA AGUILAR</t>
  </si>
  <si>
    <t>JESUS ALONSO JIMENEZ DIAZ</t>
  </si>
  <si>
    <t>-</t>
  </si>
  <si>
    <t>YANIXIA CHAVES MURILLO</t>
  </si>
  <si>
    <t>ROLANDO PIZARRO PIZARRO</t>
  </si>
  <si>
    <t>ALEX CASAL BERMUDEZ</t>
  </si>
  <si>
    <t>RICHARTH AVILA HERNANDEZ</t>
  </si>
  <si>
    <t>JUAN CARLOS PICADO DELGADO</t>
  </si>
  <si>
    <t>WILFREDO CALDERON VARGAS</t>
  </si>
  <si>
    <t>MARIA DEL MILAGRO SANCHEZ MORALES</t>
  </si>
  <si>
    <t>DORIS FERNANDEZ SANCHEZ</t>
  </si>
  <si>
    <t>NANCY ZUÑIGA MONTERO</t>
  </si>
  <si>
    <t>RONNY CARMONA MIRANDA</t>
  </si>
  <si>
    <t>ANA MARIA PALACIOS GALLARDO</t>
  </si>
  <si>
    <t>LAS JUNTAS</t>
  </si>
  <si>
    <t>CAROLINA LAYAN HERNANDEZ</t>
  </si>
  <si>
    <t>GUILLERMO WALESS CAMBEL</t>
  </si>
  <si>
    <t>JAVIER ALEXANDER KENTON DAVIS</t>
  </si>
  <si>
    <t>LEICELL ARCE CAMPOS</t>
  </si>
  <si>
    <t>MILDRED ALFARO ESQUIVEL</t>
  </si>
  <si>
    <t>PEDRO RODRIGUEZ FERNANDEZ</t>
  </si>
  <si>
    <t>JUAN ANTONIO QUIROS CAMPOS</t>
  </si>
  <si>
    <t>MARIA REINA FERNANDEZ ABARCA</t>
  </si>
  <si>
    <t>DANILO BRENES NAVARRO</t>
  </si>
  <si>
    <t>SAN ISIDRO DE EL GENERAL</t>
  </si>
  <si>
    <t>12 DE MARZO</t>
  </si>
  <si>
    <t>SANDRA CAMPBELL ROJAS</t>
  </si>
  <si>
    <t>PATRICIA UGALDE MORALES</t>
  </si>
  <si>
    <t>HANNIA AVILA QUIROS</t>
  </si>
  <si>
    <t>YORLENY PADILLA MATARRITA</t>
  </si>
  <si>
    <t>RIGOBERTO ROMAN GONZALEZ</t>
  </si>
  <si>
    <t>JUAN LUIS MATARRITA THOMPSON</t>
  </si>
  <si>
    <t>GERARDINA CHAVARRIA GUTIERREZ</t>
  </si>
  <si>
    <t>MARIA DE LOS ANGELES SOLIS ALVARADO</t>
  </si>
  <si>
    <t>LUIS FERNANDO GARCIA VARGAS</t>
  </si>
  <si>
    <t>JUAN DURAN CUBILLO</t>
  </si>
  <si>
    <t>JAIRO FRANKLIN TAYLOR MATARRITA</t>
  </si>
  <si>
    <t>JUAN CARLOS CRUZ SALAS</t>
  </si>
  <si>
    <t>KATTY LISETH CASTELLON GUTIERREZ</t>
  </si>
  <si>
    <t>DEYLING ORTEGA GOMEZ</t>
  </si>
  <si>
    <t>EDGAR GARCIA OCON</t>
  </si>
  <si>
    <t>SANTA ROSA DE POCOSOL</t>
  </si>
  <si>
    <t>YADER GABRIEL URBINA POVEDA</t>
  </si>
  <si>
    <t>IRENE CECILIA RAMIREZ SANCHEZ</t>
  </si>
  <si>
    <t>PEÑAS BLANCAS</t>
  </si>
  <si>
    <t>LUIS ENRIQUE ROJAS OVARES</t>
  </si>
  <si>
    <t>PIEDADES NORTE</t>
  </si>
  <si>
    <t>AIDA MENDEZ JIMENEZ</t>
  </si>
  <si>
    <t>ZARCERO</t>
  </si>
  <si>
    <t>BARRIO CEMENTERIO</t>
  </si>
  <si>
    <t>LUIS FRANCISCO CHACON HERNANDEZ</t>
  </si>
  <si>
    <t>ANA MERCEDES MENA NAVARRETE</t>
  </si>
  <si>
    <t>GLORIANA ARANEZ CARRILLO</t>
  </si>
  <si>
    <t>RONNY MORA ARIAS</t>
  </si>
  <si>
    <t>RICARDO CHACON CHAVARRIA</t>
  </si>
  <si>
    <t>SUSAN PATRICIA OBANDO PEREZ</t>
  </si>
  <si>
    <t>QUEBRADA HONDA</t>
  </si>
  <si>
    <t>JOSE EDUARDO GOMEZ MORA</t>
  </si>
  <si>
    <t>MARCO TULIO CASTILLO AGÜERO</t>
  </si>
  <si>
    <t>ADEMAR UGALDE ESPINOZA</t>
  </si>
  <si>
    <t>FERNANDO MENDOZA PALACIOS</t>
  </si>
  <si>
    <t>SUSAN VINDAS MADRIGAL</t>
  </si>
  <si>
    <t xml:space="preserve"> ESCAZU</t>
  </si>
  <si>
    <t xml:space="preserve"> SAN ANTONIO</t>
  </si>
  <si>
    <t>JENNY VALVERDE OVIEDO</t>
  </si>
  <si>
    <t xml:space="preserve"> PAQUERA</t>
  </si>
  <si>
    <t>YOBNAN GAMBOA ZUÑIGA</t>
  </si>
  <si>
    <t>NOETH GERARDO LOBO SANCHEZ</t>
  </si>
  <si>
    <t>CHINA KICHA</t>
  </si>
  <si>
    <t>KATSI</t>
  </si>
  <si>
    <t>CINTHYA MORA SOLIS</t>
  </si>
  <si>
    <t xml:space="preserve"> MONTERREY</t>
  </si>
  <si>
    <t>JOSE FERNANDO SALAS ELIZONDO</t>
  </si>
  <si>
    <t xml:space="preserve"> LOS CHILES</t>
  </si>
  <si>
    <t xml:space="preserve"> EL AMPARO</t>
  </si>
  <si>
    <t>ANA PATSY PALMA ZAPATA</t>
  </si>
  <si>
    <t>GUSTAVO CHAVARRIA SERRANO</t>
  </si>
  <si>
    <t xml:space="preserve"> CARRILLO</t>
  </si>
  <si>
    <t xml:space="preserve"> BELEN</t>
  </si>
  <si>
    <t>ANA GARCIA CASTILLO</t>
  </si>
  <si>
    <t>YESENIA RUIZ MATARRITA</t>
  </si>
  <si>
    <t>ROSSE BERLY CHEVES GOMEZ</t>
  </si>
  <si>
    <t>SIONY GISSELA ESPINOZA ACEVEDO</t>
  </si>
  <si>
    <t>PAVONES</t>
  </si>
  <si>
    <t>JABILLOS</t>
  </si>
  <si>
    <t>EL CHIRRIPO</t>
  </si>
  <si>
    <t>JOE GERARDO OLIVAS QUIROS</t>
  </si>
  <si>
    <t>TUCURRIQUE</t>
  </si>
  <si>
    <t>EVELYN PATRICIA NOGUERA GUEVARA</t>
  </si>
  <si>
    <t>JOHNNY LUNA ORDOÑEZ</t>
  </si>
  <si>
    <t>GREIVIN JAVIER CRUZ CASTRO</t>
  </si>
  <si>
    <t>FERNANDO CRUZ OBREGON</t>
  </si>
  <si>
    <t>EVELIO PARRA ALVARADO</t>
  </si>
  <si>
    <t>ASENTAMIENTO CARLOS VARGAS</t>
  </si>
  <si>
    <t>WENDY LU MORA PIEDRA</t>
  </si>
  <si>
    <t>ETELVINA ROJAS CALVO</t>
  </si>
  <si>
    <t>PHD ILEANA ARCE CAMPOS</t>
  </si>
  <si>
    <t>ADONAY TORRES SOLANO</t>
  </si>
  <si>
    <t>WILFREDO CASTRO CAMPOS</t>
  </si>
  <si>
    <t>JOSE CARLOS SANDOVAL GOMEZ</t>
  </si>
  <si>
    <t>JAIRO MAROTO JIMENEZ</t>
  </si>
  <si>
    <t>MARVIN MENDEZ BARAHONA</t>
  </si>
  <si>
    <t>DAVID MORALES VALERIO</t>
  </si>
  <si>
    <t>EMILIANO PRADO MARTINEZ</t>
  </si>
  <si>
    <t>ARCELIO GARCIA MORALES</t>
  </si>
  <si>
    <t>RITA UGALDE RIVERA</t>
  </si>
  <si>
    <t>UJARRAS DE BUENOS AIRES</t>
  </si>
  <si>
    <t>TELEFONO4</t>
  </si>
  <si>
    <t>UBICACIÓN</t>
  </si>
  <si>
    <t>Teléfono de la Institución -1:</t>
  </si>
  <si>
    <t>Teléfono de la Institución -2:</t>
  </si>
  <si>
    <t>Firma Director</t>
  </si>
  <si>
    <t>Ubicación (Provincia/Cantón/Distrito):</t>
  </si>
  <si>
    <t>Dependencia:</t>
  </si>
  <si>
    <t>Firma Supervisor</t>
  </si>
  <si>
    <t>Sellos</t>
  </si>
  <si>
    <t>Nombre Director (a):</t>
  </si>
  <si>
    <t>Teléfono contacto Director (a):</t>
  </si>
  <si>
    <t>Nombre Supervisor (a):</t>
  </si>
  <si>
    <t>Teléfono Supervisión:</t>
  </si>
  <si>
    <t>CINDEA -- Centro Integrado de Educación de Adultos</t>
  </si>
  <si>
    <t>(Cada Sede o Satélite debe llenar un formulario)</t>
  </si>
  <si>
    <t>Fenciclidina</t>
  </si>
  <si>
    <t>Madres</t>
  </si>
  <si>
    <t>Padres</t>
  </si>
  <si>
    <t>Cantidad de Hijos</t>
  </si>
  <si>
    <t>NOTA:</t>
  </si>
  <si>
    <t>CUADRO 8</t>
  </si>
  <si>
    <t>Sextorsión</t>
  </si>
  <si>
    <t>Movimientos de Matrícula</t>
  </si>
  <si>
    <t>No</t>
  </si>
  <si>
    <t>CENSO ESCOLAR 2025 -- INFORME FINAL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</si>
  <si>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</si>
  <si>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</si>
  <si>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</si>
  <si>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</si>
  <si>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</si>
  <si>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</si>
  <si>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</si>
  <si>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</si>
  <si>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</si>
  <si>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Renombre este archivo Excel como se indica seguidamente: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</si>
  <si>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</si>
  <si>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</si>
  <si>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</si>
  <si>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</si>
  <si>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</si>
  <si>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</si>
  <si>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Ver detalles en la Guía para el llenado del Censo Escolar 2025-Informe Final.</t>
  </si>
  <si>
    <t xml:space="preserve">
I NIVEL</t>
  </si>
  <si>
    <t xml:space="preserve">
II NIVEL</t>
  </si>
  <si>
    <t>III NIVEL</t>
  </si>
  <si>
    <t>Técnico-Plan 2 años</t>
  </si>
  <si>
    <t>Artístico</t>
  </si>
  <si>
    <t>EDUCACIÓN EMERGENTE</t>
  </si>
  <si>
    <t>PROGRAMAS DE EDUCACIÓN ABIERTA (Sedes o Proyectos)</t>
  </si>
  <si>
    <t>I y II Ciclos de la EGBA</t>
  </si>
  <si>
    <t>III Ciclode la EGBA</t>
  </si>
  <si>
    <t>Aprobados</t>
  </si>
  <si>
    <t>Reprobados</t>
  </si>
  <si>
    <t>I NIVEL</t>
  </si>
  <si>
    <t>II NIVEL</t>
  </si>
  <si>
    <t>Ver detalles en Guía para el llenado del Censo Escolar 2025-Informe Final.</t>
  </si>
  <si>
    <t>7029</t>
  </si>
  <si>
    <t>CINDEA RICARDO JIMENEZ OREAMUNO</t>
  </si>
  <si>
    <t>CINDEA RICARDO JIMENEZ OREAMUNO-CAI SAN SEBASTIAN</t>
  </si>
  <si>
    <t>CINDEA RICARDO JIMENEZ OREAMUNO-JUAN SANTAMARIA</t>
  </si>
  <si>
    <t>CINDEA SAN JUAN DE DIOS-SAN MIGUEL</t>
  </si>
  <si>
    <t>CINDEA ASERRI</t>
  </si>
  <si>
    <t>CINDEA ASERRI-SAN GABRIEL</t>
  </si>
  <si>
    <t>00327</t>
  </si>
  <si>
    <t>00328</t>
  </si>
  <si>
    <t>00329</t>
  </si>
  <si>
    <t>_7029</t>
  </si>
  <si>
    <t>89281049</t>
  </si>
  <si>
    <t>27111497</t>
  </si>
  <si>
    <t>22563748</t>
  </si>
  <si>
    <t>22201136</t>
  </si>
  <si>
    <t>22033605</t>
  </si>
  <si>
    <t>70123396</t>
  </si>
  <si>
    <t>22033464</t>
  </si>
  <si>
    <t>ANAYK FAJARDO DURAN</t>
  </si>
  <si>
    <t>72679581</t>
  </si>
  <si>
    <t>88116528</t>
  </si>
  <si>
    <t>24613716</t>
  </si>
  <si>
    <t>83227757</t>
  </si>
  <si>
    <t>88327747</t>
  </si>
  <si>
    <t>83937952</t>
  </si>
  <si>
    <t>71068358</t>
  </si>
  <si>
    <t>86979016</t>
  </si>
  <si>
    <t>89771930</t>
  </si>
  <si>
    <t>27673194</t>
  </si>
  <si>
    <t>21007274</t>
  </si>
  <si>
    <t>87136428</t>
  </si>
  <si>
    <t>24700533</t>
  </si>
  <si>
    <t>JOSUE ALEJANDRO ROJAS GONZALEZ</t>
  </si>
  <si>
    <t>40803407</t>
  </si>
  <si>
    <t>MARJORIE BARQUERO GONZALEZ</t>
  </si>
  <si>
    <t>22551257</t>
  </si>
  <si>
    <t>40806225</t>
  </si>
  <si>
    <t>JOSUE ROJAS GONZALEZ</t>
  </si>
  <si>
    <t>88655776</t>
  </si>
  <si>
    <t>25567004</t>
  </si>
  <si>
    <t>88290361</t>
  </si>
  <si>
    <t>JORLENY SANCHEZ VEGA</t>
  </si>
  <si>
    <t>25567876 Ext.2</t>
  </si>
  <si>
    <t>SILVIA GRANADOS VARGAS</t>
  </si>
  <si>
    <t>22190913</t>
  </si>
  <si>
    <t>NELSON SANCHEZ CASTRO</t>
  </si>
  <si>
    <t>22591833</t>
  </si>
  <si>
    <t>SAN JOSE  /  ASERRI  /  ASERRI</t>
  </si>
  <si>
    <t>NELSON SANCHEZ VARGAS</t>
  </si>
  <si>
    <t>22700885</t>
  </si>
  <si>
    <t>24184409</t>
  </si>
  <si>
    <t>24165218</t>
  </si>
  <si>
    <t>21029936</t>
  </si>
  <si>
    <t>JUAN CARLOS SANCHEZ ALVAREZ</t>
  </si>
  <si>
    <t>88552586</t>
  </si>
  <si>
    <t>LIZ KELLEM ACOSTA ARAYA</t>
  </si>
  <si>
    <t>24302460</t>
  </si>
  <si>
    <t>27641145</t>
  </si>
  <si>
    <t>84370531</t>
  </si>
  <si>
    <t>85530615</t>
  </si>
  <si>
    <t>26620034</t>
  </si>
  <si>
    <t>NILSA ESTHER MARCIAGA CORRALES</t>
  </si>
  <si>
    <t>83348863</t>
  </si>
  <si>
    <t>GRICELDA VARGAS SEGURA</t>
  </si>
  <si>
    <t>88440521</t>
  </si>
  <si>
    <t>27511158</t>
  </si>
  <si>
    <t>89266654</t>
  </si>
  <si>
    <t>87286188</t>
  </si>
  <si>
    <t>88335299</t>
  </si>
  <si>
    <t>27186207</t>
  </si>
  <si>
    <t>27584884</t>
  </si>
  <si>
    <t>22017169</t>
  </si>
  <si>
    <t>22017189</t>
  </si>
  <si>
    <t>86094139</t>
  </si>
  <si>
    <t>ROBERTO CESPEDES MORA</t>
  </si>
  <si>
    <t>24722182</t>
  </si>
  <si>
    <t>24650076</t>
  </si>
  <si>
    <t>87506829</t>
  </si>
  <si>
    <t>86505339</t>
  </si>
  <si>
    <t>89820917</t>
  </si>
  <si>
    <t>87793572</t>
  </si>
  <si>
    <t>SAN JOSE / PEREZ ZELEDON / SAN ISIDRO DE EL GENERAL</t>
  </si>
  <si>
    <t>86026646</t>
  </si>
  <si>
    <t>27654219</t>
  </si>
  <si>
    <t>24708034</t>
  </si>
  <si>
    <t>88612540</t>
  </si>
  <si>
    <t>87067098</t>
  </si>
  <si>
    <t>88051563</t>
  </si>
  <si>
    <t>88160059</t>
  </si>
  <si>
    <t>26854546</t>
  </si>
  <si>
    <t>26853425</t>
  </si>
  <si>
    <t>BERTA ISABEL GALAN SEGURA</t>
  </si>
  <si>
    <t>27168552</t>
  </si>
  <si>
    <t>27165048</t>
  </si>
  <si>
    <t>24711879</t>
  </si>
  <si>
    <t>KAREN DE LOS ANGELES CALDERON SOLANO</t>
  </si>
  <si>
    <t>24711101</t>
  </si>
  <si>
    <t>89113284</t>
  </si>
  <si>
    <t>86898084</t>
  </si>
  <si>
    <t>88006170</t>
  </si>
  <si>
    <t>27582530</t>
  </si>
  <si>
    <t>88606170</t>
  </si>
  <si>
    <t>87411318</t>
  </si>
  <si>
    <t>IVETH ALVAREZ VILLALOBOS</t>
  </si>
  <si>
    <t>26420211</t>
  </si>
  <si>
    <t>24731054</t>
  </si>
  <si>
    <t>83187649</t>
  </si>
  <si>
    <t>27360116</t>
  </si>
  <si>
    <t>70741053</t>
  </si>
  <si>
    <t>27725140</t>
  </si>
  <si>
    <t>ANA DEL ROCIO SEQUEIRA SEQUEIRA</t>
  </si>
  <si>
    <t>87174419</t>
  </si>
  <si>
    <t>RODNY ROJAS CAMPOS</t>
  </si>
  <si>
    <t>88207202</t>
  </si>
  <si>
    <t>83484821</t>
  </si>
  <si>
    <t>89296694</t>
  </si>
  <si>
    <t>40301052/87797291</t>
  </si>
  <si>
    <t>26611133</t>
  </si>
  <si>
    <t>26388009</t>
  </si>
  <si>
    <t>24591100</t>
  </si>
  <si>
    <t>26350061</t>
  </si>
  <si>
    <t>26359000</t>
  </si>
  <si>
    <t>EVELIA BARQUERO NUÑEZ</t>
  </si>
  <si>
    <t>26355272</t>
  </si>
  <si>
    <t>24280572</t>
  </si>
  <si>
    <t>89547980</t>
  </si>
  <si>
    <t>83594675</t>
  </si>
  <si>
    <t>YADIRA QUESADA MURILLO</t>
  </si>
  <si>
    <t>24755008</t>
  </si>
  <si>
    <t>89100375</t>
  </si>
  <si>
    <t>26750475</t>
  </si>
  <si>
    <t>24691194</t>
  </si>
  <si>
    <t>24691247</t>
  </si>
  <si>
    <t>24799162</t>
  </si>
  <si>
    <t>ALAJUELA / SAN CARLOS  / POCOSOL</t>
  </si>
  <si>
    <t>24777567</t>
  </si>
  <si>
    <t>24777082</t>
  </si>
  <si>
    <t>87431833</t>
  </si>
  <si>
    <t>VIRGILIO GERARDO VILLEGAS GONZALEZ</t>
  </si>
  <si>
    <t>24640011</t>
  </si>
  <si>
    <t>ALAJUELA / SAN RAMON / PEÑAS BLANCAS</t>
  </si>
  <si>
    <t>24680356/88161783</t>
  </si>
  <si>
    <t>24680376</t>
  </si>
  <si>
    <t>47053000</t>
  </si>
  <si>
    <t>ALAJUELA / SAN RAMON / PIEDADES NORTE</t>
  </si>
  <si>
    <t>85574257</t>
  </si>
  <si>
    <t>24456861</t>
  </si>
  <si>
    <t>87230084</t>
  </si>
  <si>
    <t>ANDREA PERAZA ROGADE</t>
  </si>
  <si>
    <t>88084552</t>
  </si>
  <si>
    <t>27633238</t>
  </si>
  <si>
    <t>83127470</t>
  </si>
  <si>
    <t>WILBER MARIN JIMENEZ</t>
  </si>
  <si>
    <t>27632900</t>
  </si>
  <si>
    <t>26766302</t>
  </si>
  <si>
    <t>26575002</t>
  </si>
  <si>
    <t>88495890</t>
  </si>
  <si>
    <t>88647649</t>
  </si>
  <si>
    <t>24190180</t>
  </si>
  <si>
    <t>DEIKA SANCHEZ CASTILLO</t>
  </si>
  <si>
    <t>86338679</t>
  </si>
  <si>
    <t>88879780</t>
  </si>
  <si>
    <t>GUANACASTE / NICOYA / QUEBRADA HONDA</t>
  </si>
  <si>
    <t>(en blanco)</t>
  </si>
  <si>
    <t>83083729</t>
  </si>
  <si>
    <t>88150233</t>
  </si>
  <si>
    <t>27733387</t>
  </si>
  <si>
    <t>88124094</t>
  </si>
  <si>
    <t>27735449</t>
  </si>
  <si>
    <t>22733387</t>
  </si>
  <si>
    <t>27848079</t>
  </si>
  <si>
    <t>88678250</t>
  </si>
  <si>
    <t>87794171</t>
  </si>
  <si>
    <t>22130130</t>
  </si>
  <si>
    <t>22914842</t>
  </si>
  <si>
    <t>22130498</t>
  </si>
  <si>
    <t>SAN JOSE /  ESCAZU /  SAN ANTONIO</t>
  </si>
  <si>
    <t>22895590</t>
  </si>
  <si>
    <t>JOAN MORA FERNANDEZ</t>
  </si>
  <si>
    <t>88710641</t>
  </si>
  <si>
    <t>22884630</t>
  </si>
  <si>
    <t>27630044</t>
  </si>
  <si>
    <t>MARIA ESTRELLA CEDEÑO CHAVARRIA</t>
  </si>
  <si>
    <t>84699645</t>
  </si>
  <si>
    <t>MARIAS ESTRELLA CEDEÑO CHAVARRIA</t>
  </si>
  <si>
    <t>86390571</t>
  </si>
  <si>
    <t>27102653</t>
  </si>
  <si>
    <t>PUNTARENAS  /  PUNTARENAS  /  PAQUERA</t>
  </si>
  <si>
    <t xml:space="preserve"> PUNTARENAS</t>
  </si>
  <si>
    <t>RAMON RUGAMA VALDES</t>
  </si>
  <si>
    <t>60493991</t>
  </si>
  <si>
    <t>21007383</t>
  </si>
  <si>
    <t>24760010</t>
  </si>
  <si>
    <t>27611126</t>
  </si>
  <si>
    <t>86019965</t>
  </si>
  <si>
    <t>RONALD CHACON JIMENEZ</t>
  </si>
  <si>
    <t>22210481</t>
  </si>
  <si>
    <t>27887067</t>
  </si>
  <si>
    <t>27869013</t>
  </si>
  <si>
    <t>86760444</t>
  </si>
  <si>
    <t>GABRIEL EMILIO MORA MONGE</t>
  </si>
  <si>
    <t>27300153</t>
  </si>
  <si>
    <t>87060399</t>
  </si>
  <si>
    <t>BOLIVAR VILLANUEVA VILLALOBOS</t>
  </si>
  <si>
    <t>27300722</t>
  </si>
  <si>
    <t>ALAJUELA / SAN CARLOS /  MONTERREY</t>
  </si>
  <si>
    <t>83024470</t>
  </si>
  <si>
    <t>RONALD YOHANNY PORRAS ARRIETA</t>
  </si>
  <si>
    <t>71879131</t>
  </si>
  <si>
    <t>ALAJUELA /  LOS CHILES /  EL AMPARO</t>
  </si>
  <si>
    <t>24718237</t>
  </si>
  <si>
    <t>ROBERTO CHACON VILLALOBOS</t>
  </si>
  <si>
    <t>83338343</t>
  </si>
  <si>
    <t>LUISA BUSTOS QUIROS</t>
  </si>
  <si>
    <t>89649288</t>
  </si>
  <si>
    <t>84362167</t>
  </si>
  <si>
    <t>26678291</t>
  </si>
  <si>
    <t>GUANACASTE /  CARRILLO /  BELEN</t>
  </si>
  <si>
    <t>DAYANARA BARRANTES FAJARDO</t>
  </si>
  <si>
    <t>88006726</t>
  </si>
  <si>
    <t>PAOLA RAMIREZ BRICEÑO</t>
  </si>
  <si>
    <t>26886207</t>
  </si>
  <si>
    <t>26740002</t>
  </si>
  <si>
    <t>26692611</t>
  </si>
  <si>
    <t>26952060</t>
  </si>
  <si>
    <t>83118043</t>
  </si>
  <si>
    <t>88619951</t>
  </si>
  <si>
    <t>88275847</t>
  </si>
  <si>
    <t>26687010</t>
  </si>
  <si>
    <t>25560211</t>
  </si>
  <si>
    <t>25567876</t>
  </si>
  <si>
    <t>25548037</t>
  </si>
  <si>
    <t>25313404</t>
  </si>
  <si>
    <t>EVELYN ZOMORA HERRERA</t>
  </si>
  <si>
    <t>25321001</t>
  </si>
  <si>
    <t>EVELYN ZAMORA HERRERA</t>
  </si>
  <si>
    <t>88994405</t>
  </si>
  <si>
    <t>83237385</t>
  </si>
  <si>
    <t>88047946</t>
  </si>
  <si>
    <t>87657026</t>
  </si>
  <si>
    <t>88267802</t>
  </si>
  <si>
    <t>JUAN RAMON PARAJELES DUARTE</t>
  </si>
  <si>
    <t>86332081</t>
  </si>
  <si>
    <t>MILADY LOPEZ NUÑEZ</t>
  </si>
  <si>
    <t>84668404</t>
  </si>
  <si>
    <t>21006045</t>
  </si>
  <si>
    <t>87200815</t>
  </si>
  <si>
    <t>JEANNETTE SIBAJA MIRANDA</t>
  </si>
  <si>
    <t>50151210</t>
  </si>
  <si>
    <t>50151211</t>
  </si>
  <si>
    <t>JONATHAN EDUARDO CORDERO ROJAS</t>
  </si>
  <si>
    <t>22806815</t>
  </si>
  <si>
    <t>JENNIFER AYMERICH BOLAÑOS</t>
  </si>
  <si>
    <t>22340456</t>
  </si>
  <si>
    <t>22296620</t>
  </si>
  <si>
    <t>22942049</t>
  </si>
  <si>
    <t>83402248</t>
  </si>
  <si>
    <t>22254561</t>
  </si>
  <si>
    <t>MTR. YOGEN JUAREZ GARCIA</t>
  </si>
  <si>
    <t>88192896</t>
  </si>
  <si>
    <t>MTR. MARIA DE LOS ANGELES ACOSTA GOMEZ</t>
  </si>
  <si>
    <t>63790353</t>
  </si>
  <si>
    <t>57107963</t>
  </si>
  <si>
    <t>26855230</t>
  </si>
  <si>
    <t>22017209</t>
  </si>
  <si>
    <t>61952538</t>
  </si>
  <si>
    <t>IMALAY SOLIS CRUZ</t>
  </si>
  <si>
    <t>83478507</t>
  </si>
  <si>
    <t>22140076</t>
  </si>
  <si>
    <t>FREDY CALDERON CERDAS</t>
  </si>
  <si>
    <t>22754085</t>
  </si>
  <si>
    <t>85144438</t>
  </si>
  <si>
    <t>27581878</t>
  </si>
  <si>
    <t>24695054</t>
  </si>
  <si>
    <t>24699197</t>
  </si>
  <si>
    <t>89574438</t>
  </si>
  <si>
    <t>85644855</t>
  </si>
  <si>
    <t>50084577</t>
  </si>
  <si>
    <t>88320938</t>
  </si>
  <si>
    <t>83084243</t>
  </si>
  <si>
    <t>26455244</t>
  </si>
  <si>
    <t>MSC. MAURICIO GUILLEN PEREZ</t>
  </si>
  <si>
    <t>24541460</t>
  </si>
  <si>
    <t>MSC. ALVARO ANTONIO QUESADA ALFARO</t>
  </si>
  <si>
    <t>24541061</t>
  </si>
  <si>
    <t>89707144</t>
  </si>
  <si>
    <t>RANDAL RIOS BEITA</t>
  </si>
  <si>
    <t>63327475</t>
  </si>
  <si>
    <t>ASERRI</t>
  </si>
  <si>
    <t>ALFREDO BRADE SALAZAR</t>
  </si>
  <si>
    <t>83936431</t>
  </si>
  <si>
    <t>22301358</t>
  </si>
  <si>
    <t>SAN JOSE  /  ASERRI  /  SAN GABRIEL</t>
  </si>
  <si>
    <t>SAN GABRIEL</t>
  </si>
  <si>
    <t>25400315</t>
  </si>
  <si>
    <t>GRADUADOS COMO TÉCNICOS MEDIOS, SEGÚN MODALIDAD Y ESPECIALIDAD</t>
  </si>
  <si>
    <t>Modalidad y Especialidad</t>
  </si>
  <si>
    <t>Comercial y de Servicios</t>
  </si>
  <si>
    <t>Acoounting</t>
  </si>
  <si>
    <t>Administración y Operación Aduanera</t>
  </si>
  <si>
    <t>Animación 2D</t>
  </si>
  <si>
    <t>Animación 3D</t>
  </si>
  <si>
    <t>Banca y Finanzas</t>
  </si>
  <si>
    <t>Bilingual accounting and finance</t>
  </si>
  <si>
    <t>Bilingual Secretary</t>
  </si>
  <si>
    <t>Ciberseguridad</t>
  </si>
  <si>
    <t>Computer Networking</t>
  </si>
  <si>
    <t>Computer Science in Software Development</t>
  </si>
  <si>
    <t>Configuración y administración de servicios en la nube</t>
  </si>
  <si>
    <t>Configuración y Soporte de Redes de Comunicación y Sistemas Operativos</t>
  </si>
  <si>
    <t>Contabilidad</t>
  </si>
  <si>
    <t>Contabilidad y Auditoría ***</t>
  </si>
  <si>
    <t>Contabilidad y Control Interno</t>
  </si>
  <si>
    <t>Contabilidad y Costos</t>
  </si>
  <si>
    <t>Contabilidad y Finanzas</t>
  </si>
  <si>
    <t>Control de la calidad el software</t>
  </si>
  <si>
    <t>Desarrollo de aplicaciones móviles</t>
  </si>
  <si>
    <t>Desarrollo Web</t>
  </si>
  <si>
    <t>Diseño y Desarrollo Digital</t>
  </si>
  <si>
    <t>Ecoturismo</t>
  </si>
  <si>
    <t>Ejecutivo Comercial y Servicio al Cliente</t>
  </si>
  <si>
    <t>Ejecutivo para Centros de Servicios ***</t>
  </si>
  <si>
    <t>Executive Service Center</t>
  </si>
  <si>
    <t>Gerencia y Producción en cocina</t>
  </si>
  <si>
    <t>Gestión de datos para el análisis y visualización</t>
  </si>
  <si>
    <t>Informática en Desarrollo de Software ***</t>
  </si>
  <si>
    <t>Informática en Redes de Computadoras***</t>
  </si>
  <si>
    <t>Informática Empresarial</t>
  </si>
  <si>
    <t>Information Technology Support</t>
  </si>
  <si>
    <t>Inteligencia Artificial</t>
  </si>
  <si>
    <t>Mercadeo</t>
  </si>
  <si>
    <t>Operaciones de Empresas de Alojamiento</t>
  </si>
  <si>
    <t>Organización de operaciones y servicios de alimentos y bebidas</t>
  </si>
  <si>
    <t>Salud Ocupacional</t>
  </si>
  <si>
    <t>Secretariado Ejecutivo</t>
  </si>
  <si>
    <t>Turismo Costero</t>
  </si>
  <si>
    <t>Turismo Ecológico ***</t>
  </si>
  <si>
    <t>Turismo en Alimentos y Bebidas</t>
  </si>
  <si>
    <t>Turismo en Hotelería y Eventos Especiales ***</t>
  </si>
  <si>
    <t>Turismo Rural</t>
  </si>
  <si>
    <t>Industrial</t>
  </si>
  <si>
    <t>Administración, Logística y Distribución</t>
  </si>
  <si>
    <t>Autorremodelado</t>
  </si>
  <si>
    <t>Construcción Civil</t>
  </si>
  <si>
    <t>Dibujo Técnico</t>
  </si>
  <si>
    <t>Dibujo y Modelado de Edificaciones</t>
  </si>
  <si>
    <t>Diseño Gráfico multimedia</t>
  </si>
  <si>
    <t>Diseño Gráfico ***</t>
  </si>
  <si>
    <t>Diseño Publicitario</t>
  </si>
  <si>
    <t>Diseño y Confección de la Moda</t>
  </si>
  <si>
    <t>Diseño y Construcción de Muebles y Estructuras</t>
  </si>
  <si>
    <t>Electromecánica</t>
  </si>
  <si>
    <t>Electrónica en Mantenimiento de Equipo de Cómputo ***</t>
  </si>
  <si>
    <t>Electrónica en Telecomunicaciones</t>
  </si>
  <si>
    <t>Electrónica Industrial</t>
  </si>
  <si>
    <t>Electrotecnia ***</t>
  </si>
  <si>
    <t>Gestión de la Calidad</t>
  </si>
  <si>
    <t>Gestión de la Producción</t>
  </si>
  <si>
    <t>Impresión Offset</t>
  </si>
  <si>
    <t>Instalación y Mantenimiento de Sistemas Eléctricos Industriales</t>
  </si>
  <si>
    <t>Logistic Administration and Distribution</t>
  </si>
  <si>
    <t>Mantenimiento Industrial ***</t>
  </si>
  <si>
    <t>Mecánica de Precisión</t>
  </si>
  <si>
    <t>Mecánica General</t>
  </si>
  <si>
    <t>Mecánica Naval</t>
  </si>
  <si>
    <t>Productividad y Calidad ***</t>
  </si>
  <si>
    <t>Productivity and Quality</t>
  </si>
  <si>
    <t>Refrigeración y Aire Acondicionado</t>
  </si>
  <si>
    <t>Reparación de los Sistemas de Vehículos Livianos</t>
  </si>
  <si>
    <t>Agropecuaria</t>
  </si>
  <si>
    <t>Agro Jardinería</t>
  </si>
  <si>
    <t>Agroecología</t>
  </si>
  <si>
    <t>Agroindustria Alimentaria con Tecnología Agrícola ***</t>
  </si>
  <si>
    <t>Agroindustria Alimentaria con Tecnología Pecuaria ***</t>
  </si>
  <si>
    <t>Agropecuario en Producción Pecuaria ***</t>
  </si>
  <si>
    <t>Procesos productivos e inspección en la industria alimentaria</t>
  </si>
  <si>
    <t>Producción Agrícola y Pecuaria</t>
  </si>
  <si>
    <t>Riego y Drenaje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</si>
  <si>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</si>
  <si>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</si>
  <si>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</si>
  <si>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</si>
  <si>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</si>
  <si>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</si>
  <si>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</si>
  <si>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</si>
  <si>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</si>
  <si>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</si>
  <si>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</si>
  <si>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CUADRO 9</t>
  </si>
  <si>
    <t>CUADRO 10</t>
  </si>
  <si>
    <t>DATOS SOBRE PREVENCIÓN DE LA VIOLENCIA, ARMAS Y SUSPENSIONES</t>
  </si>
  <si>
    <t>CUADRO 11</t>
  </si>
  <si>
    <t>DATOS SOBRE PROTOCOLOS</t>
  </si>
  <si>
    <t>CUADRO 12</t>
  </si>
  <si>
    <t>ESTUDIANTES QUE SE BENEFICIARON CON LA IMPLEMENTACIÓN DE PROGRAMAS</t>
  </si>
  <si>
    <t>PARA LA PREVENCIÓN DEL CONSUMO Y TRÁFICO DE SUSTANCIAS PSICOACTIVAS</t>
  </si>
  <si>
    <t>Programa</t>
  </si>
  <si>
    <t>Programa DARE</t>
  </si>
  <si>
    <t>La Niña del Bosque y el Colibrí</t>
  </si>
  <si>
    <r>
      <t>Kudos</t>
    </r>
    <r>
      <rPr>
        <vertAlign val="superscript"/>
        <sz val="11"/>
        <rFont val="Carlito"/>
        <family val="2"/>
      </rPr>
      <t xml:space="preserve"> 1/</t>
    </r>
  </si>
  <si>
    <t>Programa Nacional de Convivencia (Convivir)</t>
  </si>
  <si>
    <t>Familias Transformadoras</t>
  </si>
  <si>
    <t>Mi Primera Aventura en Seguridad</t>
  </si>
  <si>
    <t xml:space="preserve">Programa de Educación y Entrenamiento en Resistencia a las Pandillas (GREAT) </t>
  </si>
  <si>
    <t>Pasándola Bien</t>
  </si>
  <si>
    <t>Explorando en habilidades para vivir</t>
  </si>
  <si>
    <t>Creciendo en habilidades para vivir</t>
  </si>
  <si>
    <t>Prevención, Detección e Intervención Temprana "Dynamo"</t>
  </si>
  <si>
    <t>Saber Elegir, Saber Ganar</t>
  </si>
  <si>
    <t>Estado de Derecho y Cultura de Legalidad</t>
  </si>
  <si>
    <t>Tecno Educa: Transformando aulas del presente</t>
  </si>
  <si>
    <t>1/ anteriormente Aprendo a Valerme por mí Mismo(a).</t>
  </si>
  <si>
    <t>Graduados-I Periodo</t>
  </si>
  <si>
    <t>Graduados-II Periodo</t>
  </si>
  <si>
    <t>CUADRO 13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</si>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</sst>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10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sz val="10"/>
      <color rgb="FF002060"/>
      <name val="Source Sans Pro"/>
      <family val="2"/>
    </font>
    <font>
      <b/>
      <sz val="11"/>
      <color rgb="FFFF0000"/>
      <name val="Source Sans Pro"/>
      <family val="2"/>
    </font>
    <font>
      <sz val="11"/>
      <color theme="1"/>
      <name val="Source Sans Pro"/>
      <family val="2"/>
    </font>
    <font>
      <b/>
      <sz val="10"/>
      <color rgb="FFFF0000"/>
      <name val="Source Sans Pro"/>
      <family val="2"/>
    </font>
    <font>
      <sz val="10"/>
      <color theme="1"/>
      <name val="Source Sans Pro"/>
      <family val="2"/>
    </font>
    <font>
      <sz val="11"/>
      <color rgb="FFFF0000"/>
      <name val="Source Sans Pro"/>
      <family val="2"/>
    </font>
    <font>
      <sz val="10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sz val="10"/>
      <color theme="5" tint="-0.249977111117893"/>
      <name val="Source Sans Pro"/>
      <family val="2"/>
    </font>
    <font>
      <b/>
      <u/>
      <sz val="10"/>
      <color rgb="FF7030A0"/>
      <name val="Source Sans Pro"/>
      <family val="2"/>
    </font>
    <font>
      <b/>
      <u/>
      <sz val="10"/>
      <color theme="5" tint="-0.249977111117893"/>
      <name val="Source Sans Pro"/>
      <family val="2"/>
    </font>
    <font>
      <b/>
      <u/>
      <sz val="10"/>
      <color rgb="FF002060"/>
      <name val="Source Sans Pro"/>
      <family val="2"/>
    </font>
    <font>
      <sz val="10"/>
      <color rgb="FF7030A0"/>
      <name val="Source Sans Pro"/>
      <family val="2"/>
    </font>
    <font>
      <sz val="11"/>
      <color rgb="FF7030A0"/>
      <name val="Source Sans Pro"/>
      <family val="2"/>
    </font>
    <font>
      <sz val="11"/>
      <color theme="5" tint="-0.249977111117893"/>
      <name val="Source Sans Pro"/>
      <family val="2"/>
    </font>
    <font>
      <b/>
      <u/>
      <sz val="10"/>
      <color rgb="FFFF0000"/>
      <name val="Source Sans Pro"/>
      <family val="2"/>
    </font>
    <font>
      <b/>
      <sz val="11"/>
      <color theme="1"/>
      <name val="Aptos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i/>
      <sz val="20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11"/>
      <color theme="0"/>
      <name val="Carlito"/>
      <family val="2"/>
    </font>
    <font>
      <b/>
      <sz val="14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b/>
      <i/>
      <sz val="12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sz val="12"/>
      <color theme="1"/>
      <name val="Carlito"/>
      <family val="2"/>
    </font>
    <font>
      <b/>
      <sz val="11"/>
      <color theme="1"/>
      <name val="Carlito"/>
      <family val="2"/>
    </font>
    <font>
      <sz val="11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0"/>
      <color rgb="FFFF0000"/>
      <name val="Carlito"/>
      <family val="2"/>
    </font>
    <font>
      <vertAlign val="superscript"/>
      <sz val="11"/>
      <name val="Carlito"/>
      <family val="2"/>
    </font>
    <font>
      <b/>
      <sz val="11"/>
      <color rgb="FFFF0000"/>
      <name val="Carlito"/>
      <family val="2"/>
    </font>
    <font>
      <b/>
      <sz val="16"/>
      <color rgb="FF000000"/>
      <name val="Carlito"/>
      <family val="2"/>
    </font>
    <font>
      <b/>
      <i/>
      <sz val="12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4"/>
      <color theme="1"/>
      <name val="Carlito"/>
      <family val="2"/>
    </font>
    <font>
      <b/>
      <i/>
      <sz val="11"/>
      <color theme="1"/>
      <name val="Carlito"/>
      <family val="2"/>
    </font>
    <font>
      <b/>
      <sz val="10"/>
      <color theme="1"/>
      <name val="Carlito"/>
      <family val="2"/>
    </font>
    <font>
      <b/>
      <sz val="20"/>
      <color theme="1"/>
      <name val="Carlito"/>
      <family val="2"/>
    </font>
    <font>
      <b/>
      <u/>
      <sz val="16"/>
      <color theme="1"/>
      <name val="Carlito"/>
      <family val="2"/>
    </font>
    <font>
      <b/>
      <i/>
      <sz val="18"/>
      <color theme="1"/>
      <name val="Carlito"/>
      <family val="2"/>
    </font>
    <font>
      <b/>
      <sz val="12"/>
      <color rgb="FFFF0000"/>
      <name val="Carlito"/>
      <family val="2"/>
    </font>
    <font>
      <b/>
      <sz val="14"/>
      <color theme="0"/>
      <name val="Carlito"/>
      <family val="2"/>
    </font>
    <font>
      <sz val="11"/>
      <color rgb="FFC00000"/>
      <name val="Carlito"/>
      <family val="2"/>
    </font>
    <font>
      <b/>
      <sz val="11"/>
      <color rgb="FFC00000"/>
      <name val="Carlito"/>
      <family val="2"/>
    </font>
    <font>
      <b/>
      <i/>
      <sz val="10"/>
      <color rgb="FF0060A8"/>
      <name val="Carlito"/>
      <family val="2"/>
    </font>
    <font>
      <b/>
      <i/>
      <sz val="10"/>
      <color rgb="FF002060"/>
      <name val="Carlito"/>
      <family val="2"/>
    </font>
    <font>
      <sz val="11"/>
      <color rgb="FF0060A8"/>
      <name val="Carlito"/>
      <family val="2"/>
    </font>
    <font>
      <b/>
      <sz val="10"/>
      <color rgb="FFC00000"/>
      <name val="Carlito"/>
      <family val="2"/>
    </font>
    <font>
      <b/>
      <sz val="14"/>
      <color rgb="FF0060A8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1"/>
      <color rgb="FF00B050"/>
      <name val="Source Sans Pro"/>
      <family val="2"/>
    </font>
    <font>
      <sz val="11"/>
      <color rgb="FF00B050"/>
      <name val="Calibri"/>
      <family val="2"/>
      <scheme val="minor"/>
    </font>
    <font>
      <sz val="10"/>
      <color rgb="FF00B050"/>
      <name val="Source Sans Pro"/>
      <family val="2"/>
    </font>
    <font>
      <sz val="11"/>
      <color rgb="FF0070C0"/>
      <name val="Source Sans Pro"/>
      <family val="2"/>
    </font>
    <font>
      <sz val="11"/>
      <color rgb="FFFF0000"/>
      <name val="Carlito"/>
      <family val="2"/>
    </font>
    <font>
      <sz val="10"/>
      <color theme="1"/>
      <name val="Carlito"/>
      <family val="2"/>
    </font>
    <font>
      <sz val="11"/>
      <color theme="1" tint="4.9989318521683403E-2"/>
      <name val="Carlito"/>
      <family val="2"/>
    </font>
    <font>
      <sz val="10"/>
      <color theme="0"/>
      <name val="Carlito"/>
      <family val="2"/>
    </font>
    <font>
      <sz val="10"/>
      <color rgb="FFFF0000"/>
      <name val="Carlito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 style="dashDotDot">
        <color indexed="64"/>
      </bottom>
      <diagonal/>
    </border>
    <border>
      <left/>
      <right/>
      <top style="thick">
        <color indexed="64"/>
      </top>
      <bottom style="dashDotDot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 style="thick">
        <color indexed="64"/>
      </top>
      <bottom style="medium">
        <color indexed="64"/>
      </bottom>
      <diagonal/>
    </border>
    <border>
      <left style="slantDashDot">
        <color indexed="64"/>
      </left>
      <right/>
      <top/>
      <bottom style="dashed">
        <color indexed="64"/>
      </bottom>
      <diagonal/>
    </border>
    <border>
      <left style="dotted">
        <color auto="1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dotted">
        <color indexed="64"/>
      </left>
      <right/>
      <top style="dashDot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auto="1"/>
      </top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dashDotDot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dotted">
        <color auto="1"/>
      </left>
      <right/>
      <top style="dashDotDot">
        <color indexed="64"/>
      </top>
      <bottom style="dotted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medium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thick">
        <color indexed="64"/>
      </top>
      <bottom style="dashDotDot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67" applyNumberFormat="0" applyFill="0" applyAlignment="0" applyProtection="0"/>
    <xf numFmtId="0" fontId="7" fillId="0" borderId="68" applyNumberFormat="0" applyFill="0" applyAlignment="0" applyProtection="0"/>
    <xf numFmtId="0" fontId="8" fillId="0" borderId="6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70" applyNumberFormat="0" applyAlignment="0" applyProtection="0"/>
    <xf numFmtId="0" fontId="13" fillId="8" borderId="71" applyNumberFormat="0" applyAlignment="0" applyProtection="0"/>
    <xf numFmtId="0" fontId="14" fillId="8" borderId="70" applyNumberFormat="0" applyAlignment="0" applyProtection="0"/>
    <xf numFmtId="0" fontId="15" fillId="0" borderId="72" applyNumberFormat="0" applyFill="0" applyAlignment="0" applyProtection="0"/>
    <xf numFmtId="0" fontId="16" fillId="9" borderId="73" applyNumberFormat="0" applyAlignment="0" applyProtection="0"/>
    <xf numFmtId="0" fontId="1" fillId="0" borderId="0" applyNumberFormat="0" applyFill="0" applyBorder="0" applyAlignment="0" applyProtection="0"/>
    <xf numFmtId="0" fontId="4" fillId="10" borderId="74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75" applyNumberFormat="0" applyFill="0" applyAlignment="0" applyProtection="0"/>
    <xf numFmtId="0" fontId="1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</cellStyleXfs>
  <cellXfs count="586">
    <xf numFmtId="0" fontId="0" fillId="0" borderId="0" xfId="0"/>
    <xf numFmtId="0" fontId="2" fillId="0" borderId="0" xfId="0" applyFont="1"/>
    <xf numFmtId="0" fontId="21" fillId="0" borderId="0" xfId="0" applyFont="1"/>
    <xf numFmtId="1" fontId="22" fillId="0" borderId="0" xfId="0" applyNumberFormat="1" applyFont="1" applyAlignment="1">
      <alignment horizontal="center"/>
    </xf>
    <xf numFmtId="0" fontId="23" fillId="0" borderId="0" xfId="0" applyFont="1"/>
    <xf numFmtId="1" fontId="24" fillId="0" borderId="0" xfId="0" applyNumberFormat="1" applyFont="1"/>
    <xf numFmtId="0" fontId="25" fillId="0" borderId="0" xfId="0" applyFont="1"/>
    <xf numFmtId="1" fontId="26" fillId="3" borderId="0" xfId="0" applyNumberFormat="1" applyFont="1" applyFill="1"/>
    <xf numFmtId="1" fontId="26" fillId="36" borderId="0" xfId="0" applyNumberFormat="1" applyFont="1" applyFill="1"/>
    <xf numFmtId="0" fontId="26" fillId="0" borderId="0" xfId="0" applyFont="1"/>
    <xf numFmtId="1" fontId="23" fillId="0" borderId="0" xfId="0" applyNumberFormat="1" applyFont="1"/>
    <xf numFmtId="1" fontId="27" fillId="0" borderId="0" xfId="0" applyNumberFormat="1" applyFont="1"/>
    <xf numFmtId="1" fontId="25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3" fillId="0" borderId="0" xfId="0" applyFont="1" applyAlignment="1">
      <alignment horizontal="left"/>
    </xf>
    <xf numFmtId="0" fontId="30" fillId="0" borderId="0" xfId="0" applyFont="1"/>
    <xf numFmtId="0" fontId="34" fillId="0" borderId="0" xfId="0" applyFont="1"/>
    <xf numFmtId="0" fontId="25" fillId="35" borderId="0" xfId="0" applyFont="1" applyFill="1"/>
    <xf numFmtId="1" fontId="25" fillId="0" borderId="0" xfId="0" applyNumberFormat="1" applyFont="1" applyAlignment="1">
      <alignment horizontal="left"/>
    </xf>
    <xf numFmtId="0" fontId="35" fillId="0" borderId="0" xfId="0" applyFont="1"/>
    <xf numFmtId="0" fontId="30" fillId="0" borderId="0" xfId="0" applyFont="1" applyAlignment="1">
      <alignment horizontal="left"/>
    </xf>
    <xf numFmtId="0" fontId="36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vertical="top"/>
    </xf>
    <xf numFmtId="1" fontId="25" fillId="37" borderId="0" xfId="0" applyNumberFormat="1" applyFont="1" applyFill="1"/>
    <xf numFmtId="0" fontId="27" fillId="37" borderId="0" xfId="0" applyFont="1" applyFill="1"/>
    <xf numFmtId="1" fontId="27" fillId="37" borderId="0" xfId="0" applyNumberFormat="1" applyFont="1" applyFill="1"/>
    <xf numFmtId="1" fontId="25" fillId="37" borderId="0" xfId="0" quotePrefix="1" applyNumberFormat="1" applyFont="1" applyFill="1" applyAlignment="1">
      <alignment wrapText="1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7" fillId="0" borderId="0" xfId="0" applyFont="1"/>
    <xf numFmtId="0" fontId="23" fillId="37" borderId="0" xfId="0" applyFont="1" applyFill="1"/>
    <xf numFmtId="0" fontId="25" fillId="37" borderId="0" xfId="0" applyFont="1" applyFill="1" applyAlignment="1">
      <alignment horizontal="left"/>
    </xf>
    <xf numFmtId="0" fontId="25" fillId="37" borderId="0" xfId="0" applyFont="1" applyFill="1"/>
    <xf numFmtId="0" fontId="29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1" fillId="37" borderId="0" xfId="0" applyFont="1" applyFill="1"/>
    <xf numFmtId="1" fontId="21" fillId="0" borderId="0" xfId="0" applyNumberFormat="1" applyFont="1"/>
    <xf numFmtId="1" fontId="21" fillId="37" borderId="0" xfId="0" applyNumberFormat="1" applyFont="1" applyFill="1"/>
    <xf numFmtId="0" fontId="38" fillId="0" borderId="0" xfId="0" applyFont="1"/>
    <xf numFmtId="0" fontId="41" fillId="0" borderId="0" xfId="0" applyFont="1" applyProtection="1">
      <protection hidden="1"/>
    </xf>
    <xf numFmtId="0" fontId="41" fillId="0" borderId="0" xfId="0" applyFont="1"/>
    <xf numFmtId="0" fontId="42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right" vertical="center" indent="1"/>
      <protection hidden="1"/>
    </xf>
    <xf numFmtId="0" fontId="47" fillId="0" borderId="0" xfId="0" applyFont="1" applyAlignment="1" applyProtection="1">
      <alignment vertical="center"/>
      <protection hidden="1"/>
    </xf>
    <xf numFmtId="0" fontId="46" fillId="0" borderId="15" xfId="0" applyFont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164" fontId="52" fillId="0" borderId="0" xfId="0" applyNumberFormat="1" applyFont="1" applyAlignment="1" applyProtection="1">
      <alignment horizontal="left" vertical="center"/>
      <protection hidden="1"/>
    </xf>
    <xf numFmtId="0" fontId="41" fillId="0" borderId="133" xfId="0" applyFont="1" applyBorder="1" applyAlignment="1" applyProtection="1">
      <alignment vertical="top"/>
      <protection hidden="1"/>
    </xf>
    <xf numFmtId="164" fontId="51" fillId="0" borderId="17" xfId="0" applyNumberFormat="1" applyFont="1" applyBorder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left" vertical="center" shrinkToFit="1"/>
      <protection hidden="1"/>
    </xf>
    <xf numFmtId="0" fontId="51" fillId="0" borderId="0" xfId="0" applyFont="1" applyAlignment="1" applyProtection="1">
      <alignment horizontal="left" vertical="center"/>
      <protection hidden="1"/>
    </xf>
    <xf numFmtId="0" fontId="53" fillId="0" borderId="0" xfId="0" applyFont="1" applyAlignment="1" applyProtection="1">
      <alignment horizontal="right" vertical="center" indent="1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51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vertical="top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left" vertical="center" shrinkToFit="1"/>
      <protection locked="0"/>
    </xf>
    <xf numFmtId="0" fontId="51" fillId="0" borderId="0" xfId="0" applyFont="1" applyAlignment="1" applyProtection="1">
      <alignment vertical="center" shrinkToFit="1"/>
      <protection locked="0"/>
    </xf>
    <xf numFmtId="0" fontId="57" fillId="0" borderId="0" xfId="0" applyFont="1" applyProtection="1">
      <protection hidden="1"/>
    </xf>
    <xf numFmtId="0" fontId="41" fillId="0" borderId="0" xfId="0" applyFont="1" applyAlignment="1" applyProtection="1">
      <alignment horizontal="left"/>
      <protection hidden="1"/>
    </xf>
    <xf numFmtId="164" fontId="52" fillId="0" borderId="0" xfId="0" applyNumberFormat="1" applyFont="1" applyAlignment="1" applyProtection="1">
      <alignment horizontal="left" vertical="center" shrinkToFit="1"/>
      <protection hidden="1"/>
    </xf>
    <xf numFmtId="0" fontId="58" fillId="0" borderId="0" xfId="0" applyFont="1" applyProtection="1">
      <protection hidden="1"/>
    </xf>
    <xf numFmtId="0" fontId="55" fillId="0" borderId="0" xfId="0" applyFont="1" applyAlignment="1" applyProtection="1">
      <alignment vertical="center" wrapText="1"/>
      <protection hidden="1"/>
    </xf>
    <xf numFmtId="0" fontId="39" fillId="0" borderId="0" xfId="0" applyFont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indent="2"/>
    </xf>
    <xf numFmtId="0" fontId="59" fillId="0" borderId="0" xfId="0" applyFont="1"/>
    <xf numFmtId="0" fontId="49" fillId="0" borderId="0" xfId="0" applyFont="1" applyAlignment="1">
      <alignment wrapText="1"/>
    </xf>
    <xf numFmtId="0" fontId="60" fillId="0" borderId="0" xfId="0" applyFont="1"/>
    <xf numFmtId="0" fontId="60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60" fillId="0" borderId="10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/>
    </xf>
    <xf numFmtId="0" fontId="53" fillId="0" borderId="6" xfId="0" applyFont="1" applyBorder="1" applyAlignment="1">
      <alignment vertical="center"/>
    </xf>
    <xf numFmtId="0" fontId="56" fillId="2" borderId="63" xfId="0" applyFont="1" applyFill="1" applyBorder="1" applyAlignment="1" applyProtection="1">
      <alignment horizontal="center" vertical="center"/>
      <protection hidden="1"/>
    </xf>
    <xf numFmtId="0" fontId="56" fillId="2" borderId="32" xfId="0" applyFont="1" applyFill="1" applyBorder="1" applyAlignment="1" applyProtection="1">
      <alignment horizontal="center" vertical="center"/>
      <protection hidden="1"/>
    </xf>
    <xf numFmtId="0" fontId="56" fillId="2" borderId="6" xfId="0" applyFont="1" applyFill="1" applyBorder="1" applyAlignment="1" applyProtection="1">
      <alignment horizontal="center" vertical="center"/>
      <protection hidden="1"/>
    </xf>
    <xf numFmtId="0" fontId="48" fillId="0" borderId="24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56" fillId="2" borderId="65" xfId="0" applyFont="1" applyFill="1" applyBorder="1" applyAlignment="1" applyProtection="1">
      <alignment horizontal="center" vertical="center"/>
      <protection hidden="1"/>
    </xf>
    <xf numFmtId="0" fontId="56" fillId="2" borderId="34" xfId="0" applyFont="1" applyFill="1" applyBorder="1" applyAlignment="1" applyProtection="1">
      <alignment horizontal="center" vertical="center"/>
      <protection hidden="1"/>
    </xf>
    <xf numFmtId="0" fontId="56" fillId="2" borderId="0" xfId="0" applyFont="1" applyFill="1" applyAlignment="1" applyProtection="1">
      <alignment horizontal="center" vertical="center"/>
      <protection hidden="1"/>
    </xf>
    <xf numFmtId="0" fontId="63" fillId="0" borderId="17" xfId="0" applyFont="1" applyBorder="1" applyAlignment="1">
      <alignment horizontal="right" vertical="center"/>
    </xf>
    <xf numFmtId="0" fontId="63" fillId="0" borderId="37" xfId="0" applyFont="1" applyBorder="1" applyAlignment="1">
      <alignment horizontal="right" vertical="center"/>
    </xf>
    <xf numFmtId="0" fontId="60" fillId="0" borderId="0" xfId="0" applyFont="1" applyProtection="1">
      <protection hidden="1"/>
    </xf>
    <xf numFmtId="0" fontId="60" fillId="0" borderId="0" xfId="0" applyFont="1" applyAlignment="1">
      <alignment horizontal="left"/>
    </xf>
    <xf numFmtId="0" fontId="60" fillId="0" borderId="0" xfId="0" applyFont="1" applyAlignment="1">
      <alignment horizontal="left" indent="2"/>
    </xf>
    <xf numFmtId="0" fontId="49" fillId="0" borderId="0" xfId="0" applyFont="1" applyAlignment="1">
      <alignment horizontal="left" wrapText="1" indent="2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0" fontId="60" fillId="0" borderId="0" xfId="0" applyFont="1" applyAlignment="1">
      <alignment vertical="center" wrapText="1"/>
    </xf>
    <xf numFmtId="0" fontId="63" fillId="0" borderId="4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0" fillId="0" borderId="0" xfId="0" applyFont="1" applyAlignment="1" applyProtection="1">
      <alignment horizontal="left"/>
      <protection hidden="1"/>
    </xf>
    <xf numFmtId="0" fontId="59" fillId="0" borderId="0" xfId="0" applyFont="1" applyProtection="1">
      <protection hidden="1"/>
    </xf>
    <xf numFmtId="0" fontId="39" fillId="2" borderId="0" xfId="0" applyFont="1" applyFill="1"/>
    <xf numFmtId="0" fontId="49" fillId="0" borderId="0" xfId="0" applyFont="1" applyAlignment="1">
      <alignment horizontal="center" wrapText="1"/>
    </xf>
    <xf numFmtId="0" fontId="68" fillId="0" borderId="0" xfId="0" applyFont="1" applyAlignment="1">
      <alignment horizontal="center" vertical="center" wrapText="1"/>
    </xf>
    <xf numFmtId="16" fontId="48" fillId="0" borderId="0" xfId="0" applyNumberFormat="1" applyFont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3" fillId="0" borderId="0" xfId="0" applyFont="1" applyAlignment="1">
      <alignment horizontal="center"/>
    </xf>
    <xf numFmtId="0" fontId="60" fillId="0" borderId="0" xfId="0" applyFont="1" applyAlignment="1" applyProtection="1">
      <alignment horizontal="center"/>
      <protection hidden="1"/>
    </xf>
    <xf numFmtId="0" fontId="53" fillId="0" borderId="26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0" fillId="0" borderId="30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3" fontId="56" fillId="0" borderId="12" xfId="0" applyNumberFormat="1" applyFont="1" applyBorder="1" applyAlignment="1" applyProtection="1">
      <alignment horizontal="center" vertical="center" wrapText="1"/>
      <protection hidden="1"/>
    </xf>
    <xf numFmtId="3" fontId="56" fillId="0" borderId="47" xfId="0" applyNumberFormat="1" applyFont="1" applyBorder="1" applyAlignment="1" applyProtection="1">
      <alignment horizontal="center" vertical="center" wrapText="1"/>
      <protection hidden="1"/>
    </xf>
    <xf numFmtId="3" fontId="56" fillId="0" borderId="34" xfId="0" applyNumberFormat="1" applyFont="1" applyBorder="1" applyAlignment="1" applyProtection="1">
      <alignment horizontal="center" vertical="center" wrapText="1"/>
      <protection hidden="1"/>
    </xf>
    <xf numFmtId="3" fontId="56" fillId="0" borderId="0" xfId="0" applyNumberFormat="1" applyFont="1" applyAlignment="1" applyProtection="1">
      <alignment horizontal="center" vertical="center" wrapText="1"/>
      <protection hidden="1"/>
    </xf>
    <xf numFmtId="0" fontId="52" fillId="0" borderId="28" xfId="0" applyFont="1" applyBorder="1" applyAlignment="1">
      <alignment horizontal="left" vertical="center" wrapText="1" indent="2"/>
    </xf>
    <xf numFmtId="3" fontId="56" fillId="0" borderId="29" xfId="0" applyNumberFormat="1" applyFont="1" applyBorder="1" applyAlignment="1" applyProtection="1">
      <alignment horizontal="center" vertical="center" wrapText="1"/>
      <protection hidden="1"/>
    </xf>
    <xf numFmtId="0" fontId="70" fillId="0" borderId="91" xfId="0" applyFont="1" applyBorder="1" applyAlignment="1">
      <alignment horizontal="left" vertical="center" wrapText="1" indent="2"/>
    </xf>
    <xf numFmtId="0" fontId="52" fillId="0" borderId="91" xfId="0" applyFont="1" applyBorder="1" applyAlignment="1">
      <alignment horizontal="left" vertical="center" wrapText="1" indent="2"/>
    </xf>
    <xf numFmtId="3" fontId="56" fillId="0" borderId="92" xfId="0" applyNumberFormat="1" applyFont="1" applyBorder="1" applyAlignment="1" applyProtection="1">
      <alignment horizontal="center" vertical="center" wrapText="1"/>
      <protection hidden="1"/>
    </xf>
    <xf numFmtId="3" fontId="56" fillId="0" borderId="101" xfId="0" applyNumberFormat="1" applyFont="1" applyBorder="1" applyAlignment="1" applyProtection="1">
      <alignment horizontal="center" vertical="center" wrapText="1"/>
      <protection hidden="1"/>
    </xf>
    <xf numFmtId="3" fontId="56" fillId="0" borderId="96" xfId="0" applyNumberFormat="1" applyFont="1" applyBorder="1" applyAlignment="1" applyProtection="1">
      <alignment horizontal="center" vertical="center" wrapText="1"/>
      <protection hidden="1"/>
    </xf>
    <xf numFmtId="3" fontId="56" fillId="0" borderId="103" xfId="0" applyNumberFormat="1" applyFont="1" applyBorder="1" applyAlignment="1" applyProtection="1">
      <alignment horizontal="center" vertical="center" wrapText="1"/>
      <protection hidden="1"/>
    </xf>
    <xf numFmtId="3" fontId="56" fillId="0" borderId="24" xfId="0" applyNumberFormat="1" applyFont="1" applyBorder="1" applyAlignment="1" applyProtection="1">
      <alignment horizontal="center" vertical="center" wrapText="1"/>
      <protection hidden="1"/>
    </xf>
    <xf numFmtId="3" fontId="56" fillId="0" borderId="48" xfId="0" applyNumberFormat="1" applyFont="1" applyBorder="1" applyAlignment="1" applyProtection="1">
      <alignment horizontal="center" vertical="center" wrapText="1"/>
      <protection hidden="1"/>
    </xf>
    <xf numFmtId="3" fontId="56" fillId="0" borderId="15" xfId="0" applyNumberFormat="1" applyFont="1" applyBorder="1" applyAlignment="1" applyProtection="1">
      <alignment horizontal="center" vertical="center" wrapText="1"/>
      <protection hidden="1"/>
    </xf>
    <xf numFmtId="3" fontId="56" fillId="0" borderId="17" xfId="0" applyNumberFormat="1" applyFont="1" applyBorder="1" applyAlignment="1" applyProtection="1">
      <alignment horizontal="center" vertical="center" wrapText="1"/>
      <protection hidden="1"/>
    </xf>
    <xf numFmtId="0" fontId="59" fillId="0" borderId="97" xfId="0" applyFont="1" applyBorder="1" applyAlignment="1">
      <alignment horizontal="left" vertical="center" wrapText="1" indent="4"/>
    </xf>
    <xf numFmtId="3" fontId="56" fillId="0" borderId="104" xfId="0" applyNumberFormat="1" applyFont="1" applyBorder="1" applyAlignment="1" applyProtection="1">
      <alignment horizontal="center" vertical="center" wrapText="1"/>
      <protection hidden="1"/>
    </xf>
    <xf numFmtId="0" fontId="59" fillId="0" borderId="91" xfId="0" applyFont="1" applyBorder="1" applyAlignment="1">
      <alignment horizontal="left" vertical="center" wrapText="1" indent="4"/>
    </xf>
    <xf numFmtId="0" fontId="60" fillId="0" borderId="105" xfId="0" applyFont="1" applyBorder="1" applyAlignment="1">
      <alignment horizontal="left" vertical="center" wrapText="1"/>
    </xf>
    <xf numFmtId="3" fontId="56" fillId="0" borderId="106" xfId="0" applyNumberFormat="1" applyFont="1" applyBorder="1" applyAlignment="1" applyProtection="1">
      <alignment horizontal="center" vertical="center" wrapText="1"/>
      <protection hidden="1"/>
    </xf>
    <xf numFmtId="3" fontId="56" fillId="0" borderId="114" xfId="0" applyNumberFormat="1" applyFont="1" applyBorder="1" applyAlignment="1" applyProtection="1">
      <alignment horizontal="center" vertical="center" wrapText="1"/>
      <protection hidden="1"/>
    </xf>
    <xf numFmtId="3" fontId="56" fillId="0" borderId="107" xfId="0" applyNumberFormat="1" applyFont="1" applyBorder="1" applyAlignment="1" applyProtection="1">
      <alignment horizontal="center" vertical="center" wrapText="1"/>
      <protection hidden="1"/>
    </xf>
    <xf numFmtId="3" fontId="56" fillId="0" borderId="115" xfId="0" applyNumberFormat="1" applyFont="1" applyBorder="1" applyAlignment="1" applyProtection="1">
      <alignment horizontal="center" vertical="center" wrapText="1"/>
      <protection hidden="1"/>
    </xf>
    <xf numFmtId="0" fontId="52" fillId="0" borderId="105" xfId="0" applyFont="1" applyBorder="1" applyAlignment="1">
      <alignment horizontal="left" vertical="center" wrapText="1" indent="2"/>
    </xf>
    <xf numFmtId="0" fontId="60" fillId="0" borderId="27" xfId="0" applyFont="1" applyBorder="1" applyAlignment="1">
      <alignment horizontal="left" vertical="center" wrapText="1"/>
    </xf>
    <xf numFmtId="0" fontId="52" fillId="0" borderId="38" xfId="0" applyFont="1" applyBorder="1" applyAlignment="1">
      <alignment horizontal="left" vertical="center" wrapText="1" indent="2"/>
    </xf>
    <xf numFmtId="3" fontId="56" fillId="0" borderId="39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>
      <alignment horizontal="justify"/>
    </xf>
    <xf numFmtId="3" fontId="59" fillId="0" borderId="0" xfId="0" applyNumberFormat="1" applyFont="1"/>
    <xf numFmtId="0" fontId="53" fillId="0" borderId="0" xfId="0" applyFont="1" applyAlignment="1">
      <alignment horizontal="justify"/>
    </xf>
    <xf numFmtId="0" fontId="51" fillId="0" borderId="0" xfId="0" applyFont="1"/>
    <xf numFmtId="0" fontId="59" fillId="0" borderId="0" xfId="0" applyFont="1" applyAlignment="1" applyProtection="1">
      <alignment horizontal="left" vertical="center" indent="2"/>
      <protection hidden="1"/>
    </xf>
    <xf numFmtId="0" fontId="49" fillId="0" borderId="0" xfId="0" applyFont="1" applyAlignment="1" applyProtection="1">
      <alignment horizontal="left"/>
      <protection hidden="1"/>
    </xf>
    <xf numFmtId="0" fontId="49" fillId="0" borderId="0" xfId="0" applyFont="1" applyAlignment="1" applyProtection="1">
      <alignment horizontal="left" indent="4"/>
      <protection hidden="1"/>
    </xf>
    <xf numFmtId="0" fontId="49" fillId="0" borderId="0" xfId="0" applyFont="1" applyProtection="1">
      <protection hidden="1"/>
    </xf>
    <xf numFmtId="0" fontId="53" fillId="0" borderId="11" xfId="0" applyFont="1" applyBorder="1" applyAlignment="1" applyProtection="1">
      <alignment vertical="center" wrapText="1"/>
      <protection hidden="1"/>
    </xf>
    <xf numFmtId="0" fontId="63" fillId="0" borderId="119" xfId="0" applyFont="1" applyBorder="1" applyAlignment="1" applyProtection="1">
      <alignment horizontal="center" vertical="center" wrapText="1"/>
      <protection hidden="1"/>
    </xf>
    <xf numFmtId="0" fontId="63" fillId="0" borderId="138" xfId="0" applyFont="1" applyBorder="1" applyAlignment="1" applyProtection="1">
      <alignment horizontal="center" vertical="center" wrapText="1"/>
      <protection hidden="1"/>
    </xf>
    <xf numFmtId="0" fontId="63" fillId="0" borderId="139" xfId="0" applyFont="1" applyBorder="1" applyAlignment="1" applyProtection="1">
      <alignment horizontal="center" vertical="center" wrapText="1"/>
      <protection hidden="1"/>
    </xf>
    <xf numFmtId="0" fontId="63" fillId="0" borderId="120" xfId="0" applyFont="1" applyBorder="1" applyAlignment="1" applyProtection="1">
      <alignment horizontal="center" vertical="center" wrapText="1"/>
      <protection hidden="1"/>
    </xf>
    <xf numFmtId="0" fontId="63" fillId="0" borderId="140" xfId="0" applyFont="1" applyBorder="1" applyAlignment="1" applyProtection="1">
      <alignment horizontal="center" vertical="center" wrapText="1"/>
      <protection hidden="1"/>
    </xf>
    <xf numFmtId="0" fontId="63" fillId="0" borderId="141" xfId="0" applyFont="1" applyBorder="1" applyAlignment="1" applyProtection="1">
      <alignment horizontal="center" vertical="center" wrapText="1"/>
      <protection hidden="1"/>
    </xf>
    <xf numFmtId="3" fontId="56" fillId="0" borderId="8" xfId="0" applyNumberFormat="1" applyFont="1" applyBorder="1" applyAlignment="1" applyProtection="1">
      <alignment horizontal="center" vertical="center" wrapText="1"/>
      <protection hidden="1"/>
    </xf>
    <xf numFmtId="3" fontId="56" fillId="0" borderId="63" xfId="0" applyNumberFormat="1" applyFont="1" applyBorder="1" applyAlignment="1" applyProtection="1">
      <alignment horizontal="center" vertical="center" wrapText="1"/>
      <protection hidden="1"/>
    </xf>
    <xf numFmtId="3" fontId="56" fillId="0" borderId="32" xfId="0" applyNumberFormat="1" applyFont="1" applyBorder="1" applyAlignment="1" applyProtection="1">
      <alignment horizontal="center" vertical="center" wrapText="1"/>
      <protection hidden="1"/>
    </xf>
    <xf numFmtId="3" fontId="56" fillId="0" borderId="83" xfId="0" applyNumberFormat="1" applyFont="1" applyBorder="1" applyAlignment="1" applyProtection="1">
      <alignment horizontal="center" vertical="center" wrapText="1"/>
      <protection hidden="1"/>
    </xf>
    <xf numFmtId="3" fontId="56" fillId="0" borderId="142" xfId="0" applyNumberFormat="1" applyFont="1" applyBorder="1" applyAlignment="1" applyProtection="1">
      <alignment horizontal="center" vertical="center" wrapText="1"/>
      <protection hidden="1"/>
    </xf>
    <xf numFmtId="0" fontId="67" fillId="0" borderId="0" xfId="0" applyFont="1" applyAlignment="1" applyProtection="1">
      <alignment horizontal="left" vertical="center"/>
      <protection hidden="1"/>
    </xf>
    <xf numFmtId="3" fontId="56" fillId="0" borderId="145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horizontal="center" vertical="center" wrapText="1"/>
      <protection hidden="1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horizontal="left"/>
    </xf>
    <xf numFmtId="0" fontId="73" fillId="0" borderId="0" xfId="0" applyFont="1"/>
    <xf numFmtId="0" fontId="53" fillId="0" borderId="122" xfId="0" applyFont="1" applyBorder="1" applyAlignment="1" applyProtection="1">
      <alignment horizontal="left" vertical="center" wrapText="1" indent="1"/>
      <protection hidden="1"/>
    </xf>
    <xf numFmtId="0" fontId="53" fillId="0" borderId="146" xfId="0" applyFont="1" applyBorder="1" applyAlignment="1" applyProtection="1">
      <alignment horizontal="center" vertical="center" wrapText="1"/>
      <protection hidden="1"/>
    </xf>
    <xf numFmtId="0" fontId="53" fillId="0" borderId="123" xfId="0" applyFont="1" applyBorder="1" applyAlignment="1" applyProtection="1">
      <alignment horizontal="center" vertical="center" wrapText="1"/>
      <protection hidden="1"/>
    </xf>
    <xf numFmtId="0" fontId="53" fillId="0" borderId="124" xfId="0" applyFont="1" applyBorder="1" applyAlignment="1" applyProtection="1">
      <alignment horizontal="center" vertical="center" wrapText="1"/>
      <protection hidden="1"/>
    </xf>
    <xf numFmtId="3" fontId="56" fillId="0" borderId="148" xfId="0" applyNumberFormat="1" applyFont="1" applyBorder="1" applyAlignment="1" applyProtection="1">
      <alignment horizontal="center" vertical="center" wrapText="1"/>
      <protection hidden="1"/>
    </xf>
    <xf numFmtId="3" fontId="56" fillId="0" borderId="6" xfId="0" applyNumberFormat="1" applyFont="1" applyBorder="1" applyAlignment="1" applyProtection="1">
      <alignment horizontal="center" vertical="center" wrapText="1"/>
      <protection hidden="1"/>
    </xf>
    <xf numFmtId="3" fontId="56" fillId="0" borderId="149" xfId="0" applyNumberFormat="1" applyFont="1" applyBorder="1" applyAlignment="1" applyProtection="1">
      <alignment horizontal="center" vertical="center" wrapText="1"/>
      <protection hidden="1"/>
    </xf>
    <xf numFmtId="3" fontId="56" fillId="0" borderId="150" xfId="0" applyNumberFormat="1" applyFont="1" applyBorder="1" applyAlignment="1" applyProtection="1">
      <alignment horizontal="center" vertical="center" wrapText="1"/>
      <protection hidden="1"/>
    </xf>
    <xf numFmtId="3" fontId="63" fillId="0" borderId="11" xfId="0" applyNumberFormat="1" applyFont="1" applyBorder="1" applyAlignment="1" applyProtection="1">
      <alignment horizontal="center" vertical="center" wrapText="1"/>
      <protection hidden="1"/>
    </xf>
    <xf numFmtId="0" fontId="60" fillId="0" borderId="125" xfId="0" applyFont="1" applyBorder="1" applyAlignment="1" applyProtection="1">
      <alignment vertical="center"/>
      <protection hidden="1"/>
    </xf>
    <xf numFmtId="3" fontId="56" fillId="0" borderId="100" xfId="0" applyNumberFormat="1" applyFont="1" applyBorder="1" applyAlignment="1" applyProtection="1">
      <alignment horizontal="center" vertical="center" wrapText="1"/>
      <protection hidden="1"/>
    </xf>
    <xf numFmtId="3" fontId="56" fillId="0" borderId="126" xfId="0" applyNumberFormat="1" applyFont="1" applyBorder="1" applyAlignment="1" applyProtection="1">
      <alignment horizontal="center" vertical="center" wrapText="1"/>
      <protection hidden="1"/>
    </xf>
    <xf numFmtId="0" fontId="59" fillId="0" borderId="127" xfId="0" applyFont="1" applyBorder="1" applyAlignment="1" applyProtection="1">
      <alignment horizontal="right" vertical="center"/>
      <protection hidden="1"/>
    </xf>
    <xf numFmtId="0" fontId="59" fillId="0" borderId="129" xfId="0" applyFont="1" applyBorder="1" applyAlignment="1" applyProtection="1">
      <alignment horizontal="right" vertical="center"/>
      <protection hidden="1"/>
    </xf>
    <xf numFmtId="0" fontId="41" fillId="0" borderId="13" xfId="0" applyFont="1" applyBorder="1" applyAlignment="1" applyProtection="1">
      <alignment horizontal="center" vertical="center"/>
      <protection locked="0"/>
    </xf>
    <xf numFmtId="3" fontId="56" fillId="0" borderId="13" xfId="0" applyNumberFormat="1" applyFont="1" applyBorder="1" applyAlignment="1" applyProtection="1">
      <alignment horizontal="center" vertical="center" wrapText="1"/>
      <protection hidden="1"/>
    </xf>
    <xf numFmtId="3" fontId="56" fillId="0" borderId="130" xfId="0" applyNumberFormat="1" applyFont="1" applyBorder="1" applyAlignment="1" applyProtection="1">
      <alignment horizontal="center" vertical="center" wrapText="1"/>
      <protection hidden="1"/>
    </xf>
    <xf numFmtId="0" fontId="73" fillId="0" borderId="0" xfId="0" applyFont="1" applyAlignment="1">
      <alignment horizontal="left" indent="13"/>
    </xf>
    <xf numFmtId="0" fontId="75" fillId="0" borderId="26" xfId="0" applyFont="1" applyBorder="1" applyAlignment="1">
      <alignment horizontal="center" wrapText="1"/>
    </xf>
    <xf numFmtId="0" fontId="75" fillId="0" borderId="30" xfId="0" applyFont="1" applyBorder="1" applyAlignment="1">
      <alignment horizontal="center" wrapText="1"/>
    </xf>
    <xf numFmtId="0" fontId="75" fillId="0" borderId="10" xfId="0" applyFont="1" applyBorder="1" applyAlignment="1">
      <alignment horizontal="center" wrapText="1"/>
    </xf>
    <xf numFmtId="0" fontId="75" fillId="0" borderId="45" xfId="0" applyFont="1" applyBorder="1" applyAlignment="1">
      <alignment horizontal="center" wrapText="1"/>
    </xf>
    <xf numFmtId="0" fontId="75" fillId="0" borderId="50" xfId="0" applyFont="1" applyBorder="1" applyAlignment="1">
      <alignment horizontal="center" wrapText="1"/>
    </xf>
    <xf numFmtId="0" fontId="53" fillId="0" borderId="0" xfId="0" applyFont="1" applyAlignment="1">
      <alignment horizontal="left" vertical="center"/>
    </xf>
    <xf numFmtId="0" fontId="52" fillId="0" borderId="17" xfId="0" applyFont="1" applyBorder="1" applyAlignment="1">
      <alignment horizontal="left" vertical="center" wrapText="1" indent="3"/>
    </xf>
    <xf numFmtId="0" fontId="52" fillId="0" borderId="90" xfId="0" applyFont="1" applyBorder="1" applyAlignment="1">
      <alignment horizontal="left" vertical="center" wrapText="1" indent="3"/>
    </xf>
    <xf numFmtId="3" fontId="56" fillId="0" borderId="93" xfId="0" applyNumberFormat="1" applyFont="1" applyBorder="1" applyAlignment="1" applyProtection="1">
      <alignment horizontal="center" vertical="center" wrapText="1"/>
      <protection hidden="1"/>
    </xf>
    <xf numFmtId="3" fontId="56" fillId="0" borderId="90" xfId="0" applyNumberFormat="1" applyFont="1" applyBorder="1" applyAlignment="1" applyProtection="1">
      <alignment horizontal="center" vertical="center" wrapText="1"/>
      <protection hidden="1"/>
    </xf>
    <xf numFmtId="3" fontId="56" fillId="0" borderId="94" xfId="0" applyNumberFormat="1" applyFont="1" applyBorder="1" applyAlignment="1" applyProtection="1">
      <alignment horizontal="center" vertical="center" wrapText="1"/>
      <protection hidden="1"/>
    </xf>
    <xf numFmtId="0" fontId="52" fillId="0" borderId="19" xfId="0" applyFont="1" applyBorder="1" applyAlignment="1">
      <alignment horizontal="left" vertical="center" indent="3"/>
    </xf>
    <xf numFmtId="0" fontId="58" fillId="0" borderId="0" xfId="0" applyFont="1"/>
    <xf numFmtId="0" fontId="73" fillId="0" borderId="0" xfId="0" applyFont="1" applyAlignment="1">
      <alignment horizontal="left" indent="14"/>
    </xf>
    <xf numFmtId="0" fontId="76" fillId="0" borderId="0" xfId="0" applyFont="1" applyAlignment="1">
      <alignment horizontal="left"/>
    </xf>
    <xf numFmtId="0" fontId="41" fillId="0" borderId="0" xfId="0" applyFont="1" applyAlignment="1">
      <alignment horizontal="left" indent="14"/>
    </xf>
    <xf numFmtId="0" fontId="77" fillId="0" borderId="0" xfId="0" applyFont="1" applyAlignment="1">
      <alignment horizontal="left"/>
    </xf>
    <xf numFmtId="0" fontId="78" fillId="0" borderId="0" xfId="0" applyFont="1" applyAlignment="1">
      <alignment horizontal="left" indent="14"/>
    </xf>
    <xf numFmtId="0" fontId="75" fillId="0" borderId="51" xfId="0" applyFont="1" applyBorder="1" applyAlignment="1">
      <alignment horizontal="center" wrapText="1"/>
    </xf>
    <xf numFmtId="0" fontId="75" fillId="0" borderId="46" xfId="0" applyFont="1" applyBorder="1" applyAlignment="1">
      <alignment horizontal="center" wrapText="1"/>
    </xf>
    <xf numFmtId="0" fontId="75" fillId="0" borderId="40" xfId="0" applyFont="1" applyBorder="1" applyAlignment="1">
      <alignment horizontal="center" wrapText="1"/>
    </xf>
    <xf numFmtId="0" fontId="45" fillId="0" borderId="6" xfId="0" applyFont="1" applyBorder="1" applyAlignment="1">
      <alignment horizontal="left" vertical="center" wrapText="1"/>
    </xf>
    <xf numFmtId="3" fontId="56" fillId="0" borderId="54" xfId="0" applyNumberFormat="1" applyFont="1" applyBorder="1" applyAlignment="1" applyProtection="1">
      <alignment horizontal="center" vertical="center" wrapText="1"/>
      <protection hidden="1"/>
    </xf>
    <xf numFmtId="0" fontId="59" fillId="0" borderId="31" xfId="0" quotePrefix="1" applyFont="1" applyBorder="1" applyAlignment="1">
      <alignment horizontal="left" vertical="center" wrapText="1" indent="2"/>
    </xf>
    <xf numFmtId="3" fontId="56" fillId="0" borderId="135" xfId="0" applyNumberFormat="1" applyFont="1" applyBorder="1" applyAlignment="1" applyProtection="1">
      <alignment horizontal="center" vertical="center" wrapText="1"/>
      <protection hidden="1"/>
    </xf>
    <xf numFmtId="3" fontId="56" fillId="0" borderId="136" xfId="0" applyNumberFormat="1" applyFont="1" applyBorder="1" applyAlignment="1" applyProtection="1">
      <alignment horizontal="center" vertical="center" wrapText="1"/>
      <protection hidden="1"/>
    </xf>
    <xf numFmtId="3" fontId="56" fillId="0" borderId="7" xfId="0" applyNumberFormat="1" applyFont="1" applyBorder="1" applyAlignment="1" applyProtection="1">
      <alignment horizontal="center" vertical="center" wrapText="1"/>
      <protection hidden="1"/>
    </xf>
    <xf numFmtId="0" fontId="59" fillId="0" borderId="28" xfId="0" quotePrefix="1" applyFont="1" applyBorder="1" applyAlignment="1">
      <alignment horizontal="left" vertical="center" wrapText="1" indent="2"/>
    </xf>
    <xf numFmtId="0" fontId="59" fillId="0" borderId="134" xfId="0" quotePrefix="1" applyFont="1" applyBorder="1" applyAlignment="1">
      <alignment horizontal="left" vertical="center" wrapText="1" indent="2"/>
    </xf>
    <xf numFmtId="3" fontId="56" fillId="0" borderId="9" xfId="0" applyNumberFormat="1" applyFont="1" applyBorder="1" applyAlignment="1" applyProtection="1">
      <alignment horizontal="center" vertical="center" wrapText="1"/>
      <protection hidden="1"/>
    </xf>
    <xf numFmtId="3" fontId="56" fillId="0" borderId="33" xfId="0" applyNumberFormat="1" applyFont="1" applyBorder="1" applyAlignment="1" applyProtection="1">
      <alignment horizontal="center" vertical="center" wrapText="1"/>
      <protection hidden="1"/>
    </xf>
    <xf numFmtId="3" fontId="56" fillId="0" borderId="1" xfId="0" applyNumberFormat="1" applyFont="1" applyBorder="1" applyAlignment="1" applyProtection="1">
      <alignment horizontal="center" vertical="center" wrapText="1"/>
      <protection hidden="1"/>
    </xf>
    <xf numFmtId="3" fontId="56" fillId="0" borderId="56" xfId="0" applyNumberFormat="1" applyFont="1" applyBorder="1" applyAlignment="1" applyProtection="1">
      <alignment horizontal="center" vertical="center" wrapText="1"/>
      <protection hidden="1"/>
    </xf>
    <xf numFmtId="0" fontId="45" fillId="0" borderId="116" xfId="0" applyFont="1" applyBorder="1" applyAlignment="1">
      <alignment horizontal="left" vertical="center" wrapText="1"/>
    </xf>
    <xf numFmtId="3" fontId="56" fillId="0" borderId="86" xfId="0" applyNumberFormat="1" applyFont="1" applyBorder="1" applyAlignment="1" applyProtection="1">
      <alignment horizontal="center" vertical="center" wrapText="1"/>
      <protection hidden="1"/>
    </xf>
    <xf numFmtId="3" fontId="56" fillId="0" borderId="87" xfId="0" applyNumberFormat="1" applyFont="1" applyBorder="1" applyAlignment="1" applyProtection="1">
      <alignment horizontal="center" vertical="center" wrapText="1"/>
      <protection hidden="1"/>
    </xf>
    <xf numFmtId="3" fontId="56" fillId="0" borderId="85" xfId="0" applyNumberFormat="1" applyFont="1" applyBorder="1" applyAlignment="1" applyProtection="1">
      <alignment horizontal="center" vertical="center" wrapText="1"/>
      <protection hidden="1"/>
    </xf>
    <xf numFmtId="3" fontId="56" fillId="0" borderId="88" xfId="0" applyNumberFormat="1" applyFont="1" applyBorder="1" applyAlignment="1" applyProtection="1">
      <alignment horizontal="center" vertical="center" wrapText="1"/>
      <protection hidden="1"/>
    </xf>
    <xf numFmtId="3" fontId="56" fillId="0" borderId="89" xfId="0" applyNumberFormat="1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left" vertical="center" indent="2"/>
      <protection hidden="1"/>
    </xf>
    <xf numFmtId="3" fontId="56" fillId="0" borderId="0" xfId="0" applyNumberFormat="1" applyFont="1" applyAlignment="1">
      <alignment horizontal="center" vertical="center" wrapText="1"/>
    </xf>
    <xf numFmtId="3" fontId="65" fillId="0" borderId="0" xfId="0" applyNumberFormat="1" applyFont="1" applyAlignment="1" applyProtection="1">
      <alignment horizontal="center" vertical="center" wrapText="1"/>
      <protection hidden="1"/>
    </xf>
    <xf numFmtId="0" fontId="75" fillId="0" borderId="0" xfId="0" applyFont="1" applyAlignment="1">
      <alignment horizontal="center" wrapText="1"/>
    </xf>
    <xf numFmtId="0" fontId="75" fillId="0" borderId="47" xfId="0" applyFont="1" applyBorder="1" applyAlignment="1">
      <alignment horizontal="center" wrapText="1"/>
    </xf>
    <xf numFmtId="0" fontId="75" fillId="0" borderId="80" xfId="0" applyFont="1" applyBorder="1" applyAlignment="1">
      <alignment horizontal="center" wrapText="1"/>
    </xf>
    <xf numFmtId="3" fontId="56" fillId="0" borderId="81" xfId="0" applyNumberFormat="1" applyFont="1" applyBorder="1" applyAlignment="1" applyProtection="1">
      <alignment horizontal="center" vertical="center" wrapText="1"/>
      <protection hidden="1"/>
    </xf>
    <xf numFmtId="3" fontId="56" fillId="0" borderId="80" xfId="0" applyNumberFormat="1" applyFont="1" applyBorder="1" applyAlignment="1" applyProtection="1">
      <alignment horizontal="center" vertical="center" wrapText="1"/>
      <protection hidden="1"/>
    </xf>
    <xf numFmtId="3" fontId="56" fillId="0" borderId="137" xfId="0" applyNumberFormat="1" applyFont="1" applyBorder="1" applyAlignment="1" applyProtection="1">
      <alignment horizontal="center" vertical="center" wrapText="1"/>
      <protection hidden="1"/>
    </xf>
    <xf numFmtId="3" fontId="56" fillId="0" borderId="82" xfId="0" applyNumberFormat="1" applyFont="1" applyBorder="1" applyAlignment="1" applyProtection="1">
      <alignment horizontal="center" vertical="center" wrapText="1"/>
      <protection hidden="1"/>
    </xf>
    <xf numFmtId="3" fontId="56" fillId="0" borderId="117" xfId="0" applyNumberFormat="1" applyFont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horizontal="justify"/>
      <protection hidden="1"/>
    </xf>
    <xf numFmtId="3" fontId="41" fillId="0" borderId="0" xfId="0" applyNumberFormat="1" applyFont="1" applyProtection="1">
      <protection hidden="1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Alignment="1" applyProtection="1">
      <alignment wrapText="1"/>
      <protection hidden="1"/>
    </xf>
    <xf numFmtId="49" fontId="46" fillId="38" borderId="15" xfId="0" applyNumberFormat="1" applyFont="1" applyFill="1" applyBorder="1" applyAlignment="1" applyProtection="1">
      <alignment horizontal="left" vertical="center"/>
      <protection locked="0" hidden="1"/>
    </xf>
    <xf numFmtId="0" fontId="46" fillId="38" borderId="15" xfId="0" applyFont="1" applyFill="1" applyBorder="1" applyAlignment="1" applyProtection="1">
      <alignment horizontal="left" vertical="center" shrinkToFit="1"/>
      <protection locked="0" hidden="1"/>
    </xf>
    <xf numFmtId="164" fontId="51" fillId="38" borderId="15" xfId="0" applyNumberFormat="1" applyFont="1" applyFill="1" applyBorder="1" applyAlignment="1" applyProtection="1">
      <alignment horizontal="left" vertical="center"/>
      <protection locked="0" hidden="1"/>
    </xf>
    <xf numFmtId="0" fontId="51" fillId="38" borderId="15" xfId="0" applyFont="1" applyFill="1" applyBorder="1" applyAlignment="1" applyProtection="1">
      <alignment vertical="center" shrinkToFit="1"/>
      <protection locked="0" hidden="1"/>
    </xf>
    <xf numFmtId="0" fontId="51" fillId="38" borderId="15" xfId="0" applyFont="1" applyFill="1" applyBorder="1" applyAlignment="1" applyProtection="1">
      <alignment vertical="center"/>
      <protection locked="0"/>
    </xf>
    <xf numFmtId="49" fontId="51" fillId="38" borderId="15" xfId="0" applyNumberFormat="1" applyFont="1" applyFill="1" applyBorder="1" applyAlignment="1" applyProtection="1">
      <alignment vertical="center"/>
      <protection locked="0"/>
    </xf>
    <xf numFmtId="0" fontId="51" fillId="38" borderId="15" xfId="0" applyFont="1" applyFill="1" applyBorder="1" applyAlignment="1" applyProtection="1">
      <alignment horizontal="left" vertical="center"/>
      <protection locked="0"/>
    </xf>
    <xf numFmtId="0" fontId="54" fillId="0" borderId="0" xfId="0" applyFont="1" applyAlignment="1" applyProtection="1">
      <alignment vertical="center" wrapText="1"/>
      <protection hidden="1"/>
    </xf>
    <xf numFmtId="0" fontId="49" fillId="38" borderId="15" xfId="0" applyFont="1" applyFill="1" applyBorder="1" applyAlignment="1" applyProtection="1">
      <alignment vertical="center" shrinkToFit="1"/>
      <protection hidden="1"/>
    </xf>
    <xf numFmtId="3" fontId="56" fillId="38" borderId="32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55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6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34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53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0" xfId="0" applyNumberFormat="1" applyFont="1" applyFill="1" applyAlignment="1" applyProtection="1">
      <alignment horizontal="center" vertical="center" wrapText="1"/>
      <protection locked="0"/>
    </xf>
    <xf numFmtId="3" fontId="56" fillId="38" borderId="15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49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7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36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57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vertical="center"/>
    </xf>
    <xf numFmtId="3" fontId="56" fillId="0" borderId="41" xfId="0" applyNumberFormat="1" applyFont="1" applyBorder="1" applyAlignment="1" applyProtection="1">
      <alignment horizontal="center" vertical="center" wrapText="1"/>
      <protection hidden="1"/>
    </xf>
    <xf numFmtId="3" fontId="56" fillId="0" borderId="37" xfId="0" applyNumberFormat="1" applyFont="1" applyBorder="1" applyAlignment="1" applyProtection="1">
      <alignment horizontal="center" vertical="center" wrapText="1"/>
      <protection hidden="1"/>
    </xf>
    <xf numFmtId="3" fontId="56" fillId="0" borderId="58" xfId="0" applyNumberFormat="1" applyFont="1" applyBorder="1" applyAlignment="1" applyProtection="1">
      <alignment horizontal="center" vertical="center" wrapText="1"/>
      <protection hidden="1"/>
    </xf>
    <xf numFmtId="3" fontId="56" fillId="38" borderId="41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56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37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0" applyFont="1" applyAlignment="1" applyProtection="1">
      <alignment vertical="center"/>
      <protection hidden="1"/>
    </xf>
    <xf numFmtId="0" fontId="59" fillId="0" borderId="0" xfId="0" applyFont="1" applyAlignment="1" applyProtection="1">
      <alignment vertical="center"/>
      <protection hidden="1"/>
    </xf>
    <xf numFmtId="3" fontId="56" fillId="38" borderId="93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95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90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35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47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18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6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08" xfId="0" applyNumberFormat="1" applyFont="1" applyFill="1" applyBorder="1" applyAlignment="1" applyProtection="1">
      <alignment horizontal="center" vertical="center" wrapText="1"/>
      <protection locked="0"/>
    </xf>
    <xf numFmtId="0" fontId="41" fillId="38" borderId="15" xfId="0" applyFont="1" applyFill="1" applyBorder="1" applyAlignment="1" applyProtection="1">
      <alignment horizontal="center" vertical="center"/>
      <protection locked="0"/>
    </xf>
    <xf numFmtId="3" fontId="56" fillId="38" borderId="64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43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62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84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4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left" indent="8"/>
    </xf>
    <xf numFmtId="3" fontId="56" fillId="38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5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94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93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90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98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99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9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14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07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115" xfId="0" applyNumberFormat="1" applyFont="1" applyFill="1" applyBorder="1" applyAlignment="1" applyProtection="1">
      <alignment horizontal="center" vertical="center" wrapText="1"/>
      <protection locked="0" hidden="1"/>
    </xf>
    <xf numFmtId="0" fontId="52" fillId="0" borderId="27" xfId="0" applyFont="1" applyBorder="1" applyAlignment="1">
      <alignment horizontal="left" vertical="center" wrapText="1" indent="2"/>
    </xf>
    <xf numFmtId="3" fontId="56" fillId="38" borderId="58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41" xfId="0" applyNumberFormat="1" applyFont="1" applyFill="1" applyBorder="1" applyAlignment="1" applyProtection="1">
      <alignment horizontal="center" vertical="center" wrapText="1"/>
      <protection locked="0" hidden="1"/>
    </xf>
    <xf numFmtId="3" fontId="56" fillId="38" borderId="37" xfId="0" applyNumberFormat="1" applyFont="1" applyFill="1" applyBorder="1" applyAlignment="1" applyProtection="1">
      <alignment horizontal="center" vertical="center" wrapText="1"/>
      <protection locked="0" hidden="1"/>
    </xf>
    <xf numFmtId="0" fontId="81" fillId="0" borderId="0" xfId="0" applyFont="1"/>
    <xf numFmtId="0" fontId="59" fillId="38" borderId="15" xfId="0" applyFont="1" applyFill="1" applyBorder="1" applyAlignment="1" applyProtection="1">
      <alignment horizontal="center" vertical="center"/>
      <protection locked="0"/>
    </xf>
    <xf numFmtId="0" fontId="56" fillId="38" borderId="15" xfId="0" applyFont="1" applyFill="1" applyBorder="1" applyAlignment="1" applyProtection="1">
      <alignment horizontal="center" vertical="center"/>
      <protection locked="0"/>
    </xf>
    <xf numFmtId="0" fontId="82" fillId="0" borderId="0" xfId="0" applyFont="1" applyAlignment="1">
      <alignment horizontal="left"/>
    </xf>
    <xf numFmtId="0" fontId="81" fillId="0" borderId="0" xfId="0" applyFont="1" applyAlignment="1">
      <alignment vertical="center"/>
    </xf>
    <xf numFmtId="0" fontId="59" fillId="38" borderId="96" xfId="0" applyFont="1" applyFill="1" applyBorder="1" applyAlignment="1" applyProtection="1">
      <alignment horizontal="center" vertical="center" wrapText="1"/>
      <protection locked="0"/>
    </xf>
    <xf numFmtId="0" fontId="59" fillId="38" borderId="103" xfId="0" applyFont="1" applyFill="1" applyBorder="1" applyAlignment="1" applyProtection="1">
      <alignment horizontal="center" vertical="center" wrapText="1"/>
      <protection locked="0"/>
    </xf>
    <xf numFmtId="0" fontId="59" fillId="38" borderId="23" xfId="0" applyFont="1" applyFill="1" applyBorder="1" applyAlignment="1" applyProtection="1">
      <alignment horizontal="center" vertical="center" wrapText="1"/>
      <protection locked="0"/>
    </xf>
    <xf numFmtId="0" fontId="59" fillId="38" borderId="15" xfId="0" applyFont="1" applyFill="1" applyBorder="1" applyAlignment="1" applyProtection="1">
      <alignment horizontal="center" vertical="center" wrapText="1"/>
      <protection locked="0"/>
    </xf>
    <xf numFmtId="0" fontId="59" fillId="38" borderId="16" xfId="0" applyFont="1" applyFill="1" applyBorder="1" applyAlignment="1" applyProtection="1">
      <alignment horizontal="center" vertical="center" wrapText="1"/>
      <protection locked="0"/>
    </xf>
    <xf numFmtId="0" fontId="59" fillId="38" borderId="121" xfId="0" applyFont="1" applyFill="1" applyBorder="1" applyAlignment="1" applyProtection="1">
      <alignment horizontal="center" vertical="center" wrapText="1"/>
      <protection locked="0"/>
    </xf>
    <xf numFmtId="0" fontId="59" fillId="38" borderId="35" xfId="0" applyFont="1" applyFill="1" applyBorder="1" applyAlignment="1" applyProtection="1">
      <alignment horizontal="center" vertical="center" wrapText="1"/>
      <protection locked="0"/>
    </xf>
    <xf numFmtId="0" fontId="59" fillId="38" borderId="84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>
      <alignment horizontal="left" indent="1"/>
    </xf>
    <xf numFmtId="0" fontId="60" fillId="0" borderId="0" xfId="0" applyFont="1" applyAlignment="1">
      <alignment horizontal="left" indent="3"/>
    </xf>
    <xf numFmtId="0" fontId="56" fillId="38" borderId="102" xfId="0" applyFont="1" applyFill="1" applyBorder="1" applyAlignment="1" applyProtection="1">
      <alignment horizontal="center" vertical="center"/>
      <protection locked="0"/>
    </xf>
    <xf numFmtId="0" fontId="56" fillId="38" borderId="103" xfId="0" applyFont="1" applyFill="1" applyBorder="1" applyAlignment="1" applyProtection="1">
      <alignment horizontal="center" vertical="center"/>
      <protection locked="0"/>
    </xf>
    <xf numFmtId="0" fontId="56" fillId="38" borderId="24" xfId="0" applyFont="1" applyFill="1" applyBorder="1" applyAlignment="1" applyProtection="1">
      <alignment horizontal="center" vertical="center"/>
      <protection locked="0"/>
    </xf>
    <xf numFmtId="0" fontId="56" fillId="38" borderId="64" xfId="0" applyFont="1" applyFill="1" applyBorder="1" applyAlignment="1" applyProtection="1">
      <alignment horizontal="center" vertical="center"/>
      <protection locked="0"/>
    </xf>
    <xf numFmtId="0" fontId="56" fillId="38" borderId="17" xfId="0" applyFont="1" applyFill="1" applyBorder="1" applyAlignment="1" applyProtection="1">
      <alignment horizontal="center" vertical="center"/>
      <protection locked="0"/>
    </xf>
    <xf numFmtId="0" fontId="56" fillId="38" borderId="66" xfId="0" applyFont="1" applyFill="1" applyBorder="1" applyAlignment="1" applyProtection="1">
      <alignment horizontal="center" vertical="center"/>
      <protection locked="0"/>
    </xf>
    <xf numFmtId="0" fontId="56" fillId="38" borderId="41" xfId="0" applyFont="1" applyFill="1" applyBorder="1" applyAlignment="1" applyProtection="1">
      <alignment horizontal="center" vertical="center"/>
      <protection locked="0"/>
    </xf>
    <xf numFmtId="0" fontId="56" fillId="38" borderId="37" xfId="0" applyFont="1" applyFill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indent="2"/>
      <protection hidden="1"/>
    </xf>
    <xf numFmtId="0" fontId="88" fillId="0" borderId="0" xfId="0" applyFont="1"/>
    <xf numFmtId="0" fontId="89" fillId="0" borderId="0" xfId="0" applyFont="1" applyAlignment="1">
      <alignment wrapText="1"/>
    </xf>
    <xf numFmtId="0" fontId="90" fillId="0" borderId="0" xfId="0" applyFont="1"/>
    <xf numFmtId="0" fontId="90" fillId="0" borderId="0" xfId="0" quotePrefix="1" applyFont="1"/>
    <xf numFmtId="0" fontId="91" fillId="0" borderId="0" xfId="0" applyFont="1"/>
    <xf numFmtId="0" fontId="0" fillId="38" borderId="0" xfId="0" applyFill="1"/>
    <xf numFmtId="0" fontId="92" fillId="0" borderId="0" xfId="0" applyFont="1"/>
    <xf numFmtId="0" fontId="93" fillId="0" borderId="0" xfId="0" applyFont="1"/>
    <xf numFmtId="1" fontId="22" fillId="0" borderId="0" xfId="0" applyNumberFormat="1" applyFont="1"/>
    <xf numFmtId="1" fontId="23" fillId="3" borderId="0" xfId="0" applyNumberFormat="1" applyFont="1" applyFill="1"/>
    <xf numFmtId="0" fontId="28" fillId="3" borderId="0" xfId="0" applyFont="1" applyFill="1"/>
    <xf numFmtId="1" fontId="28" fillId="0" borderId="0" xfId="0" applyNumberFormat="1" applyFont="1"/>
    <xf numFmtId="1" fontId="28" fillId="3" borderId="0" xfId="0" applyNumberFormat="1" applyFont="1" applyFill="1"/>
    <xf numFmtId="1" fontId="94" fillId="0" borderId="0" xfId="0" applyNumberFormat="1" applyFont="1"/>
    <xf numFmtId="0" fontId="23" fillId="3" borderId="0" xfId="0" applyFont="1" applyFill="1"/>
    <xf numFmtId="0" fontId="59" fillId="0" borderId="38" xfId="0" quotePrefix="1" applyFont="1" applyBorder="1" applyAlignment="1">
      <alignment horizontal="left" vertical="center" wrapText="1" indent="2"/>
    </xf>
    <xf numFmtId="0" fontId="59" fillId="0" borderId="28" xfId="0" applyFont="1" applyBorder="1" applyAlignment="1" applyProtection="1">
      <alignment horizontal="center" vertical="center" wrapText="1"/>
      <protection hidden="1"/>
    </xf>
    <xf numFmtId="0" fontId="59" fillId="0" borderId="10" xfId="0" applyFont="1" applyBorder="1" applyAlignment="1" applyProtection="1">
      <alignment horizontal="center" vertical="center" wrapText="1"/>
      <protection hidden="1"/>
    </xf>
    <xf numFmtId="0" fontId="59" fillId="0" borderId="37" xfId="0" applyFont="1" applyBorder="1" applyAlignment="1" applyProtection="1">
      <alignment horizontal="center" vertical="center" wrapText="1"/>
      <protection hidden="1"/>
    </xf>
    <xf numFmtId="0" fontId="56" fillId="0" borderId="17" xfId="0" applyFont="1" applyBorder="1" applyAlignment="1">
      <alignment horizontal="left" vertical="center" wrapText="1"/>
    </xf>
    <xf numFmtId="0" fontId="56" fillId="38" borderId="17" xfId="0" applyFont="1" applyFill="1" applyBorder="1" applyAlignment="1" applyProtection="1">
      <alignment horizontal="left" vertical="center" shrinkToFit="1"/>
      <protection locked="0"/>
    </xf>
    <xf numFmtId="0" fontId="56" fillId="38" borderId="37" xfId="0" applyFont="1" applyFill="1" applyBorder="1" applyAlignment="1" applyProtection="1">
      <alignment horizontal="left" vertical="center" shrinkToFit="1"/>
      <protection locked="0"/>
    </xf>
    <xf numFmtId="0" fontId="56" fillId="0" borderId="19" xfId="0" applyFont="1" applyBorder="1" applyAlignment="1">
      <alignment vertical="center" wrapText="1"/>
    </xf>
    <xf numFmtId="0" fontId="56" fillId="38" borderId="49" xfId="0" applyFont="1" applyFill="1" applyBorder="1" applyAlignment="1" applyProtection="1">
      <alignment horizontal="left" vertical="center" shrinkToFit="1"/>
      <protection locked="0"/>
    </xf>
    <xf numFmtId="0" fontId="39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0" xfId="0" applyFont="1" applyAlignment="1">
      <alignment vertical="center" wrapText="1"/>
    </xf>
    <xf numFmtId="0" fontId="49" fillId="0" borderId="0" xfId="0" applyFont="1" applyAlignment="1" applyProtection="1">
      <alignment vertical="center"/>
      <protection hidden="1"/>
    </xf>
    <xf numFmtId="0" fontId="83" fillId="0" borderId="0" xfId="0" applyFont="1" applyAlignment="1" applyProtection="1">
      <alignment vertical="center"/>
      <protection hidden="1"/>
    </xf>
    <xf numFmtId="0" fontId="63" fillId="0" borderId="45" xfId="0" applyFont="1" applyBorder="1" applyAlignment="1" applyProtection="1">
      <alignment horizontal="center" wrapText="1"/>
      <protection hidden="1"/>
    </xf>
    <xf numFmtId="0" fontId="63" fillId="0" borderId="30" xfId="0" applyFont="1" applyBorder="1" applyAlignment="1" applyProtection="1">
      <alignment horizontal="center" wrapText="1"/>
      <protection hidden="1"/>
    </xf>
    <xf numFmtId="0" fontId="63" fillId="0" borderId="10" xfId="0" applyFont="1" applyBorder="1" applyAlignment="1" applyProtection="1">
      <alignment horizontal="center" wrapText="1"/>
      <protection hidden="1"/>
    </xf>
    <xf numFmtId="3" fontId="56" fillId="0" borderId="54" xfId="0" applyNumberFormat="1" applyFont="1" applyBorder="1" applyAlignment="1" applyProtection="1">
      <alignment horizontal="center" vertical="center" shrinkToFit="1"/>
      <protection hidden="1"/>
    </xf>
    <xf numFmtId="3" fontId="56" fillId="0" borderId="32" xfId="0" applyNumberFormat="1" applyFont="1" applyBorder="1" applyAlignment="1" applyProtection="1">
      <alignment horizontal="center" vertical="center" shrinkToFit="1"/>
      <protection hidden="1"/>
    </xf>
    <xf numFmtId="3" fontId="56" fillId="0" borderId="6" xfId="0" applyNumberFormat="1" applyFont="1" applyBorder="1" applyAlignment="1" applyProtection="1">
      <alignment horizontal="center" vertical="center" shrinkToFit="1"/>
      <protection hidden="1"/>
    </xf>
    <xf numFmtId="0" fontId="60" fillId="0" borderId="7" xfId="0" applyFont="1" applyBorder="1" applyAlignment="1" applyProtection="1">
      <alignment horizontal="left" vertical="center" wrapText="1" indent="1"/>
      <protection hidden="1"/>
    </xf>
    <xf numFmtId="3" fontId="56" fillId="0" borderId="158" xfId="0" applyNumberFormat="1" applyFont="1" applyBorder="1" applyAlignment="1" applyProtection="1">
      <alignment horizontal="center" vertical="center" shrinkToFit="1"/>
      <protection hidden="1"/>
    </xf>
    <xf numFmtId="3" fontId="56" fillId="0" borderId="136" xfId="0" applyNumberFormat="1" applyFont="1" applyBorder="1" applyAlignment="1" applyProtection="1">
      <alignment horizontal="center" vertical="center" shrinkToFit="1"/>
      <protection hidden="1"/>
    </xf>
    <xf numFmtId="3" fontId="56" fillId="0" borderId="7" xfId="0" applyNumberFormat="1" applyFont="1" applyBorder="1" applyAlignment="1" applyProtection="1">
      <alignment horizontal="center" vertical="center" shrinkToFit="1"/>
      <protection hidden="1"/>
    </xf>
    <xf numFmtId="3" fontId="56" fillId="0" borderId="48" xfId="0" applyNumberFormat="1" applyFont="1" applyBorder="1" applyAlignment="1" applyProtection="1">
      <alignment horizontal="center" vertical="center" shrinkToFit="1"/>
      <protection hidden="1"/>
    </xf>
    <xf numFmtId="3" fontId="56" fillId="38" borderId="15" xfId="0" applyNumberFormat="1" applyFont="1" applyFill="1" applyBorder="1" applyAlignment="1" applyProtection="1">
      <alignment horizontal="center" vertical="center" shrinkToFit="1"/>
      <protection locked="0"/>
    </xf>
    <xf numFmtId="3" fontId="56" fillId="38" borderId="17" xfId="0" applyNumberFormat="1" applyFont="1" applyFill="1" applyBorder="1" applyAlignment="1" applyProtection="1">
      <alignment horizontal="center" vertical="center" shrinkToFit="1"/>
      <protection locked="0"/>
    </xf>
    <xf numFmtId="3" fontId="56" fillId="0" borderId="98" xfId="0" applyNumberFormat="1" applyFont="1" applyBorder="1" applyAlignment="1" applyProtection="1">
      <alignment horizontal="center" vertical="center" shrinkToFit="1"/>
      <protection hidden="1"/>
    </xf>
    <xf numFmtId="3" fontId="56" fillId="38" borderId="99" xfId="0" applyNumberFormat="1" applyFont="1" applyFill="1" applyBorder="1" applyAlignment="1" applyProtection="1">
      <alignment horizontal="center" vertical="center" shrinkToFit="1"/>
      <protection locked="0"/>
    </xf>
    <xf numFmtId="3" fontId="56" fillId="38" borderId="19" xfId="0" applyNumberFormat="1" applyFont="1" applyFill="1" applyBorder="1" applyAlignment="1" applyProtection="1">
      <alignment horizontal="center" vertical="center" shrinkToFit="1"/>
      <protection locked="0"/>
    </xf>
    <xf numFmtId="0" fontId="60" fillId="0" borderId="159" xfId="0" applyFont="1" applyBorder="1" applyAlignment="1" applyProtection="1">
      <alignment horizontal="left" vertical="center" wrapText="1" indent="1"/>
      <protection hidden="1"/>
    </xf>
    <xf numFmtId="3" fontId="56" fillId="0" borderId="114" xfId="0" applyNumberFormat="1" applyFont="1" applyBorder="1" applyAlignment="1" applyProtection="1">
      <alignment horizontal="center" vertical="center" shrinkToFit="1"/>
      <protection hidden="1"/>
    </xf>
    <xf numFmtId="3" fontId="56" fillId="0" borderId="107" xfId="0" applyNumberFormat="1" applyFont="1" applyBorder="1" applyAlignment="1" applyProtection="1">
      <alignment horizontal="center" vertical="center" shrinkToFit="1"/>
      <protection hidden="1"/>
    </xf>
    <xf numFmtId="3" fontId="56" fillId="0" borderId="115" xfId="0" applyNumberFormat="1" applyFont="1" applyBorder="1" applyAlignment="1" applyProtection="1">
      <alignment horizontal="center" vertical="center" shrinkToFit="1"/>
      <protection hidden="1"/>
    </xf>
    <xf numFmtId="0" fontId="95" fillId="0" borderId="0" xfId="0" applyFont="1" applyAlignment="1" applyProtection="1">
      <alignment vertical="center"/>
      <protection hidden="1"/>
    </xf>
    <xf numFmtId="3" fontId="56" fillId="0" borderId="161" xfId="0" applyNumberFormat="1" applyFont="1" applyBorder="1" applyAlignment="1" applyProtection="1">
      <alignment horizontal="center" vertical="center" shrinkToFit="1"/>
      <protection hidden="1"/>
    </xf>
    <xf numFmtId="0" fontId="53" fillId="0" borderId="0" xfId="0" applyFont="1" applyProtection="1">
      <protection hidden="1"/>
    </xf>
    <xf numFmtId="0" fontId="51" fillId="0" borderId="0" xfId="0" applyFont="1" applyAlignment="1" applyProtection="1">
      <alignment vertical="center"/>
      <protection hidden="1"/>
    </xf>
    <xf numFmtId="0" fontId="56" fillId="0" borderId="12" xfId="0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center" vertical="center" wrapText="1"/>
      <protection hidden="1"/>
    </xf>
    <xf numFmtId="0" fontId="56" fillId="0" borderId="53" xfId="0" applyFont="1" applyBorder="1" applyAlignment="1" applyProtection="1">
      <alignment horizontal="center" vertical="center" wrapText="1"/>
      <protection hidden="1"/>
    </xf>
    <xf numFmtId="0" fontId="56" fillId="0" borderId="47" xfId="0" applyFont="1" applyBorder="1" applyAlignment="1" applyProtection="1">
      <alignment horizontal="center" vertical="center" wrapText="1"/>
      <protection hidden="1"/>
    </xf>
    <xf numFmtId="0" fontId="56" fillId="0" borderId="34" xfId="0" applyFont="1" applyBorder="1" applyAlignment="1" applyProtection="1">
      <alignment horizontal="center" vertical="center" wrapText="1"/>
      <protection hidden="1"/>
    </xf>
    <xf numFmtId="0" fontId="52" fillId="0" borderId="19" xfId="0" applyFont="1" applyBorder="1" applyAlignment="1">
      <alignment horizontal="left" vertical="center" wrapText="1" indent="3"/>
    </xf>
    <xf numFmtId="3" fontId="56" fillId="38" borderId="99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60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9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5" xfId="0" applyFont="1" applyBorder="1" applyAlignment="1">
      <alignment horizontal="left" vertical="center"/>
    </xf>
    <xf numFmtId="0" fontId="56" fillId="0" borderId="106" xfId="0" applyFont="1" applyBorder="1" applyAlignment="1" applyProtection="1">
      <alignment horizontal="center" vertical="center" wrapText="1"/>
      <protection hidden="1"/>
    </xf>
    <xf numFmtId="0" fontId="56" fillId="0" borderId="107" xfId="0" applyFont="1" applyBorder="1" applyAlignment="1" applyProtection="1">
      <alignment horizontal="center" vertical="center" wrapText="1"/>
      <protection hidden="1"/>
    </xf>
    <xf numFmtId="0" fontId="56" fillId="0" borderId="115" xfId="0" applyFont="1" applyBorder="1" applyAlignment="1" applyProtection="1">
      <alignment horizontal="center" vertical="center" wrapText="1"/>
      <protection hidden="1"/>
    </xf>
    <xf numFmtId="0" fontId="56" fillId="0" borderId="159" xfId="0" applyFont="1" applyBorder="1" applyAlignment="1" applyProtection="1">
      <alignment horizontal="center" vertical="center" wrapText="1"/>
      <protection hidden="1"/>
    </xf>
    <xf numFmtId="0" fontId="56" fillId="0" borderId="114" xfId="0" applyFont="1" applyBorder="1" applyAlignment="1" applyProtection="1">
      <alignment horizontal="center" vertical="center" wrapText="1"/>
      <protection hidden="1"/>
    </xf>
    <xf numFmtId="3" fontId="56" fillId="0" borderId="99" xfId="0" applyNumberFormat="1" applyFont="1" applyBorder="1" applyAlignment="1" applyProtection="1">
      <alignment horizontal="center" vertical="center" wrapText="1"/>
      <protection hidden="1"/>
    </xf>
    <xf numFmtId="3" fontId="56" fillId="0" borderId="19" xfId="0" applyNumberFormat="1" applyFont="1" applyBorder="1" applyAlignment="1" applyProtection="1">
      <alignment horizontal="center" vertical="center" wrapText="1"/>
      <protection hidden="1"/>
    </xf>
    <xf numFmtId="3" fontId="56" fillId="0" borderId="98" xfId="0" applyNumberFormat="1" applyFont="1" applyBorder="1" applyAlignment="1" applyProtection="1">
      <alignment horizontal="center" vertical="center" wrapText="1"/>
      <protection hidden="1"/>
    </xf>
    <xf numFmtId="0" fontId="59" fillId="0" borderId="11" xfId="0" applyFont="1" applyBorder="1"/>
    <xf numFmtId="0" fontId="60" fillId="0" borderId="11" xfId="0" applyFont="1" applyBorder="1" applyAlignment="1">
      <alignment horizontal="left"/>
    </xf>
    <xf numFmtId="0" fontId="44" fillId="0" borderId="0" xfId="0" applyFont="1"/>
    <xf numFmtId="0" fontId="87" fillId="0" borderId="0" xfId="0" applyFont="1"/>
    <xf numFmtId="0" fontId="39" fillId="0" borderId="0" xfId="0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51" fillId="0" borderId="11" xfId="0" applyFont="1" applyBorder="1" applyAlignment="1" applyProtection="1">
      <alignment horizontal="left" vertical="center" wrapText="1" indent="3"/>
      <protection hidden="1"/>
    </xf>
    <xf numFmtId="3" fontId="56" fillId="0" borderId="11" xfId="0" applyNumberFormat="1" applyFont="1" applyBorder="1" applyAlignment="1" applyProtection="1">
      <alignment horizontal="center" vertical="center" shrinkToFit="1"/>
      <protection hidden="1"/>
    </xf>
    <xf numFmtId="0" fontId="78" fillId="0" borderId="0" xfId="0" applyFont="1" applyAlignment="1">
      <alignment horizontal="left" indent="10"/>
    </xf>
    <xf numFmtId="0" fontId="75" fillId="0" borderId="162" xfId="0" applyFont="1" applyBorder="1" applyAlignment="1">
      <alignment horizontal="center" wrapText="1"/>
    </xf>
    <xf numFmtId="0" fontId="59" fillId="0" borderId="17" xfId="0" applyFont="1" applyBorder="1" applyAlignment="1">
      <alignment horizontal="left" vertical="center" wrapText="1" indent="1"/>
    </xf>
    <xf numFmtId="0" fontId="59" fillId="0" borderId="0" xfId="0" applyFont="1" applyAlignment="1">
      <alignment horizontal="left" vertical="center" wrapText="1" indent="1"/>
    </xf>
    <xf numFmtId="0" fontId="59" fillId="0" borderId="24" xfId="0" applyFont="1" applyBorder="1" applyAlignment="1">
      <alignment horizontal="left" vertical="center" wrapText="1" indent="1"/>
    </xf>
    <xf numFmtId="0" fontId="59" fillId="0" borderId="28" xfId="0" applyFont="1" applyBorder="1" applyAlignment="1">
      <alignment horizontal="left" vertical="center" wrapText="1" indent="1"/>
    </xf>
    <xf numFmtId="0" fontId="59" fillId="0" borderId="38" xfId="0" applyFont="1" applyBorder="1" applyAlignment="1">
      <alignment horizontal="left" vertical="center" wrapText="1" indent="1"/>
    </xf>
    <xf numFmtId="0" fontId="96" fillId="0" borderId="11" xfId="0" applyFont="1" applyBorder="1" applyAlignment="1">
      <alignment horizontal="left" vertical="center" indent="1"/>
    </xf>
    <xf numFmtId="0" fontId="58" fillId="0" borderId="0" xfId="0" applyFont="1" applyAlignment="1">
      <alignment horizontal="justify"/>
    </xf>
    <xf numFmtId="0" fontId="59" fillId="0" borderId="27" xfId="0" quotePrefix="1" applyFont="1" applyBorder="1" applyAlignment="1">
      <alignment horizontal="left" vertical="center" wrapText="1" indent="2"/>
    </xf>
    <xf numFmtId="3" fontId="56" fillId="38" borderId="103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164" xfId="0" applyNumberFormat="1" applyFont="1" applyFill="1" applyBorder="1" applyAlignment="1" applyProtection="1">
      <alignment horizontal="center" vertical="center" wrapText="1"/>
      <protection locked="0"/>
    </xf>
    <xf numFmtId="3" fontId="56" fillId="38" borderId="2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65" xfId="0" applyFont="1" applyBorder="1" applyAlignment="1">
      <alignment horizontal="left" vertical="center" wrapText="1"/>
    </xf>
    <xf numFmtId="3" fontId="56" fillId="0" borderId="166" xfId="0" applyNumberFormat="1" applyFont="1" applyBorder="1" applyAlignment="1" applyProtection="1">
      <alignment horizontal="center" vertical="center" wrapText="1"/>
      <protection hidden="1"/>
    </xf>
    <xf numFmtId="3" fontId="56" fillId="0" borderId="167" xfId="0" applyNumberFormat="1" applyFont="1" applyBorder="1" applyAlignment="1" applyProtection="1">
      <alignment horizontal="center" vertical="center" wrapText="1"/>
      <protection hidden="1"/>
    </xf>
    <xf numFmtId="3" fontId="56" fillId="0" borderId="163" xfId="0" applyNumberFormat="1" applyFont="1" applyBorder="1" applyAlignment="1" applyProtection="1">
      <alignment horizontal="center" vertical="center" wrapText="1"/>
      <protection hidden="1"/>
    </xf>
    <xf numFmtId="3" fontId="56" fillId="0" borderId="168" xfId="0" applyNumberFormat="1" applyFont="1" applyBorder="1" applyAlignment="1" applyProtection="1">
      <alignment horizontal="center" vertical="center" wrapText="1"/>
      <protection hidden="1"/>
    </xf>
    <xf numFmtId="3" fontId="56" fillId="0" borderId="169" xfId="0" applyNumberFormat="1" applyFont="1" applyBorder="1" applyAlignment="1" applyProtection="1">
      <alignment horizontal="center" vertical="center" wrapText="1"/>
      <protection hidden="1"/>
    </xf>
    <xf numFmtId="0" fontId="53" fillId="0" borderId="157" xfId="0" applyFont="1" applyBorder="1" applyAlignment="1" applyProtection="1">
      <alignment vertical="center" wrapText="1"/>
      <protection hidden="1"/>
    </xf>
    <xf numFmtId="0" fontId="53" fillId="0" borderId="6" xfId="0" applyFont="1" applyBorder="1" applyAlignment="1" applyProtection="1">
      <alignment horizontal="left" vertical="center" wrapText="1" indent="2"/>
      <protection hidden="1"/>
    </xf>
    <xf numFmtId="0" fontId="97" fillId="0" borderId="0" xfId="0" applyFont="1" applyAlignment="1" applyProtection="1">
      <alignment horizontal="center"/>
      <protection hidden="1"/>
    </xf>
    <xf numFmtId="0" fontId="49" fillId="0" borderId="0" xfId="0" applyFont="1" applyAlignment="1" applyProtection="1">
      <alignment horizontal="left" indent="2"/>
      <protection hidden="1"/>
    </xf>
    <xf numFmtId="0" fontId="49" fillId="0" borderId="0" xfId="0" applyFont="1" applyAlignment="1" applyProtection="1">
      <alignment wrapText="1"/>
      <protection hidden="1"/>
    </xf>
    <xf numFmtId="0" fontId="85" fillId="0" borderId="0" xfId="0" applyFont="1" applyProtection="1">
      <protection hidden="1"/>
    </xf>
    <xf numFmtId="0" fontId="49" fillId="0" borderId="0" xfId="0" applyFont="1" applyAlignment="1" applyProtection="1">
      <alignment horizontal="left" wrapText="1" indent="2"/>
      <protection hidden="1"/>
    </xf>
    <xf numFmtId="0" fontId="60" fillId="0" borderId="0" xfId="0" applyFont="1" applyAlignment="1" applyProtection="1">
      <alignment horizontal="left" indent="2"/>
      <protection hidden="1"/>
    </xf>
    <xf numFmtId="0" fontId="59" fillId="0" borderId="0" xfId="0" applyFont="1" applyAlignment="1" applyProtection="1">
      <alignment vertical="center" wrapText="1"/>
      <protection hidden="1"/>
    </xf>
    <xf numFmtId="0" fontId="60" fillId="0" borderId="0" xfId="0" applyFont="1" applyAlignment="1" applyProtection="1">
      <alignment horizontal="left" vertical="center" wrapText="1" indent="4"/>
      <protection hidden="1"/>
    </xf>
    <xf numFmtId="0" fontId="59" fillId="0" borderId="0" xfId="0" applyFont="1" applyAlignment="1" applyProtection="1">
      <alignment horizontal="left" vertical="center" wrapText="1"/>
      <protection hidden="1"/>
    </xf>
    <xf numFmtId="0" fontId="63" fillId="0" borderId="0" xfId="0" applyFont="1" applyAlignment="1" applyProtection="1">
      <alignment horizontal="right" indent="1"/>
      <protection hidden="1"/>
    </xf>
    <xf numFmtId="0" fontId="65" fillId="0" borderId="0" xfId="0" applyFont="1" applyAlignment="1" applyProtection="1">
      <alignment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56" fillId="0" borderId="15" xfId="0" applyFont="1" applyBorder="1" applyAlignment="1" applyProtection="1">
      <alignment horizontal="center" vertical="center"/>
      <protection hidden="1"/>
    </xf>
    <xf numFmtId="0" fontId="59" fillId="0" borderId="102" xfId="0" applyFont="1" applyBorder="1" applyAlignment="1" applyProtection="1">
      <alignment horizontal="center" vertical="center" wrapText="1"/>
      <protection hidden="1"/>
    </xf>
    <xf numFmtId="0" fontId="59" fillId="0" borderId="62" xfId="0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left" wrapText="1"/>
      <protection hidden="1"/>
    </xf>
    <xf numFmtId="0" fontId="98" fillId="0" borderId="0" xfId="0" applyFont="1" applyAlignment="1" applyProtection="1">
      <alignment vertical="center"/>
      <protection hidden="1"/>
    </xf>
    <xf numFmtId="0" fontId="56" fillId="0" borderId="17" xfId="0" applyFont="1" applyBorder="1" applyAlignment="1" applyProtection="1">
      <alignment horizontal="left" vertical="center" wrapText="1" indent="3"/>
      <protection hidden="1"/>
    </xf>
    <xf numFmtId="0" fontId="56" fillId="0" borderId="0" xfId="0" applyFont="1" applyAlignment="1" applyProtection="1">
      <alignment vertical="center"/>
      <protection hidden="1"/>
    </xf>
    <xf numFmtId="0" fontId="56" fillId="0" borderId="19" xfId="0" applyFont="1" applyBorder="1" applyAlignment="1" applyProtection="1">
      <alignment horizontal="left" vertical="center" wrapText="1" indent="3"/>
      <protection hidden="1"/>
    </xf>
    <xf numFmtId="0" fontId="56" fillId="0" borderId="49" xfId="0" applyFont="1" applyBorder="1" applyAlignment="1" applyProtection="1">
      <alignment horizontal="left" vertical="center" wrapText="1" indent="3"/>
      <protection hidden="1"/>
    </xf>
    <xf numFmtId="0" fontId="99" fillId="0" borderId="0" xfId="0" applyFont="1" applyAlignment="1" applyProtection="1">
      <alignment vertical="center"/>
      <protection hidden="1"/>
    </xf>
    <xf numFmtId="0" fontId="56" fillId="0" borderId="160" xfId="0" applyFont="1" applyBorder="1" applyAlignment="1" applyProtection="1">
      <alignment horizontal="left" vertical="center" wrapText="1" indent="3"/>
      <protection hidden="1"/>
    </xf>
    <xf numFmtId="0" fontId="55" fillId="0" borderId="99" xfId="0" applyFont="1" applyBorder="1" applyAlignment="1" applyProtection="1">
      <alignment horizontal="left" vertical="center" wrapText="1"/>
      <protection hidden="1"/>
    </xf>
    <xf numFmtId="0" fontId="55" fillId="0" borderId="34" xfId="0" applyFont="1" applyBorder="1" applyAlignment="1" applyProtection="1">
      <alignment horizontal="left" vertical="center" wrapText="1"/>
      <protection hidden="1"/>
    </xf>
    <xf numFmtId="0" fontId="55" fillId="0" borderId="103" xfId="0" applyFont="1" applyBorder="1" applyAlignment="1" applyProtection="1">
      <alignment horizontal="left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24" xfId="0" applyFont="1" applyBorder="1" applyAlignment="1" applyProtection="1">
      <alignment horizontal="center" vertical="center" wrapText="1"/>
      <protection hidden="1"/>
    </xf>
    <xf numFmtId="0" fontId="80" fillId="39" borderId="99" xfId="0" applyFont="1" applyFill="1" applyBorder="1" applyAlignment="1" applyProtection="1">
      <alignment horizontal="center" vertical="center" wrapText="1" shrinkToFit="1"/>
      <protection hidden="1"/>
    </xf>
    <xf numFmtId="0" fontId="80" fillId="39" borderId="103" xfId="0" applyFont="1" applyFill="1" applyBorder="1" applyAlignment="1" applyProtection="1">
      <alignment horizontal="center" vertical="center" wrapText="1" shrinkToFit="1"/>
      <protection hidden="1"/>
    </xf>
    <xf numFmtId="0" fontId="40" fillId="0" borderId="0" xfId="0" applyFont="1" applyAlignment="1" applyProtection="1">
      <alignment horizont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3" fillId="0" borderId="0" xfId="0" quotePrefix="1" applyFont="1" applyAlignment="1" applyProtection="1">
      <alignment horizontal="center" vertical="center"/>
      <protection hidden="1"/>
    </xf>
    <xf numFmtId="0" fontId="41" fillId="38" borderId="18" xfId="0" applyFont="1" applyFill="1" applyBorder="1" applyAlignment="1" applyProtection="1">
      <alignment horizontal="left" vertical="top" wrapText="1"/>
      <protection locked="0"/>
    </xf>
    <xf numFmtId="0" fontId="41" fillId="38" borderId="19" xfId="0" applyFont="1" applyFill="1" applyBorder="1" applyAlignment="1" applyProtection="1">
      <alignment horizontal="left" vertical="top" wrapText="1"/>
      <protection locked="0"/>
    </xf>
    <xf numFmtId="0" fontId="41" fillId="38" borderId="20" xfId="0" applyFont="1" applyFill="1" applyBorder="1" applyAlignment="1" applyProtection="1">
      <alignment horizontal="left" vertical="top" wrapText="1"/>
      <protection locked="0"/>
    </xf>
    <xf numFmtId="0" fontId="41" fillId="38" borderId="21" xfId="0" applyFont="1" applyFill="1" applyBorder="1" applyAlignment="1" applyProtection="1">
      <alignment horizontal="left" vertical="top" wrapText="1"/>
      <protection locked="0"/>
    </xf>
    <xf numFmtId="0" fontId="41" fillId="38" borderId="0" xfId="0" applyFont="1" applyFill="1" applyAlignment="1" applyProtection="1">
      <alignment horizontal="left" vertical="top" wrapText="1"/>
      <protection locked="0"/>
    </xf>
    <xf numFmtId="0" fontId="41" fillId="38" borderId="22" xfId="0" applyFont="1" applyFill="1" applyBorder="1" applyAlignment="1" applyProtection="1">
      <alignment horizontal="left" vertical="top" wrapText="1"/>
      <protection locked="0"/>
    </xf>
    <xf numFmtId="0" fontId="41" fillId="38" borderId="23" xfId="0" applyFont="1" applyFill="1" applyBorder="1" applyAlignment="1" applyProtection="1">
      <alignment horizontal="left" vertical="top" wrapText="1"/>
      <protection locked="0"/>
    </xf>
    <xf numFmtId="0" fontId="41" fillId="38" borderId="24" xfId="0" applyFont="1" applyFill="1" applyBorder="1" applyAlignment="1" applyProtection="1">
      <alignment horizontal="left" vertical="top" wrapText="1"/>
      <protection locked="0"/>
    </xf>
    <xf numFmtId="0" fontId="41" fillId="38" borderId="25" xfId="0" applyFont="1" applyFill="1" applyBorder="1" applyAlignment="1" applyProtection="1">
      <alignment horizontal="left" vertical="top" wrapText="1"/>
      <protection locked="0"/>
    </xf>
    <xf numFmtId="0" fontId="45" fillId="0" borderId="2" xfId="0" applyFont="1" applyBorder="1" applyAlignment="1">
      <alignment horizontal="left" vertical="center" wrapText="1" indent="1"/>
    </xf>
    <xf numFmtId="0" fontId="45" fillId="0" borderId="31" xfId="0" applyFont="1" applyBorder="1" applyAlignment="1">
      <alignment horizontal="left" vertical="center" wrapText="1" indent="1"/>
    </xf>
    <xf numFmtId="0" fontId="45" fillId="0" borderId="3" xfId="0" applyFont="1" applyBorder="1" applyAlignment="1">
      <alignment horizontal="left" vertical="center" wrapText="1" indent="1"/>
    </xf>
    <xf numFmtId="0" fontId="54" fillId="0" borderId="59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47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78" xfId="0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60" xfId="0" applyFont="1" applyBorder="1" applyAlignment="1">
      <alignment horizontal="center" vertical="center" wrapText="1"/>
    </xf>
    <xf numFmtId="0" fontId="58" fillId="0" borderId="52" xfId="0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58" fillId="0" borderId="53" xfId="0" applyFont="1" applyBorder="1" applyAlignment="1">
      <alignment horizontal="center" vertical="center" wrapText="1"/>
    </xf>
    <xf numFmtId="0" fontId="58" fillId="0" borderId="78" xfId="0" applyFont="1" applyBorder="1" applyAlignment="1">
      <alignment horizontal="center" vertical="center" wrapText="1"/>
    </xf>
    <xf numFmtId="0" fontId="58" fillId="0" borderId="79" xfId="0" applyFont="1" applyBorder="1" applyAlignment="1">
      <alignment horizontal="center" vertical="center" wrapText="1"/>
    </xf>
    <xf numFmtId="0" fontId="74" fillId="0" borderId="152" xfId="0" applyFont="1" applyBorder="1" applyAlignment="1">
      <alignment horizontal="center" wrapText="1"/>
    </xf>
    <xf numFmtId="0" fontId="74" fillId="0" borderId="153" xfId="0" applyFont="1" applyBorder="1" applyAlignment="1">
      <alignment horizontal="center" wrapText="1"/>
    </xf>
    <xf numFmtId="0" fontId="74" fillId="0" borderId="154" xfId="0" applyFont="1" applyBorder="1" applyAlignment="1">
      <alignment horizontal="center" wrapText="1"/>
    </xf>
    <xf numFmtId="0" fontId="54" fillId="0" borderId="76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/>
    </xf>
    <xf numFmtId="0" fontId="54" fillId="0" borderId="173" xfId="0" applyFont="1" applyBorder="1" applyAlignment="1">
      <alignment horizontal="center" vertical="center"/>
    </xf>
    <xf numFmtId="0" fontId="58" fillId="0" borderId="170" xfId="0" applyFont="1" applyBorder="1" applyAlignment="1">
      <alignment horizontal="center" vertical="center" wrapText="1"/>
    </xf>
    <xf numFmtId="0" fontId="74" fillId="0" borderId="171" xfId="0" applyFont="1" applyBorder="1" applyAlignment="1">
      <alignment horizontal="center" vertical="center" wrapText="1"/>
    </xf>
    <xf numFmtId="0" fontId="74" fillId="0" borderId="172" xfId="0" applyFont="1" applyBorder="1" applyAlignment="1">
      <alignment horizontal="center" vertical="center" wrapText="1"/>
    </xf>
    <xf numFmtId="0" fontId="74" fillId="0" borderId="155" xfId="0" applyFont="1" applyBorder="1" applyAlignment="1">
      <alignment horizontal="center" wrapText="1"/>
    </xf>
    <xf numFmtId="0" fontId="58" fillId="0" borderId="4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74" fillId="0" borderId="43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44" xfId="0" applyFont="1" applyBorder="1" applyAlignment="1">
      <alignment horizontal="center" vertical="center" wrapText="1"/>
    </xf>
    <xf numFmtId="0" fontId="79" fillId="0" borderId="0" xfId="0" applyFont="1" applyAlignment="1" applyProtection="1">
      <alignment horizontal="center" vertical="center" wrapText="1"/>
      <protection hidden="1"/>
    </xf>
    <xf numFmtId="0" fontId="59" fillId="38" borderId="18" xfId="0" applyFont="1" applyFill="1" applyBorder="1" applyAlignment="1" applyProtection="1">
      <alignment horizontal="left" vertical="top" wrapText="1"/>
      <protection locked="0"/>
    </xf>
    <xf numFmtId="0" fontId="59" fillId="38" borderId="19" xfId="0" applyFont="1" applyFill="1" applyBorder="1" applyAlignment="1" applyProtection="1">
      <alignment horizontal="left" vertical="top" wrapText="1"/>
      <protection locked="0"/>
    </xf>
    <xf numFmtId="0" fontId="59" fillId="38" borderId="20" xfId="0" applyFont="1" applyFill="1" applyBorder="1" applyAlignment="1" applyProtection="1">
      <alignment horizontal="left" vertical="top" wrapText="1"/>
      <protection locked="0"/>
    </xf>
    <xf numFmtId="0" fontId="59" fillId="38" borderId="21" xfId="0" applyFont="1" applyFill="1" applyBorder="1" applyAlignment="1" applyProtection="1">
      <alignment horizontal="left" vertical="top" wrapText="1"/>
      <protection locked="0"/>
    </xf>
    <xf numFmtId="0" fontId="59" fillId="38" borderId="0" xfId="0" applyFont="1" applyFill="1" applyAlignment="1" applyProtection="1">
      <alignment horizontal="left" vertical="top" wrapText="1"/>
      <protection locked="0"/>
    </xf>
    <xf numFmtId="0" fontId="59" fillId="38" borderId="22" xfId="0" applyFont="1" applyFill="1" applyBorder="1" applyAlignment="1" applyProtection="1">
      <alignment horizontal="left" vertical="top" wrapText="1"/>
      <protection locked="0"/>
    </xf>
    <xf numFmtId="0" fontId="59" fillId="38" borderId="23" xfId="0" applyFont="1" applyFill="1" applyBorder="1" applyAlignment="1" applyProtection="1">
      <alignment horizontal="left" vertical="top" wrapText="1"/>
      <protection locked="0"/>
    </xf>
    <xf numFmtId="0" fontId="59" fillId="38" borderId="24" xfId="0" applyFont="1" applyFill="1" applyBorder="1" applyAlignment="1" applyProtection="1">
      <alignment horizontal="left" vertical="top" wrapText="1"/>
      <protection locked="0"/>
    </xf>
    <xf numFmtId="0" fontId="59" fillId="38" borderId="25" xfId="0" applyFont="1" applyFill="1" applyBorder="1" applyAlignment="1" applyProtection="1">
      <alignment horizontal="left" vertical="top" wrapText="1"/>
      <protection locked="0"/>
    </xf>
    <xf numFmtId="0" fontId="49" fillId="0" borderId="0" xfId="0" applyFont="1" applyAlignment="1" applyProtection="1">
      <alignment horizontal="left" vertical="center"/>
      <protection hidden="1"/>
    </xf>
    <xf numFmtId="0" fontId="53" fillId="0" borderId="151" xfId="0" applyFont="1" applyBorder="1" applyAlignment="1" applyProtection="1">
      <alignment horizontal="left" vertical="center" wrapText="1" indent="1"/>
      <protection hidden="1"/>
    </xf>
    <xf numFmtId="0" fontId="53" fillId="0" borderId="50" xfId="0" applyFont="1" applyBorder="1" applyAlignment="1" applyProtection="1">
      <alignment horizontal="left" vertical="center" wrapText="1" indent="1"/>
      <protection hidden="1"/>
    </xf>
    <xf numFmtId="0" fontId="60" fillId="0" borderId="43" xfId="0" applyFont="1" applyBorder="1" applyAlignment="1" applyProtection="1">
      <alignment horizontal="center" vertical="center" wrapText="1"/>
      <protection hidden="1"/>
    </xf>
    <xf numFmtId="0" fontId="60" fillId="0" borderId="5" xfId="0" applyFont="1" applyBorder="1" applyAlignment="1" applyProtection="1">
      <alignment horizontal="center" vertical="center" wrapText="1"/>
      <protection hidden="1"/>
    </xf>
    <xf numFmtId="3" fontId="56" fillId="0" borderId="98" xfId="0" applyNumberFormat="1" applyFont="1" applyBorder="1" applyAlignment="1" applyProtection="1">
      <alignment horizontal="center" vertical="center" wrapText="1"/>
      <protection hidden="1"/>
    </xf>
    <xf numFmtId="3" fontId="56" fillId="0" borderId="19" xfId="0" applyNumberFormat="1" applyFont="1" applyBorder="1" applyAlignment="1" applyProtection="1">
      <alignment horizontal="center" vertical="center" wrapText="1"/>
      <protection hidden="1"/>
    </xf>
    <xf numFmtId="3" fontId="56" fillId="0" borderId="160" xfId="0" applyNumberFormat="1" applyFont="1" applyBorder="1" applyAlignment="1" applyProtection="1">
      <alignment horizontal="center" vertical="center" wrapText="1"/>
      <protection hidden="1"/>
    </xf>
    <xf numFmtId="3" fontId="56" fillId="0" borderId="47" xfId="0" applyNumberFormat="1" applyFont="1" applyBorder="1" applyAlignment="1" applyProtection="1">
      <alignment horizontal="center" vertical="center" wrapText="1"/>
      <protection hidden="1"/>
    </xf>
    <xf numFmtId="3" fontId="56" fillId="0" borderId="0" xfId="0" applyNumberFormat="1" applyFont="1" applyAlignment="1" applyProtection="1">
      <alignment horizontal="center" vertical="center" wrapText="1"/>
      <protection hidden="1"/>
    </xf>
    <xf numFmtId="3" fontId="56" fillId="0" borderId="53" xfId="0" applyNumberFormat="1" applyFont="1" applyBorder="1" applyAlignment="1" applyProtection="1">
      <alignment horizontal="center" vertical="center" wrapText="1"/>
      <protection hidden="1"/>
    </xf>
    <xf numFmtId="3" fontId="56" fillId="0" borderId="45" xfId="0" applyNumberFormat="1" applyFont="1" applyBorder="1" applyAlignment="1" applyProtection="1">
      <alignment horizontal="center" vertical="center" wrapText="1"/>
      <protection hidden="1"/>
    </xf>
    <xf numFmtId="3" fontId="56" fillId="0" borderId="10" xfId="0" applyNumberFormat="1" applyFont="1" applyBorder="1" applyAlignment="1" applyProtection="1">
      <alignment horizontal="center" vertical="center" wrapText="1"/>
      <protection hidden="1"/>
    </xf>
    <xf numFmtId="3" fontId="56" fillId="0" borderId="50" xfId="0" applyNumberFormat="1" applyFont="1" applyBorder="1" applyAlignment="1" applyProtection="1">
      <alignment horizontal="center" vertical="center" wrapText="1"/>
      <protection hidden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wrapText="1"/>
    </xf>
    <xf numFmtId="3" fontId="56" fillId="0" borderId="96" xfId="0" applyNumberFormat="1" applyFont="1" applyBorder="1" applyAlignment="1" applyProtection="1">
      <alignment horizontal="center" vertical="center" wrapText="1"/>
      <protection hidden="1"/>
    </xf>
    <xf numFmtId="3" fontId="56" fillId="0" borderId="24" xfId="0" applyNumberFormat="1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>
      <alignment horizontal="left" vertical="center" wrapText="1" indent="1"/>
    </xf>
    <xf numFmtId="0" fontId="45" fillId="0" borderId="0" xfId="0" applyFont="1" applyAlignment="1">
      <alignment horizontal="left" vertical="center" wrapText="1" indent="1"/>
    </xf>
    <xf numFmtId="0" fontId="45" fillId="0" borderId="10" xfId="0" applyFont="1" applyBorder="1" applyAlignment="1">
      <alignment horizontal="left" vertical="center" wrapText="1" indent="1"/>
    </xf>
    <xf numFmtId="0" fontId="58" fillId="0" borderId="111" xfId="0" applyFont="1" applyBorder="1" applyAlignment="1">
      <alignment horizontal="center" vertical="center" wrapText="1"/>
    </xf>
    <xf numFmtId="0" fontId="74" fillId="0" borderId="112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58" fillId="0" borderId="112" xfId="0" applyFont="1" applyBorder="1" applyAlignment="1">
      <alignment horizontal="center" vertical="center" wrapText="1"/>
    </xf>
    <xf numFmtId="0" fontId="58" fillId="0" borderId="113" xfId="0" applyFont="1" applyBorder="1" applyAlignment="1">
      <alignment horizontal="center" vertical="center" wrapText="1"/>
    </xf>
    <xf numFmtId="0" fontId="67" fillId="0" borderId="0" xfId="0" applyFont="1" applyAlignment="1" applyProtection="1">
      <alignment horizontal="center" vertical="center" wrapText="1"/>
      <protection hidden="1"/>
    </xf>
    <xf numFmtId="0" fontId="67" fillId="0" borderId="128" xfId="0" applyFont="1" applyBorder="1" applyAlignment="1" applyProtection="1">
      <alignment horizontal="center" vertical="center" wrapText="1"/>
      <protection hidden="1"/>
    </xf>
    <xf numFmtId="0" fontId="67" fillId="0" borderId="24" xfId="0" applyFont="1" applyBorder="1" applyAlignment="1">
      <alignment horizontal="center" vertical="center"/>
    </xf>
    <xf numFmtId="0" fontId="55" fillId="0" borderId="0" xfId="0" applyFont="1" applyAlignment="1" applyProtection="1">
      <alignment horizontal="left" vertical="top" wrapText="1" indent="1"/>
      <protection hidden="1"/>
    </xf>
    <xf numFmtId="0" fontId="53" fillId="0" borderId="2" xfId="0" applyFont="1" applyBorder="1" applyAlignment="1" applyProtection="1">
      <alignment horizontal="left" vertical="center" wrapText="1" indent="1"/>
      <protection hidden="1"/>
    </xf>
    <xf numFmtId="0" fontId="53" fillId="0" borderId="3" xfId="0" applyFont="1" applyBorder="1" applyAlignment="1" applyProtection="1">
      <alignment horizontal="left" vertical="center" wrapText="1" indent="1"/>
      <protection hidden="1"/>
    </xf>
    <xf numFmtId="0" fontId="53" fillId="0" borderId="131" xfId="0" applyFont="1" applyBorder="1" applyAlignment="1" applyProtection="1">
      <alignment horizontal="center" vertical="center" wrapText="1"/>
      <protection hidden="1"/>
    </xf>
    <xf numFmtId="0" fontId="53" fillId="0" borderId="132" xfId="0" applyFont="1" applyBorder="1" applyAlignment="1" applyProtection="1">
      <alignment horizontal="center" vertical="center" wrapText="1"/>
      <protection hidden="1"/>
    </xf>
    <xf numFmtId="0" fontId="67" fillId="0" borderId="11" xfId="0" applyFont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 vertical="center"/>
      <protection hidden="1"/>
    </xf>
    <xf numFmtId="0" fontId="53" fillId="0" borderId="2" xfId="0" applyFont="1" applyBorder="1" applyAlignment="1">
      <alignment horizontal="left" vertical="center" wrapText="1" indent="1"/>
    </xf>
    <xf numFmtId="0" fontId="53" fillId="0" borderId="3" xfId="0" applyFont="1" applyBorder="1" applyAlignment="1">
      <alignment horizontal="left" vertical="center" wrapText="1" indent="1"/>
    </xf>
    <xf numFmtId="0" fontId="69" fillId="0" borderId="4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86" fillId="0" borderId="0" xfId="0" applyFont="1" applyAlignment="1" applyProtection="1">
      <alignment horizontal="center" vertical="top" wrapText="1"/>
      <protection hidden="1"/>
    </xf>
    <xf numFmtId="0" fontId="60" fillId="0" borderId="109" xfId="0" applyFont="1" applyBorder="1" applyAlignment="1">
      <alignment horizontal="center" vertical="center" wrapText="1"/>
    </xf>
    <xf numFmtId="0" fontId="60" fillId="0" borderId="110" xfId="0" applyFont="1" applyBorder="1" applyAlignment="1">
      <alignment horizontal="center" vertical="center" wrapText="1"/>
    </xf>
    <xf numFmtId="0" fontId="60" fillId="0" borderId="4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left" vertical="center" wrapText="1"/>
    </xf>
    <xf numFmtId="0" fontId="59" fillId="0" borderId="37" xfId="0" applyFont="1" applyBorder="1" applyAlignment="1">
      <alignment horizontal="left" vertical="center" wrapText="1"/>
    </xf>
    <xf numFmtId="0" fontId="56" fillId="0" borderId="0" xfId="0" applyFont="1" applyAlignment="1" applyProtection="1">
      <alignment horizontal="left" vertical="center" wrapText="1" indent="1"/>
      <protection hidden="1"/>
    </xf>
    <xf numFmtId="0" fontId="67" fillId="0" borderId="0" xfId="0" applyFont="1" applyAlignment="1" applyProtection="1">
      <alignment horizontal="right"/>
      <protection hidden="1"/>
    </xf>
    <xf numFmtId="0" fontId="59" fillId="0" borderId="0" xfId="0" applyFont="1" applyAlignment="1">
      <alignment horizontal="left" vertical="center" wrapText="1"/>
    </xf>
    <xf numFmtId="0" fontId="59" fillId="0" borderId="17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 indent="1"/>
    </xf>
    <xf numFmtId="0" fontId="60" fillId="0" borderId="10" xfId="0" applyFont="1" applyBorder="1" applyAlignment="1">
      <alignment horizontal="left" vertical="center" wrapText="1" indent="1"/>
    </xf>
    <xf numFmtId="0" fontId="60" fillId="0" borderId="11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6" fillId="0" borderId="0" xfId="0" applyFont="1" applyAlignment="1" applyProtection="1">
      <alignment horizontal="left" wrapText="1" indent="2"/>
      <protection hidden="1"/>
    </xf>
    <xf numFmtId="0" fontId="56" fillId="0" borderId="18" xfId="0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60" fillId="0" borderId="11" xfId="0" applyFont="1" applyBorder="1" applyAlignment="1">
      <alignment horizontal="left" vertical="center" indent="1"/>
    </xf>
    <xf numFmtId="0" fontId="60" fillId="0" borderId="10" xfId="0" applyFont="1" applyBorder="1" applyAlignment="1">
      <alignment horizontal="left" vertical="center" indent="1"/>
    </xf>
    <xf numFmtId="0" fontId="60" fillId="0" borderId="61" xfId="0" applyFont="1" applyBorder="1" applyAlignment="1">
      <alignment horizontal="center" vertical="center" wrapText="1"/>
    </xf>
    <xf numFmtId="0" fontId="60" fillId="0" borderId="62" xfId="0" applyFont="1" applyBorder="1" applyAlignment="1">
      <alignment horizontal="center" vertical="center" wrapText="1"/>
    </xf>
    <xf numFmtId="0" fontId="60" fillId="0" borderId="42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127CE704-A028-4A3E-87B1-F916999D177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7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auto="1"/>
      </font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color theme="9" tint="0.59996337778862885"/>
      </font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>
        <top style="dashDotDot">
          <color auto="1"/>
        </top>
        <bottom style="dashDotDot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9" tint="0.59996337778862885"/>
      </font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1" defaultTableStyle="TableStyleMedium9" defaultPivotStyle="PivotStyleLight16">
    <tableStyle name="Invisible" pivot="0" table="0" count="0" xr9:uid="{2FE159CF-568C-4254-A9A1-B8D3209A9FD9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xie%20E.%20Brenes%20Vindas/Datos/1.Archivos%202016/Censo%20Escolar-Informe%20Final%202016/FORMULARIOS/CE-IF%202016%20-%20Excel/IPEC-CINDEA/CINDEA%20C.E.%202015%20--%20I.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2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2024%20debv%20-2-/Censo%20Escolar%202024--Informe%20FINAL/FORMULARIOS/IPEC-CINDEA/CINDEA--C.E.2024-Informe%20Finalvvvvvv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xie Brenes Vindas" refreshedDate="45603.574989699075" createdVersion="8" refreshedVersion="8" minRefreshableVersion="3" recordCount="201" xr:uid="{1AA407AE-8B2B-4218-87E0-B14F6A7774A3}">
  <cacheSource type="worksheet">
    <worksheetSource ref="A1:C202" sheet="nombres" r:id="rId2"/>
  </cacheSource>
  <cacheFields count="3">
    <cacheField name="CODIGO" numFmtId="0">
      <sharedItems containsMixedTypes="1" containsNumber="1" containsInteger="1" minValue="6799" maxValue="6800" count="91">
        <s v="0000"/>
        <s v="4827"/>
        <s v="4828"/>
        <s v="4834"/>
        <s v="4852"/>
        <s v="4873"/>
        <s v="4885"/>
        <s v="4895"/>
        <s v="4897"/>
        <s v="4911"/>
        <s v="5101"/>
        <s v="5280"/>
        <s v="5281"/>
        <s v="5282"/>
        <s v="5283"/>
        <s v="5676"/>
        <s v="5686"/>
        <s v="5687"/>
        <s v="5688"/>
        <s v="5746"/>
        <s v="5835"/>
        <s v="5888"/>
        <s v="5889"/>
        <s v="5980"/>
        <s v="6015"/>
        <s v="6221"/>
        <s v="6268"/>
        <s v="6499"/>
        <s v="6511"/>
        <s v="6513"/>
        <s v="6515"/>
        <s v="6516"/>
        <s v="6517"/>
        <s v="6518"/>
        <s v="6519"/>
        <s v="6520"/>
        <s v="6521"/>
        <s v="6522"/>
        <s v="6539"/>
        <s v="6541"/>
        <s v="6552"/>
        <s v="6572"/>
        <s v="6573"/>
        <s v="6585"/>
        <s v="6586"/>
        <s v="6587"/>
        <s v="6626"/>
        <s v="6627"/>
        <s v="6628"/>
        <s v="6629"/>
        <s v="6668"/>
        <s v="6669"/>
        <s v="6670"/>
        <s v="6671"/>
        <s v="6672"/>
        <s v="6673"/>
        <s v="6674"/>
        <s v="6675"/>
        <s v="6720"/>
        <s v="6721"/>
        <s v="6722"/>
        <s v="6723"/>
        <s v="6724"/>
        <s v="6725"/>
        <s v="6726"/>
        <s v="6727"/>
        <s v="6728"/>
        <s v="6729"/>
        <s v="6730"/>
        <s v="6731"/>
        <s v="6732"/>
        <s v="6733"/>
        <s v="6734"/>
        <s v="6735"/>
        <s v="6736"/>
        <s v="6737"/>
        <s v="6741"/>
        <s v="6797"/>
        <s v="6798"/>
        <n v="6799"/>
        <n v="6800"/>
        <s v="6801"/>
        <s v="6831"/>
        <s v="6832"/>
        <s v="6833"/>
        <s v="6843"/>
        <s v="6844"/>
        <s v="6845"/>
        <s v="6846"/>
        <s v="6847"/>
        <s v="6946"/>
      </sharedItems>
    </cacheField>
    <cacheField name="NOMBRE" numFmtId="0">
      <sharedItems/>
    </cacheField>
    <cacheField name="CODIN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s v="CINDEA GREEN VALLEY"/>
    <s v="00321"/>
  </r>
  <r>
    <x v="1"/>
    <s v="CINDEA MARIA MAZZARELLO"/>
    <s v="00042"/>
  </r>
  <r>
    <x v="2"/>
    <s v="CINDEA SANTA ANA"/>
    <s v="00019"/>
  </r>
  <r>
    <x v="3"/>
    <s v="CINDEA ALBERTO BRENES MORA"/>
    <s v="00018"/>
  </r>
  <r>
    <x v="4"/>
    <s v="CINDEA SAN CARLOS"/>
    <s v="00022"/>
  </r>
  <r>
    <x v="4"/>
    <s v="CINDEA SAN CARLOS-CAI NELSON MANDELA"/>
    <s v="00319"/>
  </r>
  <r>
    <x v="5"/>
    <s v="CINDEA SANTA CRUZ"/>
    <s v="00026"/>
  </r>
  <r>
    <x v="6"/>
    <s v="CINDEA CIUDAD NEILY"/>
    <s v="00032"/>
  </r>
  <r>
    <x v="7"/>
    <s v="CINDEA CARIARI"/>
    <s v="00033"/>
  </r>
  <r>
    <x v="7"/>
    <s v="CINDEA CARIARI-CAMPO DOS"/>
    <s v="00265"/>
  </r>
  <r>
    <x v="7"/>
    <s v="CINDEA CARIARI-LAS PALMITAS"/>
    <s v="00086"/>
  </r>
  <r>
    <x v="7"/>
    <s v="CINDEA CARIARI-LOS ANGELES"/>
    <s v="00085"/>
  </r>
  <r>
    <x v="7"/>
    <s v="CINDEA CARIARI-TORTUGUERO"/>
    <s v="00082"/>
  </r>
  <r>
    <x v="8"/>
    <s v="CINDEA UPALA"/>
    <s v="00023"/>
  </r>
  <r>
    <x v="8"/>
    <s v="CINDEA UPALA-MEXICO"/>
    <s v="00125"/>
  </r>
  <r>
    <x v="8"/>
    <s v="CINDEA UPALA-SAN ISIDRO"/>
    <s v="00123"/>
  </r>
  <r>
    <x v="9"/>
    <s v="CINDEA RICARDO JIMENEZ O."/>
    <s v="00036"/>
  </r>
  <r>
    <x v="9"/>
    <s v="CINDEA RICARDO JIMENEZ O.-CAI SAN SEBASTIAN"/>
    <s v="00291"/>
  </r>
  <r>
    <x v="9"/>
    <s v="CINDEA RICARDO JIMENEZ O.-JUAN SANTAMARIA"/>
    <s v="00071"/>
  </r>
  <r>
    <x v="10"/>
    <s v="CINDEA TURRIALBA"/>
    <s v="00025"/>
  </r>
  <r>
    <x v="11"/>
    <s v="CINDEA SAN JUAN DE DIOS"/>
    <s v="00041"/>
  </r>
  <r>
    <x v="11"/>
    <s v="CINDEA SAN JUAN DE DIOS-CAI VILMA CURLING RIVERA"/>
    <s v="00289"/>
  </r>
  <r>
    <x v="11"/>
    <s v="CINDEA SAN JUAN DE DIOS-SAN LORENZO"/>
    <s v="00280"/>
  </r>
  <r>
    <x v="11"/>
    <s v="CINDEA SAN JUAN DE DIOS-SAN RAFAEL"/>
    <s v="00236"/>
  </r>
  <r>
    <x v="12"/>
    <s v="CINDEA PURISCAL"/>
    <s v="00038"/>
  </r>
  <r>
    <x v="13"/>
    <s v="CINDEA SAN RAFAEL-CAI ADULTO MAYOR"/>
    <s v="00178"/>
  </r>
  <r>
    <x v="13"/>
    <s v="CINDEA SAN RAFAEL-CAI DR. GERARDO RODRIGUEZ"/>
    <s v="00153"/>
  </r>
  <r>
    <x v="13"/>
    <s v="CINDEA SAN RAFAEL-CAI JORGE ARTURO MONTERO CASTRO"/>
    <s v="00021"/>
  </r>
  <r>
    <x v="13"/>
    <s v="CINDEA SAN RAFAEL-CAI LUIS PAULINO MORA MORA"/>
    <s v="00107"/>
  </r>
  <r>
    <x v="13"/>
    <s v="CINDEA SAN RAFAEL-CAI OFELIA VINCENZI PEÑARANDA"/>
    <s v="00152"/>
  </r>
  <r>
    <x v="13"/>
    <s v="CINDEA SAN RAFAEL-LA PAZ"/>
    <s v="00326"/>
  </r>
  <r>
    <x v="14"/>
    <s v="CINDEA PUERTO VIEJO"/>
    <s v="00261"/>
  </r>
  <r>
    <x v="14"/>
    <s v="CINDEA PUERTO VIEJO-FINCA OCHO"/>
    <s v="00039"/>
  </r>
  <r>
    <x v="14"/>
    <s v="CINDEA PUERTO VIEJO-HUETARES"/>
    <s v="00220"/>
  </r>
  <r>
    <x v="15"/>
    <s v="CINDEA ABANGARES"/>
    <s v="00046"/>
  </r>
  <r>
    <x v="15"/>
    <s v="CINDEA ABANGARES-MATAPALO"/>
    <s v="00159"/>
  </r>
  <r>
    <x v="16"/>
    <s v="CINDEA BRIBRI"/>
    <s v="00044"/>
  </r>
  <r>
    <x v="16"/>
    <s v="CINDEA BRIBRI-CAHUITA"/>
    <s v="00201"/>
  </r>
  <r>
    <x v="16"/>
    <s v="CINDEA BRIBRI-FINCA COSTA RICA"/>
    <s v="00200"/>
  </r>
  <r>
    <x v="17"/>
    <s v="CINDEA 28 MILLAS"/>
    <s v="00048"/>
  </r>
  <r>
    <x v="17"/>
    <s v="CINDEA 28 MILLAS-ESTRADA"/>
    <s v="00198"/>
  </r>
  <r>
    <x v="17"/>
    <s v="CINDEA 28 MILLAS-LINEA B"/>
    <s v="00196"/>
  </r>
  <r>
    <x v="17"/>
    <s v="CINDEA 28 MILLAS-LUZON"/>
    <s v="00193"/>
  </r>
  <r>
    <x v="17"/>
    <s v="CINDEA 28 MILLAS-MATINA"/>
    <s v="00195"/>
  </r>
  <r>
    <x v="17"/>
    <s v="CINDEA 28 MILLAS-PALACIOS"/>
    <s v="00197"/>
  </r>
  <r>
    <x v="17"/>
    <s v="CINDEA 28 MILLAS-SAHARA"/>
    <s v="00192"/>
  </r>
  <r>
    <x v="17"/>
    <s v="CINDEA 28 MILLAS-SANTA MARTA"/>
    <s v="00194"/>
  </r>
  <r>
    <x v="18"/>
    <s v="CINDEA LIMON"/>
    <s v="00045"/>
  </r>
  <r>
    <x v="18"/>
    <s v="CINDEA LIMON-CAI MARCUS GARVEY"/>
    <s v="00100"/>
  </r>
  <r>
    <x v="18"/>
    <s v="CINDEA LIMON-LIMON 2000"/>
    <s v="00106"/>
  </r>
  <r>
    <x v="18"/>
    <s v="CINDEA LIMON-RIO BLANCO"/>
    <s v="00267"/>
  </r>
  <r>
    <x v="18"/>
    <s v="CINDEA LIMON-TOMAS GUARDIA"/>
    <s v="00102"/>
  </r>
  <r>
    <x v="19"/>
    <s v="CINDEA VENECIA"/>
    <s v="00047"/>
  </r>
  <r>
    <x v="19"/>
    <s v="CINDEA VENECIA-SANTA RITA"/>
    <s v="00176"/>
  </r>
  <r>
    <x v="20"/>
    <s v="CINDEA JICARAL"/>
    <s v="00034"/>
  </r>
  <r>
    <x v="20"/>
    <s v="CINDEA JICARAL-LEPANTO"/>
    <s v="00189"/>
  </r>
  <r>
    <x v="21"/>
    <s v="CINDEA SAN FRANCISCO"/>
    <s v="00112"/>
  </r>
  <r>
    <x v="21"/>
    <s v="CINDEA SAN FRANCISCO-LOMAS DE COCORI"/>
    <s v="00049"/>
  </r>
  <r>
    <x v="22"/>
    <s v="CINDEA FLORIDA"/>
    <s v="00050"/>
  </r>
  <r>
    <x v="22"/>
    <s v="CINDEA FLORIDA-ALEGRIA"/>
    <s v="00296"/>
  </r>
  <r>
    <x v="22"/>
    <s v="CINDEA FLORIDA-GRANO DE ORO"/>
    <s v="00309"/>
  </r>
  <r>
    <x v="22"/>
    <s v="CINDEA FLORIDA-PORTON IBERIA"/>
    <s v="00310"/>
  </r>
  <r>
    <x v="23"/>
    <s v="CINDEA COLONIA PUNTARENAS"/>
    <s v="00126"/>
  </r>
  <r>
    <x v="24"/>
    <s v="CINDEA NICOYA"/>
    <s v="00043"/>
  </r>
  <r>
    <x v="24"/>
    <s v="CINDEA NICOYA-SAN ANTONIO"/>
    <s v="00286"/>
  </r>
  <r>
    <x v="25"/>
    <s v="CINDEA GUACIMO"/>
    <s v="00254"/>
  </r>
  <r>
    <x v="25"/>
    <s v="CINDEA GUACIMO-EL CARMEN"/>
    <s v="00315"/>
  </r>
  <r>
    <x v="25"/>
    <s v="CINDEA GUACIMO-LA SELVA"/>
    <s v="00313"/>
  </r>
  <r>
    <x v="25"/>
    <s v="CINDEA GUACIMO-PARISMINA"/>
    <s v="00314"/>
  </r>
  <r>
    <x v="26"/>
    <s v="CINDEA LOS CHILES"/>
    <s v="00119"/>
  </r>
  <r>
    <x v="26"/>
    <s v="CINDEA LOS CHILES-EL PARQUE"/>
    <s v="00252"/>
  </r>
  <r>
    <x v="27"/>
    <s v="CINDEA HEREDIANA"/>
    <s v="00293"/>
  </r>
  <r>
    <x v="27"/>
    <s v="CINDEA HEREDIANA-CAIRO"/>
    <s v="00294"/>
  </r>
  <r>
    <x v="27"/>
    <s v="CINDEA HEREDIANA-EL MILANO"/>
    <s v="00312"/>
  </r>
  <r>
    <x v="27"/>
    <s v="CINDEA HEREDIANA-EL PEJE"/>
    <s v="00311"/>
  </r>
  <r>
    <x v="27"/>
    <s v="CINDEA HEREDIANA-GERMANIA"/>
    <s v="00187"/>
  </r>
  <r>
    <x v="28"/>
    <s v="CINDEA LA BOMBA"/>
    <s v="00105"/>
  </r>
  <r>
    <x v="28"/>
    <s v="CINDEA LA BOMBA-BANANITO SUR"/>
    <s v="00101"/>
  </r>
  <r>
    <x v="28"/>
    <s v="CINDEA LA BOMBA-LA GUARIA"/>
    <s v="00295"/>
  </r>
  <r>
    <x v="28"/>
    <s v="CINDEA LA BOMBA-PENSHURT"/>
    <s v="00266"/>
  </r>
  <r>
    <x v="28"/>
    <s v="CINDEA LA BOMBA-SAN CLEMENTE"/>
    <s v="00205"/>
  </r>
  <r>
    <x v="29"/>
    <s v="CINDEA COBANO"/>
    <s v="00182"/>
  </r>
  <r>
    <x v="30"/>
    <s v="CINDEA DE PITAL"/>
    <s v="00120"/>
  </r>
  <r>
    <x v="31"/>
    <s v="CINDEA PEJIBAYE"/>
    <s v="00113"/>
  </r>
  <r>
    <x v="32"/>
    <s v="CINDEA MIRAMAR"/>
    <s v="00304"/>
  </r>
  <r>
    <x v="32"/>
    <s v="CINDEA MIRAMAR-PITAHAYA"/>
    <s v="00305"/>
  </r>
  <r>
    <x v="32"/>
    <s v="CINDEA MIRAMAR-SARDINAL"/>
    <s v="00306"/>
  </r>
  <r>
    <x v="33"/>
    <s v="CINDEA PUNTARENAS"/>
    <s v="00299"/>
  </r>
  <r>
    <x v="33"/>
    <s v="CINDEA PUNTARENAS-CAI 26 DE JULIO"/>
    <s v="00175"/>
  </r>
  <r>
    <x v="34"/>
    <s v="CINDEA JUDAS"/>
    <s v="00300"/>
  </r>
  <r>
    <x v="34"/>
    <s v="CINDEA JUDAS-CHOMES"/>
    <s v="00301"/>
  </r>
  <r>
    <x v="34"/>
    <s v="CINDEA JUDAS-COSTA PAJAROS"/>
    <s v="00302"/>
  </r>
  <r>
    <x v="35"/>
    <s v="CINDEA ESPARZA"/>
    <s v="00303"/>
  </r>
  <r>
    <x v="35"/>
    <s v="CINDEA ESPARZA-VILLA NUEVA"/>
    <s v="00320"/>
  </r>
  <r>
    <x v="36"/>
    <s v="CINDEA FLORENCIA"/>
    <s v="00115"/>
  </r>
  <r>
    <x v="36"/>
    <s v="CINDEA FLORENCIA-PLATANAR"/>
    <s v="00121"/>
  </r>
  <r>
    <x v="36"/>
    <s v="CINDEA FLORENCIA-SANTA CLARA"/>
    <s v="00114"/>
  </r>
  <r>
    <x v="37"/>
    <s v="CINDEA HUACAS"/>
    <s v="00111"/>
  </r>
  <r>
    <x v="38"/>
    <s v="CINDEA LA PERLA"/>
    <s v="00122"/>
  </r>
  <r>
    <x v="39"/>
    <s v="CINDEA SANTA ROSA"/>
    <s v="00117"/>
  </r>
  <r>
    <x v="40"/>
    <s v="CINDEA GUATUSO"/>
    <s v="00255"/>
  </r>
  <r>
    <x v="40"/>
    <s v="CINDEA GUATUSO-PALENQUE TONJIBE"/>
    <s v="00058"/>
  </r>
  <r>
    <x v="41"/>
    <s v="CINDEA SAN ISIDRO"/>
    <s v="00308"/>
  </r>
  <r>
    <x v="41"/>
    <s v="CINDEA SAN ISIDRO-VALLE AZUL"/>
    <s v="00190"/>
  </r>
  <r>
    <x v="42"/>
    <s v="CINDEA LA PAZ"/>
    <s v="00307"/>
  </r>
  <r>
    <x v="42"/>
    <s v="CINDEA LA PAZ-VOLIO"/>
    <s v="00062"/>
  </r>
  <r>
    <x v="42"/>
    <s v="CINDEA LA PAZ-ZARCERO"/>
    <s v="00325"/>
  </r>
  <r>
    <x v="43"/>
    <s v="CINDEA RIO JIMENEZ"/>
    <s v="00298"/>
  </r>
  <r>
    <x v="43"/>
    <s v="CINDEA RIO JIMENEZ-LOS ANGELES"/>
    <s v="00087"/>
  </r>
  <r>
    <x v="43"/>
    <s v="CINDEA RIO JIMENEZ-SANTA MARIA"/>
    <s v="00316"/>
  </r>
  <r>
    <x v="44"/>
    <s v="CINDEA LA RITA"/>
    <s v="00081"/>
  </r>
  <r>
    <x v="44"/>
    <s v="CINDEA LA RITA-HUETAR"/>
    <s v="00180"/>
  </r>
  <r>
    <x v="44"/>
    <s v="CINDEA LA RITA-LA TERESA"/>
    <s v="00179"/>
  </r>
  <r>
    <x v="44"/>
    <s v="CINDEA LA RITA-TICABAN"/>
    <s v="00181"/>
  </r>
  <r>
    <x v="45"/>
    <s v="CINDEA NANDAYURE"/>
    <s v="00271"/>
  </r>
  <r>
    <x v="46"/>
    <s v="CINDEA SAN PABLO"/>
    <s v="00002"/>
  </r>
  <r>
    <x v="47"/>
    <s v="CINDEA SAN JOAQUIN"/>
    <s v="00003"/>
  </r>
  <r>
    <x v="47"/>
    <s v="CINDEA SAN JOAQUIN-COPAL"/>
    <s v="00273"/>
  </r>
  <r>
    <x v="48"/>
    <s v="CINDEA PUERTO JIMENEZ"/>
    <s v="00278"/>
  </r>
  <r>
    <x v="49"/>
    <s v="CINDEA SAN VITO"/>
    <s v="00001"/>
  </r>
  <r>
    <x v="49"/>
    <s v="CINDEA SAN VITO-EL ROBLE"/>
    <s v="00233"/>
  </r>
  <r>
    <x v="49"/>
    <s v="CINDEA SAN VITO-ENCUENTRO"/>
    <s v="00138"/>
  </r>
  <r>
    <x v="49"/>
    <s v="CINDEA SAN VITO-FILA MENDEZ"/>
    <s v="00141"/>
  </r>
  <r>
    <x v="49"/>
    <s v="CINDEA SAN VITO-LA CASONA"/>
    <s v="00191"/>
  </r>
  <r>
    <x v="50"/>
    <s v="CINDEA PAVAS"/>
    <s v="00199"/>
  </r>
  <r>
    <x v="50"/>
    <s v="CINDEA PAVAS-CIUDADELA DE PAVAS"/>
    <s v="00056"/>
  </r>
  <r>
    <x v="50"/>
    <s v="CINDEA PAVAS-RINCON GRANDE"/>
    <s v="00057"/>
  </r>
  <r>
    <x v="51"/>
    <s v="CINDEA ESCAZU"/>
    <s v="00004"/>
  </r>
  <r>
    <x v="51"/>
    <s v="CINDEA ESCAZU-JUAN XXIII"/>
    <s v="00073"/>
  </r>
  <r>
    <x v="52"/>
    <s v="CINDEA SAN ANTONIO DEL HUMO"/>
    <s v="00206"/>
  </r>
  <r>
    <x v="52"/>
    <s v="CINDEA SAN ANTONIO DEL HUMO-CAI CARLOS L. FALLAS"/>
    <s v="00317"/>
  </r>
  <r>
    <x v="52"/>
    <s v="CINDEA SAN ANTONIO DEL HUMO-EL LIMBO"/>
    <s v="00078"/>
  </r>
  <r>
    <x v="52"/>
    <s v="CINDEA SAN ANTONIO DEL HUMO-LLANO BONITO"/>
    <s v="00066"/>
  </r>
  <r>
    <x v="52"/>
    <s v="CINDEA SAN ANTONIO DEL HUMO-PUEBLO NUEVO"/>
    <s v="00065"/>
  </r>
  <r>
    <x v="52"/>
    <s v="CINDEA SAN ANTONIO DEL HUMO-ROXANA"/>
    <s v="00075"/>
  </r>
  <r>
    <x v="53"/>
    <s v="CINDEA SAN MARTIN"/>
    <s v="00222"/>
  </r>
  <r>
    <x v="53"/>
    <s v="CINDEA SAN MARTIN-BELLA VISTA"/>
    <s v="00005"/>
  </r>
  <r>
    <x v="53"/>
    <s v="CINDEA SAN MARTIN-CASCADAS"/>
    <s v="00080"/>
  </r>
  <r>
    <x v="53"/>
    <s v="CINDEA SAN MARTIN-LA UNION"/>
    <s v="00264"/>
  </r>
  <r>
    <x v="54"/>
    <s v="CINDEA PAQUERA"/>
    <s v="00183"/>
  </r>
  <r>
    <x v="55"/>
    <s v="CINDEA SAN MIGUEL"/>
    <s v="00297"/>
  </r>
  <r>
    <x v="56"/>
    <s v="CINDEA SURETKA"/>
    <s v="00203"/>
  </r>
  <r>
    <x v="56"/>
    <s v="CINDEA SURETKA-CHINA KICHA"/>
    <s v="00008"/>
  </r>
  <r>
    <x v="56"/>
    <s v="CINDEA SURETKA-KATSI"/>
    <s v="00007"/>
  </r>
  <r>
    <x v="57"/>
    <s v="CINDEA REPUBLICA DE NICARAGUA"/>
    <s v="00035"/>
  </r>
  <r>
    <x v="58"/>
    <s v="CINDEA CIUDAD CORTES"/>
    <s v="00009"/>
  </r>
  <r>
    <x v="58"/>
    <s v="CINDEA CIUDAD CORTES-FINCA ALAJUELA"/>
    <s v="00010"/>
  </r>
  <r>
    <x v="58"/>
    <s v="CINDEA CIUDAD CORTES-FINCA SEIS-ONCE"/>
    <s v="00011"/>
  </r>
  <r>
    <x v="59"/>
    <s v="CINDEA KABAKOL"/>
    <s v="00052"/>
  </r>
  <r>
    <x v="59"/>
    <s v="CINDEA KABAKOL-BIJAGUAL"/>
    <s v="00054"/>
  </r>
  <r>
    <x v="59"/>
    <s v="CINDEA KABAKOL-SAN ANTONIO"/>
    <s v="00055"/>
  </r>
  <r>
    <x v="60"/>
    <s v="CINDEA BUENOS AIRES"/>
    <s v="00012"/>
  </r>
  <r>
    <x v="60"/>
    <s v="CINDEA BUENOS AIRES-BIOLLEY"/>
    <s v="00015"/>
  </r>
  <r>
    <x v="60"/>
    <s v="CINDEA BUENOS AIRES-POTRERO GRANDE"/>
    <s v="00014"/>
  </r>
  <r>
    <x v="60"/>
    <s v="CINDEA BUENOS AIRES-VOLCAN"/>
    <s v="00013"/>
  </r>
  <r>
    <x v="61"/>
    <s v="CINDEA MONTERREY"/>
    <s v="00118"/>
  </r>
  <r>
    <x v="62"/>
    <s v="CINDEA PAVON"/>
    <s v="00223"/>
  </r>
  <r>
    <x v="63"/>
    <s v="CINDEA SARDINAL"/>
    <s v="00108"/>
  </r>
  <r>
    <x v="63"/>
    <s v="CINDEA SARDINAL-EL COCO"/>
    <s v="00110"/>
  </r>
  <r>
    <x v="64"/>
    <s v="CINDEA BELEN CARRILLO"/>
    <s v="00109"/>
  </r>
  <r>
    <x v="65"/>
    <s v="CINDEA BEBEDERO"/>
    <s v="00163"/>
  </r>
  <r>
    <x v="66"/>
    <s v="CINDEA TILARAN"/>
    <s v="00061"/>
  </r>
  <r>
    <x v="66"/>
    <s v="CINDEA TILARAN-NUEVO ARENAL"/>
    <s v="00063"/>
  </r>
  <r>
    <x v="67"/>
    <s v="CINDEA LA PALMA"/>
    <s v="00156"/>
  </r>
  <r>
    <x v="67"/>
    <s v="CINDEA LA PALMA-COLORADO"/>
    <s v="00157"/>
  </r>
  <r>
    <x v="67"/>
    <s v="CINDEA LA PALMA-SAN BUENAVENTURA"/>
    <s v="00158"/>
  </r>
  <r>
    <x v="68"/>
    <s v="CINDEA DR CLODOMIRO PICADO TWIGHT"/>
    <s v="00092"/>
  </r>
  <r>
    <x v="68"/>
    <s v="CINDEA DR CLODOMIRO PICADO TWIGHT-JABILLOS"/>
    <s v="00323"/>
  </r>
  <r>
    <x v="68"/>
    <s v="CINDEA DR CLODOMIRO PICADO TWIGHT-SAN JUAN NORTE"/>
    <s v="00094"/>
  </r>
  <r>
    <x v="68"/>
    <s v="CINDEA DR CLODOMIRO PICADO TWIGHT-SANTA CRUZ"/>
    <s v="00099"/>
  </r>
  <r>
    <x v="69"/>
    <s v="CINDEA TAYUTIC"/>
    <s v="00097"/>
  </r>
  <r>
    <x v="69"/>
    <s v="CINDEA TAYUTIC-CANADA"/>
    <s v="00095"/>
  </r>
  <r>
    <x v="69"/>
    <s v="CINDEA TAYUTIC-GRANO DE ORO"/>
    <s v="00322"/>
  </r>
  <r>
    <x v="69"/>
    <s v="CINDEA TAYUTIC-SAN FRANCISCO DE TUIS"/>
    <s v="00096"/>
  </r>
  <r>
    <x v="70"/>
    <s v="CINDEA PEJIBAYE (6732)"/>
    <s v="00098"/>
  </r>
  <r>
    <x v="70"/>
    <s v="CINDEA PEJIBAYE-JUAN VIÑAS"/>
    <s v="00093"/>
  </r>
  <r>
    <x v="70"/>
    <s v="CINDEA PEJIBAYE-TUCURRIQUE"/>
    <s v="00324"/>
  </r>
  <r>
    <x v="71"/>
    <s v="CINDEA SAN JOSE DE UPALA"/>
    <s v="00130"/>
  </r>
  <r>
    <x v="72"/>
    <s v="CINDEA AGUAS CLARAS"/>
    <s v="00129"/>
  </r>
  <r>
    <x v="73"/>
    <s v="CINDEA BRASILIA"/>
    <s v="00128"/>
  </r>
  <r>
    <x v="74"/>
    <s v="CINDEA BIJAGUA"/>
    <s v="00127"/>
  </r>
  <r>
    <x v="74"/>
    <s v="CINDEA BIJAGUA-CANALETE"/>
    <s v="00124"/>
  </r>
  <r>
    <x v="75"/>
    <s v="CINDEA KATIRA"/>
    <s v="00131"/>
  </r>
  <r>
    <x v="75"/>
    <s v="CINDEA KATIRA-EL CRUCE"/>
    <s v="00134"/>
  </r>
  <r>
    <x v="75"/>
    <s v="CINDEA KATIRA-LA UNION"/>
    <s v="00132"/>
  </r>
  <r>
    <x v="75"/>
    <s v="CINDEA KATIRA-LLANO BONITO"/>
    <s v="00135"/>
  </r>
  <r>
    <x v="76"/>
    <s v="CINDEA MONTES DE OCA"/>
    <s v="00072"/>
  </r>
  <r>
    <x v="77"/>
    <s v="CINDEA CORONADO"/>
    <s v="00070"/>
  </r>
  <r>
    <x v="78"/>
    <s v="CINDEA MORAVIA"/>
    <s v="00069"/>
  </r>
  <r>
    <x v="79"/>
    <s v="CINDEA HOJANCHA"/>
    <s v="00272"/>
  </r>
  <r>
    <x v="80"/>
    <s v="CINDEA NOSARA"/>
    <s v="00184"/>
  </r>
  <r>
    <x v="81"/>
    <s v="CINDEA SAMARA"/>
    <s v="00259"/>
  </r>
  <r>
    <x v="82"/>
    <s v="CINDEA NAKELKÄLÄ"/>
    <s v="00067"/>
  </r>
  <r>
    <x v="83"/>
    <s v="CINDEA ALAJUELITA"/>
    <s v="00068"/>
  </r>
  <r>
    <x v="84"/>
    <s v="CINDEA EL COCAL"/>
    <s v="00064"/>
  </r>
  <r>
    <x v="85"/>
    <s v="CINDEA BOCA DE ARENAL"/>
    <s v="00116"/>
  </r>
  <r>
    <x v="86"/>
    <s v="CINDEA KEKÖLDI"/>
    <s v="00060"/>
  </r>
  <r>
    <x v="87"/>
    <s v="CINDEA SEPECUE"/>
    <s v="00059"/>
  </r>
  <r>
    <x v="88"/>
    <s v="CINDEA MONTEVERDE"/>
    <s v="00089"/>
  </r>
  <r>
    <x v="89"/>
    <s v="CINDEA VALVERDE VEGA"/>
    <s v="00088"/>
  </r>
  <r>
    <x v="90"/>
    <s v="CINDEA KA BATA SIWA"/>
    <s v="000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2B6C8-4373-44C2-8E41-2A7CB74F3089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Y7:Z99" firstHeaderRow="1" firstDataRow="1" firstDataCol="1"/>
  <pivotFields count="3">
    <pivotField axis="axisRow" showAll="0">
      <items count="92">
        <item x="79"/>
        <item x="8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dataField="1" showAll="0"/>
    <pivotField showAll="0"/>
  </pivotFields>
  <rowFields count="1">
    <field x="0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Items count="1">
    <i/>
  </colItems>
  <dataFields count="1">
    <dataField name="Cuenta de NOMBRE" fld="1" subtotal="count" baseField="0" baseItem="0"/>
  </dataFields>
  <formats count="13">
    <format dxfId="69">
      <pivotArea collapsedLevelsAreSubtotals="1" fieldPosition="0">
        <references count="1">
          <reference field="0" count="1">
            <x v="9"/>
          </reference>
        </references>
      </pivotArea>
    </format>
    <format dxfId="68">
      <pivotArea collapsedLevelsAreSubtotals="1" fieldPosition="0">
        <references count="1">
          <reference field="0" count="1">
            <x v="13"/>
          </reference>
        </references>
      </pivotArea>
    </format>
    <format dxfId="67">
      <pivotArea collapsedLevelsAreSubtotals="1" fieldPosition="0">
        <references count="1">
          <reference field="0" count="1">
            <x v="15"/>
          </reference>
        </references>
      </pivotArea>
    </format>
    <format dxfId="66">
      <pivotArea collapsedLevelsAreSubtotals="1" fieldPosition="0">
        <references count="1">
          <reference field="0" count="2">
            <x v="19"/>
            <x v="20"/>
          </reference>
        </references>
      </pivotArea>
    </format>
    <format dxfId="65">
      <pivotArea collapsedLevelsAreSubtotals="1" fieldPosition="0">
        <references count="1">
          <reference field="0" count="1">
            <x v="24"/>
          </reference>
        </references>
      </pivotArea>
    </format>
    <format dxfId="64">
      <pivotArea collapsedLevelsAreSubtotals="1" fieldPosition="0">
        <references count="1">
          <reference field="0" count="1">
            <x v="27"/>
          </reference>
        </references>
      </pivotArea>
    </format>
    <format dxfId="63">
      <pivotArea collapsedLevelsAreSubtotals="1" fieldPosition="0">
        <references count="1">
          <reference field="0" count="2">
            <x v="29"/>
            <x v="30"/>
          </reference>
        </references>
      </pivotArea>
    </format>
    <format dxfId="62">
      <pivotArea collapsedLevelsAreSubtotals="1" fieldPosition="0">
        <references count="1">
          <reference field="0" count="1">
            <x v="46"/>
          </reference>
        </references>
      </pivotArea>
    </format>
    <format dxfId="61">
      <pivotArea collapsedLevelsAreSubtotals="1" fieldPosition="0">
        <references count="1">
          <reference field="0" count="1">
            <x v="51"/>
          </reference>
        </references>
      </pivotArea>
    </format>
    <format dxfId="60">
      <pivotArea collapsedLevelsAreSubtotals="1" fieldPosition="0">
        <references count="1">
          <reference field="0" count="2">
            <x v="54"/>
            <x v="55"/>
          </reference>
        </references>
      </pivotArea>
    </format>
    <format dxfId="59">
      <pivotArea collapsedLevelsAreSubtotals="1" fieldPosition="0">
        <references count="1">
          <reference field="0" count="1">
            <x v="62"/>
          </reference>
        </references>
      </pivotArea>
    </format>
    <format dxfId="58">
      <pivotArea collapsedLevelsAreSubtotals="1" fieldPosition="0">
        <references count="1">
          <reference field="0" count="2">
            <x v="70"/>
            <x v="71"/>
          </reference>
        </references>
      </pivotArea>
    </format>
    <format dxfId="57">
      <pivotArea collapsedLevelsAreSubtotals="1" fieldPosition="0">
        <references count="1">
          <reference field="0" count="1">
            <x v="7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C000"/>
  </sheetPr>
  <dimension ref="A1:E493"/>
  <sheetViews>
    <sheetView workbookViewId="0">
      <pane ySplit="1" topLeftCell="A457" activePane="bottomLeft" state="frozen"/>
      <selection pane="bottomLeft" sqref="A1:E493"/>
    </sheetView>
  </sheetViews>
  <sheetFormatPr baseColWidth="10" defaultColWidth="11.42578125" defaultRowHeight="12" x14ac:dyDescent="0.2"/>
  <cols>
    <col min="1" max="1" width="11.42578125" style="1"/>
    <col min="2" max="2" width="50" style="1" bestFit="1" customWidth="1"/>
    <col min="3" max="3" width="8" style="1" customWidth="1"/>
    <col min="4" max="4" width="50" style="1" bestFit="1" customWidth="1"/>
    <col min="5" max="16384" width="11.42578125" style="1"/>
  </cols>
  <sheetData>
    <row r="1" spans="1:5" ht="15" x14ac:dyDescent="0.25">
      <c r="A1" s="331" t="s">
        <v>136</v>
      </c>
      <c r="B1" s="332" t="s">
        <v>1179</v>
      </c>
      <c r="C1" s="332"/>
      <c r="D1" s="332" t="s">
        <v>1179</v>
      </c>
      <c r="E1" s="331" t="s">
        <v>136</v>
      </c>
    </row>
    <row r="2" spans="1:5" ht="12.75" x14ac:dyDescent="0.2">
      <c r="A2" s="333">
        <v>10101</v>
      </c>
      <c r="B2" s="333" t="s">
        <v>1180</v>
      </c>
      <c r="C2" s="333"/>
      <c r="D2" s="333" t="s">
        <v>1180</v>
      </c>
      <c r="E2" s="333">
        <v>10101</v>
      </c>
    </row>
    <row r="3" spans="1:5" ht="12.75" x14ac:dyDescent="0.2">
      <c r="A3" s="333">
        <v>10102</v>
      </c>
      <c r="B3" s="333" t="s">
        <v>1181</v>
      </c>
      <c r="C3" s="333"/>
      <c r="D3" s="333" t="s">
        <v>1181</v>
      </c>
      <c r="E3" s="333">
        <v>10102</v>
      </c>
    </row>
    <row r="4" spans="1:5" ht="12.75" x14ac:dyDescent="0.2">
      <c r="A4" s="333">
        <v>10103</v>
      </c>
      <c r="B4" s="333" t="s">
        <v>1182</v>
      </c>
      <c r="C4" s="333"/>
      <c r="D4" s="333" t="s">
        <v>1182</v>
      </c>
      <c r="E4" s="333">
        <v>10103</v>
      </c>
    </row>
    <row r="5" spans="1:5" ht="12.75" x14ac:dyDescent="0.2">
      <c r="A5" s="333">
        <v>10104</v>
      </c>
      <c r="B5" s="333" t="s">
        <v>1183</v>
      </c>
      <c r="C5" s="333"/>
      <c r="D5" s="333" t="s">
        <v>1183</v>
      </c>
      <c r="E5" s="333">
        <v>10104</v>
      </c>
    </row>
    <row r="6" spans="1:5" ht="12.75" x14ac:dyDescent="0.2">
      <c r="A6" s="333">
        <v>10105</v>
      </c>
      <c r="B6" s="333" t="s">
        <v>1184</v>
      </c>
      <c r="C6" s="333"/>
      <c r="D6" s="333" t="s">
        <v>1184</v>
      </c>
      <c r="E6" s="333">
        <v>10105</v>
      </c>
    </row>
    <row r="7" spans="1:5" ht="12.75" x14ac:dyDescent="0.2">
      <c r="A7" s="333">
        <v>10106</v>
      </c>
      <c r="B7" s="333" t="s">
        <v>1185</v>
      </c>
      <c r="C7" s="333"/>
      <c r="D7" s="333" t="s">
        <v>1185</v>
      </c>
      <c r="E7" s="333">
        <v>10106</v>
      </c>
    </row>
    <row r="8" spans="1:5" ht="12.75" x14ac:dyDescent="0.2">
      <c r="A8" s="333">
        <v>10107</v>
      </c>
      <c r="B8" s="333" t="s">
        <v>1187</v>
      </c>
      <c r="C8" s="333"/>
      <c r="D8" s="333" t="s">
        <v>1187</v>
      </c>
      <c r="E8" s="333">
        <v>10107</v>
      </c>
    </row>
    <row r="9" spans="1:5" ht="12.75" x14ac:dyDescent="0.2">
      <c r="A9" s="333">
        <v>10108</v>
      </c>
      <c r="B9" s="333" t="s">
        <v>1189</v>
      </c>
      <c r="C9" s="333"/>
      <c r="D9" s="333" t="s">
        <v>1189</v>
      </c>
      <c r="E9" s="333">
        <v>10108</v>
      </c>
    </row>
    <row r="10" spans="1:5" ht="12.75" x14ac:dyDescent="0.2">
      <c r="A10" s="333">
        <v>10109</v>
      </c>
      <c r="B10" s="333" t="s">
        <v>1191</v>
      </c>
      <c r="C10" s="333"/>
      <c r="D10" s="333" t="s">
        <v>1191</v>
      </c>
      <c r="E10" s="333">
        <v>10109</v>
      </c>
    </row>
    <row r="11" spans="1:5" ht="12.75" x14ac:dyDescent="0.2">
      <c r="A11" s="333">
        <v>10110</v>
      </c>
      <c r="B11" s="333" t="s">
        <v>1193</v>
      </c>
      <c r="C11" s="333"/>
      <c r="D11" s="333" t="s">
        <v>1193</v>
      </c>
      <c r="E11" s="333">
        <v>10110</v>
      </c>
    </row>
    <row r="12" spans="1:5" ht="12.75" x14ac:dyDescent="0.2">
      <c r="A12" s="333">
        <v>10111</v>
      </c>
      <c r="B12" s="333" t="s">
        <v>1194</v>
      </c>
      <c r="C12" s="333"/>
      <c r="D12" s="333" t="s">
        <v>1194</v>
      </c>
      <c r="E12" s="333">
        <v>10111</v>
      </c>
    </row>
    <row r="13" spans="1:5" ht="12.75" x14ac:dyDescent="0.2">
      <c r="A13" s="333">
        <v>10201</v>
      </c>
      <c r="B13" s="333" t="s">
        <v>1188</v>
      </c>
      <c r="C13" s="333"/>
      <c r="D13" s="333" t="s">
        <v>1188</v>
      </c>
      <c r="E13" s="333">
        <v>10201</v>
      </c>
    </row>
    <row r="14" spans="1:5" ht="12.75" x14ac:dyDescent="0.2">
      <c r="A14" s="333">
        <v>10202</v>
      </c>
      <c r="B14" s="333" t="s">
        <v>1196</v>
      </c>
      <c r="C14" s="333"/>
      <c r="D14" s="333" t="s">
        <v>1196</v>
      </c>
      <c r="E14" s="333">
        <v>10202</v>
      </c>
    </row>
    <row r="15" spans="1:5" ht="12.75" x14ac:dyDescent="0.2">
      <c r="A15" s="333">
        <v>10203</v>
      </c>
      <c r="B15" s="333" t="s">
        <v>1198</v>
      </c>
      <c r="C15" s="333"/>
      <c r="D15" s="333" t="s">
        <v>1198</v>
      </c>
      <c r="E15" s="333">
        <v>10203</v>
      </c>
    </row>
    <row r="16" spans="1:5" ht="12.75" x14ac:dyDescent="0.2">
      <c r="A16" s="333">
        <v>10301</v>
      </c>
      <c r="B16" s="333" t="s">
        <v>1199</v>
      </c>
      <c r="C16" s="333"/>
      <c r="D16" s="333" t="s">
        <v>1199</v>
      </c>
      <c r="E16" s="333">
        <v>10301</v>
      </c>
    </row>
    <row r="17" spans="1:5" ht="12.75" x14ac:dyDescent="0.2">
      <c r="A17" s="333">
        <v>10302</v>
      </c>
      <c r="B17" s="333" t="s">
        <v>1200</v>
      </c>
      <c r="C17" s="333"/>
      <c r="D17" s="333" t="s">
        <v>1200</v>
      </c>
      <c r="E17" s="333">
        <v>10302</v>
      </c>
    </row>
    <row r="18" spans="1:5" ht="12.75" x14ac:dyDescent="0.2">
      <c r="A18" s="333">
        <v>10303</v>
      </c>
      <c r="B18" s="333" t="s">
        <v>1202</v>
      </c>
      <c r="C18" s="333"/>
      <c r="D18" s="333" t="s">
        <v>1202</v>
      </c>
      <c r="E18" s="333">
        <v>10303</v>
      </c>
    </row>
    <row r="19" spans="1:5" ht="12.75" x14ac:dyDescent="0.2">
      <c r="A19" s="333">
        <v>10304</v>
      </c>
      <c r="B19" s="333" t="s">
        <v>1203</v>
      </c>
      <c r="C19" s="333"/>
      <c r="D19" s="333" t="s">
        <v>1203</v>
      </c>
      <c r="E19" s="333">
        <v>10304</v>
      </c>
    </row>
    <row r="20" spans="1:5" ht="12.75" x14ac:dyDescent="0.2">
      <c r="A20" s="333">
        <v>10305</v>
      </c>
      <c r="B20" s="333" t="s">
        <v>1204</v>
      </c>
      <c r="C20" s="333"/>
      <c r="D20" s="333" t="s">
        <v>1204</v>
      </c>
      <c r="E20" s="333">
        <v>10305</v>
      </c>
    </row>
    <row r="21" spans="1:5" ht="12.75" x14ac:dyDescent="0.2">
      <c r="A21" s="333">
        <v>10306</v>
      </c>
      <c r="B21" s="333" t="s">
        <v>1205</v>
      </c>
      <c r="C21" s="333"/>
      <c r="D21" s="333" t="s">
        <v>1205</v>
      </c>
      <c r="E21" s="333">
        <v>10306</v>
      </c>
    </row>
    <row r="22" spans="1:5" ht="12.75" x14ac:dyDescent="0.2">
      <c r="A22" s="333">
        <v>10307</v>
      </c>
      <c r="B22" s="333" t="s">
        <v>1206</v>
      </c>
      <c r="C22" s="333"/>
      <c r="D22" s="333" t="s">
        <v>1206</v>
      </c>
      <c r="E22" s="333">
        <v>10307</v>
      </c>
    </row>
    <row r="23" spans="1:5" ht="12.75" x14ac:dyDescent="0.2">
      <c r="A23" s="333">
        <v>10308</v>
      </c>
      <c r="B23" s="333" t="s">
        <v>1208</v>
      </c>
      <c r="C23" s="333"/>
      <c r="D23" s="333" t="s">
        <v>1208</v>
      </c>
      <c r="E23" s="333">
        <v>10308</v>
      </c>
    </row>
    <row r="24" spans="1:5" ht="12.75" x14ac:dyDescent="0.2">
      <c r="A24" s="333">
        <v>10309</v>
      </c>
      <c r="B24" s="333" t="s">
        <v>1209</v>
      </c>
      <c r="C24" s="333"/>
      <c r="D24" s="333" t="s">
        <v>1209</v>
      </c>
      <c r="E24" s="333">
        <v>10309</v>
      </c>
    </row>
    <row r="25" spans="1:5" ht="12.75" x14ac:dyDescent="0.2">
      <c r="A25" s="333">
        <v>10310</v>
      </c>
      <c r="B25" s="333" t="s">
        <v>1211</v>
      </c>
      <c r="C25" s="333"/>
      <c r="D25" s="333" t="s">
        <v>1211</v>
      </c>
      <c r="E25" s="333">
        <v>10310</v>
      </c>
    </row>
    <row r="26" spans="1:5" ht="12.75" x14ac:dyDescent="0.2">
      <c r="A26" s="333">
        <v>10311</v>
      </c>
      <c r="B26" s="333" t="s">
        <v>1213</v>
      </c>
      <c r="C26" s="333"/>
      <c r="D26" s="333" t="s">
        <v>1213</v>
      </c>
      <c r="E26" s="333">
        <v>10311</v>
      </c>
    </row>
    <row r="27" spans="1:5" ht="12.75" x14ac:dyDescent="0.2">
      <c r="A27" s="333">
        <v>10312</v>
      </c>
      <c r="B27" s="333" t="s">
        <v>1214</v>
      </c>
      <c r="C27" s="333"/>
      <c r="D27" s="333" t="s">
        <v>1214</v>
      </c>
      <c r="E27" s="333">
        <v>10312</v>
      </c>
    </row>
    <row r="28" spans="1:5" ht="12.75" x14ac:dyDescent="0.2">
      <c r="A28" s="333">
        <v>10313</v>
      </c>
      <c r="B28" s="333" t="s">
        <v>1215</v>
      </c>
      <c r="C28" s="333"/>
      <c r="D28" s="333" t="s">
        <v>1215</v>
      </c>
      <c r="E28" s="333">
        <v>10313</v>
      </c>
    </row>
    <row r="29" spans="1:5" ht="12.75" x14ac:dyDescent="0.2">
      <c r="A29" s="333">
        <v>10401</v>
      </c>
      <c r="B29" s="333" t="s">
        <v>1207</v>
      </c>
      <c r="C29" s="333"/>
      <c r="D29" s="333" t="s">
        <v>1207</v>
      </c>
      <c r="E29" s="333">
        <v>10401</v>
      </c>
    </row>
    <row r="30" spans="1:5" ht="12.75" x14ac:dyDescent="0.2">
      <c r="A30" s="333">
        <v>10402</v>
      </c>
      <c r="B30" s="333" t="s">
        <v>1217</v>
      </c>
      <c r="C30" s="333"/>
      <c r="D30" s="333" t="s">
        <v>1217</v>
      </c>
      <c r="E30" s="333">
        <v>10402</v>
      </c>
    </row>
    <row r="31" spans="1:5" ht="12.75" x14ac:dyDescent="0.2">
      <c r="A31" s="333">
        <v>10403</v>
      </c>
      <c r="B31" s="333" t="s">
        <v>1218</v>
      </c>
      <c r="C31" s="333"/>
      <c r="D31" s="333" t="s">
        <v>1218</v>
      </c>
      <c r="E31" s="333">
        <v>10403</v>
      </c>
    </row>
    <row r="32" spans="1:5" ht="12.75" x14ac:dyDescent="0.2">
      <c r="A32" s="333">
        <v>10404</v>
      </c>
      <c r="B32" s="333" t="s">
        <v>1219</v>
      </c>
      <c r="C32" s="333"/>
      <c r="D32" s="333" t="s">
        <v>1219</v>
      </c>
      <c r="E32" s="333">
        <v>10404</v>
      </c>
    </row>
    <row r="33" spans="1:5" ht="12.75" x14ac:dyDescent="0.2">
      <c r="A33" s="333">
        <v>10405</v>
      </c>
      <c r="B33" s="333" t="s">
        <v>1220</v>
      </c>
      <c r="C33" s="333"/>
      <c r="D33" s="333" t="s">
        <v>1220</v>
      </c>
      <c r="E33" s="333">
        <v>10405</v>
      </c>
    </row>
    <row r="34" spans="1:5" ht="12.75" x14ac:dyDescent="0.2">
      <c r="A34" s="333">
        <v>10406</v>
      </c>
      <c r="B34" s="333" t="s">
        <v>1221</v>
      </c>
      <c r="C34" s="333"/>
      <c r="D34" s="333" t="s">
        <v>1221</v>
      </c>
      <c r="E34" s="333">
        <v>10406</v>
      </c>
    </row>
    <row r="35" spans="1:5" ht="12.75" x14ac:dyDescent="0.2">
      <c r="A35" s="333">
        <v>10407</v>
      </c>
      <c r="B35" s="333" t="s">
        <v>1223</v>
      </c>
      <c r="C35" s="333"/>
      <c r="D35" s="333" t="s">
        <v>1223</v>
      </c>
      <c r="E35" s="333">
        <v>10407</v>
      </c>
    </row>
    <row r="36" spans="1:5" ht="12.75" x14ac:dyDescent="0.2">
      <c r="A36" s="333">
        <v>10408</v>
      </c>
      <c r="B36" s="333" t="s">
        <v>1224</v>
      </c>
      <c r="C36" s="333"/>
      <c r="D36" s="333" t="s">
        <v>1224</v>
      </c>
      <c r="E36" s="333">
        <v>10408</v>
      </c>
    </row>
    <row r="37" spans="1:5" ht="12.75" x14ac:dyDescent="0.2">
      <c r="A37" s="333">
        <v>10409</v>
      </c>
      <c r="B37" s="333" t="s">
        <v>1226</v>
      </c>
      <c r="C37" s="333"/>
      <c r="D37" s="333" t="s">
        <v>1226</v>
      </c>
      <c r="E37" s="333">
        <v>10409</v>
      </c>
    </row>
    <row r="38" spans="1:5" ht="12.75" x14ac:dyDescent="0.2">
      <c r="A38" s="333">
        <v>10501</v>
      </c>
      <c r="B38" s="333" t="s">
        <v>1216</v>
      </c>
      <c r="C38" s="333"/>
      <c r="D38" s="333" t="s">
        <v>1216</v>
      </c>
      <c r="E38" s="333">
        <v>10501</v>
      </c>
    </row>
    <row r="39" spans="1:5" ht="12.75" x14ac:dyDescent="0.2">
      <c r="A39" s="333">
        <v>10502</v>
      </c>
      <c r="B39" s="333" t="s">
        <v>1227</v>
      </c>
      <c r="C39" s="333"/>
      <c r="D39" s="333" t="s">
        <v>1227</v>
      </c>
      <c r="E39" s="333">
        <v>10502</v>
      </c>
    </row>
    <row r="40" spans="1:5" ht="12.75" x14ac:dyDescent="0.2">
      <c r="A40" s="333">
        <v>10503</v>
      </c>
      <c r="B40" s="333" t="s">
        <v>1228</v>
      </c>
      <c r="C40" s="333"/>
      <c r="D40" s="333" t="s">
        <v>1228</v>
      </c>
      <c r="E40" s="333">
        <v>10503</v>
      </c>
    </row>
    <row r="41" spans="1:5" ht="12.75" x14ac:dyDescent="0.2">
      <c r="A41" s="333">
        <v>10601</v>
      </c>
      <c r="B41" s="333" t="s">
        <v>1225</v>
      </c>
      <c r="C41" s="333"/>
      <c r="D41" s="333" t="s">
        <v>1225</v>
      </c>
      <c r="E41" s="333">
        <v>10601</v>
      </c>
    </row>
    <row r="42" spans="1:5" ht="12.75" x14ac:dyDescent="0.2">
      <c r="A42" s="333">
        <v>10602</v>
      </c>
      <c r="B42" s="333" t="s">
        <v>1229</v>
      </c>
      <c r="C42" s="333"/>
      <c r="D42" s="333" t="s">
        <v>1229</v>
      </c>
      <c r="E42" s="333">
        <v>10602</v>
      </c>
    </row>
    <row r="43" spans="1:5" ht="12.75" x14ac:dyDescent="0.2">
      <c r="A43" s="333">
        <v>10603</v>
      </c>
      <c r="B43" s="333" t="s">
        <v>1231</v>
      </c>
      <c r="C43" s="333"/>
      <c r="D43" s="333" t="s">
        <v>1231</v>
      </c>
      <c r="E43" s="333">
        <v>10603</v>
      </c>
    </row>
    <row r="44" spans="1:5" ht="12.75" x14ac:dyDescent="0.2">
      <c r="A44" s="333">
        <v>10604</v>
      </c>
      <c r="B44" s="333" t="s">
        <v>1233</v>
      </c>
      <c r="C44" s="333"/>
      <c r="D44" s="333" t="s">
        <v>1233</v>
      </c>
      <c r="E44" s="333">
        <v>10604</v>
      </c>
    </row>
    <row r="45" spans="1:5" ht="12.75" x14ac:dyDescent="0.2">
      <c r="A45" s="333">
        <v>10605</v>
      </c>
      <c r="B45" s="333" t="s">
        <v>1234</v>
      </c>
      <c r="C45" s="333"/>
      <c r="D45" s="333" t="s">
        <v>1234</v>
      </c>
      <c r="E45" s="333">
        <v>10605</v>
      </c>
    </row>
    <row r="46" spans="1:5" ht="12.75" x14ac:dyDescent="0.2">
      <c r="A46" s="333">
        <v>10606</v>
      </c>
      <c r="B46" s="333" t="s">
        <v>1235</v>
      </c>
      <c r="C46" s="333"/>
      <c r="D46" s="333" t="s">
        <v>1235</v>
      </c>
      <c r="E46" s="333">
        <v>10606</v>
      </c>
    </row>
    <row r="47" spans="1:5" ht="12.75" x14ac:dyDescent="0.2">
      <c r="A47" s="333">
        <v>10607</v>
      </c>
      <c r="B47" s="333" t="s">
        <v>1237</v>
      </c>
      <c r="C47" s="333"/>
      <c r="D47" s="333" t="s">
        <v>1237</v>
      </c>
      <c r="E47" s="333">
        <v>10607</v>
      </c>
    </row>
    <row r="48" spans="1:5" ht="12.75" x14ac:dyDescent="0.2">
      <c r="A48" s="333">
        <v>10701</v>
      </c>
      <c r="B48" s="333" t="s">
        <v>1232</v>
      </c>
      <c r="C48" s="333"/>
      <c r="D48" s="333" t="s">
        <v>1232</v>
      </c>
      <c r="E48" s="333">
        <v>10701</v>
      </c>
    </row>
    <row r="49" spans="1:5" ht="12.75" x14ac:dyDescent="0.2">
      <c r="A49" s="333">
        <v>10702</v>
      </c>
      <c r="B49" s="333" t="s">
        <v>1238</v>
      </c>
      <c r="C49" s="333"/>
      <c r="D49" s="333" t="s">
        <v>1238</v>
      </c>
      <c r="E49" s="333">
        <v>10702</v>
      </c>
    </row>
    <row r="50" spans="1:5" ht="12.75" x14ac:dyDescent="0.2">
      <c r="A50" s="333">
        <v>10703</v>
      </c>
      <c r="B50" s="333" t="s">
        <v>1240</v>
      </c>
      <c r="C50" s="333"/>
      <c r="D50" s="333" t="s">
        <v>1240</v>
      </c>
      <c r="E50" s="333">
        <v>10703</v>
      </c>
    </row>
    <row r="51" spans="1:5" ht="12.75" x14ac:dyDescent="0.2">
      <c r="A51" s="333">
        <v>10704</v>
      </c>
      <c r="B51" s="333" t="s">
        <v>1540</v>
      </c>
      <c r="C51" s="333"/>
      <c r="D51" s="333" t="s">
        <v>1540</v>
      </c>
      <c r="E51" s="333">
        <v>10704</v>
      </c>
    </row>
    <row r="52" spans="1:5" ht="12.75" x14ac:dyDescent="0.2">
      <c r="A52" s="333">
        <v>10705</v>
      </c>
      <c r="B52" s="333" t="s">
        <v>1242</v>
      </c>
      <c r="C52" s="333"/>
      <c r="D52" s="333" t="s">
        <v>1242</v>
      </c>
      <c r="E52" s="333">
        <v>10705</v>
      </c>
    </row>
    <row r="53" spans="1:5" ht="12.75" x14ac:dyDescent="0.2">
      <c r="A53" s="333">
        <v>10706</v>
      </c>
      <c r="B53" s="333" t="s">
        <v>1244</v>
      </c>
      <c r="C53" s="333"/>
      <c r="D53" s="333" t="s">
        <v>1244</v>
      </c>
      <c r="E53" s="333">
        <v>10706</v>
      </c>
    </row>
    <row r="54" spans="1:5" ht="12.75" x14ac:dyDescent="0.2">
      <c r="A54" s="333">
        <v>10707</v>
      </c>
      <c r="B54" s="333" t="s">
        <v>1246</v>
      </c>
      <c r="C54" s="333"/>
      <c r="D54" s="333" t="s">
        <v>1246</v>
      </c>
      <c r="E54" s="333">
        <v>10707</v>
      </c>
    </row>
    <row r="55" spans="1:5" ht="12.75" x14ac:dyDescent="0.2">
      <c r="A55" s="333">
        <v>10801</v>
      </c>
      <c r="B55" s="333" t="s">
        <v>1239</v>
      </c>
      <c r="C55" s="333"/>
      <c r="D55" s="333" t="s">
        <v>1239</v>
      </c>
      <c r="E55" s="333">
        <v>10801</v>
      </c>
    </row>
    <row r="56" spans="1:5" ht="12.75" x14ac:dyDescent="0.2">
      <c r="A56" s="333">
        <v>10802</v>
      </c>
      <c r="B56" s="333" t="s">
        <v>1541</v>
      </c>
      <c r="C56" s="333"/>
      <c r="D56" s="333" t="s">
        <v>1541</v>
      </c>
      <c r="E56" s="333">
        <v>10802</v>
      </c>
    </row>
    <row r="57" spans="1:5" ht="12.75" x14ac:dyDescent="0.2">
      <c r="A57" s="333">
        <v>10803</v>
      </c>
      <c r="B57" s="333" t="s">
        <v>1248</v>
      </c>
      <c r="C57" s="333"/>
      <c r="D57" s="333" t="s">
        <v>1248</v>
      </c>
      <c r="E57" s="333">
        <v>10803</v>
      </c>
    </row>
    <row r="58" spans="1:5" ht="12.75" x14ac:dyDescent="0.2">
      <c r="A58" s="333">
        <v>10804</v>
      </c>
      <c r="B58" s="333" t="s">
        <v>1249</v>
      </c>
      <c r="C58" s="333"/>
      <c r="D58" s="333" t="s">
        <v>1249</v>
      </c>
      <c r="E58" s="333">
        <v>10804</v>
      </c>
    </row>
    <row r="59" spans="1:5" ht="12.75" x14ac:dyDescent="0.2">
      <c r="A59" s="333">
        <v>10805</v>
      </c>
      <c r="B59" s="333" t="s">
        <v>1250</v>
      </c>
      <c r="C59" s="333"/>
      <c r="D59" s="333" t="s">
        <v>1250</v>
      </c>
      <c r="E59" s="333">
        <v>10805</v>
      </c>
    </row>
    <row r="60" spans="1:5" ht="12.75" x14ac:dyDescent="0.2">
      <c r="A60" s="333">
        <v>10806</v>
      </c>
      <c r="B60" s="333" t="s">
        <v>1251</v>
      </c>
      <c r="C60" s="333"/>
      <c r="D60" s="333" t="s">
        <v>1251</v>
      </c>
      <c r="E60" s="333">
        <v>10806</v>
      </c>
    </row>
    <row r="61" spans="1:5" ht="12.75" x14ac:dyDescent="0.2">
      <c r="A61" s="333">
        <v>10807</v>
      </c>
      <c r="B61" s="333" t="s">
        <v>1253</v>
      </c>
      <c r="C61" s="333"/>
      <c r="D61" s="333" t="s">
        <v>1253</v>
      </c>
      <c r="E61" s="333">
        <v>10807</v>
      </c>
    </row>
    <row r="62" spans="1:5" ht="12.75" x14ac:dyDescent="0.2">
      <c r="A62" s="333">
        <v>10901</v>
      </c>
      <c r="B62" s="333" t="s">
        <v>1247</v>
      </c>
      <c r="C62" s="333"/>
      <c r="D62" s="333" t="s">
        <v>1247</v>
      </c>
      <c r="E62" s="333">
        <v>10901</v>
      </c>
    </row>
    <row r="63" spans="1:5" ht="12.75" x14ac:dyDescent="0.2">
      <c r="A63" s="333">
        <v>10902</v>
      </c>
      <c r="B63" s="333" t="s">
        <v>1255</v>
      </c>
      <c r="C63" s="333"/>
      <c r="D63" s="333" t="s">
        <v>1255</v>
      </c>
      <c r="E63" s="333">
        <v>10902</v>
      </c>
    </row>
    <row r="64" spans="1:5" ht="12.75" x14ac:dyDescent="0.2">
      <c r="A64" s="333">
        <v>10903</v>
      </c>
      <c r="B64" s="333" t="s">
        <v>1256</v>
      </c>
      <c r="C64" s="333"/>
      <c r="D64" s="333" t="s">
        <v>1256</v>
      </c>
      <c r="E64" s="333">
        <v>10903</v>
      </c>
    </row>
    <row r="65" spans="1:5" ht="12.75" x14ac:dyDescent="0.2">
      <c r="A65" s="333">
        <v>10904</v>
      </c>
      <c r="B65" s="333" t="s">
        <v>1257</v>
      </c>
      <c r="C65" s="333"/>
      <c r="D65" s="333" t="s">
        <v>1257</v>
      </c>
      <c r="E65" s="333">
        <v>10904</v>
      </c>
    </row>
    <row r="66" spans="1:5" ht="12.75" x14ac:dyDescent="0.2">
      <c r="A66" s="333">
        <v>10905</v>
      </c>
      <c r="B66" s="333" t="s">
        <v>1259</v>
      </c>
      <c r="C66" s="333"/>
      <c r="D66" s="333" t="s">
        <v>1259</v>
      </c>
      <c r="E66" s="333">
        <v>10905</v>
      </c>
    </row>
    <row r="67" spans="1:5" ht="12.75" x14ac:dyDescent="0.2">
      <c r="A67" s="333">
        <v>10906</v>
      </c>
      <c r="B67" s="333" t="s">
        <v>1260</v>
      </c>
      <c r="C67" s="333"/>
      <c r="D67" s="333" t="s">
        <v>1260</v>
      </c>
      <c r="E67" s="333">
        <v>10906</v>
      </c>
    </row>
    <row r="68" spans="1:5" ht="12.75" x14ac:dyDescent="0.2">
      <c r="A68" s="333">
        <v>11001</v>
      </c>
      <c r="B68" s="333" t="s">
        <v>1252</v>
      </c>
      <c r="C68" s="333"/>
      <c r="D68" s="333" t="s">
        <v>1252</v>
      </c>
      <c r="E68" s="333">
        <v>11001</v>
      </c>
    </row>
    <row r="69" spans="1:5" ht="12.75" x14ac:dyDescent="0.2">
      <c r="A69" s="333">
        <v>11002</v>
      </c>
      <c r="B69" s="333" t="s">
        <v>1262</v>
      </c>
      <c r="C69" s="333"/>
      <c r="D69" s="333" t="s">
        <v>1262</v>
      </c>
      <c r="E69" s="333">
        <v>11002</v>
      </c>
    </row>
    <row r="70" spans="1:5" ht="12.75" x14ac:dyDescent="0.2">
      <c r="A70" s="333">
        <v>11003</v>
      </c>
      <c r="B70" s="333" t="s">
        <v>1264</v>
      </c>
      <c r="C70" s="333"/>
      <c r="D70" s="333" t="s">
        <v>1264</v>
      </c>
      <c r="E70" s="333">
        <v>11003</v>
      </c>
    </row>
    <row r="71" spans="1:5" ht="12.75" x14ac:dyDescent="0.2">
      <c r="A71" s="333">
        <v>11004</v>
      </c>
      <c r="B71" s="333" t="s">
        <v>1266</v>
      </c>
      <c r="C71" s="333"/>
      <c r="D71" s="333" t="s">
        <v>1266</v>
      </c>
      <c r="E71" s="333">
        <v>11004</v>
      </c>
    </row>
    <row r="72" spans="1:5" ht="12.75" x14ac:dyDescent="0.2">
      <c r="A72" s="334">
        <v>11005</v>
      </c>
      <c r="B72" s="333" t="s">
        <v>1267</v>
      </c>
      <c r="C72" s="333"/>
      <c r="D72" s="333" t="s">
        <v>1267</v>
      </c>
      <c r="E72" s="334">
        <v>11005</v>
      </c>
    </row>
    <row r="73" spans="1:5" ht="12.75" x14ac:dyDescent="0.2">
      <c r="A73" s="333">
        <v>11101</v>
      </c>
      <c r="B73" s="333" t="s">
        <v>1258</v>
      </c>
      <c r="C73" s="333"/>
      <c r="D73" s="333" t="s">
        <v>1258</v>
      </c>
      <c r="E73" s="333">
        <v>11101</v>
      </c>
    </row>
    <row r="74" spans="1:5" ht="12.75" x14ac:dyDescent="0.2">
      <c r="A74" s="333">
        <v>11102</v>
      </c>
      <c r="B74" s="333" t="s">
        <v>1269</v>
      </c>
      <c r="C74" s="333"/>
      <c r="D74" s="333" t="s">
        <v>1269</v>
      </c>
      <c r="E74" s="333">
        <v>11102</v>
      </c>
    </row>
    <row r="75" spans="1:5" ht="12.75" x14ac:dyDescent="0.2">
      <c r="A75" s="333">
        <v>11103</v>
      </c>
      <c r="B75" s="333" t="s">
        <v>1270</v>
      </c>
      <c r="C75" s="333"/>
      <c r="D75" s="333" t="s">
        <v>1270</v>
      </c>
      <c r="E75" s="333">
        <v>11103</v>
      </c>
    </row>
    <row r="76" spans="1:5" ht="12.75" x14ac:dyDescent="0.2">
      <c r="A76" s="333">
        <v>11104</v>
      </c>
      <c r="B76" s="333" t="s">
        <v>1271</v>
      </c>
      <c r="C76" s="333"/>
      <c r="D76" s="333" t="s">
        <v>1271</v>
      </c>
      <c r="E76" s="333">
        <v>11104</v>
      </c>
    </row>
    <row r="77" spans="1:5" ht="12.75" x14ac:dyDescent="0.2">
      <c r="A77" s="333">
        <v>11105</v>
      </c>
      <c r="B77" s="333" t="s">
        <v>1272</v>
      </c>
      <c r="C77" s="333"/>
      <c r="D77" s="333" t="s">
        <v>1272</v>
      </c>
      <c r="E77" s="333">
        <v>11105</v>
      </c>
    </row>
    <row r="78" spans="1:5" ht="12.75" x14ac:dyDescent="0.2">
      <c r="A78" s="333">
        <v>11201</v>
      </c>
      <c r="B78" s="333" t="s">
        <v>1263</v>
      </c>
      <c r="C78" s="333"/>
      <c r="D78" s="333" t="s">
        <v>1263</v>
      </c>
      <c r="E78" s="333">
        <v>11201</v>
      </c>
    </row>
    <row r="79" spans="1:5" ht="12.75" x14ac:dyDescent="0.2">
      <c r="A79" s="333">
        <v>11202</v>
      </c>
      <c r="B79" s="333" t="s">
        <v>1274</v>
      </c>
      <c r="C79" s="333"/>
      <c r="D79" s="333" t="s">
        <v>1274</v>
      </c>
      <c r="E79" s="333">
        <v>11202</v>
      </c>
    </row>
    <row r="80" spans="1:5" ht="12.75" x14ac:dyDescent="0.2">
      <c r="A80" s="333">
        <v>11203</v>
      </c>
      <c r="B80" s="333" t="s">
        <v>1276</v>
      </c>
      <c r="C80" s="333"/>
      <c r="D80" s="333" t="s">
        <v>1276</v>
      </c>
      <c r="E80" s="333">
        <v>11203</v>
      </c>
    </row>
    <row r="81" spans="1:5" ht="12.75" x14ac:dyDescent="0.2">
      <c r="A81" s="333">
        <v>11204</v>
      </c>
      <c r="B81" s="333" t="s">
        <v>1278</v>
      </c>
      <c r="C81" s="333"/>
      <c r="D81" s="333" t="s">
        <v>1278</v>
      </c>
      <c r="E81" s="333">
        <v>11204</v>
      </c>
    </row>
    <row r="82" spans="1:5" ht="12.75" x14ac:dyDescent="0.2">
      <c r="A82" s="333">
        <v>11205</v>
      </c>
      <c r="B82" s="333" t="s">
        <v>1279</v>
      </c>
      <c r="C82" s="333"/>
      <c r="D82" s="333" t="s">
        <v>1279</v>
      </c>
      <c r="E82" s="333">
        <v>11205</v>
      </c>
    </row>
    <row r="83" spans="1:5" ht="12.75" x14ac:dyDescent="0.2">
      <c r="A83" s="333">
        <v>11301</v>
      </c>
      <c r="B83" s="333" t="s">
        <v>1542</v>
      </c>
      <c r="C83" s="333"/>
      <c r="D83" s="333" t="s">
        <v>1542</v>
      </c>
      <c r="E83" s="333">
        <v>11301</v>
      </c>
    </row>
    <row r="84" spans="1:5" ht="12.75" x14ac:dyDescent="0.2">
      <c r="A84" s="333">
        <v>11302</v>
      </c>
      <c r="B84" s="333" t="s">
        <v>1543</v>
      </c>
      <c r="C84" s="333"/>
      <c r="D84" s="333" t="s">
        <v>1543</v>
      </c>
      <c r="E84" s="333">
        <v>11302</v>
      </c>
    </row>
    <row r="85" spans="1:5" ht="12.75" x14ac:dyDescent="0.2">
      <c r="A85" s="333">
        <v>11303</v>
      </c>
      <c r="B85" s="333" t="s">
        <v>1282</v>
      </c>
      <c r="C85" s="333"/>
      <c r="D85" s="333" t="s">
        <v>1282</v>
      </c>
      <c r="E85" s="333">
        <v>11303</v>
      </c>
    </row>
    <row r="86" spans="1:5" ht="12.75" x14ac:dyDescent="0.2">
      <c r="A86" s="333">
        <v>11304</v>
      </c>
      <c r="B86" s="333" t="s">
        <v>1283</v>
      </c>
      <c r="C86" s="333"/>
      <c r="D86" s="333" t="s">
        <v>1283</v>
      </c>
      <c r="E86" s="333">
        <v>11304</v>
      </c>
    </row>
    <row r="87" spans="1:5" ht="12.75" x14ac:dyDescent="0.2">
      <c r="A87" s="333">
        <v>11305</v>
      </c>
      <c r="B87" s="333" t="s">
        <v>1284</v>
      </c>
      <c r="C87" s="333"/>
      <c r="D87" s="333" t="s">
        <v>1284</v>
      </c>
      <c r="E87" s="333">
        <v>11305</v>
      </c>
    </row>
    <row r="88" spans="1:5" ht="12.75" x14ac:dyDescent="0.2">
      <c r="A88" s="333">
        <v>11401</v>
      </c>
      <c r="B88" s="333" t="s">
        <v>1286</v>
      </c>
      <c r="C88" s="333"/>
      <c r="D88" s="333" t="s">
        <v>1286</v>
      </c>
      <c r="E88" s="333">
        <v>11401</v>
      </c>
    </row>
    <row r="89" spans="1:5" ht="12.75" x14ac:dyDescent="0.2">
      <c r="A89" s="333">
        <v>11402</v>
      </c>
      <c r="B89" s="333" t="s">
        <v>1287</v>
      </c>
      <c r="C89" s="333"/>
      <c r="D89" s="333" t="s">
        <v>1287</v>
      </c>
      <c r="E89" s="333">
        <v>11402</v>
      </c>
    </row>
    <row r="90" spans="1:5" ht="12.75" x14ac:dyDescent="0.2">
      <c r="A90" s="333">
        <v>11403</v>
      </c>
      <c r="B90" s="333" t="s">
        <v>1289</v>
      </c>
      <c r="C90" s="333"/>
      <c r="D90" s="333" t="s">
        <v>1289</v>
      </c>
      <c r="E90" s="333">
        <v>11403</v>
      </c>
    </row>
    <row r="91" spans="1:5" ht="12.75" x14ac:dyDescent="0.2">
      <c r="A91" s="333">
        <v>11501</v>
      </c>
      <c r="B91" s="333" t="s">
        <v>1291</v>
      </c>
      <c r="C91" s="333"/>
      <c r="D91" s="333" t="s">
        <v>1291</v>
      </c>
      <c r="E91" s="333">
        <v>11501</v>
      </c>
    </row>
    <row r="92" spans="1:5" ht="12.75" x14ac:dyDescent="0.2">
      <c r="A92" s="333">
        <v>11502</v>
      </c>
      <c r="B92" s="333" t="s">
        <v>1292</v>
      </c>
      <c r="C92" s="333"/>
      <c r="D92" s="333" t="s">
        <v>1292</v>
      </c>
      <c r="E92" s="333">
        <v>11502</v>
      </c>
    </row>
    <row r="93" spans="1:5" ht="12.75" x14ac:dyDescent="0.2">
      <c r="A93" s="333">
        <v>11503</v>
      </c>
      <c r="B93" s="333" t="s">
        <v>1293</v>
      </c>
      <c r="C93" s="333"/>
      <c r="D93" s="333" t="s">
        <v>1293</v>
      </c>
      <c r="E93" s="333">
        <v>11503</v>
      </c>
    </row>
    <row r="94" spans="1:5" ht="12.75" x14ac:dyDescent="0.2">
      <c r="A94" s="333">
        <v>11504</v>
      </c>
      <c r="B94" s="333" t="s">
        <v>1294</v>
      </c>
      <c r="C94" s="333"/>
      <c r="D94" s="333" t="s">
        <v>1294</v>
      </c>
      <c r="E94" s="333">
        <v>11504</v>
      </c>
    </row>
    <row r="95" spans="1:5" ht="12.75" x14ac:dyDescent="0.2">
      <c r="A95" s="333">
        <v>11601</v>
      </c>
      <c r="B95" s="333" t="s">
        <v>1296</v>
      </c>
      <c r="C95" s="333"/>
      <c r="D95" s="333" t="s">
        <v>1296</v>
      </c>
      <c r="E95" s="333">
        <v>11601</v>
      </c>
    </row>
    <row r="96" spans="1:5" ht="12.75" x14ac:dyDescent="0.2">
      <c r="A96" s="333">
        <v>11602</v>
      </c>
      <c r="B96" s="333" t="s">
        <v>1298</v>
      </c>
      <c r="C96" s="333"/>
      <c r="D96" s="333" t="s">
        <v>1298</v>
      </c>
      <c r="E96" s="333">
        <v>11602</v>
      </c>
    </row>
    <row r="97" spans="1:5" ht="12.75" x14ac:dyDescent="0.2">
      <c r="A97" s="333">
        <v>11603</v>
      </c>
      <c r="B97" s="333" t="s">
        <v>1299</v>
      </c>
      <c r="C97" s="333"/>
      <c r="D97" s="333" t="s">
        <v>1299</v>
      </c>
      <c r="E97" s="333">
        <v>11603</v>
      </c>
    </row>
    <row r="98" spans="1:5" ht="12.75" x14ac:dyDescent="0.2">
      <c r="A98" s="333">
        <v>11604</v>
      </c>
      <c r="B98" s="333" t="s">
        <v>1300</v>
      </c>
      <c r="C98" s="333"/>
      <c r="D98" s="333" t="s">
        <v>1300</v>
      </c>
      <c r="E98" s="333">
        <v>11604</v>
      </c>
    </row>
    <row r="99" spans="1:5" ht="12.75" x14ac:dyDescent="0.2">
      <c r="A99" s="333">
        <v>11605</v>
      </c>
      <c r="B99" s="333" t="s">
        <v>1301</v>
      </c>
      <c r="C99" s="333"/>
      <c r="D99" s="333" t="s">
        <v>1301</v>
      </c>
      <c r="E99" s="333">
        <v>11605</v>
      </c>
    </row>
    <row r="100" spans="1:5" ht="12.75" x14ac:dyDescent="0.2">
      <c r="A100" s="333">
        <v>11701</v>
      </c>
      <c r="B100" s="333" t="s">
        <v>1302</v>
      </c>
      <c r="C100" s="333"/>
      <c r="D100" s="333" t="s">
        <v>1302</v>
      </c>
      <c r="E100" s="333">
        <v>11701</v>
      </c>
    </row>
    <row r="101" spans="1:5" ht="12.75" x14ac:dyDescent="0.2">
      <c r="A101" s="333">
        <v>11702</v>
      </c>
      <c r="B101" s="333" t="s">
        <v>1304</v>
      </c>
      <c r="C101" s="333"/>
      <c r="D101" s="333" t="s">
        <v>1304</v>
      </c>
      <c r="E101" s="333">
        <v>11702</v>
      </c>
    </row>
    <row r="102" spans="1:5" ht="12.75" x14ac:dyDescent="0.2">
      <c r="A102" s="333">
        <v>11703</v>
      </c>
      <c r="B102" s="333" t="s">
        <v>1305</v>
      </c>
      <c r="C102" s="333"/>
      <c r="D102" s="333" t="s">
        <v>1305</v>
      </c>
      <c r="E102" s="333">
        <v>11703</v>
      </c>
    </row>
    <row r="103" spans="1:5" ht="12.75" x14ac:dyDescent="0.2">
      <c r="A103" s="333">
        <v>11801</v>
      </c>
      <c r="B103" s="333" t="s">
        <v>1306</v>
      </c>
      <c r="C103" s="333"/>
      <c r="D103" s="333" t="s">
        <v>1306</v>
      </c>
      <c r="E103" s="333">
        <v>11801</v>
      </c>
    </row>
    <row r="104" spans="1:5" ht="12.75" x14ac:dyDescent="0.2">
      <c r="A104" s="333">
        <v>11802</v>
      </c>
      <c r="B104" s="333" t="s">
        <v>1307</v>
      </c>
      <c r="C104" s="333"/>
      <c r="D104" s="333" t="s">
        <v>1307</v>
      </c>
      <c r="E104" s="333">
        <v>11802</v>
      </c>
    </row>
    <row r="105" spans="1:5" ht="12.75" x14ac:dyDescent="0.2">
      <c r="A105" s="333">
        <v>11803</v>
      </c>
      <c r="B105" s="333" t="s">
        <v>1308</v>
      </c>
      <c r="C105" s="333"/>
      <c r="D105" s="333" t="s">
        <v>1308</v>
      </c>
      <c r="E105" s="333">
        <v>11803</v>
      </c>
    </row>
    <row r="106" spans="1:5" ht="12.75" x14ac:dyDescent="0.2">
      <c r="A106" s="333">
        <v>11804</v>
      </c>
      <c r="B106" s="333" t="s">
        <v>1310</v>
      </c>
      <c r="C106" s="333"/>
      <c r="D106" s="333" t="s">
        <v>1310</v>
      </c>
      <c r="E106" s="333">
        <v>11804</v>
      </c>
    </row>
    <row r="107" spans="1:5" ht="12.75" x14ac:dyDescent="0.2">
      <c r="A107" s="333">
        <v>11901</v>
      </c>
      <c r="B107" s="333" t="s">
        <v>1544</v>
      </c>
      <c r="C107" s="333"/>
      <c r="D107" s="333" t="s">
        <v>1544</v>
      </c>
      <c r="E107" s="333">
        <v>11901</v>
      </c>
    </row>
    <row r="108" spans="1:5" ht="12.75" x14ac:dyDescent="0.2">
      <c r="A108" s="333">
        <v>11902</v>
      </c>
      <c r="B108" s="333" t="s">
        <v>1545</v>
      </c>
      <c r="C108" s="333"/>
      <c r="D108" s="333" t="s">
        <v>1545</v>
      </c>
      <c r="E108" s="333">
        <v>11902</v>
      </c>
    </row>
    <row r="109" spans="1:5" ht="12.75" x14ac:dyDescent="0.2">
      <c r="A109" s="333">
        <v>11903</v>
      </c>
      <c r="B109" s="333" t="s">
        <v>1311</v>
      </c>
      <c r="C109" s="333"/>
      <c r="D109" s="333" t="s">
        <v>1311</v>
      </c>
      <c r="E109" s="333">
        <v>11903</v>
      </c>
    </row>
    <row r="110" spans="1:5" ht="12.75" x14ac:dyDescent="0.2">
      <c r="A110" s="333">
        <v>11904</v>
      </c>
      <c r="B110" s="333" t="s">
        <v>1313</v>
      </c>
      <c r="C110" s="333"/>
      <c r="D110" s="333" t="s">
        <v>1313</v>
      </c>
      <c r="E110" s="333">
        <v>11904</v>
      </c>
    </row>
    <row r="111" spans="1:5" ht="12.75" x14ac:dyDescent="0.2">
      <c r="A111" s="333">
        <v>11905</v>
      </c>
      <c r="B111" s="333" t="s">
        <v>1314</v>
      </c>
      <c r="C111" s="333"/>
      <c r="D111" s="333" t="s">
        <v>1314</v>
      </c>
      <c r="E111" s="333">
        <v>11905</v>
      </c>
    </row>
    <row r="112" spans="1:5" ht="12.75" x14ac:dyDescent="0.2">
      <c r="A112" s="333">
        <v>11906</v>
      </c>
      <c r="B112" s="333" t="s">
        <v>1315</v>
      </c>
      <c r="C112" s="333"/>
      <c r="D112" s="333" t="s">
        <v>1315</v>
      </c>
      <c r="E112" s="333">
        <v>11906</v>
      </c>
    </row>
    <row r="113" spans="1:5" ht="12.75" x14ac:dyDescent="0.2">
      <c r="A113" s="333">
        <v>11907</v>
      </c>
      <c r="B113" s="333" t="s">
        <v>1317</v>
      </c>
      <c r="C113" s="333"/>
      <c r="D113" s="333" t="s">
        <v>1317</v>
      </c>
      <c r="E113" s="333">
        <v>11907</v>
      </c>
    </row>
    <row r="114" spans="1:5" ht="12.75" x14ac:dyDescent="0.2">
      <c r="A114" s="333">
        <v>11908</v>
      </c>
      <c r="B114" s="333" t="s">
        <v>1318</v>
      </c>
      <c r="C114" s="333"/>
      <c r="D114" s="333" t="s">
        <v>1318</v>
      </c>
      <c r="E114" s="333">
        <v>11908</v>
      </c>
    </row>
    <row r="115" spans="1:5" ht="12.75" x14ac:dyDescent="0.2">
      <c r="A115" s="333">
        <v>11909</v>
      </c>
      <c r="B115" s="333" t="s">
        <v>1319</v>
      </c>
      <c r="C115" s="333"/>
      <c r="D115" s="333" t="s">
        <v>1319</v>
      </c>
      <c r="E115" s="333">
        <v>11909</v>
      </c>
    </row>
    <row r="116" spans="1:5" ht="12.75" x14ac:dyDescent="0.2">
      <c r="A116" s="333">
        <v>11910</v>
      </c>
      <c r="B116" s="333" t="s">
        <v>1320</v>
      </c>
      <c r="C116" s="333"/>
      <c r="D116" s="333" t="s">
        <v>1320</v>
      </c>
      <c r="E116" s="333">
        <v>11910</v>
      </c>
    </row>
    <row r="117" spans="1:5" ht="12.75" x14ac:dyDescent="0.2">
      <c r="A117" s="333">
        <v>11911</v>
      </c>
      <c r="B117" s="333" t="s">
        <v>1321</v>
      </c>
      <c r="C117" s="333"/>
      <c r="D117" s="333" t="s">
        <v>1321</v>
      </c>
      <c r="E117" s="333">
        <v>11911</v>
      </c>
    </row>
    <row r="118" spans="1:5" ht="12.75" x14ac:dyDescent="0.2">
      <c r="A118" s="333">
        <v>11912</v>
      </c>
      <c r="B118" s="333" t="s">
        <v>1322</v>
      </c>
      <c r="C118" s="333"/>
      <c r="D118" s="333" t="s">
        <v>1322</v>
      </c>
      <c r="E118" s="333">
        <v>11912</v>
      </c>
    </row>
    <row r="119" spans="1:5" ht="12.75" x14ac:dyDescent="0.2">
      <c r="A119" s="333">
        <v>12001</v>
      </c>
      <c r="B119" s="333" t="s">
        <v>1546</v>
      </c>
      <c r="C119" s="333"/>
      <c r="D119" s="333" t="s">
        <v>1546</v>
      </c>
      <c r="E119" s="333">
        <v>12001</v>
      </c>
    </row>
    <row r="120" spans="1:5" ht="12.75" x14ac:dyDescent="0.2">
      <c r="A120" s="333">
        <v>12002</v>
      </c>
      <c r="B120" s="333" t="s">
        <v>1547</v>
      </c>
      <c r="C120" s="333"/>
      <c r="D120" s="333" t="s">
        <v>1547</v>
      </c>
      <c r="E120" s="333">
        <v>12002</v>
      </c>
    </row>
    <row r="121" spans="1:5" ht="12.75" x14ac:dyDescent="0.2">
      <c r="A121" s="333">
        <v>12003</v>
      </c>
      <c r="B121" s="333" t="s">
        <v>1548</v>
      </c>
      <c r="C121" s="333"/>
      <c r="D121" s="333" t="s">
        <v>1548</v>
      </c>
      <c r="E121" s="333">
        <v>12003</v>
      </c>
    </row>
    <row r="122" spans="1:5" ht="12.75" x14ac:dyDescent="0.2">
      <c r="A122" s="333">
        <v>12004</v>
      </c>
      <c r="B122" s="333" t="s">
        <v>1549</v>
      </c>
      <c r="C122" s="333"/>
      <c r="D122" s="333" t="s">
        <v>1549</v>
      </c>
      <c r="E122" s="333">
        <v>12004</v>
      </c>
    </row>
    <row r="123" spans="1:5" ht="12.75" x14ac:dyDescent="0.2">
      <c r="A123" s="333">
        <v>12005</v>
      </c>
      <c r="B123" s="333" t="s">
        <v>1550</v>
      </c>
      <c r="C123" s="333"/>
      <c r="D123" s="333" t="s">
        <v>1550</v>
      </c>
      <c r="E123" s="333">
        <v>12005</v>
      </c>
    </row>
    <row r="124" spans="1:5" ht="12.75" x14ac:dyDescent="0.2">
      <c r="A124" s="333">
        <v>12006</v>
      </c>
      <c r="B124" s="333" t="s">
        <v>1551</v>
      </c>
      <c r="C124" s="333"/>
      <c r="D124" s="333" t="s">
        <v>1551</v>
      </c>
      <c r="E124" s="333">
        <v>12006</v>
      </c>
    </row>
    <row r="125" spans="1:5" ht="12.75" x14ac:dyDescent="0.2">
      <c r="A125" s="333">
        <v>20101</v>
      </c>
      <c r="B125" s="333" t="s">
        <v>824</v>
      </c>
      <c r="C125" s="333"/>
      <c r="D125" s="333" t="s">
        <v>824</v>
      </c>
      <c r="E125" s="333">
        <v>20101</v>
      </c>
    </row>
    <row r="126" spans="1:5" ht="12.75" x14ac:dyDescent="0.2">
      <c r="A126" s="333">
        <v>20102</v>
      </c>
      <c r="B126" s="333" t="s">
        <v>1268</v>
      </c>
      <c r="C126" s="333"/>
      <c r="D126" s="333" t="s">
        <v>1268</v>
      </c>
      <c r="E126" s="333">
        <v>20102</v>
      </c>
    </row>
    <row r="127" spans="1:5" ht="12.75" x14ac:dyDescent="0.2">
      <c r="A127" s="333">
        <v>20103</v>
      </c>
      <c r="B127" s="333" t="s">
        <v>888</v>
      </c>
      <c r="C127" s="333"/>
      <c r="D127" s="333" t="s">
        <v>888</v>
      </c>
      <c r="E127" s="333">
        <v>20103</v>
      </c>
    </row>
    <row r="128" spans="1:5" ht="12.75" x14ac:dyDescent="0.2">
      <c r="A128" s="333">
        <v>20104</v>
      </c>
      <c r="B128" s="333" t="s">
        <v>889</v>
      </c>
      <c r="C128" s="333"/>
      <c r="D128" s="333" t="s">
        <v>889</v>
      </c>
      <c r="E128" s="333">
        <v>20104</v>
      </c>
    </row>
    <row r="129" spans="1:5" ht="12.75" x14ac:dyDescent="0.2">
      <c r="A129" s="333">
        <v>20105</v>
      </c>
      <c r="B129" s="333" t="s">
        <v>1324</v>
      </c>
      <c r="C129" s="333"/>
      <c r="D129" s="333" t="s">
        <v>1324</v>
      </c>
      <c r="E129" s="333">
        <v>20105</v>
      </c>
    </row>
    <row r="130" spans="1:5" ht="12.75" x14ac:dyDescent="0.2">
      <c r="A130" s="333">
        <v>20106</v>
      </c>
      <c r="B130" s="333" t="s">
        <v>891</v>
      </c>
      <c r="C130" s="333"/>
      <c r="D130" s="333" t="s">
        <v>891</v>
      </c>
      <c r="E130" s="333">
        <v>20106</v>
      </c>
    </row>
    <row r="131" spans="1:5" ht="12.75" x14ac:dyDescent="0.2">
      <c r="A131" s="333">
        <v>20107</v>
      </c>
      <c r="B131" s="333" t="s">
        <v>893</v>
      </c>
      <c r="C131" s="333"/>
      <c r="D131" s="333" t="s">
        <v>893</v>
      </c>
      <c r="E131" s="333">
        <v>20107</v>
      </c>
    </row>
    <row r="132" spans="1:5" ht="12.75" x14ac:dyDescent="0.2">
      <c r="A132" s="333">
        <v>20108</v>
      </c>
      <c r="B132" s="333" t="s">
        <v>894</v>
      </c>
      <c r="C132" s="333"/>
      <c r="D132" s="333" t="s">
        <v>894</v>
      </c>
      <c r="E132" s="333">
        <v>20108</v>
      </c>
    </row>
    <row r="133" spans="1:5" ht="12.75" x14ac:dyDescent="0.2">
      <c r="A133" s="333">
        <v>20109</v>
      </c>
      <c r="B133" s="333" t="s">
        <v>1326</v>
      </c>
      <c r="C133" s="333"/>
      <c r="D133" s="333" t="s">
        <v>1326</v>
      </c>
      <c r="E133" s="333">
        <v>20109</v>
      </c>
    </row>
    <row r="134" spans="1:5" ht="12.75" x14ac:dyDescent="0.2">
      <c r="A134" s="333">
        <v>20110</v>
      </c>
      <c r="B134" s="333" t="s">
        <v>897</v>
      </c>
      <c r="C134" s="333"/>
      <c r="D134" s="333" t="s">
        <v>897</v>
      </c>
      <c r="E134" s="333">
        <v>20110</v>
      </c>
    </row>
    <row r="135" spans="1:5" ht="12.75" x14ac:dyDescent="0.2">
      <c r="A135" s="333">
        <v>20111</v>
      </c>
      <c r="B135" s="333" t="s">
        <v>1327</v>
      </c>
      <c r="C135" s="333"/>
      <c r="D135" s="333" t="s">
        <v>1327</v>
      </c>
      <c r="E135" s="333">
        <v>20111</v>
      </c>
    </row>
    <row r="136" spans="1:5" ht="12.75" x14ac:dyDescent="0.2">
      <c r="A136" s="333">
        <v>20112</v>
      </c>
      <c r="B136" s="333" t="s">
        <v>899</v>
      </c>
      <c r="C136" s="333"/>
      <c r="D136" s="333" t="s">
        <v>899</v>
      </c>
      <c r="E136" s="333">
        <v>20112</v>
      </c>
    </row>
    <row r="137" spans="1:5" ht="12.75" x14ac:dyDescent="0.2">
      <c r="A137" s="333">
        <v>20113</v>
      </c>
      <c r="B137" s="333" t="s">
        <v>901</v>
      </c>
      <c r="C137" s="333"/>
      <c r="D137" s="333" t="s">
        <v>901</v>
      </c>
      <c r="E137" s="333">
        <v>20113</v>
      </c>
    </row>
    <row r="138" spans="1:5" ht="12.75" x14ac:dyDescent="0.2">
      <c r="A138" s="333">
        <v>20114</v>
      </c>
      <c r="B138" s="333" t="s">
        <v>1329</v>
      </c>
      <c r="C138" s="333"/>
      <c r="D138" s="333" t="s">
        <v>1329</v>
      </c>
      <c r="E138" s="333">
        <v>20114</v>
      </c>
    </row>
    <row r="139" spans="1:5" ht="12.75" x14ac:dyDescent="0.2">
      <c r="A139" s="333">
        <v>20201</v>
      </c>
      <c r="B139" s="333" t="s">
        <v>1190</v>
      </c>
      <c r="C139" s="333"/>
      <c r="D139" s="333" t="s">
        <v>1190</v>
      </c>
      <c r="E139" s="333">
        <v>20201</v>
      </c>
    </row>
    <row r="140" spans="1:5" ht="12.75" x14ac:dyDescent="0.2">
      <c r="A140" s="333">
        <v>20202</v>
      </c>
      <c r="B140" s="333" t="s">
        <v>1275</v>
      </c>
      <c r="C140" s="333"/>
      <c r="D140" s="333" t="s">
        <v>1275</v>
      </c>
      <c r="E140" s="333">
        <v>20202</v>
      </c>
    </row>
    <row r="141" spans="1:5" ht="12.75" x14ac:dyDescent="0.2">
      <c r="A141" s="333">
        <v>20203</v>
      </c>
      <c r="B141" s="333" t="s">
        <v>1331</v>
      </c>
      <c r="C141" s="333"/>
      <c r="D141" s="333" t="s">
        <v>1331</v>
      </c>
      <c r="E141" s="333">
        <v>20203</v>
      </c>
    </row>
    <row r="142" spans="1:5" ht="12.75" x14ac:dyDescent="0.2">
      <c r="A142" s="333">
        <v>20204</v>
      </c>
      <c r="B142" s="333" t="s">
        <v>1552</v>
      </c>
      <c r="C142" s="333"/>
      <c r="D142" s="333" t="s">
        <v>1552</v>
      </c>
      <c r="E142" s="333">
        <v>20204</v>
      </c>
    </row>
    <row r="143" spans="1:5" ht="12.75" x14ac:dyDescent="0.2">
      <c r="A143" s="333">
        <v>20205</v>
      </c>
      <c r="B143" s="333" t="s">
        <v>1332</v>
      </c>
      <c r="C143" s="333"/>
      <c r="D143" s="333" t="s">
        <v>1332</v>
      </c>
      <c r="E143" s="333">
        <v>20205</v>
      </c>
    </row>
    <row r="144" spans="1:5" ht="12.75" x14ac:dyDescent="0.2">
      <c r="A144" s="333">
        <v>20206</v>
      </c>
      <c r="B144" s="333" t="s">
        <v>1333</v>
      </c>
      <c r="C144" s="333"/>
      <c r="D144" s="333" t="s">
        <v>1333</v>
      </c>
      <c r="E144" s="333">
        <v>20206</v>
      </c>
    </row>
    <row r="145" spans="1:5" ht="12.75" x14ac:dyDescent="0.2">
      <c r="A145" s="333">
        <v>20207</v>
      </c>
      <c r="B145" s="333" t="s">
        <v>1334</v>
      </c>
      <c r="C145" s="333"/>
      <c r="D145" s="333" t="s">
        <v>1334</v>
      </c>
      <c r="E145" s="333">
        <v>20207</v>
      </c>
    </row>
    <row r="146" spans="1:5" ht="12.75" x14ac:dyDescent="0.2">
      <c r="A146" s="333">
        <v>20208</v>
      </c>
      <c r="B146" s="333" t="s">
        <v>1335</v>
      </c>
      <c r="C146" s="333"/>
      <c r="D146" s="333" t="s">
        <v>1335</v>
      </c>
      <c r="E146" s="333">
        <v>20208</v>
      </c>
    </row>
    <row r="147" spans="1:5" ht="12.75" x14ac:dyDescent="0.2">
      <c r="A147" s="333">
        <v>20209</v>
      </c>
      <c r="B147" s="333" t="s">
        <v>1337</v>
      </c>
      <c r="C147" s="333"/>
      <c r="D147" s="333" t="s">
        <v>1337</v>
      </c>
      <c r="E147" s="333">
        <v>20209</v>
      </c>
    </row>
    <row r="148" spans="1:5" ht="12.75" x14ac:dyDescent="0.2">
      <c r="A148" s="333">
        <v>20210</v>
      </c>
      <c r="B148" s="333" t="s">
        <v>1338</v>
      </c>
      <c r="C148" s="333"/>
      <c r="D148" s="333" t="s">
        <v>1338</v>
      </c>
      <c r="E148" s="333">
        <v>20210</v>
      </c>
    </row>
    <row r="149" spans="1:5" ht="12.75" x14ac:dyDescent="0.2">
      <c r="A149" s="333">
        <v>20211</v>
      </c>
      <c r="B149" s="333" t="s">
        <v>1339</v>
      </c>
      <c r="C149" s="333"/>
      <c r="D149" s="333" t="s">
        <v>1339</v>
      </c>
      <c r="E149" s="333">
        <v>20211</v>
      </c>
    </row>
    <row r="150" spans="1:5" ht="12.75" x14ac:dyDescent="0.2">
      <c r="A150" s="333">
        <v>20212</v>
      </c>
      <c r="B150" s="333" t="s">
        <v>1341</v>
      </c>
      <c r="C150" s="333"/>
      <c r="D150" s="333" t="s">
        <v>1341</v>
      </c>
      <c r="E150" s="333">
        <v>20212</v>
      </c>
    </row>
    <row r="151" spans="1:5" ht="12.75" x14ac:dyDescent="0.2">
      <c r="A151" s="333">
        <v>20213</v>
      </c>
      <c r="B151" s="333" t="s">
        <v>1553</v>
      </c>
      <c r="C151" s="333"/>
      <c r="D151" s="333" t="s">
        <v>1553</v>
      </c>
      <c r="E151" s="333">
        <v>20213</v>
      </c>
    </row>
    <row r="152" spans="1:5" ht="12.75" x14ac:dyDescent="0.2">
      <c r="A152" s="333">
        <v>20214</v>
      </c>
      <c r="B152" s="333" t="s">
        <v>1342</v>
      </c>
      <c r="C152" s="333"/>
      <c r="D152" s="333" t="s">
        <v>1342</v>
      </c>
      <c r="E152" s="333">
        <v>20214</v>
      </c>
    </row>
    <row r="153" spans="1:5" ht="12.75" x14ac:dyDescent="0.2">
      <c r="A153" s="333">
        <v>20301</v>
      </c>
      <c r="B153" s="333" t="s">
        <v>831</v>
      </c>
      <c r="C153" s="333"/>
      <c r="D153" s="333" t="s">
        <v>831</v>
      </c>
      <c r="E153" s="333">
        <v>20301</v>
      </c>
    </row>
    <row r="154" spans="1:5" ht="12.75" x14ac:dyDescent="0.2">
      <c r="A154" s="333">
        <v>20302</v>
      </c>
      <c r="B154" s="333" t="s">
        <v>869</v>
      </c>
      <c r="C154" s="333"/>
      <c r="D154" s="333" t="s">
        <v>869</v>
      </c>
      <c r="E154" s="333">
        <v>20302</v>
      </c>
    </row>
    <row r="155" spans="1:5" ht="12.75" x14ac:dyDescent="0.2">
      <c r="A155" s="333">
        <v>20303</v>
      </c>
      <c r="B155" s="333" t="s">
        <v>1343</v>
      </c>
      <c r="C155" s="333"/>
      <c r="D155" s="333" t="s">
        <v>1343</v>
      </c>
      <c r="E155" s="333">
        <v>20303</v>
      </c>
    </row>
    <row r="156" spans="1:5" ht="12.75" x14ac:dyDescent="0.2">
      <c r="A156" s="333">
        <v>20304</v>
      </c>
      <c r="B156" s="333" t="s">
        <v>909</v>
      </c>
      <c r="C156" s="333"/>
      <c r="D156" s="333" t="s">
        <v>909</v>
      </c>
      <c r="E156" s="333">
        <v>20304</v>
      </c>
    </row>
    <row r="157" spans="1:5" ht="12.75" x14ac:dyDescent="0.2">
      <c r="A157" s="333">
        <v>20305</v>
      </c>
      <c r="B157" s="333" t="s">
        <v>910</v>
      </c>
      <c r="C157" s="333"/>
      <c r="D157" s="333" t="s">
        <v>910</v>
      </c>
      <c r="E157" s="333">
        <v>20305</v>
      </c>
    </row>
    <row r="158" spans="1:5" ht="12.75" x14ac:dyDescent="0.2">
      <c r="A158" s="333">
        <v>20307</v>
      </c>
      <c r="B158" s="333" t="s">
        <v>912</v>
      </c>
      <c r="C158" s="333"/>
      <c r="D158" s="333" t="s">
        <v>912</v>
      </c>
      <c r="E158" s="333">
        <v>20307</v>
      </c>
    </row>
    <row r="159" spans="1:5" ht="12.75" x14ac:dyDescent="0.2">
      <c r="A159" s="333">
        <v>20308</v>
      </c>
      <c r="B159" s="333" t="s">
        <v>914</v>
      </c>
      <c r="C159" s="333"/>
      <c r="D159" s="333" t="s">
        <v>914</v>
      </c>
      <c r="E159" s="333">
        <v>20308</v>
      </c>
    </row>
    <row r="160" spans="1:5" ht="12.75" x14ac:dyDescent="0.2">
      <c r="A160" s="333">
        <v>20401</v>
      </c>
      <c r="B160" s="333" t="s">
        <v>836</v>
      </c>
      <c r="C160" s="333"/>
      <c r="D160" s="333" t="s">
        <v>836</v>
      </c>
      <c r="E160" s="333">
        <v>20401</v>
      </c>
    </row>
    <row r="161" spans="1:5" ht="12.75" x14ac:dyDescent="0.2">
      <c r="A161" s="333">
        <v>20402</v>
      </c>
      <c r="B161" s="333" t="s">
        <v>872</v>
      </c>
      <c r="C161" s="333"/>
      <c r="D161" s="333" t="s">
        <v>872</v>
      </c>
      <c r="E161" s="333">
        <v>20402</v>
      </c>
    </row>
    <row r="162" spans="1:5" ht="12.75" x14ac:dyDescent="0.2">
      <c r="A162" s="333">
        <v>20403</v>
      </c>
      <c r="B162" s="333" t="s">
        <v>1345</v>
      </c>
      <c r="C162" s="333"/>
      <c r="D162" s="333" t="s">
        <v>1345</v>
      </c>
      <c r="E162" s="333">
        <v>20403</v>
      </c>
    </row>
    <row r="163" spans="1:5" ht="12.75" x14ac:dyDescent="0.2">
      <c r="A163" s="333">
        <v>20404</v>
      </c>
      <c r="B163" s="333" t="s">
        <v>917</v>
      </c>
      <c r="C163" s="333"/>
      <c r="D163" s="333" t="s">
        <v>917</v>
      </c>
      <c r="E163" s="333">
        <v>20404</v>
      </c>
    </row>
    <row r="164" spans="1:5" ht="12.75" x14ac:dyDescent="0.2">
      <c r="A164" s="333">
        <v>20501</v>
      </c>
      <c r="B164" s="333" t="s">
        <v>840</v>
      </c>
      <c r="C164" s="333"/>
      <c r="D164" s="333" t="s">
        <v>840</v>
      </c>
      <c r="E164" s="333">
        <v>20501</v>
      </c>
    </row>
    <row r="165" spans="1:5" ht="12.75" x14ac:dyDescent="0.2">
      <c r="A165" s="333">
        <v>20502</v>
      </c>
      <c r="B165" s="333" t="s">
        <v>1303</v>
      </c>
      <c r="C165" s="333"/>
      <c r="D165" s="333" t="s">
        <v>1303</v>
      </c>
      <c r="E165" s="333">
        <v>20502</v>
      </c>
    </row>
    <row r="166" spans="1:5" ht="12.75" x14ac:dyDescent="0.2">
      <c r="A166" s="333">
        <v>20503</v>
      </c>
      <c r="B166" s="333" t="s">
        <v>919</v>
      </c>
      <c r="C166" s="333"/>
      <c r="D166" s="333" t="s">
        <v>919</v>
      </c>
      <c r="E166" s="333">
        <v>20503</v>
      </c>
    </row>
    <row r="167" spans="1:5" ht="12.75" x14ac:dyDescent="0.2">
      <c r="A167" s="333">
        <v>20504</v>
      </c>
      <c r="B167" s="333" t="s">
        <v>921</v>
      </c>
      <c r="C167" s="333"/>
      <c r="D167" s="333" t="s">
        <v>921</v>
      </c>
      <c r="E167" s="333">
        <v>20504</v>
      </c>
    </row>
    <row r="168" spans="1:5" ht="12.75" x14ac:dyDescent="0.2">
      <c r="A168" s="333">
        <v>20505</v>
      </c>
      <c r="B168" s="333" t="s">
        <v>1348</v>
      </c>
      <c r="C168" s="333"/>
      <c r="D168" s="333" t="s">
        <v>1348</v>
      </c>
      <c r="E168" s="333">
        <v>20505</v>
      </c>
    </row>
    <row r="169" spans="1:5" ht="12.75" x14ac:dyDescent="0.2">
      <c r="A169" s="333">
        <v>20506</v>
      </c>
      <c r="B169" s="333" t="s">
        <v>1349</v>
      </c>
      <c r="C169" s="333"/>
      <c r="D169" s="333" t="s">
        <v>1349</v>
      </c>
      <c r="E169" s="333">
        <v>20506</v>
      </c>
    </row>
    <row r="170" spans="1:5" ht="12.75" x14ac:dyDescent="0.2">
      <c r="A170" s="333">
        <v>20507</v>
      </c>
      <c r="B170" s="333" t="s">
        <v>923</v>
      </c>
      <c r="C170" s="333"/>
      <c r="D170" s="333" t="s">
        <v>923</v>
      </c>
      <c r="E170" s="333">
        <v>20507</v>
      </c>
    </row>
    <row r="171" spans="1:5" ht="12.75" x14ac:dyDescent="0.2">
      <c r="A171" s="333">
        <v>20508</v>
      </c>
      <c r="B171" s="333" t="s">
        <v>925</v>
      </c>
      <c r="C171" s="333"/>
      <c r="D171" s="333" t="s">
        <v>925</v>
      </c>
      <c r="E171" s="333">
        <v>20508</v>
      </c>
    </row>
    <row r="172" spans="1:5" ht="12.75" x14ac:dyDescent="0.2">
      <c r="A172" s="333">
        <v>20601</v>
      </c>
      <c r="B172" s="333" t="s">
        <v>845</v>
      </c>
      <c r="C172" s="333"/>
      <c r="D172" s="333" t="s">
        <v>845</v>
      </c>
      <c r="E172" s="333">
        <v>20601</v>
      </c>
    </row>
    <row r="173" spans="1:5" ht="12.75" x14ac:dyDescent="0.2">
      <c r="A173" s="333">
        <v>20602</v>
      </c>
      <c r="B173" s="333" t="s">
        <v>878</v>
      </c>
      <c r="C173" s="333"/>
      <c r="D173" s="333" t="s">
        <v>878</v>
      </c>
      <c r="E173" s="333">
        <v>20602</v>
      </c>
    </row>
    <row r="174" spans="1:5" ht="12.75" x14ac:dyDescent="0.2">
      <c r="A174" s="333">
        <v>20603</v>
      </c>
      <c r="B174" s="333" t="s">
        <v>1350</v>
      </c>
      <c r="C174" s="333"/>
      <c r="D174" s="333" t="s">
        <v>1350</v>
      </c>
      <c r="E174" s="333">
        <v>20603</v>
      </c>
    </row>
    <row r="175" spans="1:5" ht="12.75" x14ac:dyDescent="0.2">
      <c r="A175" s="333">
        <v>20604</v>
      </c>
      <c r="B175" s="333" t="s">
        <v>930</v>
      </c>
      <c r="C175" s="333"/>
      <c r="D175" s="333" t="s">
        <v>930</v>
      </c>
      <c r="E175" s="333">
        <v>20604</v>
      </c>
    </row>
    <row r="176" spans="1:5" ht="12.75" x14ac:dyDescent="0.2">
      <c r="A176" s="333">
        <v>20605</v>
      </c>
      <c r="B176" s="333" t="s">
        <v>1351</v>
      </c>
      <c r="C176" s="333"/>
      <c r="D176" s="333" t="s">
        <v>1351</v>
      </c>
      <c r="E176" s="333">
        <v>20605</v>
      </c>
    </row>
    <row r="177" spans="1:5" ht="12.75" x14ac:dyDescent="0.2">
      <c r="A177" s="333">
        <v>20606</v>
      </c>
      <c r="B177" s="333" t="s">
        <v>931</v>
      </c>
      <c r="C177" s="333"/>
      <c r="D177" s="333" t="s">
        <v>931</v>
      </c>
      <c r="E177" s="333">
        <v>20606</v>
      </c>
    </row>
    <row r="178" spans="1:5" ht="12.75" x14ac:dyDescent="0.2">
      <c r="A178" s="333">
        <v>20607</v>
      </c>
      <c r="B178" s="333" t="s">
        <v>1554</v>
      </c>
      <c r="C178" s="333"/>
      <c r="D178" s="333" t="s">
        <v>1554</v>
      </c>
      <c r="E178" s="333">
        <v>20607</v>
      </c>
    </row>
    <row r="179" spans="1:5" ht="12.75" x14ac:dyDescent="0.2">
      <c r="A179" s="333">
        <v>20608</v>
      </c>
      <c r="B179" s="333" t="s">
        <v>933</v>
      </c>
      <c r="C179" s="333"/>
      <c r="D179" s="333" t="s">
        <v>933</v>
      </c>
      <c r="E179" s="333">
        <v>20608</v>
      </c>
    </row>
    <row r="180" spans="1:5" ht="12.75" x14ac:dyDescent="0.2">
      <c r="A180" s="333">
        <v>20701</v>
      </c>
      <c r="B180" s="333" t="s">
        <v>849</v>
      </c>
      <c r="C180" s="333"/>
      <c r="D180" s="333" t="s">
        <v>849</v>
      </c>
      <c r="E180" s="333">
        <v>20701</v>
      </c>
    </row>
    <row r="181" spans="1:5" ht="12.75" x14ac:dyDescent="0.2">
      <c r="A181" s="333">
        <v>20702</v>
      </c>
      <c r="B181" s="333" t="s">
        <v>881</v>
      </c>
      <c r="C181" s="333"/>
      <c r="D181" s="333" t="s">
        <v>881</v>
      </c>
      <c r="E181" s="333">
        <v>20702</v>
      </c>
    </row>
    <row r="182" spans="1:5" ht="12.75" x14ac:dyDescent="0.2">
      <c r="A182" s="333">
        <v>20703</v>
      </c>
      <c r="B182" s="333" t="s">
        <v>935</v>
      </c>
      <c r="C182" s="333"/>
      <c r="D182" s="333" t="s">
        <v>935</v>
      </c>
      <c r="E182" s="333">
        <v>20703</v>
      </c>
    </row>
    <row r="183" spans="1:5" ht="12.75" x14ac:dyDescent="0.2">
      <c r="A183" s="333">
        <v>20704</v>
      </c>
      <c r="B183" s="333" t="s">
        <v>936</v>
      </c>
      <c r="C183" s="333"/>
      <c r="D183" s="333" t="s">
        <v>936</v>
      </c>
      <c r="E183" s="333">
        <v>20704</v>
      </c>
    </row>
    <row r="184" spans="1:5" ht="12.75" x14ac:dyDescent="0.2">
      <c r="A184" s="333">
        <v>20705</v>
      </c>
      <c r="B184" s="333" t="s">
        <v>937</v>
      </c>
      <c r="C184" s="333"/>
      <c r="D184" s="333" t="s">
        <v>937</v>
      </c>
      <c r="E184" s="333">
        <v>20705</v>
      </c>
    </row>
    <row r="185" spans="1:5" ht="12.75" x14ac:dyDescent="0.2">
      <c r="A185" s="333">
        <v>20706</v>
      </c>
      <c r="B185" s="333" t="s">
        <v>1354</v>
      </c>
      <c r="C185" s="333"/>
      <c r="D185" s="333" t="s">
        <v>1354</v>
      </c>
      <c r="E185" s="333">
        <v>20706</v>
      </c>
    </row>
    <row r="186" spans="1:5" ht="12.75" x14ac:dyDescent="0.2">
      <c r="A186" s="333">
        <v>20707</v>
      </c>
      <c r="B186" s="333" t="s">
        <v>1356</v>
      </c>
      <c r="C186" s="333"/>
      <c r="D186" s="333" t="s">
        <v>1356</v>
      </c>
      <c r="E186" s="333">
        <v>20707</v>
      </c>
    </row>
    <row r="187" spans="1:5" ht="12.75" x14ac:dyDescent="0.2">
      <c r="A187" s="333">
        <v>20801</v>
      </c>
      <c r="B187" s="333" t="s">
        <v>1241</v>
      </c>
      <c r="C187" s="333"/>
      <c r="D187" s="333" t="s">
        <v>1241</v>
      </c>
      <c r="E187" s="333">
        <v>20801</v>
      </c>
    </row>
    <row r="188" spans="1:5" ht="12.75" x14ac:dyDescent="0.2">
      <c r="A188" s="333">
        <v>20802</v>
      </c>
      <c r="B188" s="333" t="s">
        <v>1323</v>
      </c>
      <c r="C188" s="333"/>
      <c r="D188" s="333" t="s">
        <v>1323</v>
      </c>
      <c r="E188" s="333">
        <v>20802</v>
      </c>
    </row>
    <row r="189" spans="1:5" ht="12.75" x14ac:dyDescent="0.2">
      <c r="A189" s="333">
        <v>20803</v>
      </c>
      <c r="B189" s="333" t="s">
        <v>1358</v>
      </c>
      <c r="C189" s="333"/>
      <c r="D189" s="333" t="s">
        <v>1358</v>
      </c>
      <c r="E189" s="333">
        <v>20803</v>
      </c>
    </row>
    <row r="190" spans="1:5" ht="12.75" x14ac:dyDescent="0.2">
      <c r="A190" s="333">
        <v>20804</v>
      </c>
      <c r="B190" s="333" t="s">
        <v>1359</v>
      </c>
      <c r="C190" s="333"/>
      <c r="D190" s="333" t="s">
        <v>1359</v>
      </c>
      <c r="E190" s="333">
        <v>20804</v>
      </c>
    </row>
    <row r="191" spans="1:5" ht="12.75" x14ac:dyDescent="0.2">
      <c r="A191" s="333">
        <v>20805</v>
      </c>
      <c r="B191" s="333" t="s">
        <v>1555</v>
      </c>
      <c r="C191" s="333"/>
      <c r="D191" s="333" t="s">
        <v>1555</v>
      </c>
      <c r="E191" s="333">
        <v>20805</v>
      </c>
    </row>
    <row r="192" spans="1:5" ht="12.75" x14ac:dyDescent="0.2">
      <c r="A192" s="333">
        <v>20901</v>
      </c>
      <c r="B192" s="333" t="s">
        <v>854</v>
      </c>
      <c r="C192" s="333"/>
      <c r="D192" s="333" t="s">
        <v>854</v>
      </c>
      <c r="E192" s="333">
        <v>20901</v>
      </c>
    </row>
    <row r="193" spans="1:5" ht="12.75" x14ac:dyDescent="0.2">
      <c r="A193" s="333">
        <v>20902</v>
      </c>
      <c r="B193" s="333" t="s">
        <v>887</v>
      </c>
      <c r="C193" s="333"/>
      <c r="D193" s="333" t="s">
        <v>887</v>
      </c>
      <c r="E193" s="333">
        <v>20902</v>
      </c>
    </row>
    <row r="194" spans="1:5" ht="12.75" x14ac:dyDescent="0.2">
      <c r="A194" s="333">
        <v>20903</v>
      </c>
      <c r="B194" s="333" t="s">
        <v>1556</v>
      </c>
      <c r="C194" s="333"/>
      <c r="D194" s="333" t="s">
        <v>1556</v>
      </c>
      <c r="E194" s="333">
        <v>20903</v>
      </c>
    </row>
    <row r="195" spans="1:5" ht="12.75" x14ac:dyDescent="0.2">
      <c r="A195" s="333">
        <v>20904</v>
      </c>
      <c r="B195" s="333" t="s">
        <v>942</v>
      </c>
      <c r="C195" s="333"/>
      <c r="D195" s="333" t="s">
        <v>942</v>
      </c>
      <c r="E195" s="333">
        <v>20904</v>
      </c>
    </row>
    <row r="196" spans="1:5" ht="12.75" x14ac:dyDescent="0.2">
      <c r="A196" s="333">
        <v>20905</v>
      </c>
      <c r="B196" s="333" t="s">
        <v>943</v>
      </c>
      <c r="C196" s="333"/>
      <c r="D196" s="333" t="s">
        <v>943</v>
      </c>
      <c r="E196" s="333">
        <v>20905</v>
      </c>
    </row>
    <row r="197" spans="1:5" ht="12.75" x14ac:dyDescent="0.2">
      <c r="A197" s="333">
        <v>21001</v>
      </c>
      <c r="B197" s="333" t="s">
        <v>858</v>
      </c>
      <c r="C197" s="333"/>
      <c r="D197" s="333" t="s">
        <v>858</v>
      </c>
      <c r="E197" s="333">
        <v>21001</v>
      </c>
    </row>
    <row r="198" spans="1:5" ht="12.75" x14ac:dyDescent="0.2">
      <c r="A198" s="333">
        <v>21002</v>
      </c>
      <c r="B198" s="333" t="s">
        <v>892</v>
      </c>
      <c r="C198" s="333"/>
      <c r="D198" s="333" t="s">
        <v>892</v>
      </c>
      <c r="E198" s="333">
        <v>21002</v>
      </c>
    </row>
    <row r="199" spans="1:5" ht="12.75" x14ac:dyDescent="0.2">
      <c r="A199" s="333">
        <v>21003</v>
      </c>
      <c r="B199" s="333" t="s">
        <v>945</v>
      </c>
      <c r="C199" s="333"/>
      <c r="D199" s="333" t="s">
        <v>945</v>
      </c>
      <c r="E199" s="333">
        <v>21003</v>
      </c>
    </row>
    <row r="200" spans="1:5" ht="12.75" x14ac:dyDescent="0.2">
      <c r="A200" s="333">
        <v>21004</v>
      </c>
      <c r="B200" s="333" t="s">
        <v>1557</v>
      </c>
      <c r="C200" s="333"/>
      <c r="D200" s="333" t="s">
        <v>1557</v>
      </c>
      <c r="E200" s="333">
        <v>21004</v>
      </c>
    </row>
    <row r="201" spans="1:5" ht="12.75" x14ac:dyDescent="0.2">
      <c r="A201" s="333">
        <v>21005</v>
      </c>
      <c r="B201" s="333" t="s">
        <v>947</v>
      </c>
      <c r="C201" s="333"/>
      <c r="D201" s="333" t="s">
        <v>947</v>
      </c>
      <c r="E201" s="333">
        <v>21005</v>
      </c>
    </row>
    <row r="202" spans="1:5" ht="12.75" x14ac:dyDescent="0.2">
      <c r="A202" s="333">
        <v>21006</v>
      </c>
      <c r="B202" s="333" t="s">
        <v>949</v>
      </c>
      <c r="C202" s="333"/>
      <c r="D202" s="333" t="s">
        <v>949</v>
      </c>
      <c r="E202" s="333">
        <v>21006</v>
      </c>
    </row>
    <row r="203" spans="1:5" ht="12.75" x14ac:dyDescent="0.2">
      <c r="A203" s="333">
        <v>21007</v>
      </c>
      <c r="B203" s="333" t="s">
        <v>1558</v>
      </c>
      <c r="C203" s="333"/>
      <c r="D203" s="333" t="s">
        <v>1558</v>
      </c>
      <c r="E203" s="333">
        <v>21007</v>
      </c>
    </row>
    <row r="204" spans="1:5" ht="12.75" x14ac:dyDescent="0.2">
      <c r="A204" s="333">
        <v>21008</v>
      </c>
      <c r="B204" s="333" t="s">
        <v>950</v>
      </c>
      <c r="C204" s="333"/>
      <c r="D204" s="333" t="s">
        <v>950</v>
      </c>
      <c r="E204" s="333">
        <v>21008</v>
      </c>
    </row>
    <row r="205" spans="1:5" ht="12.75" x14ac:dyDescent="0.2">
      <c r="A205" s="333">
        <v>21009</v>
      </c>
      <c r="B205" s="333" t="s">
        <v>951</v>
      </c>
      <c r="C205" s="333"/>
      <c r="D205" s="333" t="s">
        <v>951</v>
      </c>
      <c r="E205" s="333">
        <v>21009</v>
      </c>
    </row>
    <row r="206" spans="1:5" ht="12.75" x14ac:dyDescent="0.2">
      <c r="A206" s="333">
        <v>21010</v>
      </c>
      <c r="B206" s="333" t="s">
        <v>952</v>
      </c>
      <c r="C206" s="333"/>
      <c r="D206" s="333" t="s">
        <v>952</v>
      </c>
      <c r="E206" s="333">
        <v>21010</v>
      </c>
    </row>
    <row r="207" spans="1:5" ht="12.75" x14ac:dyDescent="0.2">
      <c r="A207" s="333">
        <v>21011</v>
      </c>
      <c r="B207" s="333" t="s">
        <v>953</v>
      </c>
      <c r="C207" s="333"/>
      <c r="D207" s="333" t="s">
        <v>953</v>
      </c>
      <c r="E207" s="333">
        <v>21011</v>
      </c>
    </row>
    <row r="208" spans="1:5" ht="12.75" x14ac:dyDescent="0.2">
      <c r="A208" s="333">
        <v>21012</v>
      </c>
      <c r="B208" s="333" t="s">
        <v>954</v>
      </c>
      <c r="C208" s="333"/>
      <c r="D208" s="333" t="s">
        <v>954</v>
      </c>
      <c r="E208" s="333">
        <v>21012</v>
      </c>
    </row>
    <row r="209" spans="1:5" ht="12.75" x14ac:dyDescent="0.2">
      <c r="A209" s="333">
        <v>21013</v>
      </c>
      <c r="B209" s="333" t="s">
        <v>955</v>
      </c>
      <c r="C209" s="333"/>
      <c r="D209" s="333" t="s">
        <v>955</v>
      </c>
      <c r="E209" s="333">
        <v>21013</v>
      </c>
    </row>
    <row r="210" spans="1:5" ht="12.75" x14ac:dyDescent="0.2">
      <c r="A210" s="333">
        <v>21101</v>
      </c>
      <c r="B210" s="333" t="s">
        <v>861</v>
      </c>
      <c r="C210" s="333"/>
      <c r="D210" s="333" t="s">
        <v>861</v>
      </c>
      <c r="E210" s="333">
        <v>21101</v>
      </c>
    </row>
    <row r="211" spans="1:5" ht="12.75" x14ac:dyDescent="0.2">
      <c r="A211" s="333">
        <v>21102</v>
      </c>
      <c r="B211" s="333" t="s">
        <v>898</v>
      </c>
      <c r="C211" s="333"/>
      <c r="D211" s="333" t="s">
        <v>898</v>
      </c>
      <c r="E211" s="333">
        <v>21102</v>
      </c>
    </row>
    <row r="212" spans="1:5" ht="12.75" x14ac:dyDescent="0.2">
      <c r="A212" s="333">
        <v>21103</v>
      </c>
      <c r="B212" s="333" t="s">
        <v>1559</v>
      </c>
      <c r="C212" s="333"/>
      <c r="D212" s="333" t="s">
        <v>1559</v>
      </c>
      <c r="E212" s="333">
        <v>21103</v>
      </c>
    </row>
    <row r="213" spans="1:5" ht="12.75" x14ac:dyDescent="0.2">
      <c r="A213" s="333">
        <v>21104</v>
      </c>
      <c r="B213" s="333" t="s">
        <v>959</v>
      </c>
      <c r="C213" s="333"/>
      <c r="D213" s="333" t="s">
        <v>959</v>
      </c>
      <c r="E213" s="333">
        <v>21104</v>
      </c>
    </row>
    <row r="214" spans="1:5" ht="12.75" x14ac:dyDescent="0.2">
      <c r="A214" s="333">
        <v>21105</v>
      </c>
      <c r="B214" s="333" t="s">
        <v>960</v>
      </c>
      <c r="C214" s="333"/>
      <c r="D214" s="333" t="s">
        <v>960</v>
      </c>
      <c r="E214" s="333">
        <v>21105</v>
      </c>
    </row>
    <row r="215" spans="1:5" ht="12.75" x14ac:dyDescent="0.2">
      <c r="A215" s="333">
        <v>21106</v>
      </c>
      <c r="B215" s="333" t="s">
        <v>961</v>
      </c>
      <c r="C215" s="333"/>
      <c r="D215" s="333" t="s">
        <v>961</v>
      </c>
      <c r="E215" s="333">
        <v>21106</v>
      </c>
    </row>
    <row r="216" spans="1:5" ht="12.75" x14ac:dyDescent="0.2">
      <c r="A216" s="333">
        <v>21107</v>
      </c>
      <c r="B216" s="333" t="s">
        <v>962</v>
      </c>
      <c r="C216" s="333"/>
      <c r="D216" s="333" t="s">
        <v>962</v>
      </c>
      <c r="E216" s="333">
        <v>21107</v>
      </c>
    </row>
    <row r="217" spans="1:5" ht="12.75" x14ac:dyDescent="0.2">
      <c r="A217" s="333">
        <v>21201</v>
      </c>
      <c r="B217" s="333" t="s">
        <v>1265</v>
      </c>
      <c r="C217" s="333"/>
      <c r="D217" s="333" t="s">
        <v>1265</v>
      </c>
      <c r="E217" s="333">
        <v>21201</v>
      </c>
    </row>
    <row r="218" spans="1:5" ht="12.75" x14ac:dyDescent="0.2">
      <c r="A218" s="333">
        <v>21202</v>
      </c>
      <c r="B218" s="333" t="s">
        <v>1330</v>
      </c>
      <c r="C218" s="333"/>
      <c r="D218" s="333" t="s">
        <v>1330</v>
      </c>
      <c r="E218" s="333">
        <v>21202</v>
      </c>
    </row>
    <row r="219" spans="1:5" ht="12.75" x14ac:dyDescent="0.2">
      <c r="A219" s="333">
        <v>21203</v>
      </c>
      <c r="B219" s="333" t="s">
        <v>1361</v>
      </c>
      <c r="C219" s="333"/>
      <c r="D219" s="333" t="s">
        <v>1361</v>
      </c>
      <c r="E219" s="333">
        <v>21203</v>
      </c>
    </row>
    <row r="220" spans="1:5" ht="12.75" x14ac:dyDescent="0.2">
      <c r="A220" s="333">
        <v>21204</v>
      </c>
      <c r="B220" s="333" t="s">
        <v>1366</v>
      </c>
      <c r="C220" s="333"/>
      <c r="D220" s="333" t="s">
        <v>1366</v>
      </c>
      <c r="E220" s="333">
        <v>21204</v>
      </c>
    </row>
    <row r="221" spans="1:5" ht="12.75" x14ac:dyDescent="0.2">
      <c r="A221" s="333">
        <v>21205</v>
      </c>
      <c r="B221" s="333" t="s">
        <v>1367</v>
      </c>
      <c r="C221" s="333"/>
      <c r="D221" s="333" t="s">
        <v>1367</v>
      </c>
      <c r="E221" s="333">
        <v>21205</v>
      </c>
    </row>
    <row r="222" spans="1:5" ht="12.75" x14ac:dyDescent="0.2">
      <c r="A222" s="333">
        <v>21301</v>
      </c>
      <c r="B222" s="333" t="s">
        <v>965</v>
      </c>
      <c r="C222" s="333"/>
      <c r="D222" s="333" t="s">
        <v>965</v>
      </c>
      <c r="E222" s="333">
        <v>21301</v>
      </c>
    </row>
    <row r="223" spans="1:5" ht="12.75" x14ac:dyDescent="0.2">
      <c r="A223" s="333">
        <v>21302</v>
      </c>
      <c r="B223" s="333" t="s">
        <v>966</v>
      </c>
      <c r="C223" s="333"/>
      <c r="D223" s="333" t="s">
        <v>966</v>
      </c>
      <c r="E223" s="333">
        <v>21302</v>
      </c>
    </row>
    <row r="224" spans="1:5" ht="12.75" x14ac:dyDescent="0.2">
      <c r="A224" s="333">
        <v>21303</v>
      </c>
      <c r="B224" s="333" t="s">
        <v>1560</v>
      </c>
      <c r="C224" s="333"/>
      <c r="D224" s="333" t="s">
        <v>1560</v>
      </c>
      <c r="E224" s="333">
        <v>21303</v>
      </c>
    </row>
    <row r="225" spans="1:5" ht="12.75" x14ac:dyDescent="0.2">
      <c r="A225" s="333">
        <v>21304</v>
      </c>
      <c r="B225" s="333" t="s">
        <v>969</v>
      </c>
      <c r="C225" s="333"/>
      <c r="D225" s="333" t="s">
        <v>969</v>
      </c>
      <c r="E225" s="333">
        <v>21304</v>
      </c>
    </row>
    <row r="226" spans="1:5" ht="12.75" x14ac:dyDescent="0.2">
      <c r="A226" s="333">
        <v>21305</v>
      </c>
      <c r="B226" s="333" t="s">
        <v>971</v>
      </c>
      <c r="C226" s="333"/>
      <c r="D226" s="333" t="s">
        <v>971</v>
      </c>
      <c r="E226" s="333">
        <v>21305</v>
      </c>
    </row>
    <row r="227" spans="1:5" ht="12.75" x14ac:dyDescent="0.2">
      <c r="A227" s="333">
        <v>21306</v>
      </c>
      <c r="B227" s="333" t="s">
        <v>1369</v>
      </c>
      <c r="C227" s="333"/>
      <c r="D227" s="333" t="s">
        <v>1369</v>
      </c>
      <c r="E227" s="333">
        <v>21306</v>
      </c>
    </row>
    <row r="228" spans="1:5" ht="12.75" x14ac:dyDescent="0.2">
      <c r="A228" s="333">
        <v>21307</v>
      </c>
      <c r="B228" s="333" t="s">
        <v>973</v>
      </c>
      <c r="C228" s="333"/>
      <c r="D228" s="333" t="s">
        <v>973</v>
      </c>
      <c r="E228" s="333">
        <v>21307</v>
      </c>
    </row>
    <row r="229" spans="1:5" ht="12.75" x14ac:dyDescent="0.2">
      <c r="A229" s="333">
        <v>21308</v>
      </c>
      <c r="B229" s="333" t="s">
        <v>974</v>
      </c>
      <c r="C229" s="333"/>
      <c r="D229" s="333" t="s">
        <v>974</v>
      </c>
      <c r="E229" s="333">
        <v>21308</v>
      </c>
    </row>
    <row r="230" spans="1:5" ht="12.75" x14ac:dyDescent="0.2">
      <c r="A230" s="333">
        <v>21401</v>
      </c>
      <c r="B230" s="333" t="s">
        <v>975</v>
      </c>
      <c r="C230" s="333"/>
      <c r="D230" s="333" t="s">
        <v>975</v>
      </c>
      <c r="E230" s="333">
        <v>21401</v>
      </c>
    </row>
    <row r="231" spans="1:5" ht="12.75" x14ac:dyDescent="0.2">
      <c r="A231" s="334">
        <v>21402</v>
      </c>
      <c r="B231" s="333" t="s">
        <v>976</v>
      </c>
      <c r="C231" s="333"/>
      <c r="D231" s="333" t="s">
        <v>976</v>
      </c>
      <c r="E231" s="334">
        <v>21402</v>
      </c>
    </row>
    <row r="232" spans="1:5" ht="12.75" x14ac:dyDescent="0.2">
      <c r="A232" s="333">
        <v>21403</v>
      </c>
      <c r="B232" s="333" t="s">
        <v>978</v>
      </c>
      <c r="C232" s="333"/>
      <c r="D232" s="333" t="s">
        <v>978</v>
      </c>
      <c r="E232" s="333">
        <v>21403</v>
      </c>
    </row>
    <row r="233" spans="1:5" ht="12.75" x14ac:dyDescent="0.2">
      <c r="A233" s="333">
        <v>21404</v>
      </c>
      <c r="B233" s="333" t="s">
        <v>979</v>
      </c>
      <c r="C233" s="333"/>
      <c r="D233" s="333" t="s">
        <v>979</v>
      </c>
      <c r="E233" s="333">
        <v>21404</v>
      </c>
    </row>
    <row r="234" spans="1:5" ht="12.75" x14ac:dyDescent="0.2">
      <c r="A234" s="333">
        <v>21501</v>
      </c>
      <c r="B234" s="333" t="s">
        <v>981</v>
      </c>
      <c r="C234" s="333"/>
      <c r="D234" s="333" t="s">
        <v>981</v>
      </c>
      <c r="E234" s="333">
        <v>21501</v>
      </c>
    </row>
    <row r="235" spans="1:5" ht="12.75" x14ac:dyDescent="0.2">
      <c r="A235" s="333">
        <v>21502</v>
      </c>
      <c r="B235" s="333" t="s">
        <v>982</v>
      </c>
      <c r="C235" s="333"/>
      <c r="D235" s="333" t="s">
        <v>982</v>
      </c>
      <c r="E235" s="333">
        <v>21502</v>
      </c>
    </row>
    <row r="236" spans="1:5" ht="12.75" x14ac:dyDescent="0.2">
      <c r="A236" s="333">
        <v>21503</v>
      </c>
      <c r="B236" s="333" t="s">
        <v>983</v>
      </c>
      <c r="C236" s="333"/>
      <c r="D236" s="333" t="s">
        <v>983</v>
      </c>
      <c r="E236" s="333">
        <v>21503</v>
      </c>
    </row>
    <row r="237" spans="1:5" ht="12.75" x14ac:dyDescent="0.2">
      <c r="A237" s="333">
        <v>21504</v>
      </c>
      <c r="B237" s="333" t="s">
        <v>984</v>
      </c>
      <c r="C237" s="333"/>
      <c r="D237" s="333" t="s">
        <v>984</v>
      </c>
      <c r="E237" s="333">
        <v>21504</v>
      </c>
    </row>
    <row r="238" spans="1:5" ht="12.75" x14ac:dyDescent="0.2">
      <c r="A238" s="333">
        <v>21601</v>
      </c>
      <c r="B238" s="333" t="s">
        <v>1374</v>
      </c>
      <c r="C238" s="333"/>
      <c r="D238" s="333" t="s">
        <v>1374</v>
      </c>
      <c r="E238" s="333">
        <v>21601</v>
      </c>
    </row>
    <row r="239" spans="1:5" ht="12.75" x14ac:dyDescent="0.2">
      <c r="A239" s="333">
        <v>21602</v>
      </c>
      <c r="B239" s="333" t="s">
        <v>1375</v>
      </c>
      <c r="C239" s="333"/>
      <c r="D239" s="333" t="s">
        <v>1375</v>
      </c>
      <c r="E239" s="333">
        <v>21602</v>
      </c>
    </row>
    <row r="240" spans="1:5" ht="12.75" x14ac:dyDescent="0.2">
      <c r="A240" s="333">
        <v>21603</v>
      </c>
      <c r="B240" s="333" t="s">
        <v>1376</v>
      </c>
      <c r="C240" s="333"/>
      <c r="D240" s="333" t="s">
        <v>1376</v>
      </c>
      <c r="E240" s="333">
        <v>21603</v>
      </c>
    </row>
    <row r="241" spans="1:5" ht="12.75" x14ac:dyDescent="0.2">
      <c r="A241" s="333">
        <v>30101</v>
      </c>
      <c r="B241" s="333" t="s">
        <v>825</v>
      </c>
      <c r="C241" s="333"/>
      <c r="D241" s="333" t="s">
        <v>825</v>
      </c>
      <c r="E241" s="333">
        <v>30101</v>
      </c>
    </row>
    <row r="242" spans="1:5" ht="12.75" x14ac:dyDescent="0.2">
      <c r="A242" s="333">
        <v>30102</v>
      </c>
      <c r="B242" s="333" t="s">
        <v>863</v>
      </c>
      <c r="C242" s="333"/>
      <c r="D242" s="333" t="s">
        <v>863</v>
      </c>
      <c r="E242" s="333">
        <v>30102</v>
      </c>
    </row>
    <row r="243" spans="1:5" ht="12.75" x14ac:dyDescent="0.2">
      <c r="A243" s="333">
        <v>30103</v>
      </c>
      <c r="B243" s="333" t="s">
        <v>902</v>
      </c>
      <c r="C243" s="333"/>
      <c r="D243" s="333" t="s">
        <v>902</v>
      </c>
      <c r="E243" s="333">
        <v>30103</v>
      </c>
    </row>
    <row r="244" spans="1:5" ht="12.75" x14ac:dyDescent="0.2">
      <c r="A244" s="333">
        <v>30104</v>
      </c>
      <c r="B244" s="333" t="s">
        <v>1362</v>
      </c>
      <c r="C244" s="333"/>
      <c r="D244" s="333" t="s">
        <v>1362</v>
      </c>
      <c r="E244" s="333">
        <v>30104</v>
      </c>
    </row>
    <row r="245" spans="1:5" ht="12.75" x14ac:dyDescent="0.2">
      <c r="A245" s="333">
        <v>30105</v>
      </c>
      <c r="B245" s="333" t="s">
        <v>1561</v>
      </c>
      <c r="C245" s="333"/>
      <c r="D245" s="333" t="s">
        <v>1561</v>
      </c>
      <c r="E245" s="333">
        <v>30105</v>
      </c>
    </row>
    <row r="246" spans="1:5" ht="12.75" x14ac:dyDescent="0.2">
      <c r="A246" s="333">
        <v>30106</v>
      </c>
      <c r="B246" s="333" t="s">
        <v>1562</v>
      </c>
      <c r="C246" s="333"/>
      <c r="D246" s="333" t="s">
        <v>1562</v>
      </c>
      <c r="E246" s="333">
        <v>30106</v>
      </c>
    </row>
    <row r="247" spans="1:5" ht="12.75" x14ac:dyDescent="0.2">
      <c r="A247" s="333">
        <v>30107</v>
      </c>
      <c r="B247" s="333" t="s">
        <v>989</v>
      </c>
      <c r="C247" s="333"/>
      <c r="D247" s="333" t="s">
        <v>989</v>
      </c>
      <c r="E247" s="333">
        <v>30107</v>
      </c>
    </row>
    <row r="248" spans="1:5" ht="12.75" x14ac:dyDescent="0.2">
      <c r="A248" s="333">
        <v>30108</v>
      </c>
      <c r="B248" s="333" t="s">
        <v>990</v>
      </c>
      <c r="C248" s="333"/>
      <c r="D248" s="333" t="s">
        <v>990</v>
      </c>
      <c r="E248" s="333">
        <v>30108</v>
      </c>
    </row>
    <row r="249" spans="1:5" ht="12.75" x14ac:dyDescent="0.2">
      <c r="A249" s="333">
        <v>30109</v>
      </c>
      <c r="B249" s="333" t="s">
        <v>1563</v>
      </c>
      <c r="C249" s="333"/>
      <c r="D249" s="333" t="s">
        <v>1563</v>
      </c>
      <c r="E249" s="333">
        <v>30109</v>
      </c>
    </row>
    <row r="250" spans="1:5" ht="12.75" x14ac:dyDescent="0.2">
      <c r="A250" s="333">
        <v>30110</v>
      </c>
      <c r="B250" s="333" t="s">
        <v>992</v>
      </c>
      <c r="C250" s="333"/>
      <c r="D250" s="333" t="s">
        <v>992</v>
      </c>
      <c r="E250" s="333">
        <v>30110</v>
      </c>
    </row>
    <row r="251" spans="1:5" ht="12.75" x14ac:dyDescent="0.2">
      <c r="A251" s="333">
        <v>30111</v>
      </c>
      <c r="B251" s="333" t="s">
        <v>993</v>
      </c>
      <c r="C251" s="333"/>
      <c r="D251" s="333" t="s">
        <v>993</v>
      </c>
      <c r="E251" s="333">
        <v>30111</v>
      </c>
    </row>
    <row r="252" spans="1:5" ht="12.75" x14ac:dyDescent="0.2">
      <c r="A252" s="333">
        <v>30201</v>
      </c>
      <c r="B252" s="333" t="s">
        <v>1192</v>
      </c>
      <c r="C252" s="333"/>
      <c r="D252" s="333" t="s">
        <v>1192</v>
      </c>
      <c r="E252" s="333">
        <v>30201</v>
      </c>
    </row>
    <row r="253" spans="1:5" ht="12.75" x14ac:dyDescent="0.2">
      <c r="A253" s="333">
        <v>30202</v>
      </c>
      <c r="B253" s="333" t="s">
        <v>1277</v>
      </c>
      <c r="C253" s="333"/>
      <c r="D253" s="333" t="s">
        <v>1277</v>
      </c>
      <c r="E253" s="333">
        <v>30202</v>
      </c>
    </row>
    <row r="254" spans="1:5" ht="12.75" x14ac:dyDescent="0.2">
      <c r="A254" s="333">
        <v>30203</v>
      </c>
      <c r="B254" s="333" t="s">
        <v>1340</v>
      </c>
      <c r="C254" s="333"/>
      <c r="D254" s="333" t="s">
        <v>1340</v>
      </c>
      <c r="E254" s="333">
        <v>30203</v>
      </c>
    </row>
    <row r="255" spans="1:5" ht="12.75" x14ac:dyDescent="0.2">
      <c r="A255" s="333">
        <v>30204</v>
      </c>
      <c r="B255" s="333" t="s">
        <v>1364</v>
      </c>
      <c r="C255" s="333"/>
      <c r="D255" s="333" t="s">
        <v>1364</v>
      </c>
      <c r="E255" s="333">
        <v>30204</v>
      </c>
    </row>
    <row r="256" spans="1:5" ht="12.75" x14ac:dyDescent="0.2">
      <c r="A256" s="333">
        <v>30205</v>
      </c>
      <c r="B256" s="333" t="s">
        <v>1380</v>
      </c>
      <c r="C256" s="333"/>
      <c r="D256" s="333" t="s">
        <v>1380</v>
      </c>
      <c r="E256" s="333">
        <v>30205</v>
      </c>
    </row>
    <row r="257" spans="1:5" ht="12.75" x14ac:dyDescent="0.2">
      <c r="A257" s="333">
        <v>30206</v>
      </c>
      <c r="B257" s="333" t="s">
        <v>1522</v>
      </c>
      <c r="C257" s="333"/>
      <c r="D257" s="333" t="s">
        <v>1522</v>
      </c>
      <c r="E257" s="333">
        <v>30206</v>
      </c>
    </row>
    <row r="258" spans="1:5" ht="12.75" x14ac:dyDescent="0.2">
      <c r="A258" s="333">
        <v>30301</v>
      </c>
      <c r="B258" s="333" t="s">
        <v>1201</v>
      </c>
      <c r="C258" s="333"/>
      <c r="D258" s="333" t="s">
        <v>1201</v>
      </c>
      <c r="E258" s="333">
        <v>30301</v>
      </c>
    </row>
    <row r="259" spans="1:5" ht="12.75" x14ac:dyDescent="0.2">
      <c r="A259" s="333">
        <v>30302</v>
      </c>
      <c r="B259" s="333" t="s">
        <v>1285</v>
      </c>
      <c r="C259" s="333"/>
      <c r="D259" s="333" t="s">
        <v>1285</v>
      </c>
      <c r="E259" s="333">
        <v>30302</v>
      </c>
    </row>
    <row r="260" spans="1:5" ht="12.75" x14ac:dyDescent="0.2">
      <c r="A260" s="333">
        <v>30303</v>
      </c>
      <c r="B260" s="333" t="s">
        <v>1344</v>
      </c>
      <c r="C260" s="333"/>
      <c r="D260" s="333" t="s">
        <v>1344</v>
      </c>
      <c r="E260" s="333">
        <v>30303</v>
      </c>
    </row>
    <row r="261" spans="1:5" ht="12.75" x14ac:dyDescent="0.2">
      <c r="A261" s="333">
        <v>30304</v>
      </c>
      <c r="B261" s="333" t="s">
        <v>1368</v>
      </c>
      <c r="C261" s="333"/>
      <c r="D261" s="333" t="s">
        <v>1368</v>
      </c>
      <c r="E261" s="333">
        <v>30304</v>
      </c>
    </row>
    <row r="262" spans="1:5" ht="12.75" x14ac:dyDescent="0.2">
      <c r="A262" s="333">
        <v>30305</v>
      </c>
      <c r="B262" s="333" t="s">
        <v>1382</v>
      </c>
      <c r="C262" s="333"/>
      <c r="D262" s="333" t="s">
        <v>1382</v>
      </c>
      <c r="E262" s="333">
        <v>30305</v>
      </c>
    </row>
    <row r="263" spans="1:5" ht="12.75" x14ac:dyDescent="0.2">
      <c r="A263" s="333">
        <v>30306</v>
      </c>
      <c r="B263" s="333" t="s">
        <v>1564</v>
      </c>
      <c r="C263" s="333"/>
      <c r="D263" s="333" t="s">
        <v>1564</v>
      </c>
      <c r="E263" s="333">
        <v>30306</v>
      </c>
    </row>
    <row r="264" spans="1:5" ht="12.75" x14ac:dyDescent="0.2">
      <c r="A264" s="333">
        <v>30307</v>
      </c>
      <c r="B264" s="333" t="s">
        <v>1383</v>
      </c>
      <c r="C264" s="333"/>
      <c r="D264" s="333" t="s">
        <v>1383</v>
      </c>
      <c r="E264" s="333">
        <v>30307</v>
      </c>
    </row>
    <row r="265" spans="1:5" ht="12.75" x14ac:dyDescent="0.2">
      <c r="A265" s="333">
        <v>30308</v>
      </c>
      <c r="B265" s="333" t="s">
        <v>1384</v>
      </c>
      <c r="C265" s="333"/>
      <c r="D265" s="333" t="s">
        <v>1384</v>
      </c>
      <c r="E265" s="333">
        <v>30308</v>
      </c>
    </row>
    <row r="266" spans="1:5" ht="12.75" x14ac:dyDescent="0.2">
      <c r="A266" s="333">
        <v>30401</v>
      </c>
      <c r="B266" s="333" t="s">
        <v>1210</v>
      </c>
      <c r="C266" s="333"/>
      <c r="D266" s="333" t="s">
        <v>1210</v>
      </c>
      <c r="E266" s="333">
        <v>30401</v>
      </c>
    </row>
    <row r="267" spans="1:5" ht="12.75" x14ac:dyDescent="0.2">
      <c r="A267" s="333">
        <v>30402</v>
      </c>
      <c r="B267" s="333" t="s">
        <v>1295</v>
      </c>
      <c r="C267" s="333"/>
      <c r="D267" s="333" t="s">
        <v>1295</v>
      </c>
      <c r="E267" s="333">
        <v>30402</v>
      </c>
    </row>
    <row r="268" spans="1:5" ht="12.75" x14ac:dyDescent="0.2">
      <c r="A268" s="333">
        <v>30403</v>
      </c>
      <c r="B268" s="333" t="s">
        <v>1346</v>
      </c>
      <c r="C268" s="333"/>
      <c r="D268" s="333" t="s">
        <v>1346</v>
      </c>
      <c r="E268" s="333">
        <v>30403</v>
      </c>
    </row>
    <row r="269" spans="1:5" ht="12.75" x14ac:dyDescent="0.2">
      <c r="A269" s="333">
        <v>30404</v>
      </c>
      <c r="B269" s="333" t="s">
        <v>1521</v>
      </c>
      <c r="C269" s="333"/>
      <c r="D269" s="333" t="s">
        <v>1521</v>
      </c>
      <c r="E269" s="333">
        <v>30404</v>
      </c>
    </row>
    <row r="270" spans="1:5" ht="12.75" x14ac:dyDescent="0.2">
      <c r="A270" s="333">
        <v>30501</v>
      </c>
      <c r="B270" s="333" t="s">
        <v>841</v>
      </c>
      <c r="C270" s="333"/>
      <c r="D270" s="333" t="s">
        <v>841</v>
      </c>
      <c r="E270" s="333">
        <v>30501</v>
      </c>
    </row>
    <row r="271" spans="1:5" ht="12.75" x14ac:dyDescent="0.2">
      <c r="A271" s="333">
        <v>30502</v>
      </c>
      <c r="B271" s="333" t="s">
        <v>874</v>
      </c>
      <c r="C271" s="333"/>
      <c r="D271" s="333" t="s">
        <v>874</v>
      </c>
      <c r="E271" s="333">
        <v>30502</v>
      </c>
    </row>
    <row r="272" spans="1:5" ht="12.75" x14ac:dyDescent="0.2">
      <c r="A272" s="333">
        <v>30503</v>
      </c>
      <c r="B272" s="333" t="s">
        <v>924</v>
      </c>
      <c r="C272" s="333"/>
      <c r="D272" s="333" t="s">
        <v>924</v>
      </c>
      <c r="E272" s="333">
        <v>30503</v>
      </c>
    </row>
    <row r="273" spans="1:5" ht="12.75" x14ac:dyDescent="0.2">
      <c r="A273" s="333">
        <v>30504</v>
      </c>
      <c r="B273" s="333" t="s">
        <v>980</v>
      </c>
      <c r="C273" s="333"/>
      <c r="D273" s="333" t="s">
        <v>980</v>
      </c>
      <c r="E273" s="333">
        <v>30504</v>
      </c>
    </row>
    <row r="274" spans="1:5" ht="12.75" x14ac:dyDescent="0.2">
      <c r="A274" s="333">
        <v>30505</v>
      </c>
      <c r="B274" s="333" t="s">
        <v>1001</v>
      </c>
      <c r="C274" s="333"/>
      <c r="D274" s="333" t="s">
        <v>1001</v>
      </c>
      <c r="E274" s="333">
        <v>30505</v>
      </c>
    </row>
    <row r="275" spans="1:5" ht="12.75" x14ac:dyDescent="0.2">
      <c r="A275" s="333">
        <v>30506</v>
      </c>
      <c r="B275" s="333" t="s">
        <v>1002</v>
      </c>
      <c r="C275" s="333"/>
      <c r="D275" s="333" t="s">
        <v>1002</v>
      </c>
      <c r="E275" s="333">
        <v>30506</v>
      </c>
    </row>
    <row r="276" spans="1:5" ht="12.75" x14ac:dyDescent="0.2">
      <c r="A276" s="333">
        <v>30507</v>
      </c>
      <c r="B276" s="333" t="s">
        <v>1003</v>
      </c>
      <c r="C276" s="333"/>
      <c r="D276" s="333" t="s">
        <v>1003</v>
      </c>
      <c r="E276" s="333">
        <v>30507</v>
      </c>
    </row>
    <row r="277" spans="1:5" ht="12.75" x14ac:dyDescent="0.2">
      <c r="A277" s="333">
        <v>30508</v>
      </c>
      <c r="B277" s="333" t="s">
        <v>1004</v>
      </c>
      <c r="C277" s="333"/>
      <c r="D277" s="333" t="s">
        <v>1004</v>
      </c>
      <c r="E277" s="333">
        <v>30508</v>
      </c>
    </row>
    <row r="278" spans="1:5" ht="12.75" x14ac:dyDescent="0.2">
      <c r="A278" s="333">
        <v>30509</v>
      </c>
      <c r="B278" s="333" t="s">
        <v>1005</v>
      </c>
      <c r="C278" s="333"/>
      <c r="D278" s="333" t="s">
        <v>1005</v>
      </c>
      <c r="E278" s="333">
        <v>30509</v>
      </c>
    </row>
    <row r="279" spans="1:5" ht="12.75" x14ac:dyDescent="0.2">
      <c r="A279" s="333">
        <v>30510</v>
      </c>
      <c r="B279" s="333" t="s">
        <v>1006</v>
      </c>
      <c r="C279" s="333"/>
      <c r="D279" s="333" t="s">
        <v>1006</v>
      </c>
      <c r="E279" s="333">
        <v>30510</v>
      </c>
    </row>
    <row r="280" spans="1:5" ht="12.75" x14ac:dyDescent="0.2">
      <c r="A280" s="333">
        <v>30511</v>
      </c>
      <c r="B280" s="333" t="s">
        <v>1007</v>
      </c>
      <c r="C280" s="333"/>
      <c r="D280" s="333" t="s">
        <v>1007</v>
      </c>
      <c r="E280" s="333">
        <v>30511</v>
      </c>
    </row>
    <row r="281" spans="1:5" ht="12.75" x14ac:dyDescent="0.2">
      <c r="A281" s="333">
        <v>30512</v>
      </c>
      <c r="B281" s="333" t="s">
        <v>1390</v>
      </c>
      <c r="C281" s="333"/>
      <c r="D281" s="333" t="s">
        <v>1390</v>
      </c>
      <c r="E281" s="333">
        <v>30512</v>
      </c>
    </row>
    <row r="282" spans="1:5" ht="12.75" x14ac:dyDescent="0.2">
      <c r="A282" s="333">
        <v>30601</v>
      </c>
      <c r="B282" s="333" t="s">
        <v>846</v>
      </c>
      <c r="C282" s="333"/>
      <c r="D282" s="333" t="s">
        <v>846</v>
      </c>
      <c r="E282" s="333">
        <v>30601</v>
      </c>
    </row>
    <row r="283" spans="1:5" ht="12.75" x14ac:dyDescent="0.2">
      <c r="A283" s="333">
        <v>30602</v>
      </c>
      <c r="B283" s="333" t="s">
        <v>879</v>
      </c>
      <c r="C283" s="333"/>
      <c r="D283" s="333" t="s">
        <v>879</v>
      </c>
      <c r="E283" s="333">
        <v>30602</v>
      </c>
    </row>
    <row r="284" spans="1:5" ht="12.75" x14ac:dyDescent="0.2">
      <c r="A284" s="333">
        <v>30603</v>
      </c>
      <c r="B284" s="333" t="s">
        <v>932</v>
      </c>
      <c r="C284" s="333"/>
      <c r="D284" s="333" t="s">
        <v>932</v>
      </c>
      <c r="E284" s="333">
        <v>30603</v>
      </c>
    </row>
    <row r="285" spans="1:5" ht="12.75" x14ac:dyDescent="0.2">
      <c r="A285" s="333">
        <v>30701</v>
      </c>
      <c r="B285" s="333" t="s">
        <v>850</v>
      </c>
      <c r="C285" s="333"/>
      <c r="D285" s="333" t="s">
        <v>850</v>
      </c>
      <c r="E285" s="333">
        <v>30701</v>
      </c>
    </row>
    <row r="286" spans="1:5" ht="12.75" x14ac:dyDescent="0.2">
      <c r="A286" s="333">
        <v>30702</v>
      </c>
      <c r="B286" s="333" t="s">
        <v>882</v>
      </c>
      <c r="C286" s="333"/>
      <c r="D286" s="333" t="s">
        <v>882</v>
      </c>
      <c r="E286" s="333">
        <v>30702</v>
      </c>
    </row>
    <row r="287" spans="1:5" ht="12.75" x14ac:dyDescent="0.2">
      <c r="A287" s="333">
        <v>30703</v>
      </c>
      <c r="B287" s="333" t="s">
        <v>938</v>
      </c>
      <c r="C287" s="333"/>
      <c r="D287" s="333" t="s">
        <v>938</v>
      </c>
      <c r="E287" s="333">
        <v>30703</v>
      </c>
    </row>
    <row r="288" spans="1:5" ht="12.75" x14ac:dyDescent="0.2">
      <c r="A288" s="333">
        <v>30704</v>
      </c>
      <c r="B288" s="333" t="s">
        <v>987</v>
      </c>
      <c r="C288" s="333"/>
      <c r="D288" s="333" t="s">
        <v>987</v>
      </c>
      <c r="E288" s="333">
        <v>30704</v>
      </c>
    </row>
    <row r="289" spans="1:5" ht="12.75" x14ac:dyDescent="0.2">
      <c r="A289" s="333">
        <v>30705</v>
      </c>
      <c r="B289" s="333" t="s">
        <v>1010</v>
      </c>
      <c r="C289" s="333"/>
      <c r="D289" s="333" t="s">
        <v>1010</v>
      </c>
      <c r="E289" s="333">
        <v>30705</v>
      </c>
    </row>
    <row r="290" spans="1:5" ht="12.75" x14ac:dyDescent="0.2">
      <c r="A290" s="333">
        <v>30801</v>
      </c>
      <c r="B290" s="333" t="s">
        <v>1565</v>
      </c>
      <c r="C290" s="333"/>
      <c r="D290" s="333" t="s">
        <v>1565</v>
      </c>
      <c r="E290" s="333">
        <v>30801</v>
      </c>
    </row>
    <row r="291" spans="1:5" ht="12.75" x14ac:dyDescent="0.2">
      <c r="A291" s="333">
        <v>30802</v>
      </c>
      <c r="B291" s="333" t="s">
        <v>884</v>
      </c>
      <c r="C291" s="333"/>
      <c r="D291" s="333" t="s">
        <v>884</v>
      </c>
      <c r="E291" s="333">
        <v>30802</v>
      </c>
    </row>
    <row r="292" spans="1:5" ht="12.75" x14ac:dyDescent="0.2">
      <c r="A292" s="333">
        <v>30803</v>
      </c>
      <c r="B292" s="333" t="s">
        <v>940</v>
      </c>
      <c r="C292" s="333"/>
      <c r="D292" s="333" t="s">
        <v>940</v>
      </c>
      <c r="E292" s="333">
        <v>30803</v>
      </c>
    </row>
    <row r="293" spans="1:5" ht="12.75" x14ac:dyDescent="0.2">
      <c r="A293" s="333">
        <v>30804</v>
      </c>
      <c r="B293" s="333" t="s">
        <v>991</v>
      </c>
      <c r="C293" s="333"/>
      <c r="D293" s="333" t="s">
        <v>991</v>
      </c>
      <c r="E293" s="333">
        <v>30804</v>
      </c>
    </row>
    <row r="294" spans="1:5" ht="12.75" x14ac:dyDescent="0.2">
      <c r="A294" s="333">
        <v>40101</v>
      </c>
      <c r="B294" s="333" t="s">
        <v>826</v>
      </c>
      <c r="C294" s="333"/>
      <c r="D294" s="333" t="s">
        <v>826</v>
      </c>
      <c r="E294" s="333">
        <v>40101</v>
      </c>
    </row>
    <row r="295" spans="1:5" ht="12.75" x14ac:dyDescent="0.2">
      <c r="A295" s="333">
        <v>40102</v>
      </c>
      <c r="B295" s="333" t="s">
        <v>864</v>
      </c>
      <c r="C295" s="333"/>
      <c r="D295" s="333" t="s">
        <v>864</v>
      </c>
      <c r="E295" s="333">
        <v>40102</v>
      </c>
    </row>
    <row r="296" spans="1:5" ht="12.75" x14ac:dyDescent="0.2">
      <c r="A296" s="333">
        <v>40103</v>
      </c>
      <c r="B296" s="333" t="s">
        <v>903</v>
      </c>
      <c r="C296" s="333"/>
      <c r="D296" s="333" t="s">
        <v>903</v>
      </c>
      <c r="E296" s="333">
        <v>40103</v>
      </c>
    </row>
    <row r="297" spans="1:5" ht="12.75" x14ac:dyDescent="0.2">
      <c r="A297" s="333">
        <v>40104</v>
      </c>
      <c r="B297" s="333" t="s">
        <v>956</v>
      </c>
      <c r="C297" s="333"/>
      <c r="D297" s="333" t="s">
        <v>956</v>
      </c>
      <c r="E297" s="333">
        <v>40104</v>
      </c>
    </row>
    <row r="298" spans="1:5" ht="12.75" x14ac:dyDescent="0.2">
      <c r="A298" s="333">
        <v>40105</v>
      </c>
      <c r="B298" s="333" t="s">
        <v>999</v>
      </c>
      <c r="C298" s="333"/>
      <c r="D298" s="333" t="s">
        <v>999</v>
      </c>
      <c r="E298" s="333">
        <v>40105</v>
      </c>
    </row>
    <row r="299" spans="1:5" ht="12.75" x14ac:dyDescent="0.2">
      <c r="A299" s="333">
        <v>40201</v>
      </c>
      <c r="B299" s="333" t="s">
        <v>829</v>
      </c>
      <c r="C299" s="333"/>
      <c r="D299" s="333" t="s">
        <v>829</v>
      </c>
      <c r="E299" s="333">
        <v>40201</v>
      </c>
    </row>
    <row r="300" spans="1:5" ht="12.75" x14ac:dyDescent="0.2">
      <c r="A300" s="333">
        <v>40202</v>
      </c>
      <c r="B300" s="333" t="s">
        <v>867</v>
      </c>
      <c r="C300" s="333"/>
      <c r="D300" s="333" t="s">
        <v>867</v>
      </c>
      <c r="E300" s="333">
        <v>40202</v>
      </c>
    </row>
    <row r="301" spans="1:5" ht="12.75" x14ac:dyDescent="0.2">
      <c r="A301" s="333">
        <v>40203</v>
      </c>
      <c r="B301" s="333" t="s">
        <v>906</v>
      </c>
      <c r="C301" s="333"/>
      <c r="D301" s="333" t="s">
        <v>906</v>
      </c>
      <c r="E301" s="333">
        <v>40203</v>
      </c>
    </row>
    <row r="302" spans="1:5" ht="12.75" x14ac:dyDescent="0.2">
      <c r="A302" s="333">
        <v>40204</v>
      </c>
      <c r="B302" s="333" t="s">
        <v>963</v>
      </c>
      <c r="C302" s="333"/>
      <c r="D302" s="333" t="s">
        <v>963</v>
      </c>
      <c r="E302" s="333">
        <v>40204</v>
      </c>
    </row>
    <row r="303" spans="1:5" ht="12.75" x14ac:dyDescent="0.2">
      <c r="A303" s="333">
        <v>40205</v>
      </c>
      <c r="B303" s="333" t="s">
        <v>1386</v>
      </c>
      <c r="C303" s="333"/>
      <c r="D303" s="333" t="s">
        <v>1386</v>
      </c>
      <c r="E303" s="333">
        <v>40205</v>
      </c>
    </row>
    <row r="304" spans="1:5" ht="12.75" x14ac:dyDescent="0.2">
      <c r="A304" s="333">
        <v>40206</v>
      </c>
      <c r="B304" s="333" t="s">
        <v>1396</v>
      </c>
      <c r="C304" s="333"/>
      <c r="D304" s="333" t="s">
        <v>1396</v>
      </c>
      <c r="E304" s="333">
        <v>40206</v>
      </c>
    </row>
    <row r="305" spans="1:5" ht="12.75" x14ac:dyDescent="0.2">
      <c r="A305" s="333">
        <v>40207</v>
      </c>
      <c r="B305" s="333" t="s">
        <v>1566</v>
      </c>
      <c r="C305" s="333"/>
      <c r="D305" s="333" t="s">
        <v>1566</v>
      </c>
      <c r="E305" s="333">
        <v>40207</v>
      </c>
    </row>
    <row r="306" spans="1:5" ht="12.75" x14ac:dyDescent="0.2">
      <c r="A306" s="333">
        <v>40301</v>
      </c>
      <c r="B306" s="333" t="s">
        <v>832</v>
      </c>
      <c r="C306" s="333"/>
      <c r="D306" s="333" t="s">
        <v>832</v>
      </c>
      <c r="E306" s="333">
        <v>40301</v>
      </c>
    </row>
    <row r="307" spans="1:5" ht="12.75" x14ac:dyDescent="0.2">
      <c r="A307" s="333">
        <v>40302</v>
      </c>
      <c r="B307" s="333" t="s">
        <v>870</v>
      </c>
      <c r="C307" s="333"/>
      <c r="D307" s="333" t="s">
        <v>870</v>
      </c>
      <c r="E307" s="333">
        <v>40302</v>
      </c>
    </row>
    <row r="308" spans="1:5" ht="12.75" x14ac:dyDescent="0.2">
      <c r="A308" s="333">
        <v>40303</v>
      </c>
      <c r="B308" s="333" t="s">
        <v>911</v>
      </c>
      <c r="C308" s="333"/>
      <c r="D308" s="333" t="s">
        <v>911</v>
      </c>
      <c r="E308" s="333">
        <v>40303</v>
      </c>
    </row>
    <row r="309" spans="1:5" ht="12.75" x14ac:dyDescent="0.2">
      <c r="A309" s="333">
        <v>40304</v>
      </c>
      <c r="B309" s="333" t="s">
        <v>967</v>
      </c>
      <c r="C309" s="333"/>
      <c r="D309" s="333" t="s">
        <v>967</v>
      </c>
      <c r="E309" s="333">
        <v>40304</v>
      </c>
    </row>
    <row r="310" spans="1:5" ht="12.75" x14ac:dyDescent="0.2">
      <c r="A310" s="333">
        <v>40305</v>
      </c>
      <c r="B310" s="333" t="s">
        <v>1391</v>
      </c>
      <c r="C310" s="333"/>
      <c r="D310" s="333" t="s">
        <v>1391</v>
      </c>
      <c r="E310" s="333">
        <v>40305</v>
      </c>
    </row>
    <row r="311" spans="1:5" ht="12.75" x14ac:dyDescent="0.2">
      <c r="A311" s="333">
        <v>40306</v>
      </c>
      <c r="B311" s="333" t="s">
        <v>1015</v>
      </c>
      <c r="C311" s="333"/>
      <c r="D311" s="333" t="s">
        <v>1015</v>
      </c>
      <c r="E311" s="333">
        <v>40306</v>
      </c>
    </row>
    <row r="312" spans="1:5" ht="12.75" x14ac:dyDescent="0.2">
      <c r="A312" s="333">
        <v>40307</v>
      </c>
      <c r="B312" s="333" t="s">
        <v>1016</v>
      </c>
      <c r="C312" s="333"/>
      <c r="D312" s="333" t="s">
        <v>1016</v>
      </c>
      <c r="E312" s="333">
        <v>40307</v>
      </c>
    </row>
    <row r="313" spans="1:5" ht="12.75" x14ac:dyDescent="0.2">
      <c r="A313" s="333">
        <v>40308</v>
      </c>
      <c r="B313" s="333" t="s">
        <v>1398</v>
      </c>
      <c r="C313" s="333"/>
      <c r="D313" s="333" t="s">
        <v>1398</v>
      </c>
      <c r="E313" s="333">
        <v>40308</v>
      </c>
    </row>
    <row r="314" spans="1:5" ht="12.75" x14ac:dyDescent="0.2">
      <c r="A314" s="333">
        <v>40401</v>
      </c>
      <c r="B314" s="333" t="s">
        <v>1212</v>
      </c>
      <c r="C314" s="333"/>
      <c r="D314" s="333" t="s">
        <v>1212</v>
      </c>
      <c r="E314" s="333">
        <v>40401</v>
      </c>
    </row>
    <row r="315" spans="1:5" ht="12.75" x14ac:dyDescent="0.2">
      <c r="A315" s="333">
        <v>40402</v>
      </c>
      <c r="B315" s="333" t="s">
        <v>1297</v>
      </c>
      <c r="C315" s="333"/>
      <c r="D315" s="333" t="s">
        <v>1297</v>
      </c>
      <c r="E315" s="333">
        <v>40402</v>
      </c>
    </row>
    <row r="316" spans="1:5" ht="12.75" x14ac:dyDescent="0.2">
      <c r="A316" s="333">
        <v>40403</v>
      </c>
      <c r="B316" s="333" t="s">
        <v>1347</v>
      </c>
      <c r="C316" s="333"/>
      <c r="D316" s="333" t="s">
        <v>1347</v>
      </c>
      <c r="E316" s="333">
        <v>40403</v>
      </c>
    </row>
    <row r="317" spans="1:5" ht="12.75" x14ac:dyDescent="0.2">
      <c r="A317" s="333">
        <v>40404</v>
      </c>
      <c r="B317" s="333" t="s">
        <v>1370</v>
      </c>
      <c r="C317" s="333"/>
      <c r="D317" s="333" t="s">
        <v>1370</v>
      </c>
      <c r="E317" s="333">
        <v>40404</v>
      </c>
    </row>
    <row r="318" spans="1:5" ht="12.75" x14ac:dyDescent="0.2">
      <c r="A318" s="333">
        <v>40405</v>
      </c>
      <c r="B318" s="333" t="s">
        <v>1392</v>
      </c>
      <c r="C318" s="333"/>
      <c r="D318" s="333" t="s">
        <v>1392</v>
      </c>
      <c r="E318" s="333">
        <v>40405</v>
      </c>
    </row>
    <row r="319" spans="1:5" ht="12.75" x14ac:dyDescent="0.2">
      <c r="A319" s="333">
        <v>40406</v>
      </c>
      <c r="B319" s="333" t="s">
        <v>1399</v>
      </c>
      <c r="C319" s="333"/>
      <c r="D319" s="333" t="s">
        <v>1399</v>
      </c>
      <c r="E319" s="333">
        <v>40406</v>
      </c>
    </row>
    <row r="320" spans="1:5" ht="12.75" x14ac:dyDescent="0.2">
      <c r="A320" s="334">
        <v>40501</v>
      </c>
      <c r="B320" s="333" t="s">
        <v>842</v>
      </c>
      <c r="C320" s="333"/>
      <c r="D320" s="333" t="s">
        <v>842</v>
      </c>
      <c r="E320" s="334">
        <v>40501</v>
      </c>
    </row>
    <row r="321" spans="1:5" ht="12.75" x14ac:dyDescent="0.2">
      <c r="A321" s="333">
        <v>40502</v>
      </c>
      <c r="B321" s="333" t="s">
        <v>875</v>
      </c>
      <c r="C321" s="333"/>
      <c r="D321" s="333" t="s">
        <v>875</v>
      </c>
      <c r="E321" s="333">
        <v>40502</v>
      </c>
    </row>
    <row r="322" spans="1:5" ht="12.75" x14ac:dyDescent="0.2">
      <c r="A322" s="333">
        <v>40503</v>
      </c>
      <c r="B322" s="333" t="s">
        <v>926</v>
      </c>
      <c r="C322" s="333"/>
      <c r="D322" s="333" t="s">
        <v>926</v>
      </c>
      <c r="E322" s="333">
        <v>40503</v>
      </c>
    </row>
    <row r="323" spans="1:5" ht="12.75" x14ac:dyDescent="0.2">
      <c r="A323" s="333">
        <v>40504</v>
      </c>
      <c r="B323" s="333" t="s">
        <v>1567</v>
      </c>
      <c r="C323" s="333"/>
      <c r="D323" s="333" t="s">
        <v>1567</v>
      </c>
      <c r="E323" s="333">
        <v>40504</v>
      </c>
    </row>
    <row r="324" spans="1:5" ht="12.75" x14ac:dyDescent="0.2">
      <c r="A324" s="333">
        <v>40505</v>
      </c>
      <c r="B324" s="333" t="s">
        <v>1393</v>
      </c>
      <c r="C324" s="333"/>
      <c r="D324" s="333" t="s">
        <v>1393</v>
      </c>
      <c r="E324" s="333">
        <v>40505</v>
      </c>
    </row>
    <row r="325" spans="1:5" ht="12.75" x14ac:dyDescent="0.2">
      <c r="A325" s="333">
        <v>40601</v>
      </c>
      <c r="B325" s="333" t="s">
        <v>847</v>
      </c>
      <c r="C325" s="333"/>
      <c r="D325" s="333" t="s">
        <v>847</v>
      </c>
      <c r="E325" s="333">
        <v>40601</v>
      </c>
    </row>
    <row r="326" spans="1:5" ht="12.75" x14ac:dyDescent="0.2">
      <c r="A326" s="333">
        <v>40602</v>
      </c>
      <c r="B326" s="333" t="s">
        <v>1312</v>
      </c>
      <c r="C326" s="333"/>
      <c r="D326" s="333" t="s">
        <v>1312</v>
      </c>
      <c r="E326" s="333">
        <v>40602</v>
      </c>
    </row>
    <row r="327" spans="1:5" ht="12.75" x14ac:dyDescent="0.2">
      <c r="A327" s="333">
        <v>40603</v>
      </c>
      <c r="B327" s="333" t="s">
        <v>1352</v>
      </c>
      <c r="C327" s="333"/>
      <c r="D327" s="333" t="s">
        <v>1352</v>
      </c>
      <c r="E327" s="333">
        <v>40603</v>
      </c>
    </row>
    <row r="328" spans="1:5" ht="12.75" x14ac:dyDescent="0.2">
      <c r="A328" s="333">
        <v>40604</v>
      </c>
      <c r="B328" s="333" t="s">
        <v>985</v>
      </c>
      <c r="C328" s="333"/>
      <c r="D328" s="333" t="s">
        <v>985</v>
      </c>
      <c r="E328" s="333">
        <v>40604</v>
      </c>
    </row>
    <row r="329" spans="1:5" ht="12.75" x14ac:dyDescent="0.2">
      <c r="A329" s="333">
        <v>40701</v>
      </c>
      <c r="B329" s="333" t="s">
        <v>1236</v>
      </c>
      <c r="C329" s="333"/>
      <c r="D329" s="333" t="s">
        <v>1236</v>
      </c>
      <c r="E329" s="333">
        <v>40701</v>
      </c>
    </row>
    <row r="330" spans="1:5" ht="12.75" x14ac:dyDescent="0.2">
      <c r="A330" s="333">
        <v>40702</v>
      </c>
      <c r="B330" s="333" t="s">
        <v>1568</v>
      </c>
      <c r="C330" s="333"/>
      <c r="D330" s="333" t="s">
        <v>1568</v>
      </c>
      <c r="E330" s="333">
        <v>40702</v>
      </c>
    </row>
    <row r="331" spans="1:5" ht="12.75" x14ac:dyDescent="0.2">
      <c r="A331" s="333">
        <v>40703</v>
      </c>
      <c r="B331" s="333" t="s">
        <v>1355</v>
      </c>
      <c r="C331" s="333"/>
      <c r="D331" s="333" t="s">
        <v>1355</v>
      </c>
      <c r="E331" s="333">
        <v>40703</v>
      </c>
    </row>
    <row r="332" spans="1:5" ht="12.75" x14ac:dyDescent="0.2">
      <c r="A332" s="333">
        <v>40801</v>
      </c>
      <c r="B332" s="333" t="s">
        <v>1243</v>
      </c>
      <c r="C332" s="333"/>
      <c r="D332" s="333" t="s">
        <v>1243</v>
      </c>
      <c r="E332" s="333">
        <v>40801</v>
      </c>
    </row>
    <row r="333" spans="1:5" ht="12.75" x14ac:dyDescent="0.2">
      <c r="A333" s="333">
        <v>40802</v>
      </c>
      <c r="B333" s="333" t="s">
        <v>885</v>
      </c>
      <c r="C333" s="333"/>
      <c r="D333" s="333" t="s">
        <v>885</v>
      </c>
      <c r="E333" s="333">
        <v>40802</v>
      </c>
    </row>
    <row r="334" spans="1:5" ht="12.75" x14ac:dyDescent="0.2">
      <c r="A334" s="333">
        <v>40803</v>
      </c>
      <c r="B334" s="333" t="s">
        <v>941</v>
      </c>
      <c r="C334" s="333"/>
      <c r="D334" s="333" t="s">
        <v>941</v>
      </c>
      <c r="E334" s="333">
        <v>40803</v>
      </c>
    </row>
    <row r="335" spans="1:5" ht="12.75" x14ac:dyDescent="0.2">
      <c r="A335" s="333">
        <v>40901</v>
      </c>
      <c r="B335" s="333" t="s">
        <v>855</v>
      </c>
      <c r="C335" s="333"/>
      <c r="D335" s="333" t="s">
        <v>855</v>
      </c>
      <c r="E335" s="333">
        <v>40901</v>
      </c>
    </row>
    <row r="336" spans="1:5" ht="12.75" x14ac:dyDescent="0.2">
      <c r="A336" s="333">
        <v>40902</v>
      </c>
      <c r="B336" s="333" t="s">
        <v>1569</v>
      </c>
      <c r="C336" s="333"/>
      <c r="D336" s="333" t="s">
        <v>1569</v>
      </c>
      <c r="E336" s="333">
        <v>40902</v>
      </c>
    </row>
    <row r="337" spans="1:5" ht="12.75" x14ac:dyDescent="0.2">
      <c r="A337" s="333">
        <v>41001</v>
      </c>
      <c r="B337" s="333" t="s">
        <v>1254</v>
      </c>
      <c r="C337" s="333"/>
      <c r="D337" s="333" t="s">
        <v>1254</v>
      </c>
      <c r="E337" s="333">
        <v>41001</v>
      </c>
    </row>
    <row r="338" spans="1:5" ht="12.75" x14ac:dyDescent="0.2">
      <c r="A338" s="333">
        <v>41002</v>
      </c>
      <c r="B338" s="333" t="s">
        <v>1325</v>
      </c>
      <c r="C338" s="333"/>
      <c r="D338" s="333" t="s">
        <v>1325</v>
      </c>
      <c r="E338" s="333">
        <v>41002</v>
      </c>
    </row>
    <row r="339" spans="1:5" ht="12.75" x14ac:dyDescent="0.2">
      <c r="A339" s="333">
        <v>41003</v>
      </c>
      <c r="B339" s="333" t="s">
        <v>1570</v>
      </c>
      <c r="C339" s="333"/>
      <c r="D339" s="333" t="s">
        <v>1570</v>
      </c>
      <c r="E339" s="333">
        <v>41003</v>
      </c>
    </row>
    <row r="340" spans="1:5" ht="12.75" x14ac:dyDescent="0.2">
      <c r="A340" s="333">
        <v>41004</v>
      </c>
      <c r="B340" s="333" t="s">
        <v>1381</v>
      </c>
      <c r="C340" s="333"/>
      <c r="D340" s="333" t="s">
        <v>1381</v>
      </c>
      <c r="E340" s="333">
        <v>41004</v>
      </c>
    </row>
    <row r="341" spans="1:5" ht="12.75" x14ac:dyDescent="0.2">
      <c r="A341" s="333">
        <v>41005</v>
      </c>
      <c r="B341" s="333" t="s">
        <v>1397</v>
      </c>
      <c r="C341" s="333"/>
      <c r="D341" s="333" t="s">
        <v>1397</v>
      </c>
      <c r="E341" s="333">
        <v>41005</v>
      </c>
    </row>
    <row r="342" spans="1:5" ht="12.75" x14ac:dyDescent="0.2">
      <c r="A342" s="333">
        <v>50101</v>
      </c>
      <c r="B342" s="333" t="s">
        <v>827</v>
      </c>
      <c r="C342" s="333"/>
      <c r="D342" s="333" t="s">
        <v>827</v>
      </c>
      <c r="E342" s="333">
        <v>50101</v>
      </c>
    </row>
    <row r="343" spans="1:5" ht="12.75" x14ac:dyDescent="0.2">
      <c r="A343" s="333">
        <v>50102</v>
      </c>
      <c r="B343" s="333" t="s">
        <v>865</v>
      </c>
      <c r="C343" s="333"/>
      <c r="D343" s="333" t="s">
        <v>865</v>
      </c>
      <c r="E343" s="333">
        <v>50102</v>
      </c>
    </row>
    <row r="344" spans="1:5" ht="12.75" x14ac:dyDescent="0.2">
      <c r="A344" s="333">
        <v>50103</v>
      </c>
      <c r="B344" s="333" t="s">
        <v>904</v>
      </c>
      <c r="C344" s="333"/>
      <c r="D344" s="333" t="s">
        <v>904</v>
      </c>
      <c r="E344" s="333">
        <v>50103</v>
      </c>
    </row>
    <row r="345" spans="1:5" ht="12.75" x14ac:dyDescent="0.2">
      <c r="A345" s="333">
        <v>50104</v>
      </c>
      <c r="B345" s="333" t="s">
        <v>957</v>
      </c>
      <c r="C345" s="333"/>
      <c r="D345" s="333" t="s">
        <v>957</v>
      </c>
      <c r="E345" s="333">
        <v>50104</v>
      </c>
    </row>
    <row r="346" spans="1:5" ht="12.75" x14ac:dyDescent="0.2">
      <c r="A346" s="333">
        <v>50105</v>
      </c>
      <c r="B346" s="333" t="s">
        <v>1385</v>
      </c>
      <c r="C346" s="333"/>
      <c r="D346" s="333" t="s">
        <v>1385</v>
      </c>
      <c r="E346" s="333">
        <v>50105</v>
      </c>
    </row>
    <row r="347" spans="1:5" ht="12.75" x14ac:dyDescent="0.2">
      <c r="A347" s="333">
        <v>50201</v>
      </c>
      <c r="B347" s="333" t="s">
        <v>830</v>
      </c>
      <c r="C347" s="333"/>
      <c r="D347" s="333" t="s">
        <v>830</v>
      </c>
      <c r="E347" s="333">
        <v>50201</v>
      </c>
    </row>
    <row r="348" spans="1:5" ht="12.75" x14ac:dyDescent="0.2">
      <c r="A348" s="333">
        <v>50202</v>
      </c>
      <c r="B348" s="333" t="s">
        <v>1280</v>
      </c>
      <c r="C348" s="333"/>
      <c r="D348" s="333" t="s">
        <v>1280</v>
      </c>
      <c r="E348" s="333">
        <v>50202</v>
      </c>
    </row>
    <row r="349" spans="1:5" ht="12.75" x14ac:dyDescent="0.2">
      <c r="A349" s="333">
        <v>50203</v>
      </c>
      <c r="B349" s="333" t="s">
        <v>907</v>
      </c>
      <c r="C349" s="333"/>
      <c r="D349" s="333" t="s">
        <v>907</v>
      </c>
      <c r="E349" s="333">
        <v>50203</v>
      </c>
    </row>
    <row r="350" spans="1:5" ht="12.75" x14ac:dyDescent="0.2">
      <c r="A350" s="333">
        <v>50204</v>
      </c>
      <c r="B350" s="333" t="s">
        <v>1571</v>
      </c>
      <c r="C350" s="333"/>
      <c r="D350" s="333" t="s">
        <v>1571</v>
      </c>
      <c r="E350" s="333">
        <v>50204</v>
      </c>
    </row>
    <row r="351" spans="1:5" ht="12.75" x14ac:dyDescent="0.2">
      <c r="A351" s="333">
        <v>50205</v>
      </c>
      <c r="B351" s="333" t="s">
        <v>1387</v>
      </c>
      <c r="C351" s="333"/>
      <c r="D351" s="333" t="s">
        <v>1387</v>
      </c>
      <c r="E351" s="333">
        <v>50205</v>
      </c>
    </row>
    <row r="352" spans="1:5" ht="12.75" x14ac:dyDescent="0.2">
      <c r="A352" s="333">
        <v>50206</v>
      </c>
      <c r="B352" s="333" t="s">
        <v>1019</v>
      </c>
      <c r="C352" s="333"/>
      <c r="D352" s="333" t="s">
        <v>1019</v>
      </c>
      <c r="E352" s="333">
        <v>50206</v>
      </c>
    </row>
    <row r="353" spans="1:5" ht="12.75" x14ac:dyDescent="0.2">
      <c r="A353" s="333">
        <v>50207</v>
      </c>
      <c r="B353" s="333" t="s">
        <v>1403</v>
      </c>
      <c r="C353" s="333"/>
      <c r="D353" s="333" t="s">
        <v>1403</v>
      </c>
      <c r="E353" s="333">
        <v>50207</v>
      </c>
    </row>
    <row r="354" spans="1:5" ht="12.75" x14ac:dyDescent="0.2">
      <c r="A354" s="333">
        <v>50301</v>
      </c>
      <c r="B354" s="333" t="s">
        <v>833</v>
      </c>
      <c r="C354" s="333"/>
      <c r="D354" s="333" t="s">
        <v>833</v>
      </c>
      <c r="E354" s="333">
        <v>50301</v>
      </c>
    </row>
    <row r="355" spans="1:5" ht="12.75" x14ac:dyDescent="0.2">
      <c r="A355" s="333">
        <v>50302</v>
      </c>
      <c r="B355" s="333" t="s">
        <v>1288</v>
      </c>
      <c r="C355" s="333"/>
      <c r="D355" s="333" t="s">
        <v>1288</v>
      </c>
      <c r="E355" s="333">
        <v>50302</v>
      </c>
    </row>
    <row r="356" spans="1:5" ht="12.75" x14ac:dyDescent="0.2">
      <c r="A356" s="333">
        <v>50303</v>
      </c>
      <c r="B356" s="333" t="s">
        <v>913</v>
      </c>
      <c r="C356" s="333"/>
      <c r="D356" s="333" t="s">
        <v>913</v>
      </c>
      <c r="E356" s="333">
        <v>50303</v>
      </c>
    </row>
    <row r="357" spans="1:5" ht="12.75" x14ac:dyDescent="0.2">
      <c r="A357" s="333">
        <v>50304</v>
      </c>
      <c r="B357" s="333" t="s">
        <v>968</v>
      </c>
      <c r="C357" s="333"/>
      <c r="D357" s="333" t="s">
        <v>968</v>
      </c>
      <c r="E357" s="333">
        <v>50304</v>
      </c>
    </row>
    <row r="358" spans="1:5" ht="12.75" x14ac:dyDescent="0.2">
      <c r="A358" s="333">
        <v>50305</v>
      </c>
      <c r="B358" s="333" t="s">
        <v>1008</v>
      </c>
      <c r="C358" s="333"/>
      <c r="D358" s="333" t="s">
        <v>1008</v>
      </c>
      <c r="E358" s="333">
        <v>50305</v>
      </c>
    </row>
    <row r="359" spans="1:5" ht="12.75" x14ac:dyDescent="0.2">
      <c r="A359" s="333">
        <v>50306</v>
      </c>
      <c r="B359" s="333" t="s">
        <v>1572</v>
      </c>
      <c r="C359" s="333"/>
      <c r="D359" s="333" t="s">
        <v>1572</v>
      </c>
      <c r="E359" s="333">
        <v>50306</v>
      </c>
    </row>
    <row r="360" spans="1:5" ht="12.75" x14ac:dyDescent="0.2">
      <c r="A360" s="333">
        <v>50307</v>
      </c>
      <c r="B360" s="333" t="s">
        <v>1405</v>
      </c>
      <c r="C360" s="333"/>
      <c r="D360" s="333" t="s">
        <v>1405</v>
      </c>
      <c r="E360" s="333">
        <v>50307</v>
      </c>
    </row>
    <row r="361" spans="1:5" ht="12.75" x14ac:dyDescent="0.2">
      <c r="A361" s="333">
        <v>50308</v>
      </c>
      <c r="B361" s="333" t="s">
        <v>1024</v>
      </c>
      <c r="C361" s="333"/>
      <c r="D361" s="333" t="s">
        <v>1024</v>
      </c>
      <c r="E361" s="333">
        <v>50308</v>
      </c>
    </row>
    <row r="362" spans="1:5" ht="12.75" x14ac:dyDescent="0.2">
      <c r="A362" s="333">
        <v>50309</v>
      </c>
      <c r="B362" s="333" t="s">
        <v>1025</v>
      </c>
      <c r="C362" s="333"/>
      <c r="D362" s="333" t="s">
        <v>1025</v>
      </c>
      <c r="E362" s="333">
        <v>50309</v>
      </c>
    </row>
    <row r="363" spans="1:5" ht="12.75" x14ac:dyDescent="0.2">
      <c r="A363" s="333">
        <v>50401</v>
      </c>
      <c r="B363" s="333" t="s">
        <v>837</v>
      </c>
      <c r="C363" s="333"/>
      <c r="D363" s="333" t="s">
        <v>837</v>
      </c>
      <c r="E363" s="333">
        <v>50401</v>
      </c>
    </row>
    <row r="364" spans="1:5" ht="12.75" x14ac:dyDescent="0.2">
      <c r="A364" s="333">
        <v>50402</v>
      </c>
      <c r="B364" s="333" t="s">
        <v>1573</v>
      </c>
      <c r="C364" s="333"/>
      <c r="D364" s="333" t="s">
        <v>1573</v>
      </c>
      <c r="E364" s="333">
        <v>50402</v>
      </c>
    </row>
    <row r="365" spans="1:5" ht="12.75" x14ac:dyDescent="0.2">
      <c r="A365" s="333">
        <v>50403</v>
      </c>
      <c r="B365" s="333" t="s">
        <v>918</v>
      </c>
      <c r="C365" s="333"/>
      <c r="D365" s="333" t="s">
        <v>918</v>
      </c>
      <c r="E365" s="333">
        <v>50403</v>
      </c>
    </row>
    <row r="366" spans="1:5" ht="12.75" x14ac:dyDescent="0.2">
      <c r="A366" s="333">
        <v>50404</v>
      </c>
      <c r="B366" s="333" t="s">
        <v>1371</v>
      </c>
      <c r="C366" s="333"/>
      <c r="D366" s="333" t="s">
        <v>1371</v>
      </c>
      <c r="E366" s="333">
        <v>50404</v>
      </c>
    </row>
    <row r="367" spans="1:5" ht="12.75" x14ac:dyDescent="0.2">
      <c r="A367" s="333">
        <v>50501</v>
      </c>
      <c r="B367" s="333" t="s">
        <v>843</v>
      </c>
      <c r="C367" s="333"/>
      <c r="D367" s="333" t="s">
        <v>843</v>
      </c>
      <c r="E367" s="333">
        <v>50501</v>
      </c>
    </row>
    <row r="368" spans="1:5" ht="12.75" x14ac:dyDescent="0.2">
      <c r="A368" s="333">
        <v>50502</v>
      </c>
      <c r="B368" s="333" t="s">
        <v>876</v>
      </c>
      <c r="C368" s="333"/>
      <c r="D368" s="333" t="s">
        <v>876</v>
      </c>
      <c r="E368" s="333">
        <v>50502</v>
      </c>
    </row>
    <row r="369" spans="1:5" ht="12.75" x14ac:dyDescent="0.2">
      <c r="A369" s="333">
        <v>50503</v>
      </c>
      <c r="B369" s="333" t="s">
        <v>927</v>
      </c>
      <c r="C369" s="333"/>
      <c r="D369" s="333" t="s">
        <v>927</v>
      </c>
      <c r="E369" s="333">
        <v>50503</v>
      </c>
    </row>
    <row r="370" spans="1:5" ht="12.75" x14ac:dyDescent="0.2">
      <c r="A370" s="333">
        <v>50504</v>
      </c>
      <c r="B370" s="333" t="s">
        <v>1372</v>
      </c>
      <c r="C370" s="333"/>
      <c r="D370" s="333" t="s">
        <v>1372</v>
      </c>
      <c r="E370" s="333">
        <v>50504</v>
      </c>
    </row>
    <row r="371" spans="1:5" ht="12.75" x14ac:dyDescent="0.2">
      <c r="A371" s="333">
        <v>50601</v>
      </c>
      <c r="B371" s="333" t="s">
        <v>848</v>
      </c>
      <c r="C371" s="333"/>
      <c r="D371" s="333" t="s">
        <v>848</v>
      </c>
      <c r="E371" s="333">
        <v>50601</v>
      </c>
    </row>
    <row r="372" spans="1:5" ht="12.75" x14ac:dyDescent="0.2">
      <c r="A372" s="333">
        <v>50602</v>
      </c>
      <c r="B372" s="333" t="s">
        <v>880</v>
      </c>
      <c r="C372" s="333"/>
      <c r="D372" s="333" t="s">
        <v>880</v>
      </c>
      <c r="E372" s="333">
        <v>50602</v>
      </c>
    </row>
    <row r="373" spans="1:5" ht="12.75" x14ac:dyDescent="0.2">
      <c r="A373" s="333">
        <v>50603</v>
      </c>
      <c r="B373" s="333" t="s">
        <v>934</v>
      </c>
      <c r="C373" s="333"/>
      <c r="D373" s="333" t="s">
        <v>934</v>
      </c>
      <c r="E373" s="333">
        <v>50603</v>
      </c>
    </row>
    <row r="374" spans="1:5" ht="12.75" x14ac:dyDescent="0.2">
      <c r="A374" s="333">
        <v>50604</v>
      </c>
      <c r="B374" s="333" t="s">
        <v>986</v>
      </c>
      <c r="C374" s="333"/>
      <c r="D374" s="333" t="s">
        <v>986</v>
      </c>
      <c r="E374" s="333">
        <v>50604</v>
      </c>
    </row>
    <row r="375" spans="1:5" ht="12.75" x14ac:dyDescent="0.2">
      <c r="A375" s="333">
        <v>50605</v>
      </c>
      <c r="B375" s="333" t="s">
        <v>1012</v>
      </c>
      <c r="C375" s="333"/>
      <c r="D375" s="333" t="s">
        <v>1012</v>
      </c>
      <c r="E375" s="333">
        <v>50605</v>
      </c>
    </row>
    <row r="376" spans="1:5" ht="12.75" x14ac:dyDescent="0.2">
      <c r="A376" s="333">
        <v>50701</v>
      </c>
      <c r="B376" s="333" t="s">
        <v>851</v>
      </c>
      <c r="C376" s="333"/>
      <c r="D376" s="333" t="s">
        <v>851</v>
      </c>
      <c r="E376" s="333">
        <v>50701</v>
      </c>
    </row>
    <row r="377" spans="1:5" ht="12.75" x14ac:dyDescent="0.2">
      <c r="A377" s="333">
        <v>50702</v>
      </c>
      <c r="B377" s="333" t="s">
        <v>883</v>
      </c>
      <c r="C377" s="333"/>
      <c r="D377" s="333" t="s">
        <v>883</v>
      </c>
      <c r="E377" s="333">
        <v>50702</v>
      </c>
    </row>
    <row r="378" spans="1:5" ht="12.75" x14ac:dyDescent="0.2">
      <c r="A378" s="333">
        <v>50703</v>
      </c>
      <c r="B378" s="333" t="s">
        <v>939</v>
      </c>
      <c r="C378" s="333"/>
      <c r="D378" s="333" t="s">
        <v>939</v>
      </c>
      <c r="E378" s="333">
        <v>50703</v>
      </c>
    </row>
    <row r="379" spans="1:5" ht="12.75" x14ac:dyDescent="0.2">
      <c r="A379" s="333">
        <v>50704</v>
      </c>
      <c r="B379" s="333" t="s">
        <v>988</v>
      </c>
      <c r="C379" s="333"/>
      <c r="D379" s="333" t="s">
        <v>988</v>
      </c>
      <c r="E379" s="333">
        <v>50704</v>
      </c>
    </row>
    <row r="380" spans="1:5" ht="12.75" x14ac:dyDescent="0.2">
      <c r="A380" s="333">
        <v>50801</v>
      </c>
      <c r="B380" s="333" t="s">
        <v>1245</v>
      </c>
      <c r="C380" s="333"/>
      <c r="D380" s="333" t="s">
        <v>1245</v>
      </c>
      <c r="E380" s="333">
        <v>50801</v>
      </c>
    </row>
    <row r="381" spans="1:5" ht="12.75" x14ac:dyDescent="0.2">
      <c r="A381" s="333">
        <v>50802</v>
      </c>
      <c r="B381" s="333" t="s">
        <v>1574</v>
      </c>
      <c r="C381" s="333"/>
      <c r="D381" s="333" t="s">
        <v>1574</v>
      </c>
      <c r="E381" s="333">
        <v>50802</v>
      </c>
    </row>
    <row r="382" spans="1:5" ht="12.75" x14ac:dyDescent="0.2">
      <c r="A382" s="333">
        <v>50803</v>
      </c>
      <c r="B382" s="333" t="s">
        <v>1360</v>
      </c>
      <c r="C382" s="333"/>
      <c r="D382" s="333" t="s">
        <v>1360</v>
      </c>
      <c r="E382" s="333">
        <v>50803</v>
      </c>
    </row>
    <row r="383" spans="1:5" ht="12.75" x14ac:dyDescent="0.2">
      <c r="A383" s="333">
        <v>50804</v>
      </c>
      <c r="B383" s="333" t="s">
        <v>1379</v>
      </c>
      <c r="C383" s="333"/>
      <c r="D383" s="333" t="s">
        <v>1379</v>
      </c>
      <c r="E383" s="333">
        <v>50804</v>
      </c>
    </row>
    <row r="384" spans="1:5" ht="12.75" x14ac:dyDescent="0.2">
      <c r="A384" s="333">
        <v>50805</v>
      </c>
      <c r="B384" s="333" t="s">
        <v>1395</v>
      </c>
      <c r="C384" s="333"/>
      <c r="D384" s="333" t="s">
        <v>1395</v>
      </c>
      <c r="E384" s="333">
        <v>50805</v>
      </c>
    </row>
    <row r="385" spans="1:5" ht="12.75" x14ac:dyDescent="0.2">
      <c r="A385" s="333">
        <v>50806</v>
      </c>
      <c r="B385" s="333" t="s">
        <v>1575</v>
      </c>
      <c r="C385" s="333"/>
      <c r="D385" s="333" t="s">
        <v>1575</v>
      </c>
      <c r="E385" s="333">
        <v>50806</v>
      </c>
    </row>
    <row r="386" spans="1:5" ht="12.75" x14ac:dyDescent="0.2">
      <c r="A386" s="333">
        <v>50807</v>
      </c>
      <c r="B386" s="333" t="s">
        <v>1408</v>
      </c>
      <c r="C386" s="333"/>
      <c r="D386" s="333" t="s">
        <v>1408</v>
      </c>
      <c r="E386" s="333">
        <v>50807</v>
      </c>
    </row>
    <row r="387" spans="1:5" ht="12.75" x14ac:dyDescent="0.2">
      <c r="A387" s="333">
        <v>50808</v>
      </c>
      <c r="B387" s="333" t="s">
        <v>1409</v>
      </c>
      <c r="C387" s="333"/>
      <c r="D387" s="333" t="s">
        <v>1409</v>
      </c>
      <c r="E387" s="333">
        <v>50808</v>
      </c>
    </row>
    <row r="388" spans="1:5" ht="12.75" x14ac:dyDescent="0.2">
      <c r="A388" s="333">
        <v>50901</v>
      </c>
      <c r="B388" s="333" t="s">
        <v>856</v>
      </c>
      <c r="C388" s="333"/>
      <c r="D388" s="333" t="s">
        <v>856</v>
      </c>
      <c r="E388" s="333">
        <v>50901</v>
      </c>
    </row>
    <row r="389" spans="1:5" ht="12.75" x14ac:dyDescent="0.2">
      <c r="A389" s="333">
        <v>50902</v>
      </c>
      <c r="B389" s="333" t="s">
        <v>890</v>
      </c>
      <c r="C389" s="333"/>
      <c r="D389" s="333" t="s">
        <v>890</v>
      </c>
      <c r="E389" s="333">
        <v>50902</v>
      </c>
    </row>
    <row r="390" spans="1:5" ht="12.75" x14ac:dyDescent="0.2">
      <c r="A390" s="333">
        <v>50903</v>
      </c>
      <c r="B390" s="333" t="s">
        <v>944</v>
      </c>
      <c r="C390" s="333"/>
      <c r="D390" s="333" t="s">
        <v>944</v>
      </c>
      <c r="E390" s="333">
        <v>50903</v>
      </c>
    </row>
    <row r="391" spans="1:5" ht="12.75" x14ac:dyDescent="0.2">
      <c r="A391" s="333">
        <v>50904</v>
      </c>
      <c r="B391" s="333" t="s">
        <v>995</v>
      </c>
      <c r="C391" s="333"/>
      <c r="D391" s="333" t="s">
        <v>995</v>
      </c>
      <c r="E391" s="333">
        <v>50904</v>
      </c>
    </row>
    <row r="392" spans="1:5" ht="12.75" x14ac:dyDescent="0.2">
      <c r="A392" s="333">
        <v>50905</v>
      </c>
      <c r="B392" s="333" t="s">
        <v>1014</v>
      </c>
      <c r="C392" s="333"/>
      <c r="D392" s="333" t="s">
        <v>1014</v>
      </c>
      <c r="E392" s="333">
        <v>50905</v>
      </c>
    </row>
    <row r="393" spans="1:5" ht="12.75" x14ac:dyDescent="0.2">
      <c r="A393" s="333">
        <v>50906</v>
      </c>
      <c r="B393" s="333" t="s">
        <v>1022</v>
      </c>
      <c r="C393" s="333"/>
      <c r="D393" s="333" t="s">
        <v>1022</v>
      </c>
      <c r="E393" s="333">
        <v>50906</v>
      </c>
    </row>
    <row r="394" spans="1:5" ht="12.75" x14ac:dyDescent="0.2">
      <c r="A394" s="333">
        <v>51001</v>
      </c>
      <c r="B394" s="333" t="s">
        <v>859</v>
      </c>
      <c r="C394" s="333"/>
      <c r="D394" s="333" t="s">
        <v>859</v>
      </c>
      <c r="E394" s="333">
        <v>51001</v>
      </c>
    </row>
    <row r="395" spans="1:5" ht="12.75" x14ac:dyDescent="0.2">
      <c r="A395" s="333">
        <v>51002</v>
      </c>
      <c r="B395" s="333" t="s">
        <v>895</v>
      </c>
      <c r="C395" s="333"/>
      <c r="D395" s="333" t="s">
        <v>895</v>
      </c>
      <c r="E395" s="333">
        <v>51002</v>
      </c>
    </row>
    <row r="396" spans="1:5" ht="12.75" x14ac:dyDescent="0.2">
      <c r="A396" s="333">
        <v>51003</v>
      </c>
      <c r="B396" s="333" t="s">
        <v>946</v>
      </c>
      <c r="C396" s="333"/>
      <c r="D396" s="333" t="s">
        <v>946</v>
      </c>
      <c r="E396" s="333">
        <v>51003</v>
      </c>
    </row>
    <row r="397" spans="1:5" ht="12.75" x14ac:dyDescent="0.2">
      <c r="A397" s="333">
        <v>51004</v>
      </c>
      <c r="B397" s="333" t="s">
        <v>996</v>
      </c>
      <c r="C397" s="333"/>
      <c r="D397" s="333" t="s">
        <v>996</v>
      </c>
      <c r="E397" s="333">
        <v>51004</v>
      </c>
    </row>
    <row r="398" spans="1:5" ht="12.75" x14ac:dyDescent="0.2">
      <c r="A398" s="333">
        <v>51101</v>
      </c>
      <c r="B398" s="333" t="s">
        <v>862</v>
      </c>
      <c r="C398" s="333"/>
      <c r="D398" s="333" t="s">
        <v>862</v>
      </c>
      <c r="E398" s="333">
        <v>51101</v>
      </c>
    </row>
    <row r="399" spans="1:5" ht="12.75" x14ac:dyDescent="0.2">
      <c r="A399" s="333">
        <v>51102</v>
      </c>
      <c r="B399" s="333" t="s">
        <v>900</v>
      </c>
      <c r="C399" s="333"/>
      <c r="D399" s="333" t="s">
        <v>900</v>
      </c>
      <c r="E399" s="333">
        <v>51102</v>
      </c>
    </row>
    <row r="400" spans="1:5" ht="12.75" x14ac:dyDescent="0.2">
      <c r="A400" s="333">
        <v>51103</v>
      </c>
      <c r="B400" s="333" t="s">
        <v>1576</v>
      </c>
      <c r="C400" s="333"/>
      <c r="D400" s="333" t="s">
        <v>1576</v>
      </c>
      <c r="E400" s="333">
        <v>51103</v>
      </c>
    </row>
    <row r="401" spans="1:5" ht="12.75" x14ac:dyDescent="0.2">
      <c r="A401" s="333">
        <v>51104</v>
      </c>
      <c r="B401" s="333" t="s">
        <v>998</v>
      </c>
      <c r="C401" s="333"/>
      <c r="D401" s="333" t="s">
        <v>998</v>
      </c>
      <c r="E401" s="333">
        <v>51104</v>
      </c>
    </row>
    <row r="402" spans="1:5" ht="12.75" x14ac:dyDescent="0.2">
      <c r="A402" s="333">
        <v>51105</v>
      </c>
      <c r="B402" s="333" t="s">
        <v>1017</v>
      </c>
      <c r="C402" s="333"/>
      <c r="D402" s="333" t="s">
        <v>1017</v>
      </c>
      <c r="E402" s="333">
        <v>51105</v>
      </c>
    </row>
    <row r="403" spans="1:5" ht="12.75" x14ac:dyDescent="0.2">
      <c r="A403" s="333">
        <v>60101</v>
      </c>
      <c r="B403" s="333" t="s">
        <v>828</v>
      </c>
      <c r="C403" s="333"/>
      <c r="D403" s="333" t="s">
        <v>828</v>
      </c>
      <c r="E403" s="333">
        <v>60101</v>
      </c>
    </row>
    <row r="404" spans="1:5" ht="12.75" x14ac:dyDescent="0.2">
      <c r="A404" s="333">
        <v>60102</v>
      </c>
      <c r="B404" s="333" t="s">
        <v>866</v>
      </c>
      <c r="C404" s="333"/>
      <c r="D404" s="333" t="s">
        <v>866</v>
      </c>
      <c r="E404" s="333">
        <v>60102</v>
      </c>
    </row>
    <row r="405" spans="1:5" ht="12.75" x14ac:dyDescent="0.2">
      <c r="A405" s="333">
        <v>60103</v>
      </c>
      <c r="B405" s="333" t="s">
        <v>905</v>
      </c>
      <c r="C405" s="333"/>
      <c r="D405" s="333" t="s">
        <v>905</v>
      </c>
      <c r="E405" s="333">
        <v>60103</v>
      </c>
    </row>
    <row r="406" spans="1:5" ht="12.75" x14ac:dyDescent="0.2">
      <c r="A406" s="333">
        <v>60104</v>
      </c>
      <c r="B406" s="333" t="s">
        <v>958</v>
      </c>
      <c r="C406" s="333"/>
      <c r="D406" s="333" t="s">
        <v>958</v>
      </c>
      <c r="E406" s="333">
        <v>60104</v>
      </c>
    </row>
    <row r="407" spans="1:5" ht="12.75" x14ac:dyDescent="0.2">
      <c r="A407" s="333">
        <v>60105</v>
      </c>
      <c r="B407" s="333" t="s">
        <v>1000</v>
      </c>
      <c r="C407" s="333"/>
      <c r="D407" s="333" t="s">
        <v>1000</v>
      </c>
      <c r="E407" s="333">
        <v>60105</v>
      </c>
    </row>
    <row r="408" spans="1:5" ht="12.75" x14ac:dyDescent="0.2">
      <c r="A408" s="333">
        <v>60106</v>
      </c>
      <c r="B408" s="333" t="s">
        <v>1018</v>
      </c>
      <c r="C408" s="333"/>
      <c r="D408" s="333" t="s">
        <v>1018</v>
      </c>
      <c r="E408" s="333">
        <v>60106</v>
      </c>
    </row>
    <row r="409" spans="1:5" ht="12.75" x14ac:dyDescent="0.2">
      <c r="A409" s="333">
        <v>60107</v>
      </c>
      <c r="B409" s="333" t="s">
        <v>1023</v>
      </c>
      <c r="C409" s="333"/>
      <c r="D409" s="333" t="s">
        <v>1023</v>
      </c>
      <c r="E409" s="333">
        <v>60107</v>
      </c>
    </row>
    <row r="410" spans="1:5" ht="12.75" x14ac:dyDescent="0.2">
      <c r="A410" s="333">
        <v>60108</v>
      </c>
      <c r="B410" s="333" t="s">
        <v>1026</v>
      </c>
      <c r="C410" s="333"/>
      <c r="D410" s="333" t="s">
        <v>1026</v>
      </c>
      <c r="E410" s="333">
        <v>60108</v>
      </c>
    </row>
    <row r="411" spans="1:5" ht="12.75" x14ac:dyDescent="0.2">
      <c r="A411" s="333">
        <v>60110</v>
      </c>
      <c r="B411" s="333" t="s">
        <v>1029</v>
      </c>
      <c r="C411" s="333"/>
      <c r="D411" s="333" t="s">
        <v>1029</v>
      </c>
      <c r="E411" s="333">
        <v>60110</v>
      </c>
    </row>
    <row r="412" spans="1:5" ht="12.75" x14ac:dyDescent="0.2">
      <c r="A412" s="333">
        <v>60111</v>
      </c>
      <c r="B412" s="333" t="s">
        <v>1410</v>
      </c>
      <c r="C412" s="333"/>
      <c r="D412" s="333" t="s">
        <v>1410</v>
      </c>
      <c r="E412" s="333">
        <v>60111</v>
      </c>
    </row>
    <row r="413" spans="1:5" ht="12.75" x14ac:dyDescent="0.2">
      <c r="A413" s="333">
        <v>60112</v>
      </c>
      <c r="B413" s="333" t="s">
        <v>1030</v>
      </c>
      <c r="C413" s="333"/>
      <c r="D413" s="333" t="s">
        <v>1030</v>
      </c>
      <c r="E413" s="333">
        <v>60112</v>
      </c>
    </row>
    <row r="414" spans="1:5" ht="12.75" x14ac:dyDescent="0.2">
      <c r="A414" s="333">
        <v>60113</v>
      </c>
      <c r="B414" s="333" t="s">
        <v>1031</v>
      </c>
      <c r="C414" s="333"/>
      <c r="D414" s="333" t="s">
        <v>1031</v>
      </c>
      <c r="E414" s="333">
        <v>60113</v>
      </c>
    </row>
    <row r="415" spans="1:5" ht="12.75" x14ac:dyDescent="0.2">
      <c r="A415" s="333">
        <v>60114</v>
      </c>
      <c r="B415" s="333" t="s">
        <v>1032</v>
      </c>
      <c r="C415" s="333"/>
      <c r="D415" s="333" t="s">
        <v>1032</v>
      </c>
      <c r="E415" s="333">
        <v>60114</v>
      </c>
    </row>
    <row r="416" spans="1:5" ht="12.75" x14ac:dyDescent="0.2">
      <c r="A416" s="333">
        <v>60115</v>
      </c>
      <c r="B416" s="333" t="s">
        <v>1033</v>
      </c>
      <c r="C416" s="333"/>
      <c r="D416" s="333" t="s">
        <v>1033</v>
      </c>
      <c r="E416" s="333">
        <v>60115</v>
      </c>
    </row>
    <row r="417" spans="1:5" ht="12.75" x14ac:dyDescent="0.2">
      <c r="A417" s="333">
        <v>60116</v>
      </c>
      <c r="B417" s="333" t="s">
        <v>1034</v>
      </c>
      <c r="C417" s="333"/>
      <c r="D417" s="333" t="s">
        <v>1034</v>
      </c>
      <c r="E417" s="333">
        <v>60116</v>
      </c>
    </row>
    <row r="418" spans="1:5" ht="12.75" x14ac:dyDescent="0.2">
      <c r="A418" s="333">
        <v>60201</v>
      </c>
      <c r="B418" s="333" t="s">
        <v>1195</v>
      </c>
      <c r="C418" s="333"/>
      <c r="D418" s="333" t="s">
        <v>1195</v>
      </c>
      <c r="E418" s="333">
        <v>60201</v>
      </c>
    </row>
    <row r="419" spans="1:5" ht="12.75" x14ac:dyDescent="0.2">
      <c r="A419" s="333">
        <v>60202</v>
      </c>
      <c r="B419" s="333" t="s">
        <v>868</v>
      </c>
      <c r="C419" s="333"/>
      <c r="D419" s="333" t="s">
        <v>868</v>
      </c>
      <c r="E419" s="333">
        <v>60202</v>
      </c>
    </row>
    <row r="420" spans="1:5" ht="12.75" x14ac:dyDescent="0.2">
      <c r="A420" s="333">
        <v>60203</v>
      </c>
      <c r="B420" s="333" t="s">
        <v>908</v>
      </c>
      <c r="C420" s="333"/>
      <c r="D420" s="333" t="s">
        <v>908</v>
      </c>
      <c r="E420" s="333">
        <v>60203</v>
      </c>
    </row>
    <row r="421" spans="1:5" ht="12.75" x14ac:dyDescent="0.2">
      <c r="A421" s="333">
        <v>60204</v>
      </c>
      <c r="B421" s="333" t="s">
        <v>964</v>
      </c>
      <c r="C421" s="333"/>
      <c r="D421" s="333" t="s">
        <v>964</v>
      </c>
      <c r="E421" s="333">
        <v>60204</v>
      </c>
    </row>
    <row r="422" spans="1:5" ht="12.75" x14ac:dyDescent="0.2">
      <c r="A422" s="333">
        <v>60205</v>
      </c>
      <c r="B422" s="333" t="s">
        <v>1388</v>
      </c>
      <c r="C422" s="333"/>
      <c r="D422" s="333" t="s">
        <v>1388</v>
      </c>
      <c r="E422" s="333">
        <v>60205</v>
      </c>
    </row>
    <row r="423" spans="1:5" ht="12.75" x14ac:dyDescent="0.2">
      <c r="A423" s="333">
        <v>60206</v>
      </c>
      <c r="B423" s="333" t="s">
        <v>1020</v>
      </c>
      <c r="C423" s="333"/>
      <c r="D423" s="333" t="s">
        <v>1020</v>
      </c>
      <c r="E423" s="333">
        <v>60206</v>
      </c>
    </row>
    <row r="424" spans="1:5" ht="12.75" x14ac:dyDescent="0.2">
      <c r="A424" s="333">
        <v>60301</v>
      </c>
      <c r="B424" s="333" t="s">
        <v>834</v>
      </c>
      <c r="C424" s="333"/>
      <c r="D424" s="333" t="s">
        <v>834</v>
      </c>
      <c r="E424" s="333">
        <v>60301</v>
      </c>
    </row>
    <row r="425" spans="1:5" ht="12.75" x14ac:dyDescent="0.2">
      <c r="A425" s="333">
        <v>60302</v>
      </c>
      <c r="B425" s="333" t="s">
        <v>1290</v>
      </c>
      <c r="C425" s="333"/>
      <c r="D425" s="333" t="s">
        <v>1290</v>
      </c>
      <c r="E425" s="333">
        <v>60302</v>
      </c>
    </row>
    <row r="426" spans="1:5" ht="12.75" x14ac:dyDescent="0.2">
      <c r="A426" s="333">
        <v>60303</v>
      </c>
      <c r="B426" s="333" t="s">
        <v>915</v>
      </c>
      <c r="C426" s="333"/>
      <c r="D426" s="333" t="s">
        <v>915</v>
      </c>
      <c r="E426" s="333">
        <v>60303</v>
      </c>
    </row>
    <row r="427" spans="1:5" ht="12.75" x14ac:dyDescent="0.2">
      <c r="A427" s="333">
        <v>60304</v>
      </c>
      <c r="B427" s="333" t="s">
        <v>970</v>
      </c>
      <c r="C427" s="333"/>
      <c r="D427" s="333" t="s">
        <v>970</v>
      </c>
      <c r="E427" s="333">
        <v>60304</v>
      </c>
    </row>
    <row r="428" spans="1:5" ht="12.75" x14ac:dyDescent="0.2">
      <c r="A428" s="333">
        <v>60305</v>
      </c>
      <c r="B428" s="333" t="s">
        <v>1009</v>
      </c>
      <c r="C428" s="333"/>
      <c r="D428" s="333" t="s">
        <v>1009</v>
      </c>
      <c r="E428" s="333">
        <v>60305</v>
      </c>
    </row>
    <row r="429" spans="1:5" ht="12.75" x14ac:dyDescent="0.2">
      <c r="A429" s="333">
        <v>60306</v>
      </c>
      <c r="B429" s="333" t="s">
        <v>1021</v>
      </c>
      <c r="C429" s="333"/>
      <c r="D429" s="333" t="s">
        <v>1021</v>
      </c>
      <c r="E429" s="333">
        <v>60306</v>
      </c>
    </row>
    <row r="430" spans="1:5" ht="12.75" x14ac:dyDescent="0.2">
      <c r="A430" s="333">
        <v>60307</v>
      </c>
      <c r="B430" s="333" t="s">
        <v>1406</v>
      </c>
      <c r="C430" s="333"/>
      <c r="D430" s="333" t="s">
        <v>1406</v>
      </c>
      <c r="E430" s="333">
        <v>60307</v>
      </c>
    </row>
    <row r="431" spans="1:5" ht="12.75" x14ac:dyDescent="0.2">
      <c r="A431" s="333">
        <v>60308</v>
      </c>
      <c r="B431" s="333" t="s">
        <v>1027</v>
      </c>
      <c r="C431" s="333"/>
      <c r="D431" s="333" t="s">
        <v>1027</v>
      </c>
      <c r="E431" s="333">
        <v>60308</v>
      </c>
    </row>
    <row r="432" spans="1:5" ht="12.75" x14ac:dyDescent="0.2">
      <c r="A432" s="333">
        <v>60309</v>
      </c>
      <c r="B432" s="333" t="s">
        <v>1028</v>
      </c>
      <c r="C432" s="333"/>
      <c r="D432" s="333" t="s">
        <v>1028</v>
      </c>
      <c r="E432" s="333">
        <v>60309</v>
      </c>
    </row>
    <row r="433" spans="1:5" ht="12.75" x14ac:dyDescent="0.2">
      <c r="A433" s="333">
        <v>60401</v>
      </c>
      <c r="B433" s="333" t="s">
        <v>838</v>
      </c>
      <c r="C433" s="333"/>
      <c r="D433" s="333" t="s">
        <v>838</v>
      </c>
      <c r="E433" s="333">
        <v>60401</v>
      </c>
    </row>
    <row r="434" spans="1:5" ht="12.75" x14ac:dyDescent="0.2">
      <c r="A434" s="333">
        <v>60402</v>
      </c>
      <c r="B434" s="333" t="s">
        <v>1577</v>
      </c>
      <c r="C434" s="333"/>
      <c r="D434" s="333" t="s">
        <v>1577</v>
      </c>
      <c r="E434" s="333">
        <v>60402</v>
      </c>
    </row>
    <row r="435" spans="1:5" ht="12.75" x14ac:dyDescent="0.2">
      <c r="A435" s="333">
        <v>60403</v>
      </c>
      <c r="B435" s="333" t="s">
        <v>920</v>
      </c>
      <c r="C435" s="333"/>
      <c r="D435" s="333" t="s">
        <v>920</v>
      </c>
      <c r="E435" s="333">
        <v>60403</v>
      </c>
    </row>
    <row r="436" spans="1:5" ht="12.75" x14ac:dyDescent="0.2">
      <c r="A436" s="333">
        <v>60501</v>
      </c>
      <c r="B436" s="333" t="s">
        <v>1222</v>
      </c>
      <c r="C436" s="333"/>
      <c r="D436" s="333" t="s">
        <v>1222</v>
      </c>
      <c r="E436" s="333">
        <v>60501</v>
      </c>
    </row>
    <row r="437" spans="1:5" ht="12.75" x14ac:dyDescent="0.2">
      <c r="A437" s="333">
        <v>60502</v>
      </c>
      <c r="B437" s="333" t="s">
        <v>877</v>
      </c>
      <c r="C437" s="333"/>
      <c r="D437" s="333" t="s">
        <v>877</v>
      </c>
      <c r="E437" s="333">
        <v>60502</v>
      </c>
    </row>
    <row r="438" spans="1:5" ht="12.75" x14ac:dyDescent="0.2">
      <c r="A438" s="333">
        <v>60503</v>
      </c>
      <c r="B438" s="333" t="s">
        <v>928</v>
      </c>
      <c r="C438" s="333"/>
      <c r="D438" s="333" t="s">
        <v>928</v>
      </c>
      <c r="E438" s="333">
        <v>60503</v>
      </c>
    </row>
    <row r="439" spans="1:5" ht="12.75" x14ac:dyDescent="0.2">
      <c r="A439" s="333">
        <v>60504</v>
      </c>
      <c r="B439" s="333" t="s">
        <v>1373</v>
      </c>
      <c r="C439" s="333"/>
      <c r="D439" s="333" t="s">
        <v>1373</v>
      </c>
      <c r="E439" s="333">
        <v>60504</v>
      </c>
    </row>
    <row r="440" spans="1:5" ht="12.75" x14ac:dyDescent="0.2">
      <c r="A440" s="333">
        <v>60505</v>
      </c>
      <c r="B440" s="333" t="s">
        <v>1011</v>
      </c>
      <c r="C440" s="333"/>
      <c r="D440" s="333" t="s">
        <v>1011</v>
      </c>
      <c r="E440" s="333">
        <v>60505</v>
      </c>
    </row>
    <row r="441" spans="1:5" ht="12.75" x14ac:dyDescent="0.2">
      <c r="A441" s="333">
        <v>60506</v>
      </c>
      <c r="B441" s="333" t="s">
        <v>1402</v>
      </c>
      <c r="C441" s="333"/>
      <c r="D441" s="333" t="s">
        <v>1402</v>
      </c>
      <c r="E441" s="333">
        <v>60506</v>
      </c>
    </row>
    <row r="442" spans="1:5" ht="12.75" x14ac:dyDescent="0.2">
      <c r="A442" s="333">
        <v>60601</v>
      </c>
      <c r="B442" s="333" t="s">
        <v>1578</v>
      </c>
      <c r="C442" s="333"/>
      <c r="D442" s="333" t="s">
        <v>1578</v>
      </c>
      <c r="E442" s="333">
        <v>60601</v>
      </c>
    </row>
    <row r="443" spans="1:5" ht="12.75" x14ac:dyDescent="0.2">
      <c r="A443" s="333">
        <v>60602</v>
      </c>
      <c r="B443" s="333" t="s">
        <v>1579</v>
      </c>
      <c r="C443" s="333"/>
      <c r="D443" s="333" t="s">
        <v>1579</v>
      </c>
      <c r="E443" s="333">
        <v>60602</v>
      </c>
    </row>
    <row r="444" spans="1:5" ht="12.75" x14ac:dyDescent="0.2">
      <c r="A444" s="333">
        <v>60603</v>
      </c>
      <c r="B444" s="333" t="s">
        <v>1580</v>
      </c>
      <c r="C444" s="333"/>
      <c r="D444" s="333" t="s">
        <v>1580</v>
      </c>
      <c r="E444" s="333">
        <v>60603</v>
      </c>
    </row>
    <row r="445" spans="1:5" ht="12.75" x14ac:dyDescent="0.2">
      <c r="A445" s="333">
        <v>60701</v>
      </c>
      <c r="B445" s="333" t="s">
        <v>852</v>
      </c>
      <c r="C445" s="333"/>
      <c r="D445" s="333" t="s">
        <v>852</v>
      </c>
      <c r="E445" s="333">
        <v>60701</v>
      </c>
    </row>
    <row r="446" spans="1:5" ht="12.75" x14ac:dyDescent="0.2">
      <c r="A446" s="333">
        <v>60703</v>
      </c>
      <c r="B446" s="333" t="s">
        <v>1357</v>
      </c>
      <c r="C446" s="333"/>
      <c r="D446" s="333" t="s">
        <v>1357</v>
      </c>
      <c r="E446" s="333">
        <v>60703</v>
      </c>
    </row>
    <row r="447" spans="1:5" ht="12.75" x14ac:dyDescent="0.2">
      <c r="A447" s="333">
        <v>60704</v>
      </c>
      <c r="B447" s="333" t="s">
        <v>1378</v>
      </c>
      <c r="C447" s="333"/>
      <c r="D447" s="333" t="s">
        <v>1378</v>
      </c>
      <c r="E447" s="333">
        <v>60704</v>
      </c>
    </row>
    <row r="448" spans="1:5" ht="12.75" x14ac:dyDescent="0.2">
      <c r="A448" s="333">
        <v>60801</v>
      </c>
      <c r="B448" s="333" t="s">
        <v>853</v>
      </c>
      <c r="C448" s="333"/>
      <c r="D448" s="333" t="s">
        <v>853</v>
      </c>
      <c r="E448" s="333">
        <v>60801</v>
      </c>
    </row>
    <row r="449" spans="1:5" ht="12.75" x14ac:dyDescent="0.2">
      <c r="A449" s="333">
        <v>60802</v>
      </c>
      <c r="B449" s="333" t="s">
        <v>886</v>
      </c>
      <c r="C449" s="333"/>
      <c r="D449" s="333" t="s">
        <v>886</v>
      </c>
      <c r="E449" s="333">
        <v>60802</v>
      </c>
    </row>
    <row r="450" spans="1:5" ht="12.75" x14ac:dyDescent="0.2">
      <c r="A450" s="333">
        <v>60803</v>
      </c>
      <c r="B450" s="333" t="s">
        <v>1581</v>
      </c>
      <c r="C450" s="333"/>
      <c r="D450" s="333" t="s">
        <v>1581</v>
      </c>
      <c r="E450" s="333">
        <v>60803</v>
      </c>
    </row>
    <row r="451" spans="1:5" ht="12.75" x14ac:dyDescent="0.2">
      <c r="A451" s="333">
        <v>60804</v>
      </c>
      <c r="B451" s="333" t="s">
        <v>994</v>
      </c>
      <c r="C451" s="333"/>
      <c r="D451" s="333" t="s">
        <v>994</v>
      </c>
      <c r="E451" s="333">
        <v>60804</v>
      </c>
    </row>
    <row r="452" spans="1:5" ht="12.75" x14ac:dyDescent="0.2">
      <c r="A452" s="333">
        <v>60805</v>
      </c>
      <c r="B452" s="333" t="s">
        <v>1013</v>
      </c>
      <c r="C452" s="333"/>
      <c r="D452" s="333" t="s">
        <v>1013</v>
      </c>
      <c r="E452" s="333">
        <v>60805</v>
      </c>
    </row>
    <row r="453" spans="1:5" ht="12.75" x14ac:dyDescent="0.2">
      <c r="A453" s="333">
        <v>60806</v>
      </c>
      <c r="B453" s="333" t="s">
        <v>1582</v>
      </c>
      <c r="C453" s="333"/>
      <c r="D453" s="333" t="s">
        <v>1582</v>
      </c>
      <c r="E453" s="333">
        <v>60806</v>
      </c>
    </row>
    <row r="454" spans="1:5" ht="12.75" x14ac:dyDescent="0.2">
      <c r="A454" s="333">
        <v>60901</v>
      </c>
      <c r="B454" s="333" t="s">
        <v>857</v>
      </c>
      <c r="C454" s="333"/>
      <c r="D454" s="333" t="s">
        <v>857</v>
      </c>
      <c r="E454" s="333">
        <v>60901</v>
      </c>
    </row>
    <row r="455" spans="1:5" ht="12.75" x14ac:dyDescent="0.2">
      <c r="A455" s="333">
        <v>61001</v>
      </c>
      <c r="B455" s="333" t="s">
        <v>860</v>
      </c>
      <c r="C455" s="333"/>
      <c r="D455" s="333" t="s">
        <v>860</v>
      </c>
      <c r="E455" s="333">
        <v>61001</v>
      </c>
    </row>
    <row r="456" spans="1:5" ht="12.75" x14ac:dyDescent="0.2">
      <c r="A456" s="333">
        <v>61002</v>
      </c>
      <c r="B456" s="333" t="s">
        <v>896</v>
      </c>
      <c r="C456" s="333"/>
      <c r="D456" s="333" t="s">
        <v>896</v>
      </c>
      <c r="E456" s="333">
        <v>61002</v>
      </c>
    </row>
    <row r="457" spans="1:5" ht="12.75" x14ac:dyDescent="0.2">
      <c r="A457" s="333">
        <v>61003</v>
      </c>
      <c r="B457" s="333" t="s">
        <v>948</v>
      </c>
      <c r="C457" s="333"/>
      <c r="D457" s="333" t="s">
        <v>948</v>
      </c>
      <c r="E457" s="333">
        <v>61003</v>
      </c>
    </row>
    <row r="458" spans="1:5" ht="12.75" x14ac:dyDescent="0.2">
      <c r="A458" s="333">
        <v>61004</v>
      </c>
      <c r="B458" s="333" t="s">
        <v>997</v>
      </c>
      <c r="C458" s="333"/>
      <c r="D458" s="333" t="s">
        <v>997</v>
      </c>
      <c r="E458" s="333">
        <v>61004</v>
      </c>
    </row>
    <row r="459" spans="1:5" ht="12.75" x14ac:dyDescent="0.2">
      <c r="A459" s="333">
        <v>61101</v>
      </c>
      <c r="B459" s="333" t="s">
        <v>1261</v>
      </c>
      <c r="C459" s="333"/>
      <c r="D459" s="333" t="s">
        <v>1261</v>
      </c>
      <c r="E459" s="333">
        <v>61101</v>
      </c>
    </row>
    <row r="460" spans="1:5" ht="12.75" x14ac:dyDescent="0.2">
      <c r="A460" s="333">
        <v>61102</v>
      </c>
      <c r="B460" s="333" t="s">
        <v>1328</v>
      </c>
      <c r="C460" s="333"/>
      <c r="D460" s="333" t="s">
        <v>1328</v>
      </c>
      <c r="E460" s="333">
        <v>61102</v>
      </c>
    </row>
    <row r="461" spans="1:5" ht="12.75" x14ac:dyDescent="0.2">
      <c r="A461" s="333">
        <v>61103</v>
      </c>
      <c r="B461" s="333" t="s">
        <v>1520</v>
      </c>
      <c r="C461" s="333"/>
      <c r="D461" s="333" t="s">
        <v>1520</v>
      </c>
      <c r="E461" s="333">
        <v>61103</v>
      </c>
    </row>
    <row r="462" spans="1:5" ht="12.75" x14ac:dyDescent="0.2">
      <c r="A462" s="333">
        <v>61201</v>
      </c>
      <c r="B462" s="333" t="s">
        <v>1519</v>
      </c>
      <c r="C462" s="333"/>
      <c r="D462" s="333" t="s">
        <v>1519</v>
      </c>
      <c r="E462" s="333">
        <v>61201</v>
      </c>
    </row>
    <row r="463" spans="1:5" ht="12.75" x14ac:dyDescent="0.2">
      <c r="A463" s="333">
        <v>61301</v>
      </c>
      <c r="B463" s="333" t="s">
        <v>1523</v>
      </c>
      <c r="C463" s="333"/>
      <c r="D463" s="333" t="s">
        <v>1523</v>
      </c>
      <c r="E463" s="333">
        <v>61301</v>
      </c>
    </row>
    <row r="464" spans="1:5" ht="12.75" x14ac:dyDescent="0.2">
      <c r="A464" s="333">
        <v>70101</v>
      </c>
      <c r="B464" s="333" t="s">
        <v>1186</v>
      </c>
      <c r="C464" s="333"/>
      <c r="D464" s="333" t="s">
        <v>1186</v>
      </c>
      <c r="E464" s="333">
        <v>70101</v>
      </c>
    </row>
    <row r="465" spans="1:5" ht="12.75" x14ac:dyDescent="0.2">
      <c r="A465" s="333">
        <v>70102</v>
      </c>
      <c r="B465" s="333" t="s">
        <v>1273</v>
      </c>
      <c r="C465" s="333"/>
      <c r="D465" s="333" t="s">
        <v>1273</v>
      </c>
      <c r="E465" s="333">
        <v>70102</v>
      </c>
    </row>
    <row r="466" spans="1:5" ht="12.75" x14ac:dyDescent="0.2">
      <c r="A466" s="333">
        <v>70103</v>
      </c>
      <c r="B466" s="333" t="s">
        <v>1336</v>
      </c>
      <c r="C466" s="333"/>
      <c r="D466" s="333" t="s">
        <v>1336</v>
      </c>
      <c r="E466" s="333">
        <v>70103</v>
      </c>
    </row>
    <row r="467" spans="1:5" ht="12.75" x14ac:dyDescent="0.2">
      <c r="A467" s="333">
        <v>70104</v>
      </c>
      <c r="B467" s="333" t="s">
        <v>1363</v>
      </c>
      <c r="C467" s="333"/>
      <c r="D467" s="333" t="s">
        <v>1363</v>
      </c>
      <c r="E467" s="333">
        <v>70104</v>
      </c>
    </row>
    <row r="468" spans="1:5" ht="12.75" x14ac:dyDescent="0.2">
      <c r="A468" s="333">
        <v>70201</v>
      </c>
      <c r="B468" s="333" t="s">
        <v>1197</v>
      </c>
      <c r="C468" s="333"/>
      <c r="D468" s="333" t="s">
        <v>1197</v>
      </c>
      <c r="E468" s="333">
        <v>70201</v>
      </c>
    </row>
    <row r="469" spans="1:5" ht="12.75" x14ac:dyDescent="0.2">
      <c r="A469" s="333">
        <v>70202</v>
      </c>
      <c r="B469" s="333" t="s">
        <v>1281</v>
      </c>
      <c r="C469" s="333"/>
      <c r="D469" s="333" t="s">
        <v>1281</v>
      </c>
      <c r="E469" s="333">
        <v>70202</v>
      </c>
    </row>
    <row r="470" spans="1:5" ht="12.75" x14ac:dyDescent="0.2">
      <c r="A470" s="333">
        <v>70203</v>
      </c>
      <c r="B470" s="333" t="s">
        <v>1583</v>
      </c>
      <c r="C470" s="333"/>
      <c r="D470" s="333" t="s">
        <v>1583</v>
      </c>
      <c r="E470" s="333">
        <v>70203</v>
      </c>
    </row>
    <row r="471" spans="1:5" ht="12.75" x14ac:dyDescent="0.2">
      <c r="A471" s="333">
        <v>70204</v>
      </c>
      <c r="B471" s="333" t="s">
        <v>1365</v>
      </c>
      <c r="C471" s="333"/>
      <c r="D471" s="333" t="s">
        <v>1365</v>
      </c>
      <c r="E471" s="333">
        <v>70204</v>
      </c>
    </row>
    <row r="472" spans="1:5" ht="12.75" x14ac:dyDescent="0.2">
      <c r="A472" s="333">
        <v>70205</v>
      </c>
      <c r="B472" s="333" t="s">
        <v>1389</v>
      </c>
      <c r="C472" s="333"/>
      <c r="D472" s="333" t="s">
        <v>1389</v>
      </c>
      <c r="E472" s="333">
        <v>70205</v>
      </c>
    </row>
    <row r="473" spans="1:5" ht="12.75" x14ac:dyDescent="0.2">
      <c r="A473" s="333">
        <v>70206</v>
      </c>
      <c r="B473" s="333" t="s">
        <v>1400</v>
      </c>
      <c r="C473" s="333"/>
      <c r="D473" s="333" t="s">
        <v>1400</v>
      </c>
      <c r="E473" s="333">
        <v>70206</v>
      </c>
    </row>
    <row r="474" spans="1:5" ht="12.75" x14ac:dyDescent="0.2">
      <c r="A474" s="333">
        <v>70207</v>
      </c>
      <c r="B474" s="333" t="s">
        <v>1404</v>
      </c>
      <c r="C474" s="333"/>
      <c r="D474" s="333" t="s">
        <v>1404</v>
      </c>
      <c r="E474" s="333">
        <v>70207</v>
      </c>
    </row>
    <row r="475" spans="1:5" ht="12.75" x14ac:dyDescent="0.2">
      <c r="A475" s="333">
        <v>70301</v>
      </c>
      <c r="B475" s="333" t="s">
        <v>835</v>
      </c>
      <c r="C475" s="333"/>
      <c r="D475" s="333" t="s">
        <v>835</v>
      </c>
      <c r="E475" s="333">
        <v>70301</v>
      </c>
    </row>
    <row r="476" spans="1:5" ht="12.75" x14ac:dyDescent="0.2">
      <c r="A476" s="333">
        <v>70302</v>
      </c>
      <c r="B476" s="333" t="s">
        <v>871</v>
      </c>
      <c r="C476" s="333"/>
      <c r="D476" s="333" t="s">
        <v>871</v>
      </c>
      <c r="E476" s="333">
        <v>70302</v>
      </c>
    </row>
    <row r="477" spans="1:5" ht="12.75" x14ac:dyDescent="0.2">
      <c r="A477" s="333">
        <v>70303</v>
      </c>
      <c r="B477" s="333" t="s">
        <v>916</v>
      </c>
      <c r="C477" s="333"/>
      <c r="D477" s="333" t="s">
        <v>916</v>
      </c>
      <c r="E477" s="333">
        <v>70303</v>
      </c>
    </row>
    <row r="478" spans="1:5" ht="12.75" x14ac:dyDescent="0.2">
      <c r="A478" s="333">
        <v>70304</v>
      </c>
      <c r="B478" s="333" t="s">
        <v>972</v>
      </c>
      <c r="C478" s="333"/>
      <c r="D478" s="333" t="s">
        <v>972</v>
      </c>
      <c r="E478" s="333">
        <v>70304</v>
      </c>
    </row>
    <row r="479" spans="1:5" ht="12.75" x14ac:dyDescent="0.2">
      <c r="A479" s="333">
        <v>70305</v>
      </c>
      <c r="B479" s="333" t="s">
        <v>1584</v>
      </c>
      <c r="C479" s="333"/>
      <c r="D479" s="333" t="s">
        <v>1584</v>
      </c>
      <c r="E479" s="333">
        <v>70305</v>
      </c>
    </row>
    <row r="480" spans="1:5" ht="12.75" x14ac:dyDescent="0.2">
      <c r="A480" s="333">
        <v>70306</v>
      </c>
      <c r="B480" s="333" t="s">
        <v>1401</v>
      </c>
      <c r="C480" s="333"/>
      <c r="D480" s="333" t="s">
        <v>1401</v>
      </c>
      <c r="E480" s="333">
        <v>70306</v>
      </c>
    </row>
    <row r="481" spans="1:5" ht="12.75" x14ac:dyDescent="0.2">
      <c r="A481" s="333">
        <v>70307</v>
      </c>
      <c r="B481" s="333" t="s">
        <v>1407</v>
      </c>
      <c r="C481" s="333"/>
      <c r="D481" s="333" t="s">
        <v>1407</v>
      </c>
      <c r="E481" s="333">
        <v>70307</v>
      </c>
    </row>
    <row r="482" spans="1:5" ht="12.75" x14ac:dyDescent="0.2">
      <c r="A482" s="333">
        <v>70401</v>
      </c>
      <c r="B482" s="333" t="s">
        <v>839</v>
      </c>
      <c r="C482" s="333"/>
      <c r="D482" s="333" t="s">
        <v>839</v>
      </c>
      <c r="E482" s="333">
        <v>70401</v>
      </c>
    </row>
    <row r="483" spans="1:5" ht="12.75" x14ac:dyDescent="0.2">
      <c r="A483" s="333">
        <v>70402</v>
      </c>
      <c r="B483" s="333" t="s">
        <v>873</v>
      </c>
      <c r="C483" s="333"/>
      <c r="D483" s="333" t="s">
        <v>873</v>
      </c>
      <c r="E483" s="333">
        <v>70402</v>
      </c>
    </row>
    <row r="484" spans="1:5" ht="12.75" x14ac:dyDescent="0.2">
      <c r="A484" s="333">
        <v>70403</v>
      </c>
      <c r="B484" s="333" t="s">
        <v>922</v>
      </c>
      <c r="C484" s="333"/>
      <c r="D484" s="333" t="s">
        <v>922</v>
      </c>
      <c r="E484" s="333">
        <v>70403</v>
      </c>
    </row>
    <row r="485" spans="1:5" ht="12.75" x14ac:dyDescent="0.2">
      <c r="A485" s="333">
        <v>70404</v>
      </c>
      <c r="B485" s="333" t="s">
        <v>977</v>
      </c>
      <c r="C485" s="333"/>
      <c r="D485" s="333" t="s">
        <v>977</v>
      </c>
      <c r="E485" s="333">
        <v>70404</v>
      </c>
    </row>
    <row r="486" spans="1:5" ht="12.75" x14ac:dyDescent="0.2">
      <c r="A486" s="333">
        <v>70501</v>
      </c>
      <c r="B486" s="333" t="s">
        <v>844</v>
      </c>
      <c r="C486" s="333"/>
      <c r="D486" s="333" t="s">
        <v>844</v>
      </c>
      <c r="E486" s="333">
        <v>70501</v>
      </c>
    </row>
    <row r="487" spans="1:5" ht="12.75" x14ac:dyDescent="0.2">
      <c r="A487" s="333">
        <v>70502</v>
      </c>
      <c r="B487" s="333" t="s">
        <v>1309</v>
      </c>
      <c r="C487" s="333"/>
      <c r="D487" s="333" t="s">
        <v>1309</v>
      </c>
      <c r="E487" s="333">
        <v>70502</v>
      </c>
    </row>
    <row r="488" spans="1:5" ht="12.75" x14ac:dyDescent="0.2">
      <c r="A488" s="333">
        <v>70503</v>
      </c>
      <c r="B488" s="333" t="s">
        <v>929</v>
      </c>
      <c r="C488" s="333"/>
      <c r="D488" s="333" t="s">
        <v>929</v>
      </c>
      <c r="E488" s="333">
        <v>70503</v>
      </c>
    </row>
    <row r="489" spans="1:5" ht="12.75" x14ac:dyDescent="0.2">
      <c r="A489" s="333">
        <v>70601</v>
      </c>
      <c r="B489" s="333" t="s">
        <v>1230</v>
      </c>
      <c r="C489" s="333"/>
      <c r="D489" s="333" t="s">
        <v>1230</v>
      </c>
      <c r="E489" s="333">
        <v>70601</v>
      </c>
    </row>
    <row r="490" spans="1:5" ht="12.75" x14ac:dyDescent="0.2">
      <c r="A490" s="333">
        <v>70602</v>
      </c>
      <c r="B490" s="333" t="s">
        <v>1316</v>
      </c>
      <c r="C490" s="333"/>
      <c r="D490" s="333" t="s">
        <v>1316</v>
      </c>
      <c r="E490" s="333">
        <v>70602</v>
      </c>
    </row>
    <row r="491" spans="1:5" ht="12.75" x14ac:dyDescent="0.2">
      <c r="A491" s="333">
        <v>70603</v>
      </c>
      <c r="B491" s="333" t="s">
        <v>1353</v>
      </c>
      <c r="C491" s="333"/>
      <c r="D491" s="333" t="s">
        <v>1353</v>
      </c>
      <c r="E491" s="333">
        <v>70603</v>
      </c>
    </row>
    <row r="492" spans="1:5" ht="12.75" x14ac:dyDescent="0.2">
      <c r="A492" s="333">
        <v>70604</v>
      </c>
      <c r="B492" s="333" t="s">
        <v>1377</v>
      </c>
      <c r="C492" s="333"/>
      <c r="D492" s="333" t="s">
        <v>1377</v>
      </c>
      <c r="E492" s="333">
        <v>70604</v>
      </c>
    </row>
    <row r="493" spans="1:5" ht="12.75" x14ac:dyDescent="0.2">
      <c r="A493" s="334">
        <v>70605</v>
      </c>
      <c r="B493" s="333" t="s">
        <v>1394</v>
      </c>
      <c r="C493" s="333"/>
      <c r="D493" s="333" t="s">
        <v>1394</v>
      </c>
      <c r="E493" s="334">
        <v>70605</v>
      </c>
    </row>
  </sheetData>
  <sheetProtection algorithmName="SHA-512" hashValue="BbQTejWAeWbqv4SYXWxxKZi2p3PMbUF0QNJrpc8s2GJtiO52AavVAI6xO4h/VbDra1mDTogheiQDJqmpDMS1Qg==" saltValue="NIXgEEUi+f47OuANHX4Cfg==" spinCount="100000" sheet="1" objects="1" scenarios="1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9634-A936-4412-BEE5-D41FDEA08E15}">
  <sheetPr codeName="Hoja17">
    <pageSetUpPr fitToPage="1"/>
  </sheetPr>
  <dimension ref="A1:R9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355" customWidth="1"/>
    <col min="2" max="2" width="69.28515625" style="275" customWidth="1"/>
    <col min="3" max="8" width="9.28515625" style="275" customWidth="1"/>
    <col min="9" max="16384" width="11.42578125" style="275"/>
  </cols>
  <sheetData>
    <row r="1" spans="1:18" ht="18.75" x14ac:dyDescent="0.25">
      <c r="A1" s="355">
        <v>1</v>
      </c>
      <c r="B1" s="516" t="s">
        <v>702</v>
      </c>
      <c r="C1" s="516"/>
      <c r="D1" s="516"/>
      <c r="E1" s="516"/>
      <c r="F1" s="357"/>
      <c r="G1" s="357"/>
      <c r="H1" s="99"/>
      <c r="I1" s="99"/>
      <c r="J1" s="99"/>
      <c r="K1" s="99"/>
      <c r="L1" s="99"/>
    </row>
    <row r="2" spans="1:18" ht="18.75" x14ac:dyDescent="0.25">
      <c r="A2" s="355">
        <v>2</v>
      </c>
      <c r="B2" s="356" t="s">
        <v>2062</v>
      </c>
      <c r="C2" s="356"/>
      <c r="D2" s="356"/>
      <c r="E2" s="356"/>
      <c r="F2" s="358"/>
      <c r="G2" s="358"/>
      <c r="H2" s="358"/>
    </row>
    <row r="3" spans="1:18" s="44" customFormat="1" ht="19.5" thickBot="1" x14ac:dyDescent="0.35">
      <c r="A3" s="355">
        <v>3</v>
      </c>
      <c r="B3" s="359" t="s">
        <v>1752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ht="31.5" customHeight="1" thickTop="1" x14ac:dyDescent="0.25">
      <c r="A4" s="355">
        <v>4</v>
      </c>
      <c r="B4" s="517" t="s">
        <v>2063</v>
      </c>
      <c r="C4" s="519" t="s">
        <v>2180</v>
      </c>
      <c r="D4" s="520"/>
      <c r="E4" s="520"/>
      <c r="F4" s="519" t="s">
        <v>2181</v>
      </c>
      <c r="G4" s="520"/>
      <c r="H4" s="520"/>
    </row>
    <row r="5" spans="1:18" ht="26.25" thickBot="1" x14ac:dyDescent="0.25">
      <c r="A5" s="355">
        <v>5</v>
      </c>
      <c r="B5" s="518"/>
      <c r="C5" s="360" t="s">
        <v>0</v>
      </c>
      <c r="D5" s="361" t="s">
        <v>20</v>
      </c>
      <c r="E5" s="362" t="s">
        <v>19</v>
      </c>
      <c r="F5" s="360" t="s">
        <v>0</v>
      </c>
      <c r="G5" s="361" t="s">
        <v>20</v>
      </c>
      <c r="H5" s="362" t="s">
        <v>19</v>
      </c>
    </row>
    <row r="6" spans="1:18" ht="17.25" thickTop="1" thickBot="1" x14ac:dyDescent="0.3">
      <c r="A6" s="355">
        <v>6</v>
      </c>
      <c r="B6" s="429" t="s">
        <v>0</v>
      </c>
      <c r="C6" s="363">
        <f t="shared" ref="C6:C49" si="0">+D6+E6</f>
        <v>0</v>
      </c>
      <c r="D6" s="364">
        <f>+D7+G7+G36</f>
        <v>0</v>
      </c>
      <c r="E6" s="365">
        <f>+E7+H7+H36</f>
        <v>0</v>
      </c>
      <c r="F6" s="363">
        <f t="shared" ref="F6:F49" si="1">+G6+H6</f>
        <v>0</v>
      </c>
      <c r="G6" s="364">
        <f>+G7+J7+J36</f>
        <v>0</v>
      </c>
      <c r="H6" s="365">
        <f>+H7+K7+K36</f>
        <v>0</v>
      </c>
    </row>
    <row r="7" spans="1:18" ht="15.75" customHeight="1" x14ac:dyDescent="0.25">
      <c r="A7" s="355">
        <v>7</v>
      </c>
      <c r="B7" s="366" t="s">
        <v>2064</v>
      </c>
      <c r="C7" s="367">
        <f t="shared" si="0"/>
        <v>0</v>
      </c>
      <c r="D7" s="368">
        <f>SUM(D8:D49)</f>
        <v>0</v>
      </c>
      <c r="E7" s="369">
        <f>SUM(E8:E49)</f>
        <v>0</v>
      </c>
      <c r="F7" s="367">
        <f t="shared" si="1"/>
        <v>0</v>
      </c>
      <c r="G7" s="368">
        <f>SUM(G8:G49)</f>
        <v>0</v>
      </c>
      <c r="H7" s="369">
        <f>SUM(H8:H49)</f>
        <v>0</v>
      </c>
    </row>
    <row r="8" spans="1:18" s="450" customFormat="1" ht="15.75" customHeight="1" x14ac:dyDescent="0.25">
      <c r="A8" s="448">
        <v>8</v>
      </c>
      <c r="B8" s="449" t="s">
        <v>2065</v>
      </c>
      <c r="C8" s="370">
        <f t="shared" si="0"/>
        <v>0</v>
      </c>
      <c r="D8" s="371"/>
      <c r="E8" s="372"/>
      <c r="F8" s="370">
        <f t="shared" si="1"/>
        <v>0</v>
      </c>
      <c r="G8" s="371"/>
      <c r="H8" s="372"/>
    </row>
    <row r="9" spans="1:18" s="450" customFormat="1" ht="15.75" customHeight="1" x14ac:dyDescent="0.25">
      <c r="A9" s="448">
        <v>9</v>
      </c>
      <c r="B9" s="449" t="s">
        <v>2066</v>
      </c>
      <c r="C9" s="370">
        <f t="shared" si="0"/>
        <v>0</v>
      </c>
      <c r="D9" s="371"/>
      <c r="E9" s="372"/>
      <c r="F9" s="370">
        <f t="shared" si="1"/>
        <v>0</v>
      </c>
      <c r="G9" s="371"/>
      <c r="H9" s="372"/>
    </row>
    <row r="10" spans="1:18" s="450" customFormat="1" ht="15.75" customHeight="1" x14ac:dyDescent="0.25">
      <c r="A10" s="448">
        <v>10</v>
      </c>
      <c r="B10" s="449" t="s">
        <v>2067</v>
      </c>
      <c r="C10" s="370">
        <f t="shared" si="0"/>
        <v>0</v>
      </c>
      <c r="D10" s="371"/>
      <c r="E10" s="372"/>
      <c r="F10" s="370">
        <f t="shared" si="1"/>
        <v>0</v>
      </c>
      <c r="G10" s="371"/>
      <c r="H10" s="372"/>
    </row>
    <row r="11" spans="1:18" s="450" customFormat="1" ht="15.75" customHeight="1" x14ac:dyDescent="0.25">
      <c r="A11" s="448">
        <v>11</v>
      </c>
      <c r="B11" s="449" t="s">
        <v>2068</v>
      </c>
      <c r="C11" s="370">
        <f t="shared" si="0"/>
        <v>0</v>
      </c>
      <c r="D11" s="371"/>
      <c r="E11" s="372"/>
      <c r="F11" s="370">
        <f t="shared" si="1"/>
        <v>0</v>
      </c>
      <c r="G11" s="371"/>
      <c r="H11" s="372"/>
    </row>
    <row r="12" spans="1:18" s="450" customFormat="1" ht="15.75" customHeight="1" x14ac:dyDescent="0.25">
      <c r="A12" s="448">
        <v>12</v>
      </c>
      <c r="B12" s="449" t="s">
        <v>2069</v>
      </c>
      <c r="C12" s="370">
        <f t="shared" si="0"/>
        <v>0</v>
      </c>
      <c r="D12" s="371"/>
      <c r="E12" s="372"/>
      <c r="F12" s="370">
        <f t="shared" si="1"/>
        <v>0</v>
      </c>
      <c r="G12" s="371"/>
      <c r="H12" s="372"/>
    </row>
    <row r="13" spans="1:18" s="450" customFormat="1" ht="15.75" customHeight="1" x14ac:dyDescent="0.25">
      <c r="A13" s="448">
        <v>13</v>
      </c>
      <c r="B13" s="449" t="s">
        <v>2070</v>
      </c>
      <c r="C13" s="370">
        <f t="shared" si="0"/>
        <v>0</v>
      </c>
      <c r="D13" s="371"/>
      <c r="E13" s="372"/>
      <c r="F13" s="370">
        <f t="shared" si="1"/>
        <v>0</v>
      </c>
      <c r="G13" s="371"/>
      <c r="H13" s="372"/>
    </row>
    <row r="14" spans="1:18" s="450" customFormat="1" ht="15.75" customHeight="1" x14ac:dyDescent="0.25">
      <c r="A14" s="448">
        <v>14</v>
      </c>
      <c r="B14" s="449" t="s">
        <v>2071</v>
      </c>
      <c r="C14" s="370">
        <f t="shared" si="0"/>
        <v>0</v>
      </c>
      <c r="D14" s="371"/>
      <c r="E14" s="372"/>
      <c r="F14" s="370">
        <f t="shared" si="1"/>
        <v>0</v>
      </c>
      <c r="G14" s="371"/>
      <c r="H14" s="372"/>
    </row>
    <row r="15" spans="1:18" s="450" customFormat="1" ht="15.75" customHeight="1" x14ac:dyDescent="0.25">
      <c r="A15" s="448">
        <v>15</v>
      </c>
      <c r="B15" s="449" t="s">
        <v>2072</v>
      </c>
      <c r="C15" s="370">
        <f t="shared" si="0"/>
        <v>0</v>
      </c>
      <c r="D15" s="371"/>
      <c r="E15" s="372"/>
      <c r="F15" s="370">
        <f t="shared" si="1"/>
        <v>0</v>
      </c>
      <c r="G15" s="371"/>
      <c r="H15" s="372"/>
    </row>
    <row r="16" spans="1:18" s="450" customFormat="1" ht="15.75" customHeight="1" x14ac:dyDescent="0.25">
      <c r="A16" s="448">
        <v>16</v>
      </c>
      <c r="B16" s="449" t="s">
        <v>2073</v>
      </c>
      <c r="C16" s="370">
        <f t="shared" si="0"/>
        <v>0</v>
      </c>
      <c r="D16" s="371"/>
      <c r="E16" s="372"/>
      <c r="F16" s="370">
        <f t="shared" si="1"/>
        <v>0</v>
      </c>
      <c r="G16" s="371"/>
      <c r="H16" s="372"/>
    </row>
    <row r="17" spans="1:8" s="450" customFormat="1" ht="15.75" customHeight="1" x14ac:dyDescent="0.25">
      <c r="A17" s="448">
        <v>17</v>
      </c>
      <c r="B17" s="449" t="s">
        <v>2074</v>
      </c>
      <c r="C17" s="370">
        <f t="shared" si="0"/>
        <v>0</v>
      </c>
      <c r="D17" s="371"/>
      <c r="E17" s="372"/>
      <c r="F17" s="370">
        <f t="shared" si="1"/>
        <v>0</v>
      </c>
      <c r="G17" s="371"/>
      <c r="H17" s="372"/>
    </row>
    <row r="18" spans="1:8" s="450" customFormat="1" ht="15.75" customHeight="1" x14ac:dyDescent="0.25">
      <c r="A18" s="448">
        <v>18</v>
      </c>
      <c r="B18" s="449" t="s">
        <v>2075</v>
      </c>
      <c r="C18" s="370">
        <f t="shared" si="0"/>
        <v>0</v>
      </c>
      <c r="D18" s="371"/>
      <c r="E18" s="372"/>
      <c r="F18" s="370">
        <f t="shared" si="1"/>
        <v>0</v>
      </c>
      <c r="G18" s="371"/>
      <c r="H18" s="372"/>
    </row>
    <row r="19" spans="1:8" s="450" customFormat="1" ht="15.75" customHeight="1" x14ac:dyDescent="0.25">
      <c r="A19" s="448">
        <v>19</v>
      </c>
      <c r="B19" s="449" t="s">
        <v>2076</v>
      </c>
      <c r="C19" s="370">
        <f t="shared" si="0"/>
        <v>0</v>
      </c>
      <c r="D19" s="371"/>
      <c r="E19" s="372"/>
      <c r="F19" s="370">
        <f t="shared" si="1"/>
        <v>0</v>
      </c>
      <c r="G19" s="371"/>
      <c r="H19" s="372"/>
    </row>
    <row r="20" spans="1:8" s="450" customFormat="1" ht="15.75" customHeight="1" x14ac:dyDescent="0.25">
      <c r="A20" s="448">
        <v>20</v>
      </c>
      <c r="B20" s="449" t="s">
        <v>2077</v>
      </c>
      <c r="C20" s="370">
        <f t="shared" si="0"/>
        <v>0</v>
      </c>
      <c r="D20" s="371"/>
      <c r="E20" s="372"/>
      <c r="F20" s="370">
        <f t="shared" si="1"/>
        <v>0</v>
      </c>
      <c r="G20" s="371"/>
      <c r="H20" s="372"/>
    </row>
    <row r="21" spans="1:8" s="450" customFormat="1" ht="15.75" customHeight="1" x14ac:dyDescent="0.25">
      <c r="A21" s="448">
        <v>21</v>
      </c>
      <c r="B21" s="449" t="s">
        <v>2078</v>
      </c>
      <c r="C21" s="370">
        <f t="shared" si="0"/>
        <v>0</v>
      </c>
      <c r="D21" s="371"/>
      <c r="E21" s="372"/>
      <c r="F21" s="370">
        <f t="shared" si="1"/>
        <v>0</v>
      </c>
      <c r="G21" s="371"/>
      <c r="H21" s="372"/>
    </row>
    <row r="22" spans="1:8" s="450" customFormat="1" ht="15.75" customHeight="1" x14ac:dyDescent="0.25">
      <c r="A22" s="448">
        <v>22</v>
      </c>
      <c r="B22" s="449" t="s">
        <v>2079</v>
      </c>
      <c r="C22" s="370">
        <f t="shared" si="0"/>
        <v>0</v>
      </c>
      <c r="D22" s="371"/>
      <c r="E22" s="372"/>
      <c r="F22" s="370">
        <f t="shared" si="1"/>
        <v>0</v>
      </c>
      <c r="G22" s="371"/>
      <c r="H22" s="372"/>
    </row>
    <row r="23" spans="1:8" s="450" customFormat="1" ht="15.75" customHeight="1" x14ac:dyDescent="0.25">
      <c r="A23" s="448">
        <v>23</v>
      </c>
      <c r="B23" s="449" t="s">
        <v>2080</v>
      </c>
      <c r="C23" s="370">
        <f t="shared" si="0"/>
        <v>0</v>
      </c>
      <c r="D23" s="371"/>
      <c r="E23" s="372"/>
      <c r="F23" s="370">
        <f t="shared" si="1"/>
        <v>0</v>
      </c>
      <c r="G23" s="371"/>
      <c r="H23" s="372"/>
    </row>
    <row r="24" spans="1:8" s="450" customFormat="1" ht="15.75" customHeight="1" x14ac:dyDescent="0.25">
      <c r="A24" s="448">
        <v>24</v>
      </c>
      <c r="B24" s="449" t="s">
        <v>2081</v>
      </c>
      <c r="C24" s="370">
        <f t="shared" si="0"/>
        <v>0</v>
      </c>
      <c r="D24" s="371"/>
      <c r="E24" s="372"/>
      <c r="F24" s="370">
        <f t="shared" si="1"/>
        <v>0</v>
      </c>
      <c r="G24" s="371"/>
      <c r="H24" s="372"/>
    </row>
    <row r="25" spans="1:8" s="450" customFormat="1" ht="15.75" customHeight="1" x14ac:dyDescent="0.25">
      <c r="A25" s="448">
        <v>25</v>
      </c>
      <c r="B25" s="449" t="s">
        <v>2082</v>
      </c>
      <c r="C25" s="370">
        <f t="shared" si="0"/>
        <v>0</v>
      </c>
      <c r="D25" s="371"/>
      <c r="E25" s="372"/>
      <c r="F25" s="370">
        <f t="shared" si="1"/>
        <v>0</v>
      </c>
      <c r="G25" s="371"/>
      <c r="H25" s="372"/>
    </row>
    <row r="26" spans="1:8" s="450" customFormat="1" ht="15.75" customHeight="1" x14ac:dyDescent="0.25">
      <c r="A26" s="448">
        <v>26</v>
      </c>
      <c r="B26" s="449" t="s">
        <v>2083</v>
      </c>
      <c r="C26" s="370">
        <f t="shared" si="0"/>
        <v>0</v>
      </c>
      <c r="D26" s="371"/>
      <c r="E26" s="372"/>
      <c r="F26" s="370">
        <f t="shared" si="1"/>
        <v>0</v>
      </c>
      <c r="G26" s="371"/>
      <c r="H26" s="372"/>
    </row>
    <row r="27" spans="1:8" s="450" customFormat="1" ht="15.75" customHeight="1" x14ac:dyDescent="0.25">
      <c r="A27" s="448">
        <v>27</v>
      </c>
      <c r="B27" s="449" t="s">
        <v>2084</v>
      </c>
      <c r="C27" s="370">
        <f t="shared" si="0"/>
        <v>0</v>
      </c>
      <c r="D27" s="371"/>
      <c r="E27" s="372"/>
      <c r="F27" s="370">
        <f t="shared" si="1"/>
        <v>0</v>
      </c>
      <c r="G27" s="371"/>
      <c r="H27" s="372"/>
    </row>
    <row r="28" spans="1:8" s="450" customFormat="1" ht="15.75" customHeight="1" x14ac:dyDescent="0.25">
      <c r="A28" s="448">
        <v>28</v>
      </c>
      <c r="B28" s="449" t="s">
        <v>2085</v>
      </c>
      <c r="C28" s="370">
        <f t="shared" si="0"/>
        <v>0</v>
      </c>
      <c r="D28" s="371"/>
      <c r="E28" s="372"/>
      <c r="F28" s="370">
        <f t="shared" si="1"/>
        <v>0</v>
      </c>
      <c r="G28" s="371"/>
      <c r="H28" s="372"/>
    </row>
    <row r="29" spans="1:8" s="450" customFormat="1" ht="15.75" customHeight="1" x14ac:dyDescent="0.25">
      <c r="A29" s="448">
        <v>29</v>
      </c>
      <c r="B29" s="449" t="s">
        <v>2086</v>
      </c>
      <c r="C29" s="370">
        <f t="shared" si="0"/>
        <v>0</v>
      </c>
      <c r="D29" s="371"/>
      <c r="E29" s="372"/>
      <c r="F29" s="370">
        <f t="shared" si="1"/>
        <v>0</v>
      </c>
      <c r="G29" s="371"/>
      <c r="H29" s="372"/>
    </row>
    <row r="30" spans="1:8" s="450" customFormat="1" ht="15.75" customHeight="1" x14ac:dyDescent="0.25">
      <c r="A30" s="448">
        <v>30</v>
      </c>
      <c r="B30" s="449" t="s">
        <v>2087</v>
      </c>
      <c r="C30" s="370">
        <f t="shared" si="0"/>
        <v>0</v>
      </c>
      <c r="D30" s="371"/>
      <c r="E30" s="372"/>
      <c r="F30" s="370">
        <f t="shared" si="1"/>
        <v>0</v>
      </c>
      <c r="G30" s="371"/>
      <c r="H30" s="372"/>
    </row>
    <row r="31" spans="1:8" s="450" customFormat="1" ht="15.75" customHeight="1" x14ac:dyDescent="0.25">
      <c r="A31" s="448">
        <v>31</v>
      </c>
      <c r="B31" s="449" t="s">
        <v>2088</v>
      </c>
      <c r="C31" s="370">
        <f t="shared" si="0"/>
        <v>0</v>
      </c>
      <c r="D31" s="371"/>
      <c r="E31" s="372"/>
      <c r="F31" s="370">
        <f t="shared" si="1"/>
        <v>0</v>
      </c>
      <c r="G31" s="371"/>
      <c r="H31" s="372"/>
    </row>
    <row r="32" spans="1:8" s="450" customFormat="1" ht="15.75" customHeight="1" x14ac:dyDescent="0.25">
      <c r="A32" s="448">
        <v>32</v>
      </c>
      <c r="B32" s="449" t="s">
        <v>2089</v>
      </c>
      <c r="C32" s="370">
        <f t="shared" si="0"/>
        <v>0</v>
      </c>
      <c r="D32" s="371"/>
      <c r="E32" s="372"/>
      <c r="F32" s="370">
        <f t="shared" si="1"/>
        <v>0</v>
      </c>
      <c r="G32" s="371"/>
      <c r="H32" s="372"/>
    </row>
    <row r="33" spans="1:8" s="450" customFormat="1" ht="15.75" customHeight="1" x14ac:dyDescent="0.25">
      <c r="A33" s="448">
        <v>33</v>
      </c>
      <c r="B33" s="449" t="s">
        <v>2090</v>
      </c>
      <c r="C33" s="370">
        <f t="shared" si="0"/>
        <v>0</v>
      </c>
      <c r="D33" s="371"/>
      <c r="E33" s="372"/>
      <c r="F33" s="370">
        <f t="shared" si="1"/>
        <v>0</v>
      </c>
      <c r="G33" s="371"/>
      <c r="H33" s="372"/>
    </row>
    <row r="34" spans="1:8" s="450" customFormat="1" ht="15.75" customHeight="1" x14ac:dyDescent="0.25">
      <c r="A34" s="448">
        <v>34</v>
      </c>
      <c r="B34" s="449" t="s">
        <v>2091</v>
      </c>
      <c r="C34" s="370">
        <f t="shared" si="0"/>
        <v>0</v>
      </c>
      <c r="D34" s="371"/>
      <c r="E34" s="372"/>
      <c r="F34" s="370">
        <f t="shared" si="1"/>
        <v>0</v>
      </c>
      <c r="G34" s="371"/>
      <c r="H34" s="372"/>
    </row>
    <row r="35" spans="1:8" s="450" customFormat="1" ht="15.75" customHeight="1" x14ac:dyDescent="0.25">
      <c r="A35" s="448">
        <v>35</v>
      </c>
      <c r="B35" s="449" t="s">
        <v>2092</v>
      </c>
      <c r="C35" s="370">
        <f t="shared" si="0"/>
        <v>0</v>
      </c>
      <c r="D35" s="371"/>
      <c r="E35" s="372"/>
      <c r="F35" s="370">
        <f t="shared" si="1"/>
        <v>0</v>
      </c>
      <c r="G35" s="371"/>
      <c r="H35" s="372"/>
    </row>
    <row r="36" spans="1:8" s="450" customFormat="1" ht="15.75" customHeight="1" x14ac:dyDescent="0.25">
      <c r="A36" s="448">
        <v>36</v>
      </c>
      <c r="B36" s="449" t="s">
        <v>2093</v>
      </c>
      <c r="C36" s="370">
        <f t="shared" si="0"/>
        <v>0</v>
      </c>
      <c r="D36" s="371"/>
      <c r="E36" s="372"/>
      <c r="F36" s="370">
        <f t="shared" si="1"/>
        <v>0</v>
      </c>
      <c r="G36" s="371"/>
      <c r="H36" s="372"/>
    </row>
    <row r="37" spans="1:8" s="450" customFormat="1" ht="15.75" customHeight="1" x14ac:dyDescent="0.25">
      <c r="A37" s="448">
        <v>37</v>
      </c>
      <c r="B37" s="449" t="s">
        <v>2094</v>
      </c>
      <c r="C37" s="370">
        <f t="shared" si="0"/>
        <v>0</v>
      </c>
      <c r="D37" s="371"/>
      <c r="E37" s="372"/>
      <c r="F37" s="370">
        <f t="shared" si="1"/>
        <v>0</v>
      </c>
      <c r="G37" s="371"/>
      <c r="H37" s="372"/>
    </row>
    <row r="38" spans="1:8" s="450" customFormat="1" ht="15.75" customHeight="1" x14ac:dyDescent="0.25">
      <c r="A38" s="448">
        <v>38</v>
      </c>
      <c r="B38" s="449" t="s">
        <v>2095</v>
      </c>
      <c r="C38" s="370">
        <f t="shared" si="0"/>
        <v>0</v>
      </c>
      <c r="D38" s="371"/>
      <c r="E38" s="372"/>
      <c r="F38" s="370">
        <f t="shared" si="1"/>
        <v>0</v>
      </c>
      <c r="G38" s="371"/>
      <c r="H38" s="372"/>
    </row>
    <row r="39" spans="1:8" s="450" customFormat="1" ht="15.75" customHeight="1" x14ac:dyDescent="0.25">
      <c r="A39" s="448">
        <v>39</v>
      </c>
      <c r="B39" s="449" t="s">
        <v>2096</v>
      </c>
      <c r="C39" s="370">
        <f t="shared" si="0"/>
        <v>0</v>
      </c>
      <c r="D39" s="371"/>
      <c r="E39" s="372"/>
      <c r="F39" s="370">
        <f t="shared" si="1"/>
        <v>0</v>
      </c>
      <c r="G39" s="371"/>
      <c r="H39" s="372"/>
    </row>
    <row r="40" spans="1:8" s="450" customFormat="1" ht="15.75" customHeight="1" x14ac:dyDescent="0.25">
      <c r="A40" s="448">
        <v>40</v>
      </c>
      <c r="B40" s="449" t="s">
        <v>2097</v>
      </c>
      <c r="C40" s="370">
        <f t="shared" si="0"/>
        <v>0</v>
      </c>
      <c r="D40" s="371"/>
      <c r="E40" s="372"/>
      <c r="F40" s="370">
        <f t="shared" si="1"/>
        <v>0</v>
      </c>
      <c r="G40" s="371"/>
      <c r="H40" s="372"/>
    </row>
    <row r="41" spans="1:8" s="450" customFormat="1" ht="15.75" customHeight="1" x14ac:dyDescent="0.25">
      <c r="A41" s="448">
        <v>41</v>
      </c>
      <c r="B41" s="449" t="s">
        <v>2098</v>
      </c>
      <c r="C41" s="370">
        <f t="shared" si="0"/>
        <v>0</v>
      </c>
      <c r="D41" s="371"/>
      <c r="E41" s="372"/>
      <c r="F41" s="370">
        <f t="shared" si="1"/>
        <v>0</v>
      </c>
      <c r="G41" s="371"/>
      <c r="H41" s="372"/>
    </row>
    <row r="42" spans="1:8" s="450" customFormat="1" ht="15.75" customHeight="1" x14ac:dyDescent="0.25">
      <c r="A42" s="448">
        <v>42</v>
      </c>
      <c r="B42" s="449" t="s">
        <v>2099</v>
      </c>
      <c r="C42" s="370">
        <f t="shared" si="0"/>
        <v>0</v>
      </c>
      <c r="D42" s="371"/>
      <c r="E42" s="372"/>
      <c r="F42" s="370">
        <f t="shared" si="1"/>
        <v>0</v>
      </c>
      <c r="G42" s="371"/>
      <c r="H42" s="372"/>
    </row>
    <row r="43" spans="1:8" s="450" customFormat="1" ht="15.75" customHeight="1" x14ac:dyDescent="0.25">
      <c r="A43" s="448">
        <v>43</v>
      </c>
      <c r="B43" s="449" t="s">
        <v>2100</v>
      </c>
      <c r="C43" s="370">
        <f t="shared" si="0"/>
        <v>0</v>
      </c>
      <c r="D43" s="371"/>
      <c r="E43" s="372"/>
      <c r="F43" s="370">
        <f t="shared" si="1"/>
        <v>0</v>
      </c>
      <c r="G43" s="371"/>
      <c r="H43" s="372"/>
    </row>
    <row r="44" spans="1:8" s="450" customFormat="1" ht="15.75" customHeight="1" x14ac:dyDescent="0.25">
      <c r="A44" s="448">
        <v>44</v>
      </c>
      <c r="B44" s="449" t="s">
        <v>2101</v>
      </c>
      <c r="C44" s="370">
        <f t="shared" si="0"/>
        <v>0</v>
      </c>
      <c r="D44" s="371"/>
      <c r="E44" s="372"/>
      <c r="F44" s="370">
        <f t="shared" si="1"/>
        <v>0</v>
      </c>
      <c r="G44" s="371"/>
      <c r="H44" s="372"/>
    </row>
    <row r="45" spans="1:8" s="450" customFormat="1" ht="15.75" customHeight="1" x14ac:dyDescent="0.25">
      <c r="A45" s="448">
        <v>45</v>
      </c>
      <c r="B45" s="449" t="s">
        <v>2102</v>
      </c>
      <c r="C45" s="370">
        <f t="shared" si="0"/>
        <v>0</v>
      </c>
      <c r="D45" s="371"/>
      <c r="E45" s="372"/>
      <c r="F45" s="370">
        <f t="shared" si="1"/>
        <v>0</v>
      </c>
      <c r="G45" s="371"/>
      <c r="H45" s="372"/>
    </row>
    <row r="46" spans="1:8" s="450" customFormat="1" ht="15.75" customHeight="1" x14ac:dyDescent="0.25">
      <c r="A46" s="448">
        <v>46</v>
      </c>
      <c r="B46" s="449" t="s">
        <v>2103</v>
      </c>
      <c r="C46" s="370">
        <f t="shared" si="0"/>
        <v>0</v>
      </c>
      <c r="D46" s="371"/>
      <c r="E46" s="372"/>
      <c r="F46" s="370">
        <f t="shared" si="1"/>
        <v>0</v>
      </c>
      <c r="G46" s="371"/>
      <c r="H46" s="372"/>
    </row>
    <row r="47" spans="1:8" s="450" customFormat="1" ht="15.75" customHeight="1" x14ac:dyDescent="0.25">
      <c r="A47" s="448">
        <v>47</v>
      </c>
      <c r="B47" s="449" t="s">
        <v>2104</v>
      </c>
      <c r="C47" s="370">
        <f t="shared" si="0"/>
        <v>0</v>
      </c>
      <c r="D47" s="371"/>
      <c r="E47" s="372"/>
      <c r="F47" s="370">
        <f t="shared" si="1"/>
        <v>0</v>
      </c>
      <c r="G47" s="371"/>
      <c r="H47" s="372"/>
    </row>
    <row r="48" spans="1:8" s="450" customFormat="1" ht="15.75" customHeight="1" x14ac:dyDescent="0.25">
      <c r="A48" s="448">
        <v>48</v>
      </c>
      <c r="B48" s="449" t="s">
        <v>2105</v>
      </c>
      <c r="C48" s="370">
        <f t="shared" si="0"/>
        <v>0</v>
      </c>
      <c r="D48" s="371"/>
      <c r="E48" s="372"/>
      <c r="F48" s="370">
        <f t="shared" si="1"/>
        <v>0</v>
      </c>
      <c r="G48" s="371"/>
      <c r="H48" s="372"/>
    </row>
    <row r="49" spans="1:12" s="450" customFormat="1" ht="15.75" customHeight="1" x14ac:dyDescent="0.25">
      <c r="A49" s="448">
        <v>49</v>
      </c>
      <c r="B49" s="451" t="s">
        <v>2106</v>
      </c>
      <c r="C49" s="373">
        <f t="shared" si="0"/>
        <v>0</v>
      </c>
      <c r="D49" s="374"/>
      <c r="E49" s="375"/>
      <c r="F49" s="373">
        <f t="shared" si="1"/>
        <v>0</v>
      </c>
      <c r="G49" s="374"/>
      <c r="H49" s="375"/>
    </row>
    <row r="50" spans="1:12" s="380" customFormat="1" ht="15.75" customHeight="1" x14ac:dyDescent="0.25">
      <c r="A50" s="355">
        <v>50</v>
      </c>
      <c r="B50" s="376" t="s">
        <v>2107</v>
      </c>
      <c r="C50" s="377">
        <f t="shared" ref="C50:C65" si="2">+D50+E50</f>
        <v>0</v>
      </c>
      <c r="D50" s="378">
        <f>SUM(D51:D78)</f>
        <v>0</v>
      </c>
      <c r="E50" s="379">
        <f>SUM(E51:E78)</f>
        <v>0</v>
      </c>
      <c r="F50" s="377">
        <f t="shared" ref="F50:F65" si="3">+G50+H50</f>
        <v>0</v>
      </c>
      <c r="G50" s="378">
        <f>SUM(G51:G78)</f>
        <v>0</v>
      </c>
      <c r="H50" s="379">
        <f>SUM(H51:H78)</f>
        <v>0</v>
      </c>
      <c r="I50" s="275"/>
      <c r="J50" s="275"/>
      <c r="K50" s="275"/>
      <c r="L50" s="275"/>
    </row>
    <row r="51" spans="1:12" s="453" customFormat="1" ht="15.75" customHeight="1" x14ac:dyDescent="0.25">
      <c r="A51" s="448">
        <v>51</v>
      </c>
      <c r="B51" s="452" t="s">
        <v>2108</v>
      </c>
      <c r="C51" s="370">
        <f t="shared" si="2"/>
        <v>0</v>
      </c>
      <c r="D51" s="371"/>
      <c r="E51" s="372"/>
      <c r="F51" s="370">
        <f t="shared" si="3"/>
        <v>0</v>
      </c>
      <c r="G51" s="371"/>
      <c r="H51" s="372"/>
      <c r="I51" s="450"/>
      <c r="J51" s="450"/>
      <c r="K51" s="450"/>
      <c r="L51" s="450"/>
    </row>
    <row r="52" spans="1:12" s="453" customFormat="1" ht="15.75" customHeight="1" x14ac:dyDescent="0.25">
      <c r="A52" s="448">
        <v>52</v>
      </c>
      <c r="B52" s="452" t="s">
        <v>2109</v>
      </c>
      <c r="C52" s="370">
        <f t="shared" si="2"/>
        <v>0</v>
      </c>
      <c r="D52" s="371"/>
      <c r="E52" s="372"/>
      <c r="F52" s="370">
        <f t="shared" si="3"/>
        <v>0</v>
      </c>
      <c r="G52" s="371"/>
      <c r="H52" s="372"/>
      <c r="I52" s="450"/>
      <c r="J52" s="450"/>
      <c r="K52" s="450"/>
      <c r="L52" s="450"/>
    </row>
    <row r="53" spans="1:12" s="453" customFormat="1" ht="15.75" customHeight="1" x14ac:dyDescent="0.25">
      <c r="A53" s="448">
        <v>53</v>
      </c>
      <c r="B53" s="452" t="s">
        <v>2110</v>
      </c>
      <c r="C53" s="370">
        <f t="shared" si="2"/>
        <v>0</v>
      </c>
      <c r="D53" s="371"/>
      <c r="E53" s="372"/>
      <c r="F53" s="370">
        <f t="shared" si="3"/>
        <v>0</v>
      </c>
      <c r="G53" s="371"/>
      <c r="H53" s="372"/>
      <c r="I53" s="450"/>
      <c r="J53" s="450"/>
      <c r="K53" s="450"/>
      <c r="L53" s="450"/>
    </row>
    <row r="54" spans="1:12" s="453" customFormat="1" ht="15.75" customHeight="1" x14ac:dyDescent="0.25">
      <c r="A54" s="448">
        <v>54</v>
      </c>
      <c r="B54" s="452" t="s">
        <v>2111</v>
      </c>
      <c r="C54" s="370">
        <f t="shared" si="2"/>
        <v>0</v>
      </c>
      <c r="D54" s="371"/>
      <c r="E54" s="372"/>
      <c r="F54" s="370">
        <f t="shared" si="3"/>
        <v>0</v>
      </c>
      <c r="G54" s="371"/>
      <c r="H54" s="372"/>
      <c r="I54" s="450"/>
      <c r="J54" s="450"/>
      <c r="K54" s="450"/>
      <c r="L54" s="450"/>
    </row>
    <row r="55" spans="1:12" s="453" customFormat="1" ht="15.75" customHeight="1" x14ac:dyDescent="0.25">
      <c r="A55" s="448">
        <v>55</v>
      </c>
      <c r="B55" s="452" t="s">
        <v>2112</v>
      </c>
      <c r="C55" s="370">
        <f t="shared" si="2"/>
        <v>0</v>
      </c>
      <c r="D55" s="371"/>
      <c r="E55" s="372"/>
      <c r="F55" s="370">
        <f t="shared" si="3"/>
        <v>0</v>
      </c>
      <c r="G55" s="371"/>
      <c r="H55" s="372"/>
      <c r="I55" s="450"/>
      <c r="J55" s="450"/>
      <c r="K55" s="450"/>
      <c r="L55" s="450"/>
    </row>
    <row r="56" spans="1:12" s="453" customFormat="1" ht="15.75" customHeight="1" x14ac:dyDescent="0.25">
      <c r="A56" s="448">
        <v>56</v>
      </c>
      <c r="B56" s="452" t="s">
        <v>2113</v>
      </c>
      <c r="C56" s="370">
        <f t="shared" si="2"/>
        <v>0</v>
      </c>
      <c r="D56" s="371"/>
      <c r="E56" s="372"/>
      <c r="F56" s="370">
        <f t="shared" si="3"/>
        <v>0</v>
      </c>
      <c r="G56" s="371"/>
      <c r="H56" s="372"/>
      <c r="I56" s="450"/>
      <c r="J56" s="450"/>
      <c r="K56" s="450"/>
      <c r="L56" s="450"/>
    </row>
    <row r="57" spans="1:12" s="453" customFormat="1" ht="15.75" customHeight="1" x14ac:dyDescent="0.25">
      <c r="A57" s="448">
        <v>57</v>
      </c>
      <c r="B57" s="452" t="s">
        <v>2114</v>
      </c>
      <c r="C57" s="370">
        <f t="shared" si="2"/>
        <v>0</v>
      </c>
      <c r="D57" s="371"/>
      <c r="E57" s="372"/>
      <c r="F57" s="370">
        <f t="shared" si="3"/>
        <v>0</v>
      </c>
      <c r="G57" s="371"/>
      <c r="H57" s="372"/>
      <c r="I57" s="450"/>
      <c r="J57" s="450"/>
      <c r="K57" s="450"/>
      <c r="L57" s="450"/>
    </row>
    <row r="58" spans="1:12" s="453" customFormat="1" ht="15.75" customHeight="1" x14ac:dyDescent="0.25">
      <c r="A58" s="448">
        <v>58</v>
      </c>
      <c r="B58" s="452" t="s">
        <v>2115</v>
      </c>
      <c r="C58" s="370">
        <f t="shared" si="2"/>
        <v>0</v>
      </c>
      <c r="D58" s="371"/>
      <c r="E58" s="372"/>
      <c r="F58" s="370">
        <f t="shared" si="3"/>
        <v>0</v>
      </c>
      <c r="G58" s="371"/>
      <c r="H58" s="372"/>
      <c r="I58" s="450"/>
      <c r="J58" s="450"/>
      <c r="K58" s="450"/>
      <c r="L58" s="450"/>
    </row>
    <row r="59" spans="1:12" s="453" customFormat="1" ht="15.75" customHeight="1" x14ac:dyDescent="0.25">
      <c r="A59" s="448">
        <v>59</v>
      </c>
      <c r="B59" s="452" t="s">
        <v>2116</v>
      </c>
      <c r="C59" s="370">
        <f t="shared" si="2"/>
        <v>0</v>
      </c>
      <c r="D59" s="371"/>
      <c r="E59" s="372"/>
      <c r="F59" s="370">
        <f t="shared" si="3"/>
        <v>0</v>
      </c>
      <c r="G59" s="371"/>
      <c r="H59" s="372"/>
      <c r="I59" s="450"/>
      <c r="J59" s="450"/>
      <c r="K59" s="450"/>
      <c r="L59" s="450"/>
    </row>
    <row r="60" spans="1:12" s="453" customFormat="1" ht="15.75" customHeight="1" x14ac:dyDescent="0.25">
      <c r="A60" s="448">
        <v>60</v>
      </c>
      <c r="B60" s="452" t="s">
        <v>2117</v>
      </c>
      <c r="C60" s="370">
        <f t="shared" si="2"/>
        <v>0</v>
      </c>
      <c r="D60" s="371"/>
      <c r="E60" s="372"/>
      <c r="F60" s="370">
        <f t="shared" si="3"/>
        <v>0</v>
      </c>
      <c r="G60" s="371"/>
      <c r="H60" s="372"/>
      <c r="I60" s="450"/>
      <c r="J60" s="450"/>
      <c r="K60" s="450"/>
      <c r="L60" s="450"/>
    </row>
    <row r="61" spans="1:12" s="453" customFormat="1" ht="15.75" customHeight="1" x14ac:dyDescent="0.25">
      <c r="A61" s="448">
        <v>61</v>
      </c>
      <c r="B61" s="452" t="s">
        <v>2118</v>
      </c>
      <c r="C61" s="370">
        <f t="shared" si="2"/>
        <v>0</v>
      </c>
      <c r="D61" s="371"/>
      <c r="E61" s="372"/>
      <c r="F61" s="370">
        <f t="shared" si="3"/>
        <v>0</v>
      </c>
      <c r="G61" s="371"/>
      <c r="H61" s="372"/>
      <c r="I61" s="450"/>
      <c r="J61" s="450"/>
      <c r="K61" s="450"/>
      <c r="L61" s="450"/>
    </row>
    <row r="62" spans="1:12" s="453" customFormat="1" ht="15.75" customHeight="1" x14ac:dyDescent="0.25">
      <c r="A62" s="448">
        <v>62</v>
      </c>
      <c r="B62" s="452" t="s">
        <v>2119</v>
      </c>
      <c r="C62" s="370">
        <f t="shared" si="2"/>
        <v>0</v>
      </c>
      <c r="D62" s="371"/>
      <c r="E62" s="372"/>
      <c r="F62" s="370">
        <f t="shared" si="3"/>
        <v>0</v>
      </c>
      <c r="G62" s="371"/>
      <c r="H62" s="372"/>
      <c r="I62" s="450"/>
      <c r="J62" s="450"/>
      <c r="K62" s="450"/>
      <c r="L62" s="450"/>
    </row>
    <row r="63" spans="1:12" s="453" customFormat="1" ht="15.75" customHeight="1" x14ac:dyDescent="0.25">
      <c r="A63" s="448">
        <v>63</v>
      </c>
      <c r="B63" s="452" t="s">
        <v>2120</v>
      </c>
      <c r="C63" s="370">
        <f t="shared" si="2"/>
        <v>0</v>
      </c>
      <c r="D63" s="371"/>
      <c r="E63" s="372"/>
      <c r="F63" s="370">
        <f t="shared" si="3"/>
        <v>0</v>
      </c>
      <c r="G63" s="371"/>
      <c r="H63" s="372"/>
      <c r="I63" s="450"/>
      <c r="J63" s="450"/>
      <c r="K63" s="450"/>
      <c r="L63" s="450"/>
    </row>
    <row r="64" spans="1:12" s="453" customFormat="1" ht="15.75" customHeight="1" x14ac:dyDescent="0.25">
      <c r="A64" s="448">
        <v>64</v>
      </c>
      <c r="B64" s="452" t="s">
        <v>2121</v>
      </c>
      <c r="C64" s="370">
        <f t="shared" si="2"/>
        <v>0</v>
      </c>
      <c r="D64" s="371"/>
      <c r="E64" s="372"/>
      <c r="F64" s="370">
        <f t="shared" si="3"/>
        <v>0</v>
      </c>
      <c r="G64" s="371"/>
      <c r="H64" s="372"/>
      <c r="I64" s="450"/>
      <c r="J64" s="450"/>
      <c r="K64" s="450"/>
      <c r="L64" s="450"/>
    </row>
    <row r="65" spans="1:12" s="453" customFormat="1" ht="15.75" customHeight="1" x14ac:dyDescent="0.25">
      <c r="A65" s="448">
        <v>65</v>
      </c>
      <c r="B65" s="452" t="s">
        <v>2122</v>
      </c>
      <c r="C65" s="370">
        <f t="shared" si="2"/>
        <v>0</v>
      </c>
      <c r="D65" s="371"/>
      <c r="E65" s="372"/>
      <c r="F65" s="370">
        <f t="shared" si="3"/>
        <v>0</v>
      </c>
      <c r="G65" s="371"/>
      <c r="H65" s="372"/>
      <c r="I65" s="450"/>
      <c r="J65" s="450"/>
      <c r="K65" s="450"/>
      <c r="L65" s="450"/>
    </row>
    <row r="66" spans="1:12" s="453" customFormat="1" ht="15.75" customHeight="1" x14ac:dyDescent="0.25">
      <c r="A66" s="448">
        <v>66</v>
      </c>
      <c r="B66" s="452" t="s">
        <v>2123</v>
      </c>
      <c r="C66" s="370">
        <f t="shared" ref="C66:C75" si="4">+D66+E66</f>
        <v>0</v>
      </c>
      <c r="D66" s="371"/>
      <c r="E66" s="372"/>
      <c r="F66" s="370">
        <f t="shared" ref="F66:F75" si="5">+G66+H66</f>
        <v>0</v>
      </c>
      <c r="G66" s="371"/>
      <c r="H66" s="372"/>
      <c r="I66" s="450"/>
      <c r="J66" s="450"/>
      <c r="K66" s="450"/>
      <c r="L66" s="450"/>
    </row>
    <row r="67" spans="1:12" s="453" customFormat="1" ht="15.75" customHeight="1" x14ac:dyDescent="0.25">
      <c r="A67" s="448">
        <v>67</v>
      </c>
      <c r="B67" s="452" t="s">
        <v>2124</v>
      </c>
      <c r="C67" s="370">
        <f t="shared" si="4"/>
        <v>0</v>
      </c>
      <c r="D67" s="371"/>
      <c r="E67" s="372"/>
      <c r="F67" s="370">
        <f t="shared" si="5"/>
        <v>0</v>
      </c>
      <c r="G67" s="371"/>
      <c r="H67" s="372"/>
      <c r="I67" s="450"/>
      <c r="J67" s="450"/>
      <c r="K67" s="450"/>
      <c r="L67" s="450"/>
    </row>
    <row r="68" spans="1:12" s="453" customFormat="1" ht="15.75" customHeight="1" x14ac:dyDescent="0.25">
      <c r="A68" s="448">
        <v>68</v>
      </c>
      <c r="B68" s="452" t="s">
        <v>2125</v>
      </c>
      <c r="C68" s="370">
        <f t="shared" si="4"/>
        <v>0</v>
      </c>
      <c r="D68" s="371"/>
      <c r="E68" s="372"/>
      <c r="F68" s="370">
        <f t="shared" si="5"/>
        <v>0</v>
      </c>
      <c r="G68" s="371"/>
      <c r="H68" s="372"/>
      <c r="I68" s="450"/>
      <c r="J68" s="450"/>
      <c r="K68" s="450"/>
      <c r="L68" s="450"/>
    </row>
    <row r="69" spans="1:12" s="453" customFormat="1" ht="15.75" customHeight="1" x14ac:dyDescent="0.25">
      <c r="A69" s="448">
        <v>69</v>
      </c>
      <c r="B69" s="452" t="s">
        <v>2126</v>
      </c>
      <c r="C69" s="370">
        <f t="shared" si="4"/>
        <v>0</v>
      </c>
      <c r="D69" s="371"/>
      <c r="E69" s="372"/>
      <c r="F69" s="370">
        <f t="shared" si="5"/>
        <v>0</v>
      </c>
      <c r="G69" s="371"/>
      <c r="H69" s="372"/>
      <c r="I69" s="450"/>
      <c r="J69" s="450"/>
      <c r="K69" s="450"/>
      <c r="L69" s="450"/>
    </row>
    <row r="70" spans="1:12" s="453" customFormat="1" ht="15.75" customHeight="1" x14ac:dyDescent="0.25">
      <c r="A70" s="448">
        <v>70</v>
      </c>
      <c r="B70" s="452" t="s">
        <v>2127</v>
      </c>
      <c r="C70" s="370">
        <f t="shared" si="4"/>
        <v>0</v>
      </c>
      <c r="D70" s="371"/>
      <c r="E70" s="372"/>
      <c r="F70" s="370">
        <f t="shared" si="5"/>
        <v>0</v>
      </c>
      <c r="G70" s="371"/>
      <c r="H70" s="372"/>
      <c r="I70" s="450"/>
      <c r="J70" s="450"/>
      <c r="K70" s="450"/>
      <c r="L70" s="450"/>
    </row>
    <row r="71" spans="1:12" s="453" customFormat="1" ht="15.75" customHeight="1" x14ac:dyDescent="0.25">
      <c r="A71" s="448">
        <v>71</v>
      </c>
      <c r="B71" s="452" t="s">
        <v>2128</v>
      </c>
      <c r="C71" s="370">
        <f t="shared" si="4"/>
        <v>0</v>
      </c>
      <c r="D71" s="371"/>
      <c r="E71" s="372"/>
      <c r="F71" s="370">
        <f t="shared" si="5"/>
        <v>0</v>
      </c>
      <c r="G71" s="371"/>
      <c r="H71" s="372"/>
      <c r="I71" s="450"/>
      <c r="J71" s="450"/>
      <c r="K71" s="450"/>
      <c r="L71" s="450"/>
    </row>
    <row r="72" spans="1:12" s="453" customFormat="1" ht="15.75" customHeight="1" x14ac:dyDescent="0.25">
      <c r="A72" s="448">
        <v>72</v>
      </c>
      <c r="B72" s="452" t="s">
        <v>2129</v>
      </c>
      <c r="C72" s="370">
        <f t="shared" si="4"/>
        <v>0</v>
      </c>
      <c r="D72" s="371"/>
      <c r="E72" s="372"/>
      <c r="F72" s="370">
        <f t="shared" si="5"/>
        <v>0</v>
      </c>
      <c r="G72" s="371"/>
      <c r="H72" s="372"/>
      <c r="I72" s="450"/>
      <c r="J72" s="450"/>
      <c r="K72" s="450"/>
      <c r="L72" s="450"/>
    </row>
    <row r="73" spans="1:12" s="453" customFormat="1" ht="15.75" customHeight="1" x14ac:dyDescent="0.25">
      <c r="A73" s="448">
        <v>73</v>
      </c>
      <c r="B73" s="452" t="s">
        <v>2130</v>
      </c>
      <c r="C73" s="370">
        <f t="shared" si="4"/>
        <v>0</v>
      </c>
      <c r="D73" s="371"/>
      <c r="E73" s="372"/>
      <c r="F73" s="370">
        <f t="shared" si="5"/>
        <v>0</v>
      </c>
      <c r="G73" s="371"/>
      <c r="H73" s="372"/>
      <c r="I73" s="450"/>
      <c r="J73" s="450"/>
      <c r="K73" s="450"/>
      <c r="L73" s="450"/>
    </row>
    <row r="74" spans="1:12" s="453" customFormat="1" ht="15.75" customHeight="1" x14ac:dyDescent="0.25">
      <c r="A74" s="448">
        <v>74</v>
      </c>
      <c r="B74" s="452" t="s">
        <v>2131</v>
      </c>
      <c r="C74" s="370">
        <f t="shared" si="4"/>
        <v>0</v>
      </c>
      <c r="D74" s="371"/>
      <c r="E74" s="372"/>
      <c r="F74" s="370">
        <f t="shared" si="5"/>
        <v>0</v>
      </c>
      <c r="G74" s="371"/>
      <c r="H74" s="372"/>
      <c r="I74" s="450"/>
      <c r="J74" s="450"/>
      <c r="K74" s="450"/>
      <c r="L74" s="450"/>
    </row>
    <row r="75" spans="1:12" s="453" customFormat="1" ht="15.75" customHeight="1" x14ac:dyDescent="0.25">
      <c r="A75" s="448">
        <v>75</v>
      </c>
      <c r="B75" s="452" t="s">
        <v>2132</v>
      </c>
      <c r="C75" s="370">
        <f t="shared" si="4"/>
        <v>0</v>
      </c>
      <c r="D75" s="371"/>
      <c r="E75" s="372"/>
      <c r="F75" s="370">
        <f t="shared" si="5"/>
        <v>0</v>
      </c>
      <c r="G75" s="371"/>
      <c r="H75" s="372"/>
      <c r="I75" s="450"/>
      <c r="J75" s="450"/>
      <c r="K75" s="450"/>
      <c r="L75" s="450"/>
    </row>
    <row r="76" spans="1:12" s="453" customFormat="1" ht="15.75" customHeight="1" x14ac:dyDescent="0.25">
      <c r="A76" s="448">
        <v>76</v>
      </c>
      <c r="B76" s="452" t="s">
        <v>2133</v>
      </c>
      <c r="C76" s="370">
        <f t="shared" ref="C76:C81" si="6">+D76+E76</f>
        <v>0</v>
      </c>
      <c r="D76" s="371"/>
      <c r="E76" s="372"/>
      <c r="F76" s="370">
        <f t="shared" ref="F76:F81" si="7">+G76+H76</f>
        <v>0</v>
      </c>
      <c r="G76" s="371"/>
      <c r="H76" s="372"/>
      <c r="I76" s="450"/>
      <c r="J76" s="450"/>
      <c r="K76" s="450"/>
      <c r="L76" s="450"/>
    </row>
    <row r="77" spans="1:12" s="453" customFormat="1" ht="15.75" customHeight="1" x14ac:dyDescent="0.25">
      <c r="A77" s="448">
        <v>77</v>
      </c>
      <c r="B77" s="452" t="s">
        <v>2134</v>
      </c>
      <c r="C77" s="370">
        <f t="shared" si="6"/>
        <v>0</v>
      </c>
      <c r="D77" s="371"/>
      <c r="E77" s="372"/>
      <c r="F77" s="370">
        <f t="shared" si="7"/>
        <v>0</v>
      </c>
      <c r="G77" s="371"/>
      <c r="H77" s="372"/>
      <c r="I77" s="450"/>
      <c r="J77" s="450"/>
      <c r="K77" s="450"/>
      <c r="L77" s="450"/>
    </row>
    <row r="78" spans="1:12" s="453" customFormat="1" ht="15.75" customHeight="1" x14ac:dyDescent="0.25">
      <c r="A78" s="448">
        <v>78</v>
      </c>
      <c r="B78" s="454" t="s">
        <v>2135</v>
      </c>
      <c r="C78" s="373">
        <f t="shared" si="6"/>
        <v>0</v>
      </c>
      <c r="D78" s="374"/>
      <c r="E78" s="375"/>
      <c r="F78" s="373">
        <f t="shared" si="7"/>
        <v>0</v>
      </c>
      <c r="G78" s="374"/>
      <c r="H78" s="375"/>
      <c r="I78" s="450"/>
      <c r="J78" s="450"/>
      <c r="K78" s="450"/>
      <c r="L78" s="450"/>
    </row>
    <row r="79" spans="1:12" s="380" customFormat="1" ht="15.75" customHeight="1" x14ac:dyDescent="0.25">
      <c r="A79" s="355">
        <v>79</v>
      </c>
      <c r="B79" s="376" t="s">
        <v>2136</v>
      </c>
      <c r="C79" s="377">
        <f t="shared" si="6"/>
        <v>0</v>
      </c>
      <c r="D79" s="378">
        <f>SUM(D80:D87)</f>
        <v>0</v>
      </c>
      <c r="E79" s="381">
        <f>SUM(E80:E87)</f>
        <v>0</v>
      </c>
      <c r="F79" s="377">
        <f t="shared" si="7"/>
        <v>0</v>
      </c>
      <c r="G79" s="378">
        <f>SUM(G80:G87)</f>
        <v>0</v>
      </c>
      <c r="H79" s="381">
        <f>SUM(H80:H87)</f>
        <v>0</v>
      </c>
      <c r="I79" s="275"/>
      <c r="J79" s="275"/>
      <c r="K79" s="275"/>
      <c r="L79" s="275"/>
    </row>
    <row r="80" spans="1:12" s="453" customFormat="1" ht="15.75" customHeight="1" x14ac:dyDescent="0.25">
      <c r="A80" s="448">
        <v>80</v>
      </c>
      <c r="B80" s="452" t="s">
        <v>2137</v>
      </c>
      <c r="C80" s="370">
        <f t="shared" si="6"/>
        <v>0</v>
      </c>
      <c r="D80" s="371"/>
      <c r="E80" s="372"/>
      <c r="F80" s="370">
        <f t="shared" si="7"/>
        <v>0</v>
      </c>
      <c r="G80" s="371"/>
      <c r="H80" s="372"/>
      <c r="I80" s="450"/>
      <c r="J80" s="450"/>
      <c r="K80" s="450"/>
      <c r="L80" s="450"/>
    </row>
    <row r="81" spans="1:12" s="453" customFormat="1" ht="15.75" customHeight="1" x14ac:dyDescent="0.25">
      <c r="A81" s="448">
        <v>81</v>
      </c>
      <c r="B81" s="452" t="s">
        <v>2138</v>
      </c>
      <c r="C81" s="370">
        <f t="shared" si="6"/>
        <v>0</v>
      </c>
      <c r="D81" s="371"/>
      <c r="E81" s="372"/>
      <c r="F81" s="370">
        <f t="shared" si="7"/>
        <v>0</v>
      </c>
      <c r="G81" s="371"/>
      <c r="H81" s="372"/>
      <c r="I81" s="450"/>
      <c r="J81" s="450"/>
      <c r="K81" s="450"/>
      <c r="L81" s="450"/>
    </row>
    <row r="82" spans="1:12" s="453" customFormat="1" ht="15.75" customHeight="1" x14ac:dyDescent="0.25">
      <c r="A82" s="448">
        <v>82</v>
      </c>
      <c r="B82" s="452" t="s">
        <v>2139</v>
      </c>
      <c r="C82" s="370">
        <f t="shared" ref="C82" si="8">+D82+E82</f>
        <v>0</v>
      </c>
      <c r="D82" s="371"/>
      <c r="E82" s="372"/>
      <c r="F82" s="370">
        <f t="shared" ref="F82" si="9">+G82+H82</f>
        <v>0</v>
      </c>
      <c r="G82" s="371"/>
      <c r="H82" s="372"/>
      <c r="I82" s="450"/>
      <c r="J82" s="450"/>
      <c r="K82" s="450"/>
      <c r="L82" s="450"/>
    </row>
    <row r="83" spans="1:12" s="453" customFormat="1" ht="15.75" customHeight="1" x14ac:dyDescent="0.25">
      <c r="A83" s="448">
        <v>83</v>
      </c>
      <c r="B83" s="452" t="s">
        <v>2140</v>
      </c>
      <c r="C83" s="370">
        <f>+D83+E83</f>
        <v>0</v>
      </c>
      <c r="D83" s="371"/>
      <c r="E83" s="372"/>
      <c r="F83" s="370">
        <f>+G83+H83</f>
        <v>0</v>
      </c>
      <c r="G83" s="371"/>
      <c r="H83" s="372"/>
      <c r="I83" s="450"/>
      <c r="J83" s="450"/>
      <c r="K83" s="450"/>
      <c r="L83" s="450"/>
    </row>
    <row r="84" spans="1:12" s="453" customFormat="1" ht="15.75" customHeight="1" x14ac:dyDescent="0.25">
      <c r="A84" s="448">
        <v>84</v>
      </c>
      <c r="B84" s="452" t="s">
        <v>2141</v>
      </c>
      <c r="C84" s="370">
        <f>+D84+E84</f>
        <v>0</v>
      </c>
      <c r="D84" s="371"/>
      <c r="E84" s="372"/>
      <c r="F84" s="370">
        <f>+G84+H84</f>
        <v>0</v>
      </c>
      <c r="G84" s="371"/>
      <c r="H84" s="372"/>
      <c r="I84" s="450"/>
      <c r="J84" s="450"/>
      <c r="K84" s="450"/>
      <c r="L84" s="450"/>
    </row>
    <row r="85" spans="1:12" s="453" customFormat="1" ht="15.75" customHeight="1" x14ac:dyDescent="0.25">
      <c r="A85" s="448">
        <v>85</v>
      </c>
      <c r="B85" s="452" t="s">
        <v>2142</v>
      </c>
      <c r="C85" s="370">
        <f>+D85+E85</f>
        <v>0</v>
      </c>
      <c r="D85" s="371"/>
      <c r="E85" s="372"/>
      <c r="F85" s="370">
        <f>+G85+H85</f>
        <v>0</v>
      </c>
      <c r="G85" s="371"/>
      <c r="H85" s="372"/>
      <c r="I85" s="450"/>
      <c r="J85" s="450"/>
      <c r="K85" s="450"/>
      <c r="L85" s="450"/>
    </row>
    <row r="86" spans="1:12" s="453" customFormat="1" ht="15.75" customHeight="1" x14ac:dyDescent="0.25">
      <c r="A86" s="448">
        <v>86</v>
      </c>
      <c r="B86" s="452" t="s">
        <v>2143</v>
      </c>
      <c r="C86" s="370">
        <f>+D86+E86</f>
        <v>0</v>
      </c>
      <c r="D86" s="371"/>
      <c r="E86" s="372"/>
      <c r="F86" s="370">
        <f>+G86+H86</f>
        <v>0</v>
      </c>
      <c r="G86" s="371"/>
      <c r="H86" s="372"/>
      <c r="I86" s="450"/>
      <c r="J86" s="450"/>
      <c r="K86" s="450"/>
      <c r="L86" s="450"/>
    </row>
    <row r="87" spans="1:12" s="453" customFormat="1" ht="15.75" customHeight="1" thickBot="1" x14ac:dyDescent="0.3">
      <c r="A87" s="448">
        <v>87</v>
      </c>
      <c r="B87" s="454" t="s">
        <v>2144</v>
      </c>
      <c r="C87" s="373">
        <f>+D87+E87</f>
        <v>0</v>
      </c>
      <c r="D87" s="374"/>
      <c r="E87" s="375"/>
      <c r="F87" s="373">
        <f>+G87+H87</f>
        <v>0</v>
      </c>
      <c r="G87" s="374"/>
      <c r="H87" s="375"/>
      <c r="I87" s="450"/>
      <c r="J87" s="450"/>
      <c r="K87" s="450"/>
      <c r="L87" s="450"/>
    </row>
    <row r="88" spans="1:12" s="380" customFormat="1" ht="16.5" thickTop="1" x14ac:dyDescent="0.25">
      <c r="A88" s="355">
        <v>88</v>
      </c>
      <c r="B88" s="408"/>
      <c r="C88" s="409"/>
      <c r="D88" s="409"/>
      <c r="E88" s="409"/>
      <c r="F88" s="409"/>
      <c r="G88" s="409"/>
      <c r="H88" s="409"/>
      <c r="I88" s="275"/>
      <c r="J88" s="275"/>
      <c r="K88" s="275"/>
      <c r="L88" s="275"/>
    </row>
    <row r="89" spans="1:12" s="380" customFormat="1" ht="15.75" x14ac:dyDescent="0.25">
      <c r="A89" s="355">
        <v>89</v>
      </c>
      <c r="B89" s="382" t="s">
        <v>138</v>
      </c>
      <c r="C89" s="383"/>
      <c r="D89" s="383"/>
      <c r="E89" s="383"/>
      <c r="F89" s="383"/>
      <c r="G89" s="383"/>
      <c r="H89" s="383"/>
      <c r="I89" s="275"/>
      <c r="J89" s="275"/>
      <c r="K89" s="275"/>
      <c r="L89" s="275"/>
    </row>
    <row r="90" spans="1:12" s="380" customFormat="1" ht="16.5" customHeight="1" x14ac:dyDescent="0.25">
      <c r="A90" s="355">
        <v>90</v>
      </c>
      <c r="B90" s="507"/>
      <c r="C90" s="508"/>
      <c r="D90" s="508"/>
      <c r="E90" s="508"/>
      <c r="F90" s="508"/>
      <c r="G90" s="508"/>
      <c r="H90" s="509"/>
      <c r="I90" s="275"/>
      <c r="J90" s="275"/>
      <c r="K90" s="275"/>
      <c r="L90" s="275"/>
    </row>
    <row r="91" spans="1:12" s="380" customFormat="1" ht="16.5" customHeight="1" x14ac:dyDescent="0.25">
      <c r="A91" s="355"/>
      <c r="B91" s="510"/>
      <c r="C91" s="511"/>
      <c r="D91" s="511"/>
      <c r="E91" s="511"/>
      <c r="F91" s="511"/>
      <c r="G91" s="511"/>
      <c r="H91" s="512"/>
      <c r="I91" s="275"/>
      <c r="J91" s="275"/>
      <c r="K91" s="275"/>
      <c r="L91" s="275"/>
    </row>
    <row r="92" spans="1:12" s="380" customFormat="1" ht="16.5" customHeight="1" x14ac:dyDescent="0.25">
      <c r="A92" s="355"/>
      <c r="B92" s="510"/>
      <c r="C92" s="511"/>
      <c r="D92" s="511"/>
      <c r="E92" s="511"/>
      <c r="F92" s="511"/>
      <c r="G92" s="511"/>
      <c r="H92" s="512"/>
      <c r="I92" s="275"/>
      <c r="J92" s="275"/>
      <c r="K92" s="275"/>
      <c r="L92" s="275"/>
    </row>
    <row r="93" spans="1:12" s="380" customFormat="1" ht="16.5" customHeight="1" x14ac:dyDescent="0.25">
      <c r="A93" s="355"/>
      <c r="B93" s="510"/>
      <c r="C93" s="511"/>
      <c r="D93" s="511"/>
      <c r="E93" s="511"/>
      <c r="F93" s="511"/>
      <c r="G93" s="511"/>
      <c r="H93" s="512"/>
      <c r="I93" s="275"/>
      <c r="J93" s="275"/>
      <c r="K93" s="275"/>
      <c r="L93" s="275"/>
    </row>
    <row r="94" spans="1:12" s="380" customFormat="1" ht="16.5" customHeight="1" x14ac:dyDescent="0.25">
      <c r="A94" s="355"/>
      <c r="B94" s="513"/>
      <c r="C94" s="514"/>
      <c r="D94" s="514"/>
      <c r="E94" s="514"/>
      <c r="F94" s="514"/>
      <c r="G94" s="514"/>
      <c r="H94" s="515"/>
      <c r="I94" s="275"/>
      <c r="J94" s="275"/>
      <c r="K94" s="275"/>
      <c r="L94" s="275"/>
    </row>
  </sheetData>
  <sheetProtection algorithmName="SHA-512" hashValue="70Zei6SF+Qa8BnnPnX9eeBCt5k9asoEQVWrSI5+BbY1pL6M+z2OGi0qmJrbsf0arM4TbwYDJoXpiac69M5Foyg==" saltValue="hay9P1u5O/MM2lzgyGNH1Q==" spinCount="100000" sheet="1" objects="1" scenarios="1"/>
  <mergeCells count="5">
    <mergeCell ref="B90:H94"/>
    <mergeCell ref="B1:E1"/>
    <mergeCell ref="B4:B5"/>
    <mergeCell ref="C4:E4"/>
    <mergeCell ref="F4:H4"/>
  </mergeCells>
  <conditionalFormatting sqref="B50:H50 B79:H79">
    <cfRule type="cellIs" dxfId="26" priority="1" operator="equal">
      <formula>0</formula>
    </cfRule>
  </conditionalFormatting>
  <conditionalFormatting sqref="C6:H7 C8:C88 F8:F88">
    <cfRule type="cellIs" dxfId="25" priority="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36" orientation="landscape" r:id="rId1"/>
  <headerFooter>
    <oddHeader>&amp;L&amp;G</oddHeader>
    <oddFooter>&amp;R&amp;"Carlito,Negrita"CINDEA&amp;"Carlito,Normal", &amp;A</oddFooter>
  </headerFooter>
  <rowBreaks count="1" manualBreakCount="1">
    <brk id="4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F697-EBCA-4D97-8CF8-1F22909EB37D}">
  <sheetPr codeName="Hoja18">
    <pageSetUpPr fitToPage="1"/>
  </sheetPr>
  <dimension ref="A1:Z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68" customWidth="1"/>
    <col min="2" max="2" width="47.7109375" style="44" customWidth="1"/>
    <col min="3" max="14" width="8" style="44" customWidth="1"/>
    <col min="15" max="16384" width="11.42578125" style="44"/>
  </cols>
  <sheetData>
    <row r="1" spans="1:26" ht="18" customHeight="1" x14ac:dyDescent="0.35">
      <c r="A1" s="406">
        <v>1</v>
      </c>
      <c r="B1" s="172" t="s">
        <v>799</v>
      </c>
      <c r="C1" s="410"/>
      <c r="D1" s="410"/>
      <c r="E1" s="410"/>
    </row>
    <row r="2" spans="1:26" ht="18" customHeight="1" x14ac:dyDescent="0.3">
      <c r="A2" s="406">
        <v>2</v>
      </c>
      <c r="B2" s="172" t="s">
        <v>2162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26" ht="18" customHeight="1" x14ac:dyDescent="0.3">
      <c r="A3" s="406">
        <v>3</v>
      </c>
      <c r="B3" s="172" t="s">
        <v>2163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26" ht="19.5" thickBot="1" x14ac:dyDescent="0.35">
      <c r="A4" s="406">
        <v>4</v>
      </c>
      <c r="B4" s="359" t="s">
        <v>1752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22.5" customHeight="1" thickTop="1" x14ac:dyDescent="0.25">
      <c r="A5" s="406">
        <v>5</v>
      </c>
      <c r="B5" s="474" t="s">
        <v>2164</v>
      </c>
      <c r="C5" s="530" t="s">
        <v>0</v>
      </c>
      <c r="D5" s="531"/>
      <c r="E5" s="531"/>
      <c r="F5" s="532" t="s">
        <v>151</v>
      </c>
      <c r="G5" s="502"/>
      <c r="H5" s="533"/>
      <c r="I5" s="532" t="s">
        <v>152</v>
      </c>
      <c r="J5" s="502"/>
      <c r="K5" s="533"/>
      <c r="L5" s="502" t="s">
        <v>153</v>
      </c>
      <c r="M5" s="502"/>
      <c r="N5" s="502"/>
    </row>
    <row r="6" spans="1:26" ht="30.75" customHeight="1" thickBot="1" x14ac:dyDescent="0.3">
      <c r="A6" s="406">
        <v>6</v>
      </c>
      <c r="B6" s="476"/>
      <c r="C6" s="411" t="s">
        <v>0</v>
      </c>
      <c r="D6" s="193" t="s">
        <v>20</v>
      </c>
      <c r="E6" s="212" t="s">
        <v>19</v>
      </c>
      <c r="F6" s="210" t="s">
        <v>0</v>
      </c>
      <c r="G6" s="193" t="s">
        <v>20</v>
      </c>
      <c r="H6" s="211" t="s">
        <v>19</v>
      </c>
      <c r="I6" s="210" t="s">
        <v>0</v>
      </c>
      <c r="J6" s="193" t="s">
        <v>20</v>
      </c>
      <c r="K6" s="211" t="s">
        <v>19</v>
      </c>
      <c r="L6" s="212" t="s">
        <v>0</v>
      </c>
      <c r="M6" s="193" t="s">
        <v>20</v>
      </c>
      <c r="N6" s="212" t="s">
        <v>19</v>
      </c>
    </row>
    <row r="7" spans="1:26" ht="30" customHeight="1" thickTop="1" x14ac:dyDescent="0.25">
      <c r="A7" s="406">
        <v>11</v>
      </c>
      <c r="B7" s="412" t="s">
        <v>2165</v>
      </c>
      <c r="C7" s="124">
        <f t="shared" ref="C7:C19" si="0">D7+E7</f>
        <v>0</v>
      </c>
      <c r="D7" s="133">
        <f t="shared" ref="D7:D20" si="1">G7+M7+J7</f>
        <v>0</v>
      </c>
      <c r="E7" s="134">
        <f t="shared" ref="E7:E20" si="2">H7+N7+K7</f>
        <v>0</v>
      </c>
      <c r="F7" s="132">
        <f t="shared" ref="F7:F16" si="3">+G7+H7</f>
        <v>0</v>
      </c>
      <c r="G7" s="261"/>
      <c r="H7" s="262"/>
      <c r="I7" s="132">
        <f t="shared" ref="I7:I19" si="4">+J7+K7</f>
        <v>0</v>
      </c>
      <c r="J7" s="261"/>
      <c r="K7" s="263"/>
      <c r="L7" s="534"/>
      <c r="M7" s="535"/>
      <c r="N7" s="535"/>
    </row>
    <row r="8" spans="1:26" ht="30" customHeight="1" x14ac:dyDescent="0.25">
      <c r="A8" s="406">
        <v>7</v>
      </c>
      <c r="B8" s="413" t="s">
        <v>2166</v>
      </c>
      <c r="C8" s="119">
        <f t="shared" si="0"/>
        <v>0</v>
      </c>
      <c r="D8" s="121">
        <f t="shared" si="1"/>
        <v>0</v>
      </c>
      <c r="E8" s="122">
        <f t="shared" si="2"/>
        <v>0</v>
      </c>
      <c r="F8" s="120">
        <f t="shared" si="3"/>
        <v>0</v>
      </c>
      <c r="G8" s="258"/>
      <c r="H8" s="259"/>
      <c r="I8" s="120">
        <f t="shared" si="4"/>
        <v>0</v>
      </c>
      <c r="J8" s="258"/>
      <c r="K8" s="260"/>
      <c r="L8" s="120">
        <f t="shared" ref="L8:L19" si="5">+M8+N8</f>
        <v>0</v>
      </c>
      <c r="M8" s="258"/>
      <c r="N8" s="260"/>
    </row>
    <row r="9" spans="1:26" ht="30" customHeight="1" x14ac:dyDescent="0.25">
      <c r="A9" s="406">
        <v>8</v>
      </c>
      <c r="B9" s="412" t="s">
        <v>2167</v>
      </c>
      <c r="C9" s="124">
        <f t="shared" si="0"/>
        <v>0</v>
      </c>
      <c r="D9" s="133">
        <f t="shared" si="1"/>
        <v>0</v>
      </c>
      <c r="E9" s="134">
        <f t="shared" si="2"/>
        <v>0</v>
      </c>
      <c r="F9" s="132">
        <f t="shared" si="3"/>
        <v>0</v>
      </c>
      <c r="G9" s="261"/>
      <c r="H9" s="262"/>
      <c r="I9" s="132">
        <f t="shared" si="4"/>
        <v>0</v>
      </c>
      <c r="J9" s="261"/>
      <c r="K9" s="263"/>
      <c r="L9" s="132">
        <f t="shared" si="5"/>
        <v>0</v>
      </c>
      <c r="M9" s="261"/>
      <c r="N9" s="263"/>
    </row>
    <row r="10" spans="1:26" ht="30" customHeight="1" x14ac:dyDescent="0.25">
      <c r="A10" s="406">
        <v>9</v>
      </c>
      <c r="B10" s="412" t="s">
        <v>2168</v>
      </c>
      <c r="C10" s="124">
        <f t="shared" si="0"/>
        <v>0</v>
      </c>
      <c r="D10" s="133">
        <f t="shared" si="1"/>
        <v>0</v>
      </c>
      <c r="E10" s="134">
        <f t="shared" si="2"/>
        <v>0</v>
      </c>
      <c r="F10" s="132">
        <f t="shared" si="3"/>
        <v>0</v>
      </c>
      <c r="G10" s="261"/>
      <c r="H10" s="262"/>
      <c r="I10" s="132">
        <f t="shared" si="4"/>
        <v>0</v>
      </c>
      <c r="J10" s="261"/>
      <c r="K10" s="263"/>
      <c r="L10" s="132">
        <f t="shared" si="5"/>
        <v>0</v>
      </c>
      <c r="M10" s="261"/>
      <c r="N10" s="263"/>
    </row>
    <row r="11" spans="1:26" ht="30" customHeight="1" x14ac:dyDescent="0.25">
      <c r="A11" s="406">
        <v>10</v>
      </c>
      <c r="B11" s="412" t="s">
        <v>2169</v>
      </c>
      <c r="C11" s="124">
        <f t="shared" si="0"/>
        <v>0</v>
      </c>
      <c r="D11" s="133">
        <f t="shared" si="1"/>
        <v>0</v>
      </c>
      <c r="E11" s="134">
        <f t="shared" si="2"/>
        <v>0</v>
      </c>
      <c r="F11" s="132">
        <f t="shared" si="3"/>
        <v>0</v>
      </c>
      <c r="G11" s="261"/>
      <c r="H11" s="262"/>
      <c r="I11" s="132">
        <f t="shared" si="4"/>
        <v>0</v>
      </c>
      <c r="J11" s="261"/>
      <c r="K11" s="263"/>
      <c r="L11" s="132">
        <f t="shared" si="5"/>
        <v>0</v>
      </c>
      <c r="M11" s="261"/>
      <c r="N11" s="263"/>
    </row>
    <row r="12" spans="1:26" ht="30" customHeight="1" x14ac:dyDescent="0.25">
      <c r="A12" s="406">
        <v>12</v>
      </c>
      <c r="B12" s="412" t="s">
        <v>2170</v>
      </c>
      <c r="C12" s="124">
        <f t="shared" si="0"/>
        <v>0</v>
      </c>
      <c r="D12" s="133">
        <f t="shared" si="1"/>
        <v>0</v>
      </c>
      <c r="E12" s="134">
        <f t="shared" si="2"/>
        <v>0</v>
      </c>
      <c r="F12" s="132">
        <f t="shared" si="3"/>
        <v>0</v>
      </c>
      <c r="G12" s="261"/>
      <c r="H12" s="262"/>
      <c r="I12" s="132">
        <f t="shared" si="4"/>
        <v>0</v>
      </c>
      <c r="J12" s="261"/>
      <c r="K12" s="263"/>
      <c r="L12" s="132">
        <f t="shared" si="5"/>
        <v>0</v>
      </c>
      <c r="M12" s="261"/>
      <c r="N12" s="263"/>
    </row>
    <row r="13" spans="1:26" ht="30" customHeight="1" x14ac:dyDescent="0.25">
      <c r="A13" s="406">
        <v>13</v>
      </c>
      <c r="B13" s="412" t="s">
        <v>2171</v>
      </c>
      <c r="C13" s="124">
        <f t="shared" si="0"/>
        <v>0</v>
      </c>
      <c r="D13" s="133">
        <f t="shared" si="1"/>
        <v>0</v>
      </c>
      <c r="E13" s="134">
        <f t="shared" si="2"/>
        <v>0</v>
      </c>
      <c r="F13" s="132">
        <f t="shared" si="3"/>
        <v>0</v>
      </c>
      <c r="G13" s="261"/>
      <c r="H13" s="262"/>
      <c r="I13" s="132">
        <f t="shared" si="4"/>
        <v>0</v>
      </c>
      <c r="J13" s="261"/>
      <c r="K13" s="263"/>
      <c r="L13" s="132">
        <f t="shared" si="5"/>
        <v>0</v>
      </c>
      <c r="M13" s="261"/>
      <c r="N13" s="263"/>
    </row>
    <row r="14" spans="1:26" ht="30" customHeight="1" x14ac:dyDescent="0.25">
      <c r="A14" s="406">
        <v>14</v>
      </c>
      <c r="B14" s="412" t="s">
        <v>2172</v>
      </c>
      <c r="C14" s="136">
        <f t="shared" si="0"/>
        <v>0</v>
      </c>
      <c r="D14" s="399">
        <f t="shared" si="1"/>
        <v>0</v>
      </c>
      <c r="E14" s="400">
        <f t="shared" si="2"/>
        <v>0</v>
      </c>
      <c r="F14" s="401">
        <f t="shared" si="3"/>
        <v>0</v>
      </c>
      <c r="G14" s="390"/>
      <c r="H14" s="391"/>
      <c r="I14" s="401">
        <f t="shared" si="4"/>
        <v>0</v>
      </c>
      <c r="J14" s="390"/>
      <c r="K14" s="392"/>
      <c r="L14" s="401">
        <f t="shared" si="5"/>
        <v>0</v>
      </c>
      <c r="M14" s="390"/>
      <c r="N14" s="392"/>
    </row>
    <row r="15" spans="1:26" ht="30" customHeight="1" x14ac:dyDescent="0.25">
      <c r="A15" s="406">
        <v>15</v>
      </c>
      <c r="B15" s="414" t="s">
        <v>2173</v>
      </c>
      <c r="C15" s="124">
        <f t="shared" si="0"/>
        <v>0</v>
      </c>
      <c r="D15" s="133">
        <f t="shared" si="1"/>
        <v>0</v>
      </c>
      <c r="E15" s="134">
        <f t="shared" si="2"/>
        <v>0</v>
      </c>
      <c r="F15" s="132">
        <f t="shared" si="3"/>
        <v>0</v>
      </c>
      <c r="G15" s="261"/>
      <c r="H15" s="262"/>
      <c r="I15" s="132">
        <f t="shared" si="4"/>
        <v>0</v>
      </c>
      <c r="J15" s="261"/>
      <c r="K15" s="263"/>
      <c r="L15" s="132">
        <f t="shared" si="5"/>
        <v>0</v>
      </c>
      <c r="M15" s="261"/>
      <c r="N15" s="263"/>
    </row>
    <row r="16" spans="1:26" ht="30" customHeight="1" x14ac:dyDescent="0.25">
      <c r="A16" s="406"/>
      <c r="B16" s="415" t="s">
        <v>2174</v>
      </c>
      <c r="C16" s="124">
        <f t="shared" si="0"/>
        <v>0</v>
      </c>
      <c r="D16" s="133">
        <f t="shared" si="1"/>
        <v>0</v>
      </c>
      <c r="E16" s="134">
        <f t="shared" si="2"/>
        <v>0</v>
      </c>
      <c r="F16" s="132">
        <f t="shared" si="3"/>
        <v>0</v>
      </c>
      <c r="G16" s="261"/>
      <c r="H16" s="262"/>
      <c r="I16" s="132">
        <f t="shared" si="4"/>
        <v>0</v>
      </c>
      <c r="J16" s="261"/>
      <c r="K16" s="263"/>
      <c r="L16" s="132">
        <f t="shared" si="5"/>
        <v>0</v>
      </c>
      <c r="M16" s="261"/>
      <c r="N16" s="263"/>
    </row>
    <row r="17" spans="1:14" ht="30" customHeight="1" x14ac:dyDescent="0.25">
      <c r="A17" s="406"/>
      <c r="B17" s="415" t="s">
        <v>2175</v>
      </c>
      <c r="C17" s="124">
        <f t="shared" si="0"/>
        <v>0</v>
      </c>
      <c r="D17" s="133">
        <f t="shared" si="1"/>
        <v>0</v>
      </c>
      <c r="E17" s="134">
        <f t="shared" si="2"/>
        <v>0</v>
      </c>
      <c r="F17" s="521"/>
      <c r="G17" s="522"/>
      <c r="H17" s="523"/>
      <c r="I17" s="132">
        <f t="shared" si="4"/>
        <v>0</v>
      </c>
      <c r="J17" s="261"/>
      <c r="K17" s="263"/>
      <c r="L17" s="132">
        <f t="shared" si="5"/>
        <v>0</v>
      </c>
      <c r="M17" s="261"/>
      <c r="N17" s="263"/>
    </row>
    <row r="18" spans="1:14" ht="30" customHeight="1" x14ac:dyDescent="0.25">
      <c r="A18" s="406"/>
      <c r="B18" s="415" t="s">
        <v>2176</v>
      </c>
      <c r="C18" s="124">
        <f t="shared" si="0"/>
        <v>0</v>
      </c>
      <c r="D18" s="133">
        <f t="shared" si="1"/>
        <v>0</v>
      </c>
      <c r="E18" s="134">
        <f t="shared" si="2"/>
        <v>0</v>
      </c>
      <c r="F18" s="524"/>
      <c r="G18" s="525"/>
      <c r="H18" s="526"/>
      <c r="I18" s="132">
        <f t="shared" si="4"/>
        <v>0</v>
      </c>
      <c r="J18" s="261"/>
      <c r="K18" s="263"/>
      <c r="L18" s="132">
        <f t="shared" si="5"/>
        <v>0</v>
      </c>
      <c r="M18" s="261"/>
      <c r="N18" s="263"/>
    </row>
    <row r="19" spans="1:14" ht="30" customHeight="1" x14ac:dyDescent="0.25">
      <c r="A19" s="406"/>
      <c r="B19" s="415" t="s">
        <v>2177</v>
      </c>
      <c r="C19" s="124">
        <f t="shared" si="0"/>
        <v>0</v>
      </c>
      <c r="D19" s="133">
        <f t="shared" si="1"/>
        <v>0</v>
      </c>
      <c r="E19" s="134">
        <f t="shared" si="2"/>
        <v>0</v>
      </c>
      <c r="F19" s="524"/>
      <c r="G19" s="525"/>
      <c r="H19" s="526"/>
      <c r="I19" s="132">
        <f t="shared" si="4"/>
        <v>0</v>
      </c>
      <c r="J19" s="261"/>
      <c r="K19" s="263"/>
      <c r="L19" s="132">
        <f t="shared" si="5"/>
        <v>0</v>
      </c>
      <c r="M19" s="261"/>
      <c r="N19" s="263"/>
    </row>
    <row r="20" spans="1:14" ht="30" customHeight="1" thickBot="1" x14ac:dyDescent="0.3">
      <c r="A20" s="406">
        <v>16</v>
      </c>
      <c r="B20" s="416" t="s">
        <v>2178</v>
      </c>
      <c r="C20" s="146">
        <f>D20+E20</f>
        <v>0</v>
      </c>
      <c r="D20" s="268">
        <f t="shared" si="1"/>
        <v>0</v>
      </c>
      <c r="E20" s="269">
        <f t="shared" si="2"/>
        <v>0</v>
      </c>
      <c r="F20" s="527"/>
      <c r="G20" s="528"/>
      <c r="H20" s="529"/>
      <c r="I20" s="270">
        <f>+J20+K20</f>
        <v>0</v>
      </c>
      <c r="J20" s="271"/>
      <c r="K20" s="273"/>
      <c r="L20" s="270">
        <f>+M20+N20</f>
        <v>0</v>
      </c>
      <c r="M20" s="271"/>
      <c r="N20" s="273"/>
    </row>
    <row r="21" spans="1:14" ht="20.25" customHeight="1" thickTop="1" x14ac:dyDescent="0.25">
      <c r="A21" s="406">
        <v>17</v>
      </c>
      <c r="B21" s="417" t="s">
        <v>2179</v>
      </c>
    </row>
    <row r="22" spans="1:14" x14ac:dyDescent="0.25">
      <c r="A22" s="406">
        <v>18</v>
      </c>
      <c r="B22" s="418"/>
    </row>
    <row r="23" spans="1:14" x14ac:dyDescent="0.25">
      <c r="A23" s="406">
        <v>19</v>
      </c>
      <c r="B23" s="204" t="s">
        <v>138</v>
      </c>
    </row>
    <row r="24" spans="1:14" ht="21" customHeight="1" x14ac:dyDescent="0.25">
      <c r="A24" s="406">
        <v>20</v>
      </c>
      <c r="B24" s="465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7"/>
    </row>
    <row r="25" spans="1:14" ht="21" customHeight="1" x14ac:dyDescent="0.25">
      <c r="B25" s="468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70"/>
    </row>
    <row r="26" spans="1:14" ht="21" customHeight="1" x14ac:dyDescent="0.25">
      <c r="B26" s="468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70"/>
    </row>
    <row r="27" spans="1:14" ht="21" customHeight="1" x14ac:dyDescent="0.25">
      <c r="B27" s="471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3"/>
    </row>
  </sheetData>
  <sheetProtection algorithmName="SHA-512" hashValue="QQNEZj381rt3CXF2hJJFTEQUAW5mB+1HqDZk+4DRIoRRErsy4aCXhpsZnqt3bl6xKVo14sbzZxjok3erkUipDA==" saltValue="r0UkznztJ1F//r53lZre5Q==" spinCount="100000" sheet="1" objects="1" scenarios="1"/>
  <mergeCells count="8">
    <mergeCell ref="F17:H20"/>
    <mergeCell ref="B24:N27"/>
    <mergeCell ref="B5:B6"/>
    <mergeCell ref="C5:E5"/>
    <mergeCell ref="F5:H5"/>
    <mergeCell ref="I5:K5"/>
    <mergeCell ref="L5:N5"/>
    <mergeCell ref="L7:N7"/>
  </mergeCells>
  <conditionalFormatting sqref="C7:F16 I7:I20 L7:L20 C17:E20">
    <cfRule type="cellIs" dxfId="24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84" orientation="landscape" r:id="rId1"/>
  <headerFooter>
    <oddHeader>&amp;L&amp;G</oddHeader>
    <oddFooter>&amp;R&amp;"Carlito,Negrita"CINDEA&amp;"Carlito,Normal",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pageSetUpPr fitToPage="1"/>
  </sheetPr>
  <dimension ref="A1:T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31" customWidth="1"/>
    <col min="2" max="2" width="54.7109375" style="44" customWidth="1"/>
    <col min="3" max="14" width="7.5703125" style="44" customWidth="1"/>
    <col min="15" max="16384" width="11.42578125" style="44"/>
  </cols>
  <sheetData>
    <row r="1" spans="1:20" ht="18.75" x14ac:dyDescent="0.3">
      <c r="A1" s="406">
        <v>1</v>
      </c>
      <c r="B1" s="69" t="s">
        <v>1167</v>
      </c>
      <c r="C1" s="191"/>
      <c r="D1" s="191"/>
      <c r="E1" s="191"/>
      <c r="F1" s="191"/>
    </row>
    <row r="2" spans="1:20" ht="18" customHeight="1" x14ac:dyDescent="0.3">
      <c r="A2" s="406">
        <v>2</v>
      </c>
      <c r="B2" s="69" t="s">
        <v>1502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20" ht="18" customHeight="1" x14ac:dyDescent="0.3">
      <c r="A3" s="406">
        <v>3</v>
      </c>
      <c r="B3" s="69" t="s">
        <v>751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20" ht="19.5" thickBot="1" x14ac:dyDescent="0.35">
      <c r="A4" s="406">
        <v>4</v>
      </c>
      <c r="B4" s="359" t="s">
        <v>1752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ht="22.5" customHeight="1" thickTop="1" x14ac:dyDescent="0.25">
      <c r="A5" s="406">
        <v>5</v>
      </c>
      <c r="B5" s="536" t="s">
        <v>1503</v>
      </c>
      <c r="C5" s="494" t="s">
        <v>569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20" ht="18.75" customHeight="1" x14ac:dyDescent="0.25">
      <c r="A6" s="406">
        <v>6</v>
      </c>
      <c r="B6" s="537"/>
      <c r="C6" s="541" t="s">
        <v>0</v>
      </c>
      <c r="D6" s="542"/>
      <c r="E6" s="542"/>
      <c r="F6" s="539" t="s">
        <v>1764</v>
      </c>
      <c r="G6" s="543"/>
      <c r="H6" s="544"/>
      <c r="I6" s="543" t="s">
        <v>1765</v>
      </c>
      <c r="J6" s="543"/>
      <c r="K6" s="544"/>
      <c r="L6" s="539" t="s">
        <v>1755</v>
      </c>
      <c r="M6" s="540"/>
      <c r="N6" s="540"/>
    </row>
    <row r="7" spans="1:20" ht="30.75" customHeight="1" thickBot="1" x14ac:dyDescent="0.3">
      <c r="A7" s="406">
        <v>7</v>
      </c>
      <c r="B7" s="538"/>
      <c r="C7" s="192" t="s">
        <v>0</v>
      </c>
      <c r="D7" s="193" t="s">
        <v>20</v>
      </c>
      <c r="E7" s="194" t="s">
        <v>19</v>
      </c>
      <c r="F7" s="210" t="s">
        <v>0</v>
      </c>
      <c r="G7" s="193" t="s">
        <v>20</v>
      </c>
      <c r="H7" s="211" t="s">
        <v>19</v>
      </c>
      <c r="I7" s="194" t="s">
        <v>0</v>
      </c>
      <c r="J7" s="193" t="s">
        <v>20</v>
      </c>
      <c r="K7" s="194" t="s">
        <v>19</v>
      </c>
      <c r="L7" s="210" t="s">
        <v>0</v>
      </c>
      <c r="M7" s="193" t="s">
        <v>20</v>
      </c>
      <c r="N7" s="212" t="s">
        <v>19</v>
      </c>
    </row>
    <row r="8" spans="1:20" s="77" customFormat="1" ht="28.5" customHeight="1" thickTop="1" x14ac:dyDescent="0.25">
      <c r="A8" s="406">
        <v>8</v>
      </c>
      <c r="B8" s="197" t="s">
        <v>752</v>
      </c>
      <c r="C8" s="384">
        <f t="shared" ref="C8:C30" si="0">D8+E8</f>
        <v>0</v>
      </c>
      <c r="D8" s="121">
        <f t="shared" ref="D8:D30" si="1">G8+J8+M8</f>
        <v>0</v>
      </c>
      <c r="E8" s="385">
        <f t="shared" ref="E8:E30" si="2">+H8+K8+N8</f>
        <v>0</v>
      </c>
      <c r="F8" s="132">
        <f t="shared" ref="F8:F30" si="3">+G8+H8</f>
        <v>0</v>
      </c>
      <c r="G8" s="121">
        <f>SUM(G9:G13)</f>
        <v>0</v>
      </c>
      <c r="H8" s="386">
        <f>SUM(H9:H13)</f>
        <v>0</v>
      </c>
      <c r="I8" s="132">
        <f t="shared" ref="I8:I30" si="4">+J8+K8</f>
        <v>0</v>
      </c>
      <c r="J8" s="121">
        <f>SUM(J9:J13)</f>
        <v>0</v>
      </c>
      <c r="K8" s="385">
        <f>SUM(K9:K13)</f>
        <v>0</v>
      </c>
      <c r="L8" s="387">
        <f t="shared" ref="L8:L30" si="5">+M8+N8</f>
        <v>0</v>
      </c>
      <c r="M8" s="388">
        <f>SUM(M9:M13)</f>
        <v>0</v>
      </c>
      <c r="N8" s="385">
        <f>SUM(N9:N13)</f>
        <v>0</v>
      </c>
    </row>
    <row r="9" spans="1:20" ht="28.5" customHeight="1" x14ac:dyDescent="0.25">
      <c r="A9" s="406">
        <v>9</v>
      </c>
      <c r="B9" s="198" t="s">
        <v>753</v>
      </c>
      <c r="C9" s="124">
        <f t="shared" si="0"/>
        <v>0</v>
      </c>
      <c r="D9" s="133">
        <f t="shared" si="1"/>
        <v>0</v>
      </c>
      <c r="E9" s="134">
        <f t="shared" si="2"/>
        <v>0</v>
      </c>
      <c r="F9" s="132">
        <f t="shared" si="3"/>
        <v>0</v>
      </c>
      <c r="G9" s="261"/>
      <c r="H9" s="262"/>
      <c r="I9" s="132">
        <f t="shared" si="4"/>
        <v>0</v>
      </c>
      <c r="J9" s="261"/>
      <c r="K9" s="263"/>
      <c r="L9" s="132">
        <f t="shared" si="5"/>
        <v>0</v>
      </c>
      <c r="M9" s="261"/>
      <c r="N9" s="263"/>
    </row>
    <row r="10" spans="1:20" ht="28.5" customHeight="1" x14ac:dyDescent="0.25">
      <c r="A10" s="406">
        <v>10</v>
      </c>
      <c r="B10" s="198" t="s">
        <v>2145</v>
      </c>
      <c r="C10" s="124">
        <f t="shared" si="0"/>
        <v>0</v>
      </c>
      <c r="D10" s="133">
        <f t="shared" si="1"/>
        <v>0</v>
      </c>
      <c r="E10" s="134">
        <f t="shared" si="2"/>
        <v>0</v>
      </c>
      <c r="F10" s="132">
        <f t="shared" si="3"/>
        <v>0</v>
      </c>
      <c r="G10" s="261"/>
      <c r="H10" s="262"/>
      <c r="I10" s="132">
        <f t="shared" si="4"/>
        <v>0</v>
      </c>
      <c r="J10" s="261"/>
      <c r="K10" s="263"/>
      <c r="L10" s="132">
        <f t="shared" si="5"/>
        <v>0</v>
      </c>
      <c r="M10" s="261"/>
      <c r="N10" s="263"/>
    </row>
    <row r="11" spans="1:20" ht="28.5" customHeight="1" x14ac:dyDescent="0.25">
      <c r="A11" s="406">
        <v>11</v>
      </c>
      <c r="B11" s="198" t="s">
        <v>754</v>
      </c>
      <c r="C11" s="124">
        <f t="shared" si="0"/>
        <v>0</v>
      </c>
      <c r="D11" s="133">
        <f t="shared" si="1"/>
        <v>0</v>
      </c>
      <c r="E11" s="134">
        <f t="shared" si="2"/>
        <v>0</v>
      </c>
      <c r="F11" s="132">
        <f t="shared" si="3"/>
        <v>0</v>
      </c>
      <c r="G11" s="261"/>
      <c r="H11" s="262"/>
      <c r="I11" s="132">
        <f t="shared" si="4"/>
        <v>0</v>
      </c>
      <c r="J11" s="261"/>
      <c r="K11" s="263"/>
      <c r="L11" s="132">
        <f t="shared" si="5"/>
        <v>0</v>
      </c>
      <c r="M11" s="261"/>
      <c r="N11" s="263"/>
    </row>
    <row r="12" spans="1:20" ht="30" x14ac:dyDescent="0.25">
      <c r="A12" s="406">
        <v>12</v>
      </c>
      <c r="B12" s="389" t="s">
        <v>2146</v>
      </c>
      <c r="C12" s="124">
        <f t="shared" si="0"/>
        <v>0</v>
      </c>
      <c r="D12" s="133">
        <f t="shared" si="1"/>
        <v>0</v>
      </c>
      <c r="E12" s="134">
        <f t="shared" si="2"/>
        <v>0</v>
      </c>
      <c r="F12" s="132">
        <f t="shared" si="3"/>
        <v>0</v>
      </c>
      <c r="G12" s="261"/>
      <c r="H12" s="262"/>
      <c r="I12" s="132">
        <f t="shared" si="4"/>
        <v>0</v>
      </c>
      <c r="J12" s="261"/>
      <c r="K12" s="263"/>
      <c r="L12" s="132">
        <f t="shared" si="5"/>
        <v>0</v>
      </c>
      <c r="M12" s="261"/>
      <c r="N12" s="263"/>
    </row>
    <row r="13" spans="1:20" s="77" customFormat="1" ht="28.5" customHeight="1" x14ac:dyDescent="0.25">
      <c r="A13" s="406">
        <v>13</v>
      </c>
      <c r="B13" s="199" t="s">
        <v>2183</v>
      </c>
      <c r="C13" s="127">
        <f t="shared" si="0"/>
        <v>0</v>
      </c>
      <c r="D13" s="200">
        <f t="shared" si="1"/>
        <v>0</v>
      </c>
      <c r="E13" s="201">
        <f t="shared" si="2"/>
        <v>0</v>
      </c>
      <c r="F13" s="202">
        <f t="shared" si="3"/>
        <v>0</v>
      </c>
      <c r="G13" s="276"/>
      <c r="H13" s="277"/>
      <c r="I13" s="202">
        <f t="shared" si="4"/>
        <v>0</v>
      </c>
      <c r="J13" s="276"/>
      <c r="K13" s="278"/>
      <c r="L13" s="202">
        <f t="shared" si="5"/>
        <v>0</v>
      </c>
      <c r="M13" s="276"/>
      <c r="N13" s="278"/>
    </row>
    <row r="14" spans="1:20" ht="28.5" customHeight="1" x14ac:dyDescent="0.25">
      <c r="A14" s="406">
        <v>14</v>
      </c>
      <c r="B14" s="197" t="s">
        <v>755</v>
      </c>
      <c r="C14" s="384">
        <f t="shared" si="0"/>
        <v>0</v>
      </c>
      <c r="D14" s="388">
        <f t="shared" si="1"/>
        <v>0</v>
      </c>
      <c r="E14" s="385">
        <f t="shared" si="2"/>
        <v>0</v>
      </c>
      <c r="F14" s="129">
        <f t="shared" si="3"/>
        <v>0</v>
      </c>
      <c r="G14" s="121">
        <f>SUM(G15:G19)</f>
        <v>0</v>
      </c>
      <c r="H14" s="386">
        <f>SUM(H15:H19)</f>
        <v>0</v>
      </c>
      <c r="I14" s="129">
        <f t="shared" si="4"/>
        <v>0</v>
      </c>
      <c r="J14" s="121">
        <f>SUM(J15:J19)</f>
        <v>0</v>
      </c>
      <c r="K14" s="385">
        <f>SUM(K15:K19)</f>
        <v>0</v>
      </c>
      <c r="L14" s="387">
        <f t="shared" si="5"/>
        <v>0</v>
      </c>
      <c r="M14" s="388">
        <f>SUM(M15:M19)</f>
        <v>0</v>
      </c>
      <c r="N14" s="385">
        <f>SUM(N15:N19)</f>
        <v>0</v>
      </c>
    </row>
    <row r="15" spans="1:20" ht="28.5" customHeight="1" x14ac:dyDescent="0.25">
      <c r="A15" s="406">
        <v>15</v>
      </c>
      <c r="B15" s="198" t="s">
        <v>756</v>
      </c>
      <c r="C15" s="124">
        <f t="shared" si="0"/>
        <v>0</v>
      </c>
      <c r="D15" s="133">
        <f t="shared" si="1"/>
        <v>0</v>
      </c>
      <c r="E15" s="134">
        <f t="shared" si="2"/>
        <v>0</v>
      </c>
      <c r="F15" s="132">
        <f t="shared" si="3"/>
        <v>0</v>
      </c>
      <c r="G15" s="261"/>
      <c r="H15" s="262"/>
      <c r="I15" s="132">
        <f t="shared" si="4"/>
        <v>0</v>
      </c>
      <c r="J15" s="261"/>
      <c r="K15" s="263"/>
      <c r="L15" s="132">
        <f t="shared" si="5"/>
        <v>0</v>
      </c>
      <c r="M15" s="261"/>
      <c r="N15" s="263"/>
    </row>
    <row r="16" spans="1:20" ht="28.5" customHeight="1" x14ac:dyDescent="0.25">
      <c r="A16" s="406">
        <v>16</v>
      </c>
      <c r="B16" s="198" t="s">
        <v>120</v>
      </c>
      <c r="C16" s="124">
        <f t="shared" si="0"/>
        <v>0</v>
      </c>
      <c r="D16" s="133">
        <f t="shared" si="1"/>
        <v>0</v>
      </c>
      <c r="E16" s="134">
        <f t="shared" si="2"/>
        <v>0</v>
      </c>
      <c r="F16" s="132">
        <f t="shared" si="3"/>
        <v>0</v>
      </c>
      <c r="G16" s="261"/>
      <c r="H16" s="262"/>
      <c r="I16" s="132">
        <f t="shared" si="4"/>
        <v>0</v>
      </c>
      <c r="J16" s="261"/>
      <c r="K16" s="263"/>
      <c r="L16" s="132">
        <f t="shared" si="5"/>
        <v>0</v>
      </c>
      <c r="M16" s="261"/>
      <c r="N16" s="263"/>
    </row>
    <row r="17" spans="1:14" ht="28.5" customHeight="1" x14ac:dyDescent="0.25">
      <c r="A17" s="406">
        <v>17</v>
      </c>
      <c r="B17" s="198" t="s">
        <v>119</v>
      </c>
      <c r="C17" s="124">
        <f t="shared" si="0"/>
        <v>0</v>
      </c>
      <c r="D17" s="133">
        <f t="shared" si="1"/>
        <v>0</v>
      </c>
      <c r="E17" s="134">
        <f t="shared" si="2"/>
        <v>0</v>
      </c>
      <c r="F17" s="132">
        <f t="shared" si="3"/>
        <v>0</v>
      </c>
      <c r="G17" s="261"/>
      <c r="H17" s="262"/>
      <c r="I17" s="132">
        <f t="shared" si="4"/>
        <v>0</v>
      </c>
      <c r="J17" s="261"/>
      <c r="K17" s="263"/>
      <c r="L17" s="132">
        <f t="shared" si="5"/>
        <v>0</v>
      </c>
      <c r="M17" s="261"/>
      <c r="N17" s="263"/>
    </row>
    <row r="18" spans="1:14" ht="28.5" customHeight="1" x14ac:dyDescent="0.25">
      <c r="A18" s="406">
        <v>18</v>
      </c>
      <c r="B18" s="203" t="s">
        <v>757</v>
      </c>
      <c r="C18" s="127">
        <f t="shared" si="0"/>
        <v>0</v>
      </c>
      <c r="D18" s="200">
        <f t="shared" si="1"/>
        <v>0</v>
      </c>
      <c r="E18" s="201">
        <f t="shared" si="2"/>
        <v>0</v>
      </c>
      <c r="F18" s="132">
        <f t="shared" si="3"/>
        <v>0</v>
      </c>
      <c r="G18" s="390"/>
      <c r="H18" s="391"/>
      <c r="I18" s="132">
        <f t="shared" si="4"/>
        <v>0</v>
      </c>
      <c r="J18" s="390"/>
      <c r="K18" s="392"/>
      <c r="L18" s="132">
        <f t="shared" si="5"/>
        <v>0</v>
      </c>
      <c r="M18" s="390"/>
      <c r="N18" s="392"/>
    </row>
    <row r="19" spans="1:14" ht="28.5" customHeight="1" x14ac:dyDescent="0.25">
      <c r="A19" s="406">
        <v>19</v>
      </c>
      <c r="B19" s="199" t="s">
        <v>1726</v>
      </c>
      <c r="C19" s="127">
        <f t="shared" si="0"/>
        <v>0</v>
      </c>
      <c r="D19" s="200">
        <f t="shared" si="1"/>
        <v>0</v>
      </c>
      <c r="E19" s="201">
        <f t="shared" si="2"/>
        <v>0</v>
      </c>
      <c r="F19" s="202">
        <f t="shared" si="3"/>
        <v>0</v>
      </c>
      <c r="G19" s="276"/>
      <c r="H19" s="277"/>
      <c r="I19" s="202">
        <f t="shared" si="4"/>
        <v>0</v>
      </c>
      <c r="J19" s="276"/>
      <c r="K19" s="278"/>
      <c r="L19" s="202">
        <f t="shared" si="5"/>
        <v>0</v>
      </c>
      <c r="M19" s="276"/>
      <c r="N19" s="278"/>
    </row>
    <row r="20" spans="1:14" ht="28.5" customHeight="1" x14ac:dyDescent="0.25">
      <c r="A20" s="406">
        <v>20</v>
      </c>
      <c r="B20" s="197" t="s">
        <v>2147</v>
      </c>
      <c r="C20" s="384">
        <f t="shared" si="0"/>
        <v>0</v>
      </c>
      <c r="D20" s="388">
        <f t="shared" si="1"/>
        <v>0</v>
      </c>
      <c r="E20" s="385">
        <f t="shared" si="2"/>
        <v>0</v>
      </c>
      <c r="F20" s="129">
        <f t="shared" si="3"/>
        <v>0</v>
      </c>
      <c r="G20" s="121">
        <f>SUM(G21:G25)</f>
        <v>0</v>
      </c>
      <c r="H20" s="386">
        <f>SUM(H21:H25)</f>
        <v>0</v>
      </c>
      <c r="I20" s="129">
        <f t="shared" si="4"/>
        <v>0</v>
      </c>
      <c r="J20" s="121">
        <f>SUM(J21:J25)</f>
        <v>0</v>
      </c>
      <c r="K20" s="385">
        <f>SUM(K21:K25)</f>
        <v>0</v>
      </c>
      <c r="L20" s="387">
        <f t="shared" si="5"/>
        <v>0</v>
      </c>
      <c r="M20" s="388">
        <f>SUM(M21:M25)</f>
        <v>0</v>
      </c>
      <c r="N20" s="385">
        <f>SUM(N21:N25)</f>
        <v>0</v>
      </c>
    </row>
    <row r="21" spans="1:14" ht="28.5" customHeight="1" x14ac:dyDescent="0.25">
      <c r="A21" s="406">
        <v>21</v>
      </c>
      <c r="B21" s="198" t="s">
        <v>2148</v>
      </c>
      <c r="C21" s="124">
        <f t="shared" si="0"/>
        <v>0</v>
      </c>
      <c r="D21" s="133">
        <f t="shared" si="1"/>
        <v>0</v>
      </c>
      <c r="E21" s="134">
        <f t="shared" si="2"/>
        <v>0</v>
      </c>
      <c r="F21" s="132">
        <f t="shared" si="3"/>
        <v>0</v>
      </c>
      <c r="G21" s="261"/>
      <c r="H21" s="262"/>
      <c r="I21" s="132">
        <f t="shared" si="4"/>
        <v>0</v>
      </c>
      <c r="J21" s="261"/>
      <c r="K21" s="263"/>
      <c r="L21" s="132">
        <f t="shared" si="5"/>
        <v>0</v>
      </c>
      <c r="M21" s="261"/>
      <c r="N21" s="263"/>
    </row>
    <row r="22" spans="1:14" ht="28.5" customHeight="1" x14ac:dyDescent="0.25">
      <c r="A22" s="406">
        <v>22</v>
      </c>
      <c r="B22" s="198" t="s">
        <v>2149</v>
      </c>
      <c r="C22" s="124">
        <f t="shared" si="0"/>
        <v>0</v>
      </c>
      <c r="D22" s="133">
        <f t="shared" si="1"/>
        <v>0</v>
      </c>
      <c r="E22" s="134">
        <f t="shared" si="2"/>
        <v>0</v>
      </c>
      <c r="F22" s="132">
        <f t="shared" si="3"/>
        <v>0</v>
      </c>
      <c r="G22" s="261"/>
      <c r="H22" s="262"/>
      <c r="I22" s="132">
        <f t="shared" si="4"/>
        <v>0</v>
      </c>
      <c r="J22" s="261"/>
      <c r="K22" s="263"/>
      <c r="L22" s="132">
        <f t="shared" si="5"/>
        <v>0</v>
      </c>
      <c r="M22" s="261"/>
      <c r="N22" s="263"/>
    </row>
    <row r="23" spans="1:14" ht="28.5" customHeight="1" x14ac:dyDescent="0.25">
      <c r="A23" s="406">
        <v>23</v>
      </c>
      <c r="B23" s="198" t="s">
        <v>2150</v>
      </c>
      <c r="C23" s="124">
        <f t="shared" si="0"/>
        <v>0</v>
      </c>
      <c r="D23" s="133">
        <f t="shared" si="1"/>
        <v>0</v>
      </c>
      <c r="E23" s="134">
        <f t="shared" si="2"/>
        <v>0</v>
      </c>
      <c r="F23" s="132">
        <f t="shared" si="3"/>
        <v>0</v>
      </c>
      <c r="G23" s="261"/>
      <c r="H23" s="262"/>
      <c r="I23" s="132">
        <f t="shared" si="4"/>
        <v>0</v>
      </c>
      <c r="J23" s="261"/>
      <c r="K23" s="263"/>
      <c r="L23" s="132">
        <f t="shared" si="5"/>
        <v>0</v>
      </c>
      <c r="M23" s="261"/>
      <c r="N23" s="263"/>
    </row>
    <row r="24" spans="1:14" ht="28.5" customHeight="1" x14ac:dyDescent="0.25">
      <c r="A24" s="406">
        <v>24</v>
      </c>
      <c r="B24" s="203" t="s">
        <v>2151</v>
      </c>
      <c r="C24" s="127">
        <f t="shared" si="0"/>
        <v>0</v>
      </c>
      <c r="D24" s="200">
        <f t="shared" si="1"/>
        <v>0</v>
      </c>
      <c r="E24" s="201">
        <f t="shared" si="2"/>
        <v>0</v>
      </c>
      <c r="F24" s="132">
        <f t="shared" si="3"/>
        <v>0</v>
      </c>
      <c r="G24" s="390"/>
      <c r="H24" s="391"/>
      <c r="I24" s="132">
        <f t="shared" si="4"/>
        <v>0</v>
      </c>
      <c r="J24" s="390"/>
      <c r="K24" s="392"/>
      <c r="L24" s="132">
        <f t="shared" si="5"/>
        <v>0</v>
      </c>
      <c r="M24" s="390"/>
      <c r="N24" s="392"/>
    </row>
    <row r="25" spans="1:14" ht="28.5" customHeight="1" x14ac:dyDescent="0.25">
      <c r="A25" s="406">
        <v>25</v>
      </c>
      <c r="B25" s="199" t="s">
        <v>2184</v>
      </c>
      <c r="C25" s="127">
        <f t="shared" si="0"/>
        <v>0</v>
      </c>
      <c r="D25" s="200">
        <f t="shared" si="1"/>
        <v>0</v>
      </c>
      <c r="E25" s="201">
        <f t="shared" si="2"/>
        <v>0</v>
      </c>
      <c r="F25" s="202">
        <f t="shared" si="3"/>
        <v>0</v>
      </c>
      <c r="G25" s="276"/>
      <c r="H25" s="277"/>
      <c r="I25" s="202">
        <f t="shared" si="4"/>
        <v>0</v>
      </c>
      <c r="J25" s="276"/>
      <c r="K25" s="278"/>
      <c r="L25" s="202">
        <f t="shared" si="5"/>
        <v>0</v>
      </c>
      <c r="M25" s="276"/>
      <c r="N25" s="278"/>
    </row>
    <row r="26" spans="1:14" ht="28.5" customHeight="1" x14ac:dyDescent="0.25">
      <c r="A26" s="406">
        <v>26</v>
      </c>
      <c r="B26" s="393" t="s">
        <v>2152</v>
      </c>
      <c r="C26" s="394">
        <f t="shared" si="0"/>
        <v>0</v>
      </c>
      <c r="D26" s="395">
        <f t="shared" si="1"/>
        <v>0</v>
      </c>
      <c r="E26" s="396">
        <f t="shared" si="2"/>
        <v>0</v>
      </c>
      <c r="F26" s="140">
        <f t="shared" si="3"/>
        <v>0</v>
      </c>
      <c r="G26" s="141">
        <f>SUM(G27:G30)</f>
        <v>0</v>
      </c>
      <c r="H26" s="397">
        <f>SUM(H27:H30)</f>
        <v>0</v>
      </c>
      <c r="I26" s="140">
        <f t="shared" si="4"/>
        <v>0</v>
      </c>
      <c r="J26" s="141">
        <f>SUM(J27:J31)</f>
        <v>0</v>
      </c>
      <c r="K26" s="396">
        <f>SUM(K27:K31)</f>
        <v>0</v>
      </c>
      <c r="L26" s="398">
        <f t="shared" si="5"/>
        <v>0</v>
      </c>
      <c r="M26" s="395">
        <f>SUM(M27:M31)</f>
        <v>0</v>
      </c>
      <c r="N26" s="396">
        <f>SUM(N27:N31)</f>
        <v>0</v>
      </c>
    </row>
    <row r="27" spans="1:14" ht="28.5" customHeight="1" x14ac:dyDescent="0.25">
      <c r="A27" s="406">
        <v>27</v>
      </c>
      <c r="B27" s="198" t="s">
        <v>2153</v>
      </c>
      <c r="C27" s="124">
        <f t="shared" si="0"/>
        <v>0</v>
      </c>
      <c r="D27" s="133">
        <f t="shared" si="1"/>
        <v>0</v>
      </c>
      <c r="E27" s="134">
        <f t="shared" si="2"/>
        <v>0</v>
      </c>
      <c r="F27" s="132">
        <f t="shared" si="3"/>
        <v>0</v>
      </c>
      <c r="G27" s="261"/>
      <c r="H27" s="262"/>
      <c r="I27" s="132">
        <f t="shared" si="4"/>
        <v>0</v>
      </c>
      <c r="J27" s="261"/>
      <c r="K27" s="263"/>
      <c r="L27" s="132">
        <f t="shared" si="5"/>
        <v>0</v>
      </c>
      <c r="M27" s="261"/>
      <c r="N27" s="263"/>
    </row>
    <row r="28" spans="1:14" ht="28.5" customHeight="1" x14ac:dyDescent="0.25">
      <c r="A28" s="406">
        <v>28</v>
      </c>
      <c r="B28" s="198" t="s">
        <v>2185</v>
      </c>
      <c r="C28" s="124">
        <f t="shared" si="0"/>
        <v>0</v>
      </c>
      <c r="D28" s="133">
        <f t="shared" si="1"/>
        <v>0</v>
      </c>
      <c r="E28" s="134">
        <f t="shared" si="2"/>
        <v>0</v>
      </c>
      <c r="F28" s="132">
        <f t="shared" si="3"/>
        <v>0</v>
      </c>
      <c r="G28" s="261"/>
      <c r="H28" s="262"/>
      <c r="I28" s="132">
        <f t="shared" si="4"/>
        <v>0</v>
      </c>
      <c r="J28" s="261"/>
      <c r="K28" s="263"/>
      <c r="L28" s="132">
        <f t="shared" si="5"/>
        <v>0</v>
      </c>
      <c r="M28" s="261"/>
      <c r="N28" s="263"/>
    </row>
    <row r="29" spans="1:14" ht="28.5" customHeight="1" x14ac:dyDescent="0.25">
      <c r="A29" s="406">
        <v>29</v>
      </c>
      <c r="B29" s="198" t="s">
        <v>2154</v>
      </c>
      <c r="C29" s="124">
        <f t="shared" si="0"/>
        <v>0</v>
      </c>
      <c r="D29" s="133">
        <f t="shared" si="1"/>
        <v>0</v>
      </c>
      <c r="E29" s="134">
        <f t="shared" si="2"/>
        <v>0</v>
      </c>
      <c r="F29" s="132">
        <f t="shared" si="3"/>
        <v>0</v>
      </c>
      <c r="G29" s="261"/>
      <c r="H29" s="262"/>
      <c r="I29" s="132">
        <f t="shared" si="4"/>
        <v>0</v>
      </c>
      <c r="J29" s="261"/>
      <c r="K29" s="263"/>
      <c r="L29" s="132">
        <f t="shared" si="5"/>
        <v>0</v>
      </c>
      <c r="M29" s="261"/>
      <c r="N29" s="263"/>
    </row>
    <row r="30" spans="1:14" ht="28.5" customHeight="1" thickBot="1" x14ac:dyDescent="0.3">
      <c r="A30" s="406">
        <v>30</v>
      </c>
      <c r="B30" s="389" t="s">
        <v>2155</v>
      </c>
      <c r="C30" s="136">
        <f t="shared" si="0"/>
        <v>0</v>
      </c>
      <c r="D30" s="399">
        <f t="shared" si="1"/>
        <v>0</v>
      </c>
      <c r="E30" s="400">
        <f t="shared" si="2"/>
        <v>0</v>
      </c>
      <c r="F30" s="401">
        <f t="shared" si="3"/>
        <v>0</v>
      </c>
      <c r="G30" s="390"/>
      <c r="H30" s="391"/>
      <c r="I30" s="401">
        <f t="shared" si="4"/>
        <v>0</v>
      </c>
      <c r="J30" s="390"/>
      <c r="K30" s="392"/>
      <c r="L30" s="401">
        <f t="shared" si="5"/>
        <v>0</v>
      </c>
      <c r="M30" s="390"/>
      <c r="N30" s="392"/>
    </row>
    <row r="31" spans="1:14" ht="15.75" thickTop="1" x14ac:dyDescent="0.25">
      <c r="A31" s="406">
        <v>31</v>
      </c>
      <c r="B31" s="402"/>
      <c r="C31" s="402"/>
      <c r="D31" s="402"/>
      <c r="E31" s="402"/>
      <c r="F31" s="403"/>
      <c r="G31" s="402"/>
      <c r="H31" s="402"/>
      <c r="I31" s="402"/>
      <c r="J31" s="402"/>
      <c r="K31" s="402"/>
      <c r="L31" s="402"/>
      <c r="M31" s="402"/>
      <c r="N31" s="402"/>
    </row>
    <row r="32" spans="1:14" x14ac:dyDescent="0.25">
      <c r="A32" s="406">
        <v>32</v>
      </c>
      <c r="B32" s="73" t="s">
        <v>138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1:14" ht="18" customHeight="1" x14ac:dyDescent="0.25">
      <c r="A33" s="406">
        <v>33</v>
      </c>
      <c r="B33" s="507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 ht="18" customHeight="1" x14ac:dyDescent="0.25">
      <c r="B34" s="510"/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2"/>
    </row>
    <row r="35" spans="1:14" ht="18" customHeight="1" x14ac:dyDescent="0.25">
      <c r="B35" s="510"/>
      <c r="C35" s="511"/>
      <c r="D35" s="511"/>
      <c r="E35" s="511"/>
      <c r="F35" s="511"/>
      <c r="G35" s="511"/>
      <c r="H35" s="511"/>
      <c r="I35" s="511"/>
      <c r="J35" s="511"/>
      <c r="K35" s="511"/>
      <c r="L35" s="511"/>
      <c r="M35" s="511"/>
      <c r="N35" s="512"/>
    </row>
    <row r="36" spans="1:14" ht="18" customHeight="1" x14ac:dyDescent="0.25">
      <c r="B36" s="510"/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2"/>
    </row>
    <row r="37" spans="1:14" ht="18" customHeight="1" x14ac:dyDescent="0.25">
      <c r="B37" s="513"/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5"/>
    </row>
  </sheetData>
  <sheetProtection algorithmName="SHA-512" hashValue="+7icdQ3pLF9Gx42l/O13eZ+SJBkYWWTpsm5n9su1KkMmpfOQPHw9OjCGbKSFTnQHdtxOUrZNKx1rDs2n6zsNYQ==" saltValue="t7of3XtuXEnAmoxq6ZL/Gg==" spinCount="100000" sheet="1" objects="1" scenarios="1"/>
  <mergeCells count="7">
    <mergeCell ref="B33:N37"/>
    <mergeCell ref="C5:N5"/>
    <mergeCell ref="B5:B7"/>
    <mergeCell ref="L6:N6"/>
    <mergeCell ref="C6:E6"/>
    <mergeCell ref="F6:H6"/>
    <mergeCell ref="I6:K6"/>
  </mergeCells>
  <conditionalFormatting sqref="C9:F13 I9:I13 L9:L13">
    <cfRule type="cellIs" dxfId="23" priority="5" operator="equal">
      <formula>0</formula>
    </cfRule>
  </conditionalFormatting>
  <conditionalFormatting sqref="C15:F19 I15:I19 L15:L19 C21:F25 I21:I25 L21:L25 C27:F30 I27:I30 L27:L30">
    <cfRule type="cellIs" dxfId="22" priority="3" operator="equal">
      <formula>0</formula>
    </cfRule>
  </conditionalFormatting>
  <conditionalFormatting sqref="C8:N8 C14:N14">
    <cfRule type="cellIs" dxfId="21" priority="4" operator="equal">
      <formula>0</formula>
    </cfRule>
  </conditionalFormatting>
  <conditionalFormatting sqref="C20:N20">
    <cfRule type="cellIs" dxfId="20" priority="1" operator="equal">
      <formula>0</formula>
    </cfRule>
  </conditionalFormatting>
  <conditionalFormatting sqref="C26:N26">
    <cfRule type="cellIs" dxfId="19" priority="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61" orientation="landscape" r:id="rId1"/>
  <headerFooter>
    <oddHeader>&amp;L&amp;G</oddHeader>
    <oddFooter>&amp;R&amp;"Carlito,Negrita"CINDEA&amp;"Carlito,Normal",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>
    <pageSetUpPr fitToPage="1"/>
  </sheetPr>
  <dimension ref="A1:T36"/>
  <sheetViews>
    <sheetView showGridLines="0" zoomScale="95" zoomScaleNormal="95" workbookViewId="0">
      <selection activeCell="A22" sqref="A22:XFD22"/>
    </sheetView>
  </sheetViews>
  <sheetFormatPr baseColWidth="10" defaultColWidth="11.42578125" defaultRowHeight="15" x14ac:dyDescent="0.25"/>
  <cols>
    <col min="1" max="1" width="6.7109375" style="406" customWidth="1"/>
    <col min="2" max="2" width="19" style="105" customWidth="1"/>
    <col min="3" max="6" width="15.28515625" style="105" customWidth="1"/>
    <col min="7" max="16384" width="11.42578125" style="105"/>
  </cols>
  <sheetData>
    <row r="1" spans="1:20" ht="20.25" customHeight="1" x14ac:dyDescent="0.3">
      <c r="A1" s="406">
        <v>1</v>
      </c>
      <c r="B1" s="152" t="s">
        <v>1731</v>
      </c>
      <c r="C1" s="153"/>
    </row>
    <row r="2" spans="1:20" ht="18" customHeight="1" x14ac:dyDescent="0.3">
      <c r="A2" s="406">
        <v>2</v>
      </c>
      <c r="B2" s="152" t="s">
        <v>1168</v>
      </c>
      <c r="C2" s="154"/>
      <c r="D2" s="154"/>
      <c r="E2" s="154"/>
      <c r="F2" s="154"/>
    </row>
    <row r="3" spans="1:20" ht="18" customHeight="1" x14ac:dyDescent="0.3">
      <c r="A3" s="406">
        <v>3</v>
      </c>
      <c r="B3" s="152" t="s">
        <v>1169</v>
      </c>
      <c r="C3" s="154"/>
      <c r="D3" s="154"/>
      <c r="E3" s="154"/>
      <c r="F3" s="154"/>
    </row>
    <row r="4" spans="1:20" s="44" customFormat="1" ht="18.75" x14ac:dyDescent="0.3">
      <c r="A4" s="406">
        <v>4</v>
      </c>
      <c r="B4" s="172" t="s">
        <v>795</v>
      </c>
      <c r="C4" s="173"/>
      <c r="D4" s="173"/>
      <c r="E4" s="173"/>
      <c r="F4" s="173"/>
    </row>
    <row r="5" spans="1:20" s="44" customFormat="1" ht="19.5" thickBot="1" x14ac:dyDescent="0.35">
      <c r="A5" s="406">
        <v>5</v>
      </c>
      <c r="B5" s="359" t="s">
        <v>1752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</row>
    <row r="6" spans="1:20" ht="35.25" customHeight="1" thickTop="1" thickBot="1" x14ac:dyDescent="0.3">
      <c r="A6" s="406">
        <v>6</v>
      </c>
      <c r="B6" s="174" t="s">
        <v>1170</v>
      </c>
      <c r="C6" s="175" t="s">
        <v>0</v>
      </c>
      <c r="D6" s="176" t="s">
        <v>151</v>
      </c>
      <c r="E6" s="177" t="s">
        <v>152</v>
      </c>
      <c r="F6" s="177" t="s">
        <v>153</v>
      </c>
    </row>
    <row r="7" spans="1:20" ht="24" customHeight="1" thickTop="1" thickBot="1" x14ac:dyDescent="0.3">
      <c r="A7" s="406">
        <v>7</v>
      </c>
      <c r="B7" s="430" t="s">
        <v>0</v>
      </c>
      <c r="C7" s="178">
        <f t="shared" ref="C7:C15" si="0">SUM(D7:F7)</f>
        <v>0</v>
      </c>
      <c r="D7" s="179">
        <f>SUM(D8:D15)</f>
        <v>0</v>
      </c>
      <c r="E7" s="165">
        <f>SUM(E8:E15)</f>
        <v>0</v>
      </c>
      <c r="F7" s="165">
        <f>SUM(F8:F15)</f>
        <v>0</v>
      </c>
    </row>
    <row r="8" spans="1:20" ht="21" customHeight="1" x14ac:dyDescent="0.25">
      <c r="A8" s="406">
        <v>8</v>
      </c>
      <c r="B8" s="347">
        <v>12</v>
      </c>
      <c r="C8" s="180">
        <f t="shared" si="0"/>
        <v>0</v>
      </c>
      <c r="D8" s="280"/>
      <c r="E8" s="281"/>
      <c r="F8" s="281"/>
    </row>
    <row r="9" spans="1:20" ht="21" customHeight="1" x14ac:dyDescent="0.25">
      <c r="A9" s="406">
        <v>9</v>
      </c>
      <c r="B9" s="347">
        <v>13</v>
      </c>
      <c r="C9" s="181">
        <f t="shared" si="0"/>
        <v>0</v>
      </c>
      <c r="D9" s="263"/>
      <c r="E9" s="282"/>
      <c r="F9" s="282"/>
    </row>
    <row r="10" spans="1:20" ht="21" customHeight="1" x14ac:dyDescent="0.25">
      <c r="A10" s="406">
        <v>10</v>
      </c>
      <c r="B10" s="347">
        <v>14</v>
      </c>
      <c r="C10" s="181">
        <f t="shared" si="0"/>
        <v>0</v>
      </c>
      <c r="D10" s="263"/>
      <c r="E10" s="282"/>
      <c r="F10" s="282"/>
    </row>
    <row r="11" spans="1:20" ht="21" customHeight="1" x14ac:dyDescent="0.25">
      <c r="A11" s="406">
        <v>11</v>
      </c>
      <c r="B11" s="347">
        <v>15</v>
      </c>
      <c r="C11" s="181">
        <f t="shared" si="0"/>
        <v>0</v>
      </c>
      <c r="D11" s="263"/>
      <c r="E11" s="282"/>
      <c r="F11" s="282"/>
    </row>
    <row r="12" spans="1:20" ht="21" customHeight="1" x14ac:dyDescent="0.25">
      <c r="A12" s="406">
        <v>12</v>
      </c>
      <c r="B12" s="347">
        <v>16</v>
      </c>
      <c r="C12" s="181">
        <f t="shared" si="0"/>
        <v>0</v>
      </c>
      <c r="D12" s="263"/>
      <c r="E12" s="282"/>
      <c r="F12" s="282"/>
    </row>
    <row r="13" spans="1:20" ht="21" customHeight="1" x14ac:dyDescent="0.25">
      <c r="A13" s="406">
        <v>13</v>
      </c>
      <c r="B13" s="347">
        <v>17</v>
      </c>
      <c r="C13" s="181">
        <f t="shared" si="0"/>
        <v>0</v>
      </c>
      <c r="D13" s="263"/>
      <c r="E13" s="282"/>
      <c r="F13" s="282"/>
    </row>
    <row r="14" spans="1:20" ht="21" customHeight="1" x14ac:dyDescent="0.25">
      <c r="A14" s="406">
        <v>14</v>
      </c>
      <c r="B14" s="347">
        <v>18</v>
      </c>
      <c r="C14" s="181">
        <f t="shared" si="0"/>
        <v>0</v>
      </c>
      <c r="D14" s="263"/>
      <c r="E14" s="282"/>
      <c r="F14" s="282"/>
    </row>
    <row r="15" spans="1:20" ht="21" customHeight="1" thickBot="1" x14ac:dyDescent="0.3">
      <c r="A15" s="406">
        <v>15</v>
      </c>
      <c r="B15" s="348" t="s">
        <v>121</v>
      </c>
      <c r="C15" s="168">
        <f t="shared" si="0"/>
        <v>0</v>
      </c>
      <c r="D15" s="273"/>
      <c r="E15" s="283"/>
      <c r="F15" s="283"/>
    </row>
    <row r="16" spans="1:20" ht="19.5" customHeight="1" thickTop="1" x14ac:dyDescent="0.25">
      <c r="A16" s="406">
        <v>16</v>
      </c>
      <c r="B16" s="169"/>
      <c r="C16" s="122"/>
      <c r="D16" s="182"/>
      <c r="E16" s="182"/>
      <c r="F16" s="182"/>
    </row>
    <row r="17" spans="1:11" ht="17.25" customHeight="1" x14ac:dyDescent="0.25">
      <c r="A17" s="406">
        <v>17</v>
      </c>
      <c r="B17" s="183" t="s">
        <v>1176</v>
      </c>
      <c r="C17" s="184"/>
      <c r="D17" s="184"/>
      <c r="E17" s="184"/>
      <c r="F17" s="185"/>
      <c r="G17" s="122"/>
      <c r="H17" s="122"/>
      <c r="I17" s="122"/>
      <c r="J17" s="122"/>
      <c r="K17" s="122"/>
    </row>
    <row r="18" spans="1:11" ht="17.25" customHeight="1" x14ac:dyDescent="0.25">
      <c r="A18" s="406">
        <v>18</v>
      </c>
      <c r="B18" s="186" t="s">
        <v>820</v>
      </c>
      <c r="C18" s="284"/>
      <c r="D18" s="545" t="str">
        <f>IF(OR(C18&gt;('Cuadro 1'!E15+'Cuadro 3'!E15),C19&gt;('Cuadro 1'!E15+'Cuadro 3'!E15),C20&gt;('Cuadro 1'!D15+'Cuadro 3'!D15)),"El dato indicado es mayor a la suma de lo reportado en la línea de Exclusión del Cuadro 1 y Cuadro 3, según corresponda.","")</f>
        <v/>
      </c>
      <c r="E18" s="545"/>
      <c r="F18" s="546"/>
      <c r="G18" s="122"/>
      <c r="H18" s="122"/>
      <c r="I18" s="122"/>
      <c r="J18" s="122"/>
      <c r="K18" s="122"/>
    </row>
    <row r="19" spans="1:11" ht="17.25" customHeight="1" x14ac:dyDescent="0.25">
      <c r="A19" s="406">
        <v>19</v>
      </c>
      <c r="B19" s="186" t="s">
        <v>821</v>
      </c>
      <c r="C19" s="284"/>
      <c r="D19" s="545"/>
      <c r="E19" s="545"/>
      <c r="F19" s="546"/>
      <c r="G19" s="122"/>
      <c r="H19" s="122"/>
      <c r="I19" s="122"/>
      <c r="J19" s="122"/>
      <c r="K19" s="122"/>
    </row>
    <row r="20" spans="1:11" ht="17.25" customHeight="1" x14ac:dyDescent="0.25">
      <c r="A20" s="406">
        <v>20</v>
      </c>
      <c r="B20" s="186" t="s">
        <v>822</v>
      </c>
      <c r="C20" s="284"/>
      <c r="D20" s="545"/>
      <c r="E20" s="545"/>
      <c r="F20" s="546"/>
      <c r="G20" s="122"/>
      <c r="H20" s="122"/>
      <c r="I20" s="122"/>
      <c r="J20" s="122"/>
      <c r="K20" s="122"/>
    </row>
    <row r="21" spans="1:11" ht="6.6" customHeight="1" x14ac:dyDescent="0.25">
      <c r="A21" s="406">
        <v>21</v>
      </c>
      <c r="B21" s="187"/>
      <c r="C21" s="188"/>
      <c r="D21" s="189"/>
      <c r="E21" s="189"/>
      <c r="F21" s="190"/>
      <c r="G21" s="122"/>
      <c r="H21" s="122"/>
      <c r="I21" s="122"/>
      <c r="J21" s="122"/>
      <c r="K21" s="122"/>
    </row>
    <row r="22" spans="1:11" ht="21" customHeight="1" x14ac:dyDescent="0.25">
      <c r="A22" s="406">
        <v>22</v>
      </c>
      <c r="B22" s="73" t="s">
        <v>138</v>
      </c>
      <c r="E22" s="547"/>
      <c r="F22" s="547"/>
    </row>
    <row r="23" spans="1:11" ht="19.5" customHeight="1" x14ac:dyDescent="0.25">
      <c r="A23" s="406">
        <v>23</v>
      </c>
      <c r="B23" s="507"/>
      <c r="C23" s="508"/>
      <c r="D23" s="508"/>
      <c r="E23" s="508"/>
      <c r="F23" s="509"/>
    </row>
    <row r="24" spans="1:11" ht="19.5" customHeight="1" x14ac:dyDescent="0.25">
      <c r="B24" s="510"/>
      <c r="C24" s="511"/>
      <c r="D24" s="511"/>
      <c r="E24" s="511"/>
      <c r="F24" s="512"/>
    </row>
    <row r="25" spans="1:11" ht="19.5" customHeight="1" x14ac:dyDescent="0.25">
      <c r="B25" s="513"/>
      <c r="C25" s="514"/>
      <c r="D25" s="514"/>
      <c r="E25" s="514"/>
      <c r="F25" s="515"/>
    </row>
    <row r="26" spans="1:11" ht="19.5" customHeight="1" x14ac:dyDescent="0.25"/>
    <row r="27" spans="1:11" ht="19.5" customHeight="1" x14ac:dyDescent="0.25"/>
    <row r="28" spans="1:11" ht="19.5" customHeight="1" x14ac:dyDescent="0.25"/>
    <row r="29" spans="1:11" ht="19.5" customHeight="1" x14ac:dyDescent="0.25"/>
    <row r="30" spans="1:11" ht="19.5" customHeight="1" x14ac:dyDescent="0.25"/>
    <row r="31" spans="1:11" ht="20.25" customHeight="1" x14ac:dyDescent="0.25"/>
    <row r="32" spans="1:11" ht="20.25" customHeight="1" x14ac:dyDescent="0.25"/>
    <row r="33" spans="1:1" ht="18.75" customHeight="1" x14ac:dyDescent="0.25">
      <c r="A33" s="407"/>
    </row>
    <row r="34" spans="1:1" ht="18.75" customHeight="1" x14ac:dyDescent="0.25"/>
    <row r="35" spans="1:1" ht="18.75" customHeight="1" x14ac:dyDescent="0.25"/>
    <row r="36" spans="1:1" ht="18.75" customHeight="1" x14ac:dyDescent="0.25"/>
  </sheetData>
  <sheetProtection algorithmName="SHA-512" hashValue="UvyRzJJrqPbUnMGjypUz9KWl86UWWwlmWdUINFhcAq0sOCXQLvowyZnK6Z8G29nUGVEN9ScPUHpWaqXT/aKBWw==" saltValue="0xqKGbcLO4zSnFcRAIRXNg==" spinCount="100000" sheet="1" objects="1" scenarios="1"/>
  <mergeCells count="3">
    <mergeCell ref="D18:F20"/>
    <mergeCell ref="E22:F22"/>
    <mergeCell ref="B23:F25"/>
  </mergeCells>
  <conditionalFormatting sqref="C7:C15">
    <cfRule type="cellIs" dxfId="18" priority="1" operator="equal">
      <formula>0</formula>
    </cfRule>
  </conditionalFormatting>
  <conditionalFormatting sqref="D7:F7">
    <cfRule type="cellIs" dxfId="17" priority="2" operator="equal">
      <formula>0</formula>
    </cfRule>
  </conditionalFormatting>
  <conditionalFormatting sqref="D16:F16">
    <cfRule type="cellIs" dxfId="16" priority="3" operator="equal">
      <formula>"XX"</formula>
    </cfRule>
  </conditionalFormatting>
  <dataValidations count="1">
    <dataValidation type="whole" allowBlank="1" showInputMessage="1" showErrorMessage="1" sqref="C18:C21" xr:uid="{A67D692F-BC27-46AB-B2FF-5C076AA8D043}">
      <formula1>0</formula1>
      <formula2>1000</formula2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orientation="landscape" r:id="rId1"/>
  <headerFooter>
    <oddHeader>&amp;L&amp;G</oddHeader>
    <oddFooter>&amp;R&amp;"Carlito,Negrita"CINDEA&amp;"Carlito,Normal",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18.140625" style="105" customWidth="1"/>
    <col min="3" max="12" width="13" style="105" customWidth="1"/>
    <col min="13" max="13" width="8.42578125" style="105" customWidth="1"/>
    <col min="14" max="16384" width="11.42578125" style="105"/>
  </cols>
  <sheetData>
    <row r="1" spans="1:20" ht="21" customHeight="1" x14ac:dyDescent="0.3">
      <c r="A1" s="406">
        <v>1</v>
      </c>
      <c r="B1" s="152" t="s">
        <v>2156</v>
      </c>
      <c r="C1" s="153"/>
    </row>
    <row r="2" spans="1:20" ht="18" customHeight="1" x14ac:dyDescent="0.3">
      <c r="A2" s="406">
        <v>2</v>
      </c>
      <c r="B2" s="152" t="s">
        <v>1171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20" s="44" customFormat="1" ht="18" customHeight="1" thickBot="1" x14ac:dyDescent="0.35">
      <c r="A3" s="406">
        <v>3</v>
      </c>
      <c r="B3" s="359" t="s">
        <v>1752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s="44" customFormat="1" ht="19.5" customHeight="1" thickTop="1" x14ac:dyDescent="0.25">
      <c r="A4" s="406">
        <v>4</v>
      </c>
      <c r="B4" s="549" t="s">
        <v>1170</v>
      </c>
      <c r="C4" s="551" t="s">
        <v>1727</v>
      </c>
      <c r="D4" s="552"/>
      <c r="E4" s="552"/>
      <c r="F4" s="552"/>
      <c r="G4" s="155"/>
      <c r="H4" s="551" t="s">
        <v>1728</v>
      </c>
      <c r="I4" s="552"/>
      <c r="J4" s="552"/>
      <c r="K4" s="552"/>
      <c r="L4" s="552"/>
      <c r="M4" s="105"/>
    </row>
    <row r="5" spans="1:20" ht="33.75" customHeight="1" thickBot="1" x14ac:dyDescent="0.3">
      <c r="A5" s="406">
        <v>5</v>
      </c>
      <c r="B5" s="550"/>
      <c r="C5" s="156" t="s">
        <v>0</v>
      </c>
      <c r="D5" s="157" t="s">
        <v>151</v>
      </c>
      <c r="E5" s="158" t="s">
        <v>152</v>
      </c>
      <c r="F5" s="159" t="s">
        <v>153</v>
      </c>
      <c r="G5" s="160" t="s">
        <v>1729</v>
      </c>
      <c r="H5" s="161" t="s">
        <v>0</v>
      </c>
      <c r="I5" s="157" t="s">
        <v>151</v>
      </c>
      <c r="J5" s="158" t="s">
        <v>152</v>
      </c>
      <c r="K5" s="159" t="s">
        <v>153</v>
      </c>
      <c r="L5" s="160" t="s">
        <v>1729</v>
      </c>
    </row>
    <row r="6" spans="1:20" ht="31.5" customHeight="1" thickTop="1" thickBot="1" x14ac:dyDescent="0.3">
      <c r="A6" s="406">
        <v>6</v>
      </c>
      <c r="B6" s="430" t="s">
        <v>0</v>
      </c>
      <c r="C6" s="162">
        <f>SUM(C7:C14)</f>
        <v>0</v>
      </c>
      <c r="D6" s="163">
        <f>SUM(D7:D14)</f>
        <v>0</v>
      </c>
      <c r="E6" s="164">
        <f t="shared" ref="E6:G6" si="0">SUM(E7:E14)</f>
        <v>0</v>
      </c>
      <c r="F6" s="165">
        <f t="shared" si="0"/>
        <v>0</v>
      </c>
      <c r="G6" s="166">
        <f t="shared" si="0"/>
        <v>0</v>
      </c>
      <c r="H6" s="162">
        <f>SUM(H7:H14)</f>
        <v>0</v>
      </c>
      <c r="I6" s="163">
        <f>SUM(I7:I14)</f>
        <v>0</v>
      </c>
      <c r="J6" s="164">
        <f t="shared" ref="J6:L6" si="1">SUM(J7:J14)</f>
        <v>0</v>
      </c>
      <c r="K6" s="164">
        <f t="shared" si="1"/>
        <v>0</v>
      </c>
      <c r="L6" s="166">
        <f t="shared" si="1"/>
        <v>0</v>
      </c>
    </row>
    <row r="7" spans="1:20" ht="21" customHeight="1" x14ac:dyDescent="0.25">
      <c r="A7" s="406">
        <v>7</v>
      </c>
      <c r="B7" s="347">
        <v>12</v>
      </c>
      <c r="C7" s="124">
        <f>+D7+E7+F7</f>
        <v>0</v>
      </c>
      <c r="D7" s="285"/>
      <c r="E7" s="261"/>
      <c r="F7" s="282"/>
      <c r="G7" s="286"/>
      <c r="H7" s="124">
        <f>+I7+J7+K7</f>
        <v>0</v>
      </c>
      <c r="I7" s="285"/>
      <c r="J7" s="261"/>
      <c r="K7" s="261"/>
      <c r="L7" s="286"/>
      <c r="M7" s="167" t="str">
        <f t="shared" ref="M7:M14" si="2">IF(OR(AND(C7&gt;0,G7=""),AND(H7&gt;0,L7="")),"***",IF(OR(AND(L7&gt;0,H7=0),AND(G7&gt;0,C7=0)),"xxx",""))</f>
        <v/>
      </c>
    </row>
    <row r="8" spans="1:20" ht="21" customHeight="1" x14ac:dyDescent="0.25">
      <c r="A8" s="406">
        <v>8</v>
      </c>
      <c r="B8" s="347">
        <v>13</v>
      </c>
      <c r="C8" s="124">
        <f t="shared" ref="C8:C14" si="3">+D8+E8+F8</f>
        <v>0</v>
      </c>
      <c r="D8" s="285"/>
      <c r="E8" s="261"/>
      <c r="F8" s="282"/>
      <c r="G8" s="286"/>
      <c r="H8" s="124">
        <f t="shared" ref="H8:H14" si="4">+I8+J8+K8</f>
        <v>0</v>
      </c>
      <c r="I8" s="285"/>
      <c r="J8" s="261"/>
      <c r="K8" s="261"/>
      <c r="L8" s="286"/>
      <c r="M8" s="167" t="str">
        <f t="shared" si="2"/>
        <v/>
      </c>
    </row>
    <row r="9" spans="1:20" ht="21" customHeight="1" x14ac:dyDescent="0.25">
      <c r="A9" s="406">
        <v>9</v>
      </c>
      <c r="B9" s="347">
        <v>14</v>
      </c>
      <c r="C9" s="124">
        <f t="shared" si="3"/>
        <v>0</v>
      </c>
      <c r="D9" s="285"/>
      <c r="E9" s="261"/>
      <c r="F9" s="282"/>
      <c r="G9" s="286"/>
      <c r="H9" s="124">
        <f t="shared" si="4"/>
        <v>0</v>
      </c>
      <c r="I9" s="285"/>
      <c r="J9" s="261"/>
      <c r="K9" s="261"/>
      <c r="L9" s="286"/>
      <c r="M9" s="167" t="str">
        <f t="shared" si="2"/>
        <v/>
      </c>
    </row>
    <row r="10" spans="1:20" ht="21" customHeight="1" x14ac:dyDescent="0.25">
      <c r="A10" s="406">
        <v>10</v>
      </c>
      <c r="B10" s="347">
        <v>15</v>
      </c>
      <c r="C10" s="124">
        <f t="shared" si="3"/>
        <v>0</v>
      </c>
      <c r="D10" s="285"/>
      <c r="E10" s="261"/>
      <c r="F10" s="282"/>
      <c r="G10" s="286"/>
      <c r="H10" s="124">
        <f t="shared" si="4"/>
        <v>0</v>
      </c>
      <c r="I10" s="285"/>
      <c r="J10" s="261"/>
      <c r="K10" s="261"/>
      <c r="L10" s="286"/>
      <c r="M10" s="167" t="str">
        <f t="shared" si="2"/>
        <v/>
      </c>
    </row>
    <row r="11" spans="1:20" ht="21" customHeight="1" x14ac:dyDescent="0.25">
      <c r="A11" s="406">
        <v>11</v>
      </c>
      <c r="B11" s="347">
        <v>16</v>
      </c>
      <c r="C11" s="124">
        <f t="shared" si="3"/>
        <v>0</v>
      </c>
      <c r="D11" s="285"/>
      <c r="E11" s="261"/>
      <c r="F11" s="282"/>
      <c r="G11" s="286"/>
      <c r="H11" s="124">
        <f t="shared" si="4"/>
        <v>0</v>
      </c>
      <c r="I11" s="285"/>
      <c r="J11" s="261"/>
      <c r="K11" s="261"/>
      <c r="L11" s="286"/>
      <c r="M11" s="167" t="str">
        <f t="shared" si="2"/>
        <v/>
      </c>
    </row>
    <row r="12" spans="1:20" ht="21" customHeight="1" x14ac:dyDescent="0.25">
      <c r="A12" s="406">
        <v>12</v>
      </c>
      <c r="B12" s="347">
        <v>17</v>
      </c>
      <c r="C12" s="124">
        <f t="shared" si="3"/>
        <v>0</v>
      </c>
      <c r="D12" s="285"/>
      <c r="E12" s="261"/>
      <c r="F12" s="282"/>
      <c r="G12" s="286"/>
      <c r="H12" s="124">
        <f t="shared" si="4"/>
        <v>0</v>
      </c>
      <c r="I12" s="285"/>
      <c r="J12" s="261"/>
      <c r="K12" s="261"/>
      <c r="L12" s="286"/>
      <c r="M12" s="167" t="str">
        <f t="shared" si="2"/>
        <v/>
      </c>
    </row>
    <row r="13" spans="1:20" ht="21" customHeight="1" x14ac:dyDescent="0.25">
      <c r="A13" s="406">
        <v>13</v>
      </c>
      <c r="B13" s="347">
        <v>18</v>
      </c>
      <c r="C13" s="124">
        <f t="shared" si="3"/>
        <v>0</v>
      </c>
      <c r="D13" s="285"/>
      <c r="E13" s="261"/>
      <c r="F13" s="282"/>
      <c r="G13" s="286"/>
      <c r="H13" s="124">
        <f t="shared" si="4"/>
        <v>0</v>
      </c>
      <c r="I13" s="285"/>
      <c r="J13" s="261"/>
      <c r="K13" s="261"/>
      <c r="L13" s="286"/>
      <c r="M13" s="167" t="str">
        <f t="shared" si="2"/>
        <v/>
      </c>
    </row>
    <row r="14" spans="1:20" ht="21" customHeight="1" thickBot="1" x14ac:dyDescent="0.3">
      <c r="A14" s="406">
        <v>14</v>
      </c>
      <c r="B14" s="349" t="s">
        <v>121</v>
      </c>
      <c r="C14" s="146">
        <f t="shared" si="3"/>
        <v>0</v>
      </c>
      <c r="D14" s="287"/>
      <c r="E14" s="279"/>
      <c r="F14" s="288"/>
      <c r="G14" s="289"/>
      <c r="H14" s="168">
        <f t="shared" si="4"/>
        <v>0</v>
      </c>
      <c r="I14" s="287"/>
      <c r="J14" s="279"/>
      <c r="K14" s="279"/>
      <c r="L14" s="289"/>
      <c r="M14" s="167" t="str">
        <f t="shared" si="2"/>
        <v/>
      </c>
    </row>
    <row r="15" spans="1:20" ht="20.25" customHeight="1" thickTop="1" x14ac:dyDescent="0.25">
      <c r="A15" s="406">
        <v>15</v>
      </c>
      <c r="B15" s="169"/>
      <c r="C15" s="553" t="str">
        <f>IF(OR(M7="***",M8="***",M9="***",M10="***",M11="***",M12="***",M13="***",M14="***"),"*** = Indique la cantidad de hijos en la columna que corresponda. Si no hay hijos que indicar, anote un 0.","")</f>
        <v/>
      </c>
      <c r="D15" s="553"/>
      <c r="E15" s="553"/>
      <c r="F15" s="553"/>
      <c r="G15" s="553"/>
      <c r="H15" s="553"/>
      <c r="I15" s="553"/>
      <c r="J15" s="553"/>
      <c r="K15" s="553"/>
      <c r="L15" s="553"/>
      <c r="M15" s="170"/>
    </row>
    <row r="16" spans="1:20" ht="20.25" customHeight="1" x14ac:dyDescent="0.25">
      <c r="A16" s="406">
        <v>16</v>
      </c>
      <c r="C16" s="554" t="str">
        <f>IF(OR(M7="xxx",M8="xxx",M9="xxx",M10="xxx",M11="xxx",M12="xxx",M13="xxx",M14="xxx"),"xxx = Indique la cantidad de madres o padres en la respectiva columna.","")</f>
        <v/>
      </c>
      <c r="D16" s="554"/>
      <c r="E16" s="554"/>
      <c r="F16" s="554"/>
      <c r="G16" s="554"/>
      <c r="H16" s="554"/>
      <c r="I16" s="554"/>
      <c r="J16" s="554"/>
      <c r="K16" s="554"/>
      <c r="L16" s="554"/>
      <c r="M16" s="170"/>
    </row>
    <row r="17" spans="1:13" ht="21" customHeight="1" x14ac:dyDescent="0.25">
      <c r="A17" s="406">
        <v>17</v>
      </c>
      <c r="B17" s="92" t="s">
        <v>1730</v>
      </c>
    </row>
    <row r="18" spans="1:13" ht="17.25" customHeight="1" x14ac:dyDescent="0.25">
      <c r="A18" s="406">
        <v>18</v>
      </c>
      <c r="B18" s="548" t="s">
        <v>1743</v>
      </c>
      <c r="C18" s="548"/>
      <c r="D18" s="548"/>
      <c r="E18" s="548"/>
      <c r="F18" s="548"/>
      <c r="G18" s="548"/>
      <c r="H18" s="548"/>
      <c r="I18" s="548"/>
      <c r="J18" s="548"/>
      <c r="K18" s="548"/>
      <c r="L18" s="548"/>
    </row>
    <row r="19" spans="1:13" ht="17.25" customHeight="1" x14ac:dyDescent="0.25">
      <c r="A19" s="406">
        <v>19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</row>
    <row r="20" spans="1:13" ht="17.25" customHeight="1" x14ac:dyDescent="0.25">
      <c r="A20" s="406">
        <v>20</v>
      </c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</row>
    <row r="21" spans="1:13" x14ac:dyDescent="0.25">
      <c r="A21" s="406">
        <v>21</v>
      </c>
      <c r="B21" s="73" t="s">
        <v>138</v>
      </c>
      <c r="M21" s="171"/>
    </row>
    <row r="22" spans="1:13" x14ac:dyDescent="0.25">
      <c r="A22" s="406">
        <v>22</v>
      </c>
      <c r="B22" s="507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9"/>
    </row>
    <row r="23" spans="1:13" x14ac:dyDescent="0.25">
      <c r="B23" s="510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2"/>
    </row>
    <row r="24" spans="1:13" x14ac:dyDescent="0.25">
      <c r="B24" s="510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2"/>
    </row>
    <row r="25" spans="1:13" x14ac:dyDescent="0.25">
      <c r="B25" s="510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2"/>
    </row>
    <row r="26" spans="1:13" x14ac:dyDescent="0.25">
      <c r="B26" s="513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5"/>
    </row>
    <row r="33" spans="1:1" x14ac:dyDescent="0.25">
      <c r="A33" s="407"/>
    </row>
  </sheetData>
  <sheetProtection algorithmName="SHA-512" hashValue="oK+egNVhrh1vI1VMrY2MX/osXKPN+vRRIMzDlhfl0DW819IqzGFad+yzqG+/YLm9ydYW0TEtSvacdk2sYz9LHg==" saltValue="6JS0+rjS/W5lmNRCiTVO6w==" spinCount="100000" sheet="1" objects="1" scenarios="1"/>
  <mergeCells count="7">
    <mergeCell ref="B18:L20"/>
    <mergeCell ref="B22:M26"/>
    <mergeCell ref="B4:B5"/>
    <mergeCell ref="C4:F4"/>
    <mergeCell ref="H4:L4"/>
    <mergeCell ref="C15:L15"/>
    <mergeCell ref="C16:L16"/>
  </mergeCells>
  <conditionalFormatting sqref="D6:L6 C6:C14 H7:H14">
    <cfRule type="cellIs" dxfId="15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83" orientation="landscape" r:id="rId1"/>
  <headerFooter>
    <oddHeader>&amp;L&amp;G</oddHeader>
    <oddFooter>&amp;R&amp;"Carlito,Negrita"CINDEA&amp;"Carlito,Normal",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>
    <pageSetUpPr fitToPage="1"/>
  </sheetPr>
  <dimension ref="A1:T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58.28515625" style="71" customWidth="1"/>
    <col min="3" max="6" width="13" style="71" customWidth="1"/>
    <col min="7" max="16384" width="11.42578125" style="71"/>
  </cols>
  <sheetData>
    <row r="1" spans="1:20" ht="18.75" x14ac:dyDescent="0.3">
      <c r="A1" s="406">
        <v>1</v>
      </c>
      <c r="B1" s="69" t="s">
        <v>2157</v>
      </c>
    </row>
    <row r="2" spans="1:20" ht="18.75" x14ac:dyDescent="0.3">
      <c r="A2" s="406">
        <v>2</v>
      </c>
      <c r="B2" s="69" t="s">
        <v>758</v>
      </c>
      <c r="C2" s="290"/>
      <c r="D2" s="290"/>
      <c r="E2" s="290"/>
      <c r="F2" s="290"/>
    </row>
    <row r="3" spans="1:20" s="44" customFormat="1" ht="19.5" thickBot="1" x14ac:dyDescent="0.35">
      <c r="A3" s="406">
        <v>3</v>
      </c>
      <c r="B3" s="359" t="s">
        <v>1752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ht="33.75" customHeight="1" thickTop="1" x14ac:dyDescent="0.25">
      <c r="A4" s="406">
        <v>4</v>
      </c>
      <c r="B4" s="555" t="s">
        <v>128</v>
      </c>
      <c r="C4" s="557" t="s">
        <v>796</v>
      </c>
      <c r="D4" s="558"/>
      <c r="E4" s="558"/>
      <c r="F4" s="558"/>
    </row>
    <row r="5" spans="1:20" ht="23.25" customHeight="1" thickBot="1" x14ac:dyDescent="0.3">
      <c r="A5" s="406">
        <v>5</v>
      </c>
      <c r="B5" s="556"/>
      <c r="C5" s="115" t="s">
        <v>0</v>
      </c>
      <c r="D5" s="116" t="s">
        <v>151</v>
      </c>
      <c r="E5" s="117" t="s">
        <v>152</v>
      </c>
      <c r="F5" s="78" t="s">
        <v>153</v>
      </c>
    </row>
    <row r="6" spans="1:20" ht="19.5" customHeight="1" thickTop="1" x14ac:dyDescent="0.25">
      <c r="A6" s="406">
        <v>6</v>
      </c>
      <c r="B6" s="118" t="s">
        <v>759</v>
      </c>
      <c r="C6" s="119">
        <f>SUM(C7:C10)</f>
        <v>0</v>
      </c>
      <c r="D6" s="120">
        <f>SUM(D7:D10)</f>
        <v>0</v>
      </c>
      <c r="E6" s="121">
        <f t="shared" ref="E6:F6" si="0">SUM(E7:E10)</f>
        <v>0</v>
      </c>
      <c r="F6" s="122">
        <f t="shared" si="0"/>
        <v>0</v>
      </c>
    </row>
    <row r="7" spans="1:20" ht="19.5" customHeight="1" x14ac:dyDescent="0.25">
      <c r="A7" s="406">
        <v>7</v>
      </c>
      <c r="B7" s="123" t="s">
        <v>130</v>
      </c>
      <c r="C7" s="124">
        <f t="shared" ref="C7:C29" si="1">SUM(D7:F7)</f>
        <v>0</v>
      </c>
      <c r="D7" s="291"/>
      <c r="E7" s="292"/>
      <c r="F7" s="293"/>
    </row>
    <row r="8" spans="1:20" ht="19.5" customHeight="1" x14ac:dyDescent="0.25">
      <c r="A8" s="406">
        <v>8</v>
      </c>
      <c r="B8" s="123" t="s">
        <v>760</v>
      </c>
      <c r="C8" s="124">
        <f t="shared" si="1"/>
        <v>0</v>
      </c>
      <c r="D8" s="291"/>
      <c r="E8" s="292"/>
      <c r="F8" s="293"/>
    </row>
    <row r="9" spans="1:20" ht="19.5" customHeight="1" x14ac:dyDescent="0.25">
      <c r="A9" s="406">
        <v>9</v>
      </c>
      <c r="B9" s="125" t="s">
        <v>790</v>
      </c>
      <c r="C9" s="124">
        <f t="shared" si="1"/>
        <v>0</v>
      </c>
      <c r="D9" s="291"/>
      <c r="E9" s="292"/>
      <c r="F9" s="293"/>
    </row>
    <row r="10" spans="1:20" ht="19.5" customHeight="1" x14ac:dyDescent="0.25">
      <c r="A10" s="406">
        <v>10</v>
      </c>
      <c r="B10" s="126" t="s">
        <v>761</v>
      </c>
      <c r="C10" s="127">
        <f t="shared" si="1"/>
        <v>0</v>
      </c>
      <c r="D10" s="294"/>
      <c r="E10" s="295"/>
      <c r="F10" s="296"/>
    </row>
    <row r="11" spans="1:20" ht="19.5" customHeight="1" x14ac:dyDescent="0.25">
      <c r="A11" s="406">
        <v>11</v>
      </c>
      <c r="B11" s="118" t="s">
        <v>762</v>
      </c>
      <c r="C11" s="128">
        <f>SUM(C12:C17)</f>
        <v>0</v>
      </c>
      <c r="D11" s="129">
        <f>SUM(D12:D17)</f>
        <v>0</v>
      </c>
      <c r="E11" s="130">
        <f>SUM(E12:E17)</f>
        <v>0</v>
      </c>
      <c r="F11" s="131">
        <f t="shared" ref="F11" si="2">SUM(F12:F17)</f>
        <v>0</v>
      </c>
    </row>
    <row r="12" spans="1:20" ht="19.5" customHeight="1" x14ac:dyDescent="0.25">
      <c r="A12" s="406">
        <v>12</v>
      </c>
      <c r="B12" s="123" t="s">
        <v>763</v>
      </c>
      <c r="C12" s="124">
        <f t="shared" si="1"/>
        <v>0</v>
      </c>
      <c r="D12" s="291"/>
      <c r="E12" s="292"/>
      <c r="F12" s="293"/>
    </row>
    <row r="13" spans="1:20" ht="19.5" customHeight="1" x14ac:dyDescent="0.25">
      <c r="A13" s="406">
        <v>13</v>
      </c>
      <c r="B13" s="123" t="s">
        <v>764</v>
      </c>
      <c r="C13" s="124">
        <f t="shared" si="1"/>
        <v>0</v>
      </c>
      <c r="D13" s="291"/>
      <c r="E13" s="292"/>
      <c r="F13" s="293"/>
    </row>
    <row r="14" spans="1:20" ht="19.5" customHeight="1" x14ac:dyDescent="0.25">
      <c r="A14" s="406">
        <v>14</v>
      </c>
      <c r="B14" s="123" t="s">
        <v>1148</v>
      </c>
      <c r="C14" s="124">
        <f t="shared" si="1"/>
        <v>0</v>
      </c>
      <c r="D14" s="291"/>
      <c r="E14" s="292"/>
      <c r="F14" s="293"/>
    </row>
    <row r="15" spans="1:20" ht="19.5" customHeight="1" x14ac:dyDescent="0.25">
      <c r="A15" s="406">
        <v>15</v>
      </c>
      <c r="B15" s="123" t="s">
        <v>765</v>
      </c>
      <c r="C15" s="124">
        <f t="shared" si="1"/>
        <v>0</v>
      </c>
      <c r="D15" s="291"/>
      <c r="E15" s="292"/>
      <c r="F15" s="293"/>
    </row>
    <row r="16" spans="1:20" ht="19.5" customHeight="1" x14ac:dyDescent="0.25">
      <c r="A16" s="406">
        <v>16</v>
      </c>
      <c r="B16" s="123" t="s">
        <v>766</v>
      </c>
      <c r="C16" s="124">
        <f t="shared" si="1"/>
        <v>0</v>
      </c>
      <c r="D16" s="291"/>
      <c r="E16" s="292"/>
      <c r="F16" s="293"/>
    </row>
    <row r="17" spans="1:6" ht="19.5" customHeight="1" x14ac:dyDescent="0.25">
      <c r="A17" s="406">
        <v>17</v>
      </c>
      <c r="B17" s="123" t="s">
        <v>767</v>
      </c>
      <c r="C17" s="124">
        <f>SUM(C18:C20)</f>
        <v>0</v>
      </c>
      <c r="D17" s="132">
        <f>SUM(D18:D20)</f>
        <v>0</v>
      </c>
      <c r="E17" s="133">
        <f t="shared" ref="E17:F17" si="3">SUM(E18:E20)</f>
        <v>0</v>
      </c>
      <c r="F17" s="134">
        <f t="shared" si="3"/>
        <v>0</v>
      </c>
    </row>
    <row r="18" spans="1:6" ht="19.5" customHeight="1" x14ac:dyDescent="0.25">
      <c r="A18" s="406">
        <v>18</v>
      </c>
      <c r="B18" s="135" t="s">
        <v>760</v>
      </c>
      <c r="C18" s="136">
        <f t="shared" si="1"/>
        <v>0</v>
      </c>
      <c r="D18" s="297"/>
      <c r="E18" s="298"/>
      <c r="F18" s="299"/>
    </row>
    <row r="19" spans="1:6" ht="19.5" customHeight="1" x14ac:dyDescent="0.25">
      <c r="A19" s="406">
        <v>19</v>
      </c>
      <c r="B19" s="135" t="s">
        <v>768</v>
      </c>
      <c r="C19" s="136">
        <f t="shared" si="1"/>
        <v>0</v>
      </c>
      <c r="D19" s="297"/>
      <c r="E19" s="298"/>
      <c r="F19" s="299"/>
    </row>
    <row r="20" spans="1:6" ht="19.5" customHeight="1" x14ac:dyDescent="0.25">
      <c r="A20" s="406">
        <v>20</v>
      </c>
      <c r="B20" s="137" t="s">
        <v>769</v>
      </c>
      <c r="C20" s="127">
        <f t="shared" si="1"/>
        <v>0</v>
      </c>
      <c r="D20" s="294"/>
      <c r="E20" s="295"/>
      <c r="F20" s="296"/>
    </row>
    <row r="21" spans="1:6" ht="19.5" customHeight="1" x14ac:dyDescent="0.25">
      <c r="A21" s="406">
        <v>21</v>
      </c>
      <c r="B21" s="138" t="s">
        <v>1146</v>
      </c>
      <c r="C21" s="139">
        <f>SUM(C22:C26)</f>
        <v>0</v>
      </c>
      <c r="D21" s="140">
        <f>SUM(D22:D26)</f>
        <v>0</v>
      </c>
      <c r="E21" s="141">
        <f t="shared" ref="E21:F21" si="4">SUM(E22:E26)</f>
        <v>0</v>
      </c>
      <c r="F21" s="142">
        <f t="shared" si="4"/>
        <v>0</v>
      </c>
    </row>
    <row r="22" spans="1:6" ht="19.5" customHeight="1" x14ac:dyDescent="0.25">
      <c r="A22" s="406">
        <v>22</v>
      </c>
      <c r="B22" s="143" t="s">
        <v>1498</v>
      </c>
      <c r="C22" s="139">
        <f t="shared" ref="C22:C26" si="5">SUM(D22:F22)</f>
        <v>0</v>
      </c>
      <c r="D22" s="300"/>
      <c r="E22" s="301"/>
      <c r="F22" s="302"/>
    </row>
    <row r="23" spans="1:6" ht="19.5" customHeight="1" x14ac:dyDescent="0.25">
      <c r="A23" s="406">
        <v>23</v>
      </c>
      <c r="B23" s="123" t="s">
        <v>1499</v>
      </c>
      <c r="C23" s="139">
        <f t="shared" si="5"/>
        <v>0</v>
      </c>
      <c r="D23" s="300"/>
      <c r="E23" s="301"/>
      <c r="F23" s="302"/>
    </row>
    <row r="24" spans="1:6" ht="19.5" customHeight="1" x14ac:dyDescent="0.25">
      <c r="A24" s="406">
        <v>24</v>
      </c>
      <c r="B24" s="303" t="s">
        <v>1732</v>
      </c>
      <c r="C24" s="139">
        <f t="shared" si="5"/>
        <v>0</v>
      </c>
      <c r="D24" s="300"/>
      <c r="E24" s="301"/>
      <c r="F24" s="302"/>
    </row>
    <row r="25" spans="1:6" ht="19.5" customHeight="1" x14ac:dyDescent="0.25">
      <c r="A25" s="406">
        <v>25</v>
      </c>
      <c r="B25" s="303" t="s">
        <v>1500</v>
      </c>
      <c r="C25" s="139">
        <f t="shared" si="5"/>
        <v>0</v>
      </c>
      <c r="D25" s="300"/>
      <c r="E25" s="301"/>
      <c r="F25" s="302"/>
    </row>
    <row r="26" spans="1:6" ht="19.5" customHeight="1" x14ac:dyDescent="0.25">
      <c r="A26" s="406">
        <v>26</v>
      </c>
      <c r="B26" s="126" t="s">
        <v>1501</v>
      </c>
      <c r="C26" s="127">
        <f t="shared" si="5"/>
        <v>0</v>
      </c>
      <c r="D26" s="294"/>
      <c r="E26" s="295"/>
      <c r="F26" s="296"/>
    </row>
    <row r="27" spans="1:6" ht="19.5" customHeight="1" x14ac:dyDescent="0.25">
      <c r="A27" s="406">
        <v>27</v>
      </c>
      <c r="B27" s="144" t="s">
        <v>770</v>
      </c>
      <c r="C27" s="128">
        <f>+C28+C29</f>
        <v>0</v>
      </c>
      <c r="D27" s="129">
        <f>SUM(D28:D29)</f>
        <v>0</v>
      </c>
      <c r="E27" s="130">
        <f t="shared" ref="E27:F27" si="6">SUM(E28:E29)</f>
        <v>0</v>
      </c>
      <c r="F27" s="131">
        <f t="shared" si="6"/>
        <v>0</v>
      </c>
    </row>
    <row r="28" spans="1:6" ht="19.5" customHeight="1" x14ac:dyDescent="0.25">
      <c r="A28" s="406">
        <v>28</v>
      </c>
      <c r="B28" s="143" t="s">
        <v>139</v>
      </c>
      <c r="C28" s="139">
        <f t="shared" si="1"/>
        <v>0</v>
      </c>
      <c r="D28" s="300"/>
      <c r="E28" s="301"/>
      <c r="F28" s="302"/>
    </row>
    <row r="29" spans="1:6" ht="19.5" customHeight="1" thickBot="1" x14ac:dyDescent="0.3">
      <c r="A29" s="406">
        <v>29</v>
      </c>
      <c r="B29" s="145" t="s">
        <v>140</v>
      </c>
      <c r="C29" s="146">
        <f t="shared" si="1"/>
        <v>0</v>
      </c>
      <c r="D29" s="304"/>
      <c r="E29" s="305"/>
      <c r="F29" s="306"/>
    </row>
    <row r="30" spans="1:6" ht="15.75" thickTop="1" x14ac:dyDescent="0.25">
      <c r="A30" s="406">
        <v>30</v>
      </c>
      <c r="B30" s="147"/>
      <c r="C30" s="148"/>
    </row>
    <row r="31" spans="1:6" x14ac:dyDescent="0.25">
      <c r="A31" s="406">
        <v>31</v>
      </c>
      <c r="B31" s="73" t="s">
        <v>138</v>
      </c>
    </row>
    <row r="32" spans="1:6" ht="26.25" customHeight="1" x14ac:dyDescent="0.25">
      <c r="A32" s="406">
        <v>32</v>
      </c>
      <c r="B32" s="507"/>
      <c r="C32" s="508"/>
      <c r="D32" s="508"/>
      <c r="E32" s="508"/>
      <c r="F32" s="509"/>
    </row>
    <row r="33" spans="1:6" ht="26.25" customHeight="1" x14ac:dyDescent="0.25">
      <c r="A33" s="407"/>
      <c r="B33" s="510"/>
      <c r="C33" s="511"/>
      <c r="D33" s="511"/>
      <c r="E33" s="511"/>
      <c r="F33" s="512"/>
    </row>
    <row r="34" spans="1:6" ht="26.25" customHeight="1" x14ac:dyDescent="0.25">
      <c r="B34" s="510"/>
      <c r="C34" s="511"/>
      <c r="D34" s="511"/>
      <c r="E34" s="511"/>
      <c r="F34" s="512"/>
    </row>
    <row r="35" spans="1:6" x14ac:dyDescent="0.25">
      <c r="B35" s="513"/>
      <c r="C35" s="514"/>
      <c r="D35" s="514"/>
      <c r="E35" s="514"/>
      <c r="F35" s="515"/>
    </row>
    <row r="38" spans="1:6" ht="15.75" x14ac:dyDescent="0.25">
      <c r="B38" s="149"/>
      <c r="C38" s="150"/>
      <c r="D38" s="150"/>
    </row>
    <row r="39" spans="1:6" x14ac:dyDescent="0.25">
      <c r="B39" s="151"/>
    </row>
    <row r="40" spans="1:6" x14ac:dyDescent="0.25">
      <c r="B40" s="151"/>
    </row>
    <row r="41" spans="1:6" x14ac:dyDescent="0.25">
      <c r="B41" s="151"/>
    </row>
  </sheetData>
  <sheetProtection algorithmName="SHA-512" hashValue="yg5d8v/00wJ9lIdMPr1U/eLmC6Z75J8Ae3GZrwVIWzpfMobYeQkcA1hXDhirXN8zfCfONcR5irxc2HFnrYKwUg==" saltValue="HroFUB0Bzi+M8/ajIZq8Zg==" spinCount="100000" sheet="1" objects="1" scenarios="1"/>
  <mergeCells count="3">
    <mergeCell ref="B4:B5"/>
    <mergeCell ref="C4:F4"/>
    <mergeCell ref="B32:F35"/>
  </mergeCells>
  <conditionalFormatting sqref="C22:C26">
    <cfRule type="cellIs" dxfId="14" priority="1" operator="equal">
      <formula>0</formula>
    </cfRule>
  </conditionalFormatting>
  <conditionalFormatting sqref="C6:F6 C7:C10 C11:F11 C12:C16 C17:F17 C18:C20 C28:C29">
    <cfRule type="cellIs" dxfId="13" priority="4" operator="equal">
      <formula>0</formula>
    </cfRule>
  </conditionalFormatting>
  <conditionalFormatting sqref="C21:F21">
    <cfRule type="cellIs" dxfId="12" priority="2" operator="equal">
      <formula>0</formula>
    </cfRule>
  </conditionalFormatting>
  <conditionalFormatting sqref="C27:F27">
    <cfRule type="cellIs" dxfId="11" priority="3" operator="equal">
      <formula>0</formula>
    </cfRule>
  </conditionalFormatting>
  <dataValidations count="2">
    <dataValidation type="whole" allowBlank="1" showInputMessage="1" showErrorMessage="1" error="Debe incluir valores mayores a 0." sqref="D6:F6 C22:C26 C12:C16 C28:C29 C18:C20 C6:C10" xr:uid="{956DC319-7138-43A3-A10C-C18544126684}">
      <formula1>1</formula1>
      <formula2>10000</formula2>
    </dataValidation>
    <dataValidation type="whole" operator="greaterThanOrEqual" allowBlank="1" showInputMessage="1" showErrorMessage="1" error="Debe incluir valores ENTEROS." sqref="D12:F16 D22:F26 D28:F29 D18:F20 D7:F10" xr:uid="{4C3C1812-4B9A-48C4-8EAC-DBF106307EDA}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scale="81" orientation="landscape" r:id="rId1"/>
  <headerFooter>
    <oddHeader>&amp;L&amp;G</oddHeader>
    <oddFooter>&amp;R&amp;"Carlito,Negrita"CINDEA&amp;"Carlito,Normal",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>
    <pageSetUpPr fitToPage="1"/>
  </sheetPr>
  <dimension ref="A1:K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5.42578125" style="97" customWidth="1"/>
    <col min="3" max="3" width="87.5703125" style="73" customWidth="1"/>
    <col min="4" max="6" width="11.42578125" style="71"/>
    <col min="7" max="7" width="11.7109375" style="307" customWidth="1"/>
    <col min="8" max="16384" width="11.42578125" style="44"/>
  </cols>
  <sheetData>
    <row r="1" spans="1:11" ht="19.5" customHeight="1" x14ac:dyDescent="0.3">
      <c r="A1" s="406">
        <v>1</v>
      </c>
      <c r="B1" s="69" t="s">
        <v>2159</v>
      </c>
      <c r="C1" s="432"/>
      <c r="D1" s="70"/>
      <c r="F1" s="307"/>
      <c r="H1" s="307"/>
      <c r="I1" s="307"/>
      <c r="J1" s="307"/>
      <c r="K1" s="307"/>
    </row>
    <row r="2" spans="1:11" ht="19.5" customHeight="1" x14ac:dyDescent="0.3">
      <c r="A2" s="406">
        <v>2</v>
      </c>
      <c r="B2" s="69" t="s">
        <v>2158</v>
      </c>
      <c r="C2" s="433"/>
      <c r="D2" s="72"/>
      <c r="F2" s="307"/>
      <c r="G2" s="106" t="s">
        <v>292</v>
      </c>
      <c r="H2" s="307"/>
      <c r="I2" s="307"/>
      <c r="J2" s="307"/>
      <c r="K2" s="307"/>
    </row>
    <row r="3" spans="1:11" ht="19.5" customHeight="1" x14ac:dyDescent="0.25">
      <c r="A3" s="406">
        <v>3</v>
      </c>
      <c r="B3" s="359" t="s">
        <v>1766</v>
      </c>
      <c r="C3" s="434"/>
      <c r="D3" s="44"/>
      <c r="E3" s="44"/>
      <c r="F3" s="310"/>
      <c r="G3" s="68" t="s">
        <v>1734</v>
      </c>
      <c r="H3" s="307"/>
      <c r="I3" s="307"/>
      <c r="J3" s="307"/>
      <c r="K3" s="307"/>
    </row>
    <row r="4" spans="1:11" ht="11.25" customHeight="1" x14ac:dyDescent="0.3">
      <c r="A4" s="406">
        <v>4</v>
      </c>
      <c r="B4" s="107"/>
      <c r="C4" s="435"/>
      <c r="D4" s="95"/>
      <c r="E4" s="108"/>
      <c r="F4" s="307"/>
      <c r="H4" s="307"/>
      <c r="I4" s="307"/>
      <c r="J4" s="307"/>
      <c r="K4" s="307"/>
    </row>
    <row r="5" spans="1:11" ht="18" customHeight="1" x14ac:dyDescent="0.3">
      <c r="A5" s="406">
        <v>5</v>
      </c>
      <c r="B5" s="93" t="s">
        <v>772</v>
      </c>
      <c r="C5" s="436"/>
      <c r="D5" s="95"/>
      <c r="E5" s="95"/>
      <c r="F5" s="307"/>
      <c r="H5" s="307"/>
      <c r="I5" s="307"/>
      <c r="J5" s="307"/>
      <c r="K5" s="307"/>
    </row>
    <row r="6" spans="1:11" ht="31.9" customHeight="1" x14ac:dyDescent="0.25">
      <c r="A6" s="406">
        <v>6</v>
      </c>
      <c r="B6" s="96" t="s">
        <v>122</v>
      </c>
      <c r="C6" s="437" t="s">
        <v>1504</v>
      </c>
      <c r="D6" s="308"/>
      <c r="F6" s="307"/>
      <c r="H6" s="307"/>
      <c r="I6" s="307"/>
      <c r="J6" s="307"/>
      <c r="K6" s="307"/>
    </row>
    <row r="7" spans="1:11" ht="22.5" customHeight="1" x14ac:dyDescent="0.25">
      <c r="A7" s="406">
        <v>7</v>
      </c>
      <c r="B7" s="96" t="s">
        <v>123</v>
      </c>
      <c r="C7" s="437" t="s">
        <v>1178</v>
      </c>
      <c r="D7" s="308"/>
      <c r="F7" s="307"/>
      <c r="H7" s="307"/>
      <c r="I7" s="307"/>
      <c r="J7" s="307"/>
      <c r="K7" s="307"/>
    </row>
    <row r="8" spans="1:11" ht="19.149999999999999" customHeight="1" x14ac:dyDescent="0.25">
      <c r="A8" s="406">
        <v>8</v>
      </c>
      <c r="B8" s="109" t="s">
        <v>1505</v>
      </c>
      <c r="C8" s="438" t="str">
        <f>IF(D7="Sí","Indique cuántas acciones -------&gt;","")</f>
        <v/>
      </c>
      <c r="D8" s="110"/>
      <c r="E8" s="441" t="str">
        <f>IF(AND(D7="Sí",D8&lt;=0),"Indique la cantidad de acciones","")</f>
        <v/>
      </c>
      <c r="F8" s="311"/>
      <c r="H8" s="307"/>
      <c r="I8" s="307"/>
      <c r="J8" s="307"/>
      <c r="K8" s="307"/>
    </row>
    <row r="9" spans="1:11" ht="19.149999999999999" customHeight="1" x14ac:dyDescent="0.25">
      <c r="A9" s="406">
        <v>9</v>
      </c>
      <c r="B9" s="96" t="s">
        <v>124</v>
      </c>
      <c r="C9" s="437" t="s">
        <v>773</v>
      </c>
      <c r="D9" s="308"/>
      <c r="E9" s="77"/>
      <c r="F9" s="311"/>
      <c r="H9" s="307"/>
      <c r="I9" s="307"/>
      <c r="J9" s="307"/>
      <c r="K9" s="307"/>
    </row>
    <row r="10" spans="1:11" ht="19.149999999999999" customHeight="1" x14ac:dyDescent="0.25">
      <c r="A10" s="406">
        <v>10</v>
      </c>
      <c r="B10" s="111" t="s">
        <v>1506</v>
      </c>
      <c r="C10" s="439"/>
      <c r="D10" s="442" t="str">
        <f>IF($D$9="Sí","Total","")</f>
        <v/>
      </c>
      <c r="E10" s="442" t="str">
        <f>IF($D$9="Sí","Hombres","")</f>
        <v/>
      </c>
      <c r="F10" s="442" t="str">
        <f>IF($D$9="Sí","Mujeres","")</f>
        <v/>
      </c>
      <c r="H10" s="307"/>
      <c r="I10" s="307"/>
      <c r="J10" s="307"/>
      <c r="K10" s="307"/>
    </row>
    <row r="11" spans="1:11" ht="19.149999999999999" customHeight="1" x14ac:dyDescent="0.25">
      <c r="A11" s="406">
        <v>11</v>
      </c>
      <c r="B11" s="111" t="s">
        <v>1507</v>
      </c>
      <c r="C11" s="438" t="str">
        <f>IF(D9="Sí","Indique cuántos estudiantes participan en el Grupo de Convivencia --&gt;","")</f>
        <v/>
      </c>
      <c r="D11" s="443" t="str">
        <f>IFERROR(IF(D10="Total",E11+F11,"*"),"")</f>
        <v>*</v>
      </c>
      <c r="E11" s="110"/>
      <c r="F11" s="110"/>
      <c r="G11" s="559" t="str">
        <f>IF(AND(D9="Sí",D11&lt;=0),"Indique la cantidad de estudiantes","")</f>
        <v/>
      </c>
    </row>
    <row r="12" spans="1:11" ht="34.15" customHeight="1" x14ac:dyDescent="0.25">
      <c r="A12" s="406">
        <v>12</v>
      </c>
      <c r="B12" s="96" t="s">
        <v>127</v>
      </c>
      <c r="C12" s="439" t="s">
        <v>1508</v>
      </c>
      <c r="D12" s="308"/>
      <c r="E12" s="77"/>
      <c r="F12" s="77"/>
      <c r="G12" s="559"/>
    </row>
    <row r="13" spans="1:11" ht="19.149999999999999" customHeight="1" x14ac:dyDescent="0.25">
      <c r="A13" s="406">
        <v>13</v>
      </c>
      <c r="B13" s="96" t="s">
        <v>141</v>
      </c>
      <c r="C13" s="439" t="s">
        <v>1496</v>
      </c>
      <c r="D13" s="308"/>
      <c r="E13" s="112"/>
      <c r="F13" s="112"/>
    </row>
    <row r="14" spans="1:11" ht="7.9" customHeight="1" x14ac:dyDescent="0.25">
      <c r="A14" s="406">
        <v>14</v>
      </c>
      <c r="C14" s="436"/>
      <c r="D14" s="94"/>
      <c r="E14" s="94"/>
      <c r="F14" s="94"/>
    </row>
    <row r="15" spans="1:11" ht="19.149999999999999" customHeight="1" x14ac:dyDescent="0.25">
      <c r="A15" s="406">
        <v>15</v>
      </c>
      <c r="B15" s="93" t="s">
        <v>1509</v>
      </c>
      <c r="C15" s="92"/>
      <c r="D15" s="113" t="s">
        <v>0</v>
      </c>
      <c r="E15" s="113" t="s">
        <v>139</v>
      </c>
      <c r="F15" s="113" t="s">
        <v>140</v>
      </c>
    </row>
    <row r="16" spans="1:11" ht="19.149999999999999" customHeight="1" x14ac:dyDescent="0.25">
      <c r="A16" s="406">
        <v>16</v>
      </c>
      <c r="B16" s="97" t="s">
        <v>143</v>
      </c>
      <c r="C16" s="105" t="s">
        <v>148</v>
      </c>
      <c r="D16" s="444">
        <f>E16+F16</f>
        <v>0</v>
      </c>
      <c r="E16" s="309"/>
      <c r="F16" s="309"/>
    </row>
    <row r="17" spans="1:6" ht="19.149999999999999" customHeight="1" x14ac:dyDescent="0.25">
      <c r="A17" s="406">
        <v>17</v>
      </c>
      <c r="B17" s="97" t="s">
        <v>144</v>
      </c>
      <c r="C17" s="105" t="s">
        <v>149</v>
      </c>
      <c r="D17" s="444">
        <f t="shared" ref="D17:D19" si="0">E17+F17</f>
        <v>0</v>
      </c>
      <c r="E17" s="309"/>
      <c r="F17" s="309"/>
    </row>
    <row r="18" spans="1:6" ht="19.149999999999999" customHeight="1" x14ac:dyDescent="0.25">
      <c r="A18" s="406">
        <v>18</v>
      </c>
      <c r="B18" s="97" t="s">
        <v>574</v>
      </c>
      <c r="C18" s="105" t="s">
        <v>777</v>
      </c>
      <c r="D18" s="444">
        <f t="shared" si="0"/>
        <v>0</v>
      </c>
      <c r="E18" s="309"/>
      <c r="F18" s="309"/>
    </row>
    <row r="19" spans="1:6" ht="19.149999999999999" customHeight="1" x14ac:dyDescent="0.25">
      <c r="A19" s="406">
        <v>19</v>
      </c>
      <c r="B19" s="97" t="s">
        <v>575</v>
      </c>
      <c r="C19" s="105" t="s">
        <v>778</v>
      </c>
      <c r="D19" s="444">
        <f t="shared" si="0"/>
        <v>0</v>
      </c>
      <c r="E19" s="309"/>
      <c r="F19" s="309"/>
    </row>
    <row r="20" spans="1:6" ht="19.149999999999999" customHeight="1" x14ac:dyDescent="0.25">
      <c r="A20" s="406">
        <v>20</v>
      </c>
      <c r="B20" s="97" t="s">
        <v>576</v>
      </c>
      <c r="C20" s="105" t="s">
        <v>146</v>
      </c>
      <c r="D20" s="309"/>
    </row>
    <row r="21" spans="1:6" ht="19.149999999999999" customHeight="1" x14ac:dyDescent="0.25">
      <c r="A21" s="406">
        <v>21</v>
      </c>
      <c r="B21" s="97" t="s">
        <v>779</v>
      </c>
      <c r="C21" s="105" t="s">
        <v>145</v>
      </c>
      <c r="D21" s="309"/>
    </row>
    <row r="22" spans="1:6" ht="19.149999999999999" customHeight="1" x14ac:dyDescent="0.25">
      <c r="A22" s="406">
        <v>22</v>
      </c>
      <c r="B22" s="97" t="s">
        <v>780</v>
      </c>
      <c r="C22" s="105" t="s">
        <v>781</v>
      </c>
      <c r="D22" s="309"/>
    </row>
    <row r="23" spans="1:6" ht="19.149999999999999" customHeight="1" x14ac:dyDescent="0.25">
      <c r="A23" s="406">
        <v>23</v>
      </c>
      <c r="B23" s="97" t="s">
        <v>782</v>
      </c>
      <c r="C23" s="105" t="s">
        <v>783</v>
      </c>
      <c r="D23" s="309"/>
    </row>
    <row r="24" spans="1:6" ht="19.149999999999999" customHeight="1" x14ac:dyDescent="0.25">
      <c r="A24" s="406">
        <v>24</v>
      </c>
      <c r="B24" s="97" t="s">
        <v>785</v>
      </c>
      <c r="C24" s="105" t="s">
        <v>1149</v>
      </c>
      <c r="D24" s="309"/>
    </row>
    <row r="25" spans="1:6" ht="7.9" customHeight="1" x14ac:dyDescent="0.25">
      <c r="A25" s="406">
        <v>25</v>
      </c>
      <c r="C25" s="92"/>
    </row>
    <row r="26" spans="1:6" ht="19.149999999999999" customHeight="1" x14ac:dyDescent="0.25">
      <c r="A26" s="406">
        <v>26</v>
      </c>
      <c r="B26" s="93" t="s">
        <v>784</v>
      </c>
      <c r="C26" s="92"/>
    </row>
    <row r="27" spans="1:6" ht="19.149999999999999" customHeight="1" x14ac:dyDescent="0.25">
      <c r="A27" s="406">
        <v>27</v>
      </c>
      <c r="B27" s="97" t="s">
        <v>786</v>
      </c>
      <c r="C27" s="105" t="s">
        <v>142</v>
      </c>
      <c r="D27" s="113" t="s">
        <v>0</v>
      </c>
      <c r="E27" s="113" t="s">
        <v>139</v>
      </c>
      <c r="F27" s="113" t="s">
        <v>140</v>
      </c>
    </row>
    <row r="28" spans="1:6" ht="19.149999999999999" customHeight="1" x14ac:dyDescent="0.25">
      <c r="A28" s="406">
        <v>28</v>
      </c>
      <c r="B28" s="86" t="s">
        <v>1510</v>
      </c>
      <c r="C28" s="440" t="s">
        <v>0</v>
      </c>
      <c r="D28" s="444">
        <f>E28+F28</f>
        <v>0</v>
      </c>
      <c r="E28" s="444">
        <f>+E29+E30</f>
        <v>0</v>
      </c>
      <c r="F28" s="444">
        <f>+F29+F30</f>
        <v>0</v>
      </c>
    </row>
    <row r="29" spans="1:6" ht="19.149999999999999" customHeight="1" x14ac:dyDescent="0.25">
      <c r="A29" s="406">
        <v>29</v>
      </c>
      <c r="B29" s="86" t="s">
        <v>1511</v>
      </c>
      <c r="C29" s="440" t="s">
        <v>125</v>
      </c>
      <c r="D29" s="444">
        <f>+E29+F29</f>
        <v>0</v>
      </c>
      <c r="E29" s="309"/>
      <c r="F29" s="309"/>
    </row>
    <row r="30" spans="1:6" ht="19.149999999999999" customHeight="1" x14ac:dyDescent="0.25">
      <c r="A30" s="406">
        <v>30</v>
      </c>
      <c r="B30" s="86" t="s">
        <v>1512</v>
      </c>
      <c r="C30" s="440" t="s">
        <v>126</v>
      </c>
      <c r="D30" s="444">
        <f>+E30+F30</f>
        <v>0</v>
      </c>
      <c r="E30" s="309"/>
      <c r="F30" s="309"/>
    </row>
    <row r="31" spans="1:6" ht="19.149999999999999" customHeight="1" x14ac:dyDescent="0.25">
      <c r="A31" s="406">
        <v>31</v>
      </c>
      <c r="B31" s="114"/>
      <c r="C31" s="92"/>
      <c r="D31" s="105"/>
      <c r="E31" s="105"/>
      <c r="F31" s="105"/>
    </row>
    <row r="32" spans="1:6" ht="19.149999999999999" customHeight="1" x14ac:dyDescent="0.25">
      <c r="A32" s="406">
        <v>32</v>
      </c>
      <c r="B32" s="104" t="s">
        <v>138</v>
      </c>
      <c r="C32" s="92"/>
      <c r="D32" s="105"/>
      <c r="E32" s="105"/>
      <c r="F32" s="105"/>
    </row>
    <row r="33" spans="1:6" x14ac:dyDescent="0.25">
      <c r="A33" s="406">
        <v>33</v>
      </c>
      <c r="B33" s="465"/>
      <c r="C33" s="466"/>
      <c r="D33" s="466"/>
      <c r="E33" s="466"/>
      <c r="F33" s="467"/>
    </row>
    <row r="34" spans="1:6" ht="21" customHeight="1" x14ac:dyDescent="0.25">
      <c r="B34" s="468"/>
      <c r="C34" s="469"/>
      <c r="D34" s="469"/>
      <c r="E34" s="469"/>
      <c r="F34" s="470"/>
    </row>
    <row r="35" spans="1:6" ht="21" customHeight="1" x14ac:dyDescent="0.25">
      <c r="B35" s="468"/>
      <c r="C35" s="469"/>
      <c r="D35" s="469"/>
      <c r="E35" s="469"/>
      <c r="F35" s="470"/>
    </row>
    <row r="36" spans="1:6" ht="21" customHeight="1" x14ac:dyDescent="0.25">
      <c r="B36" s="471"/>
      <c r="C36" s="472"/>
      <c r="D36" s="472"/>
      <c r="E36" s="472"/>
      <c r="F36" s="473"/>
    </row>
    <row r="37" spans="1:6" ht="21" customHeight="1" x14ac:dyDescent="0.25"/>
  </sheetData>
  <sheetProtection algorithmName="SHA-512" hashValue="Mo5cOVcjGk+/jlUUI/QOfqQ+YiGpaowwsDxnUnvbWcSsP924Avx2HJhR0E4iaBCVJtLIP1JhW37id+vZup0XnA==" saltValue="vI6j5jm1Og7GqPMUEPpWNQ==" spinCount="100000" sheet="1" objects="1" scenarios="1"/>
  <mergeCells count="2">
    <mergeCell ref="G11:G12"/>
    <mergeCell ref="B33:F36"/>
  </mergeCells>
  <conditionalFormatting sqref="D8">
    <cfRule type="expression" dxfId="10" priority="5">
      <formula>$D$7="Sí"</formula>
    </cfRule>
  </conditionalFormatting>
  <conditionalFormatting sqref="D11">
    <cfRule type="cellIs" dxfId="9" priority="1" operator="equal">
      <formula>"*"</formula>
    </cfRule>
    <cfRule type="cellIs" dxfId="8" priority="2" operator="greaterThan">
      <formula>0</formula>
    </cfRule>
    <cfRule type="cellIs" dxfId="7" priority="3" operator="equal">
      <formula>0</formula>
    </cfRule>
  </conditionalFormatting>
  <conditionalFormatting sqref="D16:D19">
    <cfRule type="cellIs" dxfId="6" priority="8" operator="equal">
      <formula>0</formula>
    </cfRule>
  </conditionalFormatting>
  <conditionalFormatting sqref="D28:D30">
    <cfRule type="cellIs" dxfId="5" priority="7" operator="equal">
      <formula>0</formula>
    </cfRule>
  </conditionalFormatting>
  <conditionalFormatting sqref="E11:F11">
    <cfRule type="expression" dxfId="4" priority="4">
      <formula>$E$10="Hombres"</formula>
    </cfRule>
  </conditionalFormatting>
  <conditionalFormatting sqref="E28:F28">
    <cfRule type="cellIs" dxfId="3" priority="6" operator="equal">
      <formula>0</formula>
    </cfRule>
  </conditionalFormatting>
  <dataValidations disablePrompts="1" count="3">
    <dataValidation type="list" allowBlank="1" showInputMessage="1" showErrorMessage="1" sqref="D9 D6:D7 D12:D13" xr:uid="{56D3E412-4CAB-4C8F-BC63-16FE717D62F5}">
      <formula1>sino</formula1>
    </dataValidation>
    <dataValidation type="whole" operator="greaterThanOrEqual" allowBlank="1" showInputMessage="1" showErrorMessage="1" error="Debe incluir valores ENTEROS." sqref="D3:F3" xr:uid="{901D9CB6-2E46-471C-9DB9-AC648757CCF4}">
      <formula1>0</formula1>
    </dataValidation>
    <dataValidation type="whole" allowBlank="1" showInputMessage="1" showErrorMessage="1" error="Debe incluir valores mayores a 0." sqref="C3" xr:uid="{E282D953-F9D8-40B2-8FDE-43AD2F72D0AA}">
      <formula1>1</formula1>
      <formula2>10000</formula2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scale="83" orientation="landscape" r:id="rId1"/>
  <headerFooter>
    <oddHeader>&amp;L&amp;G</oddHeader>
    <oddFooter>&amp;R&amp;"Carlito,Negrita"CINDEA&amp;"Carlito,Normal",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pageSetUpPr fitToPage="1"/>
  </sheetPr>
  <dimension ref="A1:T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5.42578125" style="97" customWidth="1"/>
    <col min="3" max="3" width="6.7109375" style="73" customWidth="1"/>
    <col min="4" max="4" width="65.7109375" style="73" customWidth="1"/>
    <col min="5" max="8" width="11.42578125" style="71" customWidth="1"/>
    <col min="9" max="9" width="6.85546875" style="44" customWidth="1"/>
    <col min="10" max="10" width="6" style="44" customWidth="1"/>
    <col min="11" max="16384" width="11.42578125" style="44"/>
  </cols>
  <sheetData>
    <row r="1" spans="1:20" ht="19.5" customHeight="1" x14ac:dyDescent="0.3">
      <c r="A1" s="406">
        <v>1</v>
      </c>
      <c r="B1" s="69" t="s">
        <v>2161</v>
      </c>
      <c r="C1" s="70"/>
      <c r="D1" s="70"/>
    </row>
    <row r="2" spans="1:20" ht="19.5" customHeight="1" x14ac:dyDescent="0.3">
      <c r="A2" s="406">
        <v>2</v>
      </c>
      <c r="B2" s="69" t="s">
        <v>2160</v>
      </c>
      <c r="C2" s="72"/>
      <c r="D2" s="72"/>
    </row>
    <row r="3" spans="1:20" ht="18.75" x14ac:dyDescent="0.3">
      <c r="A3" s="406">
        <v>3</v>
      </c>
      <c r="B3" s="359" t="s">
        <v>1752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ht="6" customHeight="1" x14ac:dyDescent="0.3">
      <c r="A4" s="406">
        <v>4</v>
      </c>
      <c r="B4" s="69"/>
      <c r="C4" s="95"/>
      <c r="D4" s="95"/>
    </row>
    <row r="5" spans="1:20" ht="35.450000000000003" customHeight="1" x14ac:dyDescent="0.25">
      <c r="A5" s="406">
        <v>5</v>
      </c>
      <c r="B5" s="96" t="s">
        <v>800</v>
      </c>
      <c r="C5" s="568" t="s">
        <v>774</v>
      </c>
      <c r="D5" s="568"/>
      <c r="E5" s="308"/>
      <c r="F5" s="94"/>
      <c r="G5" s="94"/>
      <c r="H5" s="94"/>
    </row>
    <row r="6" spans="1:20" ht="15" customHeight="1" x14ac:dyDescent="0.25">
      <c r="A6" s="406">
        <v>6</v>
      </c>
      <c r="C6" s="97"/>
      <c r="D6" s="98"/>
      <c r="E6" s="94"/>
      <c r="F6" s="94"/>
      <c r="G6" s="94"/>
      <c r="H6" s="94"/>
      <c r="I6" s="94"/>
    </row>
    <row r="7" spans="1:20" ht="36.75" customHeight="1" thickBot="1" x14ac:dyDescent="0.3">
      <c r="A7" s="406">
        <v>7</v>
      </c>
      <c r="B7" s="96" t="s">
        <v>1150</v>
      </c>
      <c r="C7" s="570" t="s">
        <v>797</v>
      </c>
      <c r="D7" s="570"/>
      <c r="E7" s="570"/>
      <c r="F7" s="570"/>
      <c r="G7" s="570"/>
      <c r="H7" s="99"/>
    </row>
    <row r="8" spans="1:20" ht="31.5" customHeight="1" thickTop="1" x14ac:dyDescent="0.25">
      <c r="A8" s="406">
        <v>8</v>
      </c>
      <c r="C8" s="571" t="s">
        <v>823</v>
      </c>
      <c r="D8" s="571"/>
      <c r="E8" s="560" t="s">
        <v>775</v>
      </c>
      <c r="F8" s="562" t="s">
        <v>776</v>
      </c>
      <c r="G8" s="563"/>
      <c r="H8" s="563"/>
    </row>
    <row r="9" spans="1:20" ht="19.5" customHeight="1" thickBot="1" x14ac:dyDescent="0.3">
      <c r="A9" s="406">
        <v>9</v>
      </c>
      <c r="C9" s="572"/>
      <c r="D9" s="572"/>
      <c r="E9" s="561"/>
      <c r="F9" s="100" t="s">
        <v>0</v>
      </c>
      <c r="G9" s="101" t="s">
        <v>139</v>
      </c>
      <c r="H9" s="102" t="s">
        <v>140</v>
      </c>
    </row>
    <row r="10" spans="1:20" ht="19.5" customHeight="1" thickTop="1" x14ac:dyDescent="0.25">
      <c r="A10" s="406">
        <v>10</v>
      </c>
      <c r="C10" s="564" t="s">
        <v>1152</v>
      </c>
      <c r="D10" s="564"/>
      <c r="E10" s="312"/>
      <c r="F10" s="445">
        <f t="shared" ref="F10:F24" si="0">+G10+H10</f>
        <v>0</v>
      </c>
      <c r="G10" s="313"/>
      <c r="H10" s="314"/>
      <c r="I10" s="103" t="str">
        <f>IF(AND(E10&gt;0,F10=0),"***",IF(AND(F10&gt;0,E10=0),"xxx",""))</f>
        <v/>
      </c>
      <c r="J10" s="103" t="str">
        <f>IF(E10&gt;F10,"###","")</f>
        <v/>
      </c>
    </row>
    <row r="11" spans="1:20" ht="19.5" customHeight="1" x14ac:dyDescent="0.25">
      <c r="A11" s="406">
        <v>11</v>
      </c>
      <c r="C11" s="564" t="s">
        <v>1153</v>
      </c>
      <c r="D11" s="564"/>
      <c r="E11" s="312"/>
      <c r="F11" s="445">
        <f t="shared" si="0"/>
        <v>0</v>
      </c>
      <c r="G11" s="313"/>
      <c r="H11" s="314"/>
      <c r="I11" s="103" t="str">
        <f t="shared" ref="I11:I24" si="1">IF(AND(E11&gt;0,F11=0),"***",IF(AND(F11&gt;0,E11=0),"xxx",""))</f>
        <v/>
      </c>
      <c r="J11" s="103" t="str">
        <f t="shared" ref="J11:J24" si="2">IF(E11&gt;F11,"###","")</f>
        <v/>
      </c>
    </row>
    <row r="12" spans="1:20" ht="19.5" customHeight="1" x14ac:dyDescent="0.25">
      <c r="A12" s="406">
        <v>12</v>
      </c>
      <c r="C12" s="569" t="s">
        <v>1151</v>
      </c>
      <c r="D12" s="569"/>
      <c r="E12" s="312"/>
      <c r="F12" s="445">
        <f t="shared" si="0"/>
        <v>0</v>
      </c>
      <c r="G12" s="315"/>
      <c r="H12" s="316"/>
      <c r="I12" s="103" t="str">
        <f t="shared" si="1"/>
        <v/>
      </c>
      <c r="J12" s="103" t="str">
        <f t="shared" si="2"/>
        <v/>
      </c>
    </row>
    <row r="13" spans="1:20" ht="19.5" customHeight="1" x14ac:dyDescent="0.25">
      <c r="A13" s="406">
        <v>13</v>
      </c>
      <c r="C13" s="569" t="s">
        <v>1154</v>
      </c>
      <c r="D13" s="569"/>
      <c r="E13" s="312"/>
      <c r="F13" s="445">
        <f t="shared" si="0"/>
        <v>0</v>
      </c>
      <c r="G13" s="315"/>
      <c r="H13" s="316"/>
      <c r="I13" s="103" t="str">
        <f t="shared" si="1"/>
        <v/>
      </c>
      <c r="J13" s="103" t="str">
        <f t="shared" si="2"/>
        <v/>
      </c>
    </row>
    <row r="14" spans="1:20" ht="19.5" customHeight="1" x14ac:dyDescent="0.25">
      <c r="A14" s="406">
        <v>14</v>
      </c>
      <c r="C14" s="569" t="s">
        <v>1155</v>
      </c>
      <c r="D14" s="569"/>
      <c r="E14" s="312"/>
      <c r="F14" s="445">
        <f t="shared" si="0"/>
        <v>0</v>
      </c>
      <c r="G14" s="315"/>
      <c r="H14" s="316"/>
      <c r="I14" s="103" t="str">
        <f t="shared" si="1"/>
        <v/>
      </c>
      <c r="J14" s="103" t="str">
        <f t="shared" si="2"/>
        <v/>
      </c>
    </row>
    <row r="15" spans="1:20" ht="19.5" customHeight="1" x14ac:dyDescent="0.25">
      <c r="A15" s="406">
        <v>15</v>
      </c>
      <c r="C15" s="569" t="s">
        <v>1156</v>
      </c>
      <c r="D15" s="569"/>
      <c r="E15" s="312"/>
      <c r="F15" s="445">
        <f t="shared" si="0"/>
        <v>0</v>
      </c>
      <c r="G15" s="315"/>
      <c r="H15" s="316"/>
      <c r="I15" s="103" t="str">
        <f t="shared" si="1"/>
        <v/>
      </c>
      <c r="J15" s="103" t="str">
        <f t="shared" si="2"/>
        <v/>
      </c>
    </row>
    <row r="16" spans="1:20" ht="19.5" customHeight="1" x14ac:dyDescent="0.25">
      <c r="A16" s="406">
        <v>16</v>
      </c>
      <c r="C16" s="569" t="s">
        <v>1159</v>
      </c>
      <c r="D16" s="569"/>
      <c r="E16" s="312"/>
      <c r="F16" s="445">
        <f t="shared" si="0"/>
        <v>0</v>
      </c>
      <c r="G16" s="315"/>
      <c r="H16" s="316"/>
      <c r="I16" s="103" t="str">
        <f t="shared" si="1"/>
        <v/>
      </c>
      <c r="J16" s="103" t="str">
        <f t="shared" si="2"/>
        <v/>
      </c>
    </row>
    <row r="17" spans="1:10" ht="19.5" customHeight="1" x14ac:dyDescent="0.25">
      <c r="A17" s="406">
        <v>17</v>
      </c>
      <c r="C17" s="569" t="s">
        <v>1160</v>
      </c>
      <c r="D17" s="569"/>
      <c r="E17" s="312"/>
      <c r="F17" s="445">
        <f t="shared" si="0"/>
        <v>0</v>
      </c>
      <c r="G17" s="315"/>
      <c r="H17" s="316"/>
      <c r="I17" s="103" t="str">
        <f t="shared" si="1"/>
        <v/>
      </c>
      <c r="J17" s="103" t="str">
        <f t="shared" si="2"/>
        <v/>
      </c>
    </row>
    <row r="18" spans="1:10" ht="19.5" customHeight="1" x14ac:dyDescent="0.25">
      <c r="A18" s="406">
        <v>18</v>
      </c>
      <c r="C18" s="569" t="s">
        <v>1161</v>
      </c>
      <c r="D18" s="569"/>
      <c r="E18" s="312"/>
      <c r="F18" s="445">
        <f t="shared" si="0"/>
        <v>0</v>
      </c>
      <c r="G18" s="315"/>
      <c r="H18" s="316"/>
      <c r="I18" s="103" t="str">
        <f t="shared" si="1"/>
        <v/>
      </c>
      <c r="J18" s="103" t="str">
        <f t="shared" si="2"/>
        <v/>
      </c>
    </row>
    <row r="19" spans="1:10" ht="19.5" customHeight="1" x14ac:dyDescent="0.25">
      <c r="A19" s="406">
        <v>19</v>
      </c>
      <c r="C19" s="569" t="s">
        <v>1162</v>
      </c>
      <c r="D19" s="569"/>
      <c r="E19" s="312"/>
      <c r="F19" s="445">
        <f t="shared" si="0"/>
        <v>0</v>
      </c>
      <c r="G19" s="315"/>
      <c r="H19" s="316"/>
      <c r="I19" s="103" t="str">
        <f t="shared" si="1"/>
        <v/>
      </c>
      <c r="J19" s="103" t="str">
        <f t="shared" si="2"/>
        <v/>
      </c>
    </row>
    <row r="20" spans="1:10" ht="19.5" customHeight="1" x14ac:dyDescent="0.25">
      <c r="A20" s="406">
        <v>20</v>
      </c>
      <c r="C20" s="569" t="s">
        <v>1163</v>
      </c>
      <c r="D20" s="569"/>
      <c r="E20" s="312"/>
      <c r="F20" s="445">
        <f t="shared" si="0"/>
        <v>0</v>
      </c>
      <c r="G20" s="315"/>
      <c r="H20" s="316"/>
      <c r="I20" s="103" t="str">
        <f t="shared" si="1"/>
        <v/>
      </c>
      <c r="J20" s="103" t="str">
        <f t="shared" si="2"/>
        <v/>
      </c>
    </row>
    <row r="21" spans="1:10" ht="19.5" customHeight="1" x14ac:dyDescent="0.25">
      <c r="A21" s="406">
        <v>21</v>
      </c>
      <c r="C21" s="569" t="s">
        <v>1158</v>
      </c>
      <c r="D21" s="569"/>
      <c r="E21" s="312"/>
      <c r="F21" s="445">
        <f t="shared" si="0"/>
        <v>0</v>
      </c>
      <c r="G21" s="315"/>
      <c r="H21" s="316"/>
      <c r="I21" s="103" t="str">
        <f t="shared" si="1"/>
        <v/>
      </c>
      <c r="J21" s="103" t="str">
        <f t="shared" si="2"/>
        <v/>
      </c>
    </row>
    <row r="22" spans="1:10" ht="19.5" customHeight="1" x14ac:dyDescent="0.25">
      <c r="A22" s="406">
        <v>22</v>
      </c>
      <c r="C22" s="569" t="s">
        <v>1164</v>
      </c>
      <c r="D22" s="569"/>
      <c r="E22" s="312"/>
      <c r="F22" s="445">
        <f t="shared" si="0"/>
        <v>0</v>
      </c>
      <c r="G22" s="315"/>
      <c r="H22" s="316"/>
      <c r="I22" s="103" t="str">
        <f t="shared" si="1"/>
        <v/>
      </c>
      <c r="J22" s="103" t="str">
        <f t="shared" si="2"/>
        <v/>
      </c>
    </row>
    <row r="23" spans="1:10" ht="19.5" customHeight="1" x14ac:dyDescent="0.25">
      <c r="A23" s="406">
        <v>23</v>
      </c>
      <c r="C23" s="569" t="s">
        <v>1741</v>
      </c>
      <c r="D23" s="569"/>
      <c r="E23" s="312"/>
      <c r="F23" s="445">
        <f t="shared" si="0"/>
        <v>0</v>
      </c>
      <c r="G23" s="315"/>
      <c r="H23" s="316"/>
      <c r="I23" s="103" t="str">
        <f t="shared" si="1"/>
        <v/>
      </c>
      <c r="J23" s="103" t="str">
        <f t="shared" si="2"/>
        <v/>
      </c>
    </row>
    <row r="24" spans="1:10" ht="19.5" customHeight="1" thickBot="1" x14ac:dyDescent="0.3">
      <c r="A24" s="406">
        <v>24</v>
      </c>
      <c r="C24" s="565" t="s">
        <v>1742</v>
      </c>
      <c r="D24" s="565"/>
      <c r="E24" s="317"/>
      <c r="F24" s="446">
        <f t="shared" si="0"/>
        <v>0</v>
      </c>
      <c r="G24" s="318"/>
      <c r="H24" s="319"/>
      <c r="I24" s="103" t="str">
        <f t="shared" si="1"/>
        <v/>
      </c>
      <c r="J24" s="103" t="str">
        <f t="shared" si="2"/>
        <v/>
      </c>
    </row>
    <row r="25" spans="1:10" ht="15.75" thickTop="1" x14ac:dyDescent="0.25">
      <c r="A25" s="406">
        <v>25</v>
      </c>
      <c r="C25" s="320" t="s">
        <v>1165</v>
      </c>
      <c r="D25" s="321"/>
      <c r="E25" s="321"/>
      <c r="F25" s="321"/>
      <c r="G25" s="321"/>
      <c r="H25" s="321"/>
      <c r="I25" s="103"/>
    </row>
    <row r="26" spans="1:10" x14ac:dyDescent="0.25">
      <c r="A26" s="406">
        <v>26</v>
      </c>
      <c r="C26" s="566" t="s">
        <v>1166</v>
      </c>
      <c r="D26" s="566"/>
      <c r="E26" s="566"/>
      <c r="F26" s="566"/>
      <c r="G26" s="566"/>
      <c r="H26" s="566"/>
      <c r="I26" s="103"/>
    </row>
    <row r="27" spans="1:10" x14ac:dyDescent="0.25">
      <c r="A27" s="406">
        <v>27</v>
      </c>
      <c r="C27" s="566"/>
      <c r="D27" s="566"/>
      <c r="E27" s="566"/>
      <c r="F27" s="566"/>
      <c r="G27" s="566"/>
      <c r="H27" s="566"/>
      <c r="I27" s="103"/>
    </row>
    <row r="28" spans="1:10" ht="15" customHeight="1" x14ac:dyDescent="0.25">
      <c r="A28" s="406">
        <v>28</v>
      </c>
      <c r="C28" s="447"/>
      <c r="D28" s="567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67"/>
      <c r="F28" s="567"/>
      <c r="G28" s="567"/>
      <c r="H28" s="567"/>
      <c r="I28" s="103"/>
    </row>
    <row r="29" spans="1:10" ht="15" customHeight="1" x14ac:dyDescent="0.25">
      <c r="A29" s="406">
        <v>29</v>
      </c>
      <c r="C29" s="447"/>
      <c r="D29" s="567" t="str">
        <f>IF(OR(I10="xxx",I11="xxx",I12="xxx",I13="xxx",I14="xxx",I15="xxx",I16="xxx",I17="xxx",I18="xxx",I19="xxx",I20="xxx",I21="xxx",I22="xxx",I23="xxx",I24="xxx"),"xxx = Indique la cantidad de casos","")</f>
        <v/>
      </c>
      <c r="E29" s="567"/>
      <c r="F29" s="567"/>
      <c r="G29" s="567"/>
      <c r="H29" s="567"/>
      <c r="I29" s="103"/>
    </row>
    <row r="30" spans="1:10" ht="15" customHeight="1" x14ac:dyDescent="0.25">
      <c r="A30" s="406">
        <v>30</v>
      </c>
      <c r="C30" s="447"/>
      <c r="D30" s="567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67"/>
      <c r="F30" s="567"/>
      <c r="G30" s="567"/>
      <c r="H30" s="567"/>
      <c r="I30" s="103"/>
    </row>
    <row r="31" spans="1:10" x14ac:dyDescent="0.25">
      <c r="A31" s="406">
        <v>31</v>
      </c>
      <c r="B31" s="104" t="s">
        <v>138</v>
      </c>
      <c r="C31" s="92"/>
      <c r="D31" s="92"/>
      <c r="E31" s="105"/>
      <c r="F31" s="105"/>
      <c r="G31" s="92"/>
      <c r="H31" s="92"/>
      <c r="I31" s="103"/>
    </row>
    <row r="32" spans="1:10" ht="18" customHeight="1" x14ac:dyDescent="0.25">
      <c r="A32" s="406">
        <v>32</v>
      </c>
      <c r="B32" s="507"/>
      <c r="C32" s="508"/>
      <c r="D32" s="508"/>
      <c r="E32" s="508"/>
      <c r="F32" s="508"/>
      <c r="G32" s="508"/>
      <c r="H32" s="509"/>
    </row>
    <row r="33" spans="2:8" ht="18" customHeight="1" x14ac:dyDescent="0.25">
      <c r="B33" s="510"/>
      <c r="C33" s="511"/>
      <c r="D33" s="511"/>
      <c r="E33" s="511"/>
      <c r="F33" s="511"/>
      <c r="G33" s="511"/>
      <c r="H33" s="512"/>
    </row>
    <row r="34" spans="2:8" ht="18" customHeight="1" x14ac:dyDescent="0.25">
      <c r="B34" s="510"/>
      <c r="C34" s="511"/>
      <c r="D34" s="511"/>
      <c r="E34" s="511"/>
      <c r="F34" s="511"/>
      <c r="G34" s="511"/>
      <c r="H34" s="512"/>
    </row>
    <row r="35" spans="2:8" ht="18" customHeight="1" x14ac:dyDescent="0.25">
      <c r="B35" s="513"/>
      <c r="C35" s="514"/>
      <c r="D35" s="514"/>
      <c r="E35" s="514"/>
      <c r="F35" s="514"/>
      <c r="G35" s="514"/>
      <c r="H35" s="515"/>
    </row>
    <row r="36" spans="2:8" x14ac:dyDescent="0.25">
      <c r="B36" s="44"/>
      <c r="C36" s="44"/>
      <c r="D36" s="44"/>
      <c r="E36" s="44"/>
      <c r="F36" s="44"/>
      <c r="G36" s="44"/>
      <c r="H36" s="44"/>
    </row>
    <row r="37" spans="2:8" x14ac:dyDescent="0.25">
      <c r="B37" s="44"/>
      <c r="C37" s="44"/>
      <c r="D37" s="44"/>
      <c r="E37" s="44"/>
      <c r="F37" s="44"/>
      <c r="G37" s="44"/>
      <c r="H37" s="44"/>
    </row>
    <row r="38" spans="2:8" x14ac:dyDescent="0.25">
      <c r="B38" s="44"/>
      <c r="C38" s="44"/>
      <c r="D38" s="44"/>
      <c r="E38" s="44"/>
      <c r="F38" s="44"/>
      <c r="G38" s="44"/>
      <c r="H38" s="44"/>
    </row>
    <row r="39" spans="2:8" x14ac:dyDescent="0.25">
      <c r="B39" s="44"/>
      <c r="C39" s="44"/>
      <c r="D39" s="44"/>
      <c r="E39" s="44"/>
      <c r="F39" s="44"/>
      <c r="G39" s="44"/>
      <c r="H39" s="44"/>
    </row>
    <row r="40" spans="2:8" x14ac:dyDescent="0.25">
      <c r="B40" s="44"/>
      <c r="C40" s="44"/>
      <c r="D40" s="44"/>
      <c r="E40" s="44"/>
      <c r="F40" s="44"/>
      <c r="G40" s="44"/>
      <c r="H40" s="44"/>
    </row>
    <row r="41" spans="2:8" x14ac:dyDescent="0.25">
      <c r="B41" s="44"/>
      <c r="C41" s="44"/>
      <c r="D41" s="44"/>
      <c r="E41" s="44"/>
      <c r="F41" s="44"/>
      <c r="G41" s="44"/>
      <c r="H41" s="44"/>
    </row>
    <row r="42" spans="2:8" x14ac:dyDescent="0.25">
      <c r="B42" s="44"/>
      <c r="C42" s="44"/>
      <c r="D42" s="44"/>
      <c r="E42" s="44"/>
      <c r="F42" s="44"/>
      <c r="G42" s="44"/>
      <c r="H42" s="44"/>
    </row>
    <row r="43" spans="2:8" x14ac:dyDescent="0.25">
      <c r="B43" s="44"/>
      <c r="C43" s="44"/>
      <c r="D43" s="44"/>
      <c r="E43" s="44"/>
      <c r="F43" s="44"/>
      <c r="G43" s="44"/>
      <c r="H43" s="44"/>
    </row>
    <row r="44" spans="2:8" x14ac:dyDescent="0.25">
      <c r="B44" s="44"/>
      <c r="C44" s="44"/>
      <c r="D44" s="44"/>
      <c r="E44" s="44"/>
      <c r="F44" s="44"/>
      <c r="G44" s="44"/>
      <c r="H44" s="44"/>
    </row>
    <row r="45" spans="2:8" x14ac:dyDescent="0.25">
      <c r="B45" s="44"/>
      <c r="C45" s="44"/>
      <c r="D45" s="44"/>
      <c r="E45" s="44"/>
      <c r="F45" s="44"/>
      <c r="G45" s="44"/>
      <c r="H45" s="44"/>
    </row>
    <row r="46" spans="2:8" x14ac:dyDescent="0.25">
      <c r="B46" s="44"/>
      <c r="C46" s="44"/>
      <c r="D46" s="44"/>
      <c r="E46" s="44"/>
      <c r="F46" s="44"/>
      <c r="G46" s="44"/>
      <c r="H46" s="44"/>
    </row>
    <row r="47" spans="2:8" x14ac:dyDescent="0.25">
      <c r="B47" s="44"/>
      <c r="C47" s="44"/>
      <c r="D47" s="44"/>
      <c r="E47" s="44"/>
      <c r="F47" s="44"/>
      <c r="G47" s="44"/>
      <c r="H47" s="44"/>
    </row>
  </sheetData>
  <sheetProtection algorithmName="SHA-512" hashValue="3QCeIDxiGROt/3F1I7OHkNOfaNbTnPoZ3L757gwiJkfbWgVzU6CK4+HUxAFvI3ZauF2kSBU5uSETyWNP3BNHow==" saltValue="PsJXDC2NPe6YkqYbiNDXPQ==" spinCount="100000" sheet="1" objects="1" scenarios="1"/>
  <mergeCells count="25">
    <mergeCell ref="C5:D5"/>
    <mergeCell ref="C21:D21"/>
    <mergeCell ref="C22:D22"/>
    <mergeCell ref="C23:D23"/>
    <mergeCell ref="C17:D17"/>
    <mergeCell ref="C18:D18"/>
    <mergeCell ref="C20:D20"/>
    <mergeCell ref="C11:D11"/>
    <mergeCell ref="C13:D13"/>
    <mergeCell ref="C14:D14"/>
    <mergeCell ref="C15:D15"/>
    <mergeCell ref="C12:D12"/>
    <mergeCell ref="C19:D19"/>
    <mergeCell ref="C16:D16"/>
    <mergeCell ref="C7:G7"/>
    <mergeCell ref="C8:D9"/>
    <mergeCell ref="E8:E9"/>
    <mergeCell ref="F8:H8"/>
    <mergeCell ref="C10:D10"/>
    <mergeCell ref="B32:H35"/>
    <mergeCell ref="C24:D24"/>
    <mergeCell ref="C26:H27"/>
    <mergeCell ref="D28:H28"/>
    <mergeCell ref="D29:H29"/>
    <mergeCell ref="D30:H30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E5" xr:uid="{3B958EEB-E221-4FA4-AC83-7331C69F9D64}">
      <formula1>sino</formula1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scale="85" orientation="landscape" r:id="rId1"/>
  <headerFooter>
    <oddHeader>&amp;L&amp;G</oddHeader>
    <oddFooter>&amp;R&amp;"Carlito,Negrita"CINDEA&amp;"Carlito,Normal",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8">
    <pageSetUpPr fitToPage="1"/>
  </sheetPr>
  <dimension ref="A1:T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4.5703125" style="73" customWidth="1"/>
    <col min="3" max="3" width="4" style="73" customWidth="1"/>
    <col min="4" max="4" width="47" style="73" customWidth="1"/>
    <col min="5" max="7" width="15.28515625" style="71" customWidth="1"/>
    <col min="8" max="8" width="17.85546875" style="71" customWidth="1"/>
    <col min="9" max="9" width="15.28515625" style="71" customWidth="1"/>
    <col min="10" max="16384" width="11.42578125" style="44"/>
  </cols>
  <sheetData>
    <row r="1" spans="1:20" ht="20.25" customHeight="1" x14ac:dyDescent="0.3">
      <c r="A1" s="406">
        <v>1</v>
      </c>
      <c r="B1" s="69" t="s">
        <v>2182</v>
      </c>
      <c r="C1" s="70"/>
      <c r="D1" s="70"/>
    </row>
    <row r="2" spans="1:20" ht="20.25" customHeight="1" x14ac:dyDescent="0.3">
      <c r="A2" s="406">
        <v>2</v>
      </c>
      <c r="B2" s="69" t="s">
        <v>771</v>
      </c>
      <c r="C2" s="72"/>
      <c r="D2" s="72"/>
    </row>
    <row r="3" spans="1:20" ht="18.75" x14ac:dyDescent="0.3">
      <c r="A3" s="406">
        <v>3</v>
      </c>
      <c r="B3" s="359" t="s">
        <v>1752</v>
      </c>
      <c r="C3" s="404"/>
      <c r="D3" s="405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0" ht="6.75" customHeight="1" x14ac:dyDescent="0.3">
      <c r="A4" s="406">
        <v>4</v>
      </c>
      <c r="B4" s="70"/>
    </row>
    <row r="5" spans="1:20" s="77" customFormat="1" ht="22.5" customHeight="1" thickBot="1" x14ac:dyDescent="0.3">
      <c r="A5" s="406">
        <v>5</v>
      </c>
      <c r="B5" s="74" t="s">
        <v>1177</v>
      </c>
      <c r="C5" s="75" t="s">
        <v>1737</v>
      </c>
      <c r="D5" s="76"/>
      <c r="E5" s="75"/>
      <c r="F5" s="75"/>
      <c r="G5" s="75"/>
      <c r="H5" s="75"/>
      <c r="I5" s="75"/>
    </row>
    <row r="6" spans="1:20" ht="32.25" customHeight="1" thickTop="1" x14ac:dyDescent="0.25">
      <c r="A6" s="406">
        <v>6</v>
      </c>
      <c r="C6" s="580" t="s">
        <v>128</v>
      </c>
      <c r="D6" s="580"/>
      <c r="E6" s="582" t="s">
        <v>787</v>
      </c>
      <c r="F6" s="584" t="s">
        <v>788</v>
      </c>
      <c r="G6" s="584" t="s">
        <v>789</v>
      </c>
      <c r="H6" s="584" t="s">
        <v>1738</v>
      </c>
      <c r="I6" s="573" t="s">
        <v>1739</v>
      </c>
    </row>
    <row r="7" spans="1:20" ht="32.25" customHeight="1" thickBot="1" x14ac:dyDescent="0.3">
      <c r="A7" s="406">
        <v>7</v>
      </c>
      <c r="C7" s="581"/>
      <c r="D7" s="581"/>
      <c r="E7" s="583"/>
      <c r="F7" s="585"/>
      <c r="G7" s="585"/>
      <c r="H7" s="585"/>
      <c r="I7" s="574"/>
    </row>
    <row r="8" spans="1:20" ht="22.9" customHeight="1" thickTop="1" thickBot="1" x14ac:dyDescent="0.3">
      <c r="A8" s="406">
        <v>8</v>
      </c>
      <c r="C8" s="79" t="s">
        <v>1513</v>
      </c>
      <c r="D8" s="80" t="s">
        <v>0</v>
      </c>
      <c r="E8" s="81">
        <f>+E9+E10+E11+E12+E13+E14+E15+E16+E17+E18+E19+E20+E23+E24+E25+E26+E27+E28+E29+E21+E22</f>
        <v>0</v>
      </c>
      <c r="F8" s="82">
        <f t="shared" ref="F8:I8" si="0">+F9+F10+F11+F12+F13+F14+F15+F16+F17+F18+F19+F20+F23+F24+F25+F26+F27+F28+F29+F21+F22</f>
        <v>0</v>
      </c>
      <c r="G8" s="82">
        <f t="shared" si="0"/>
        <v>0</v>
      </c>
      <c r="H8" s="82">
        <f t="shared" si="0"/>
        <v>0</v>
      </c>
      <c r="I8" s="83">
        <f t="shared" si="0"/>
        <v>0</v>
      </c>
    </row>
    <row r="9" spans="1:20" ht="22.9" customHeight="1" x14ac:dyDescent="0.25">
      <c r="A9" s="406">
        <v>9</v>
      </c>
      <c r="C9" s="84" t="s">
        <v>122</v>
      </c>
      <c r="D9" s="350" t="s">
        <v>130</v>
      </c>
      <c r="E9" s="322"/>
      <c r="F9" s="323"/>
      <c r="G9" s="323"/>
      <c r="H9" s="323"/>
      <c r="I9" s="324"/>
    </row>
    <row r="10" spans="1:20" ht="22.9" customHeight="1" x14ac:dyDescent="0.25">
      <c r="A10" s="406">
        <v>10</v>
      </c>
      <c r="C10" s="85" t="s">
        <v>123</v>
      </c>
      <c r="D10" s="350" t="s">
        <v>790</v>
      </c>
      <c r="E10" s="325"/>
      <c r="F10" s="309"/>
      <c r="G10" s="309"/>
      <c r="H10" s="309"/>
      <c r="I10" s="326"/>
    </row>
    <row r="11" spans="1:20" ht="22.9" customHeight="1" x14ac:dyDescent="0.25">
      <c r="A11" s="406">
        <v>11</v>
      </c>
      <c r="C11" s="85" t="s">
        <v>124</v>
      </c>
      <c r="D11" s="350" t="s">
        <v>129</v>
      </c>
      <c r="E11" s="325"/>
      <c r="F11" s="309"/>
      <c r="G11" s="309"/>
      <c r="H11" s="309"/>
      <c r="I11" s="326"/>
    </row>
    <row r="12" spans="1:20" ht="22.9" customHeight="1" x14ac:dyDescent="0.25">
      <c r="A12" s="406">
        <v>12</v>
      </c>
      <c r="C12" s="85" t="s">
        <v>127</v>
      </c>
      <c r="D12" s="350" t="s">
        <v>131</v>
      </c>
      <c r="E12" s="322"/>
      <c r="F12" s="323"/>
      <c r="G12" s="323"/>
      <c r="H12" s="323"/>
      <c r="I12" s="324"/>
    </row>
    <row r="13" spans="1:20" ht="22.9" customHeight="1" x14ac:dyDescent="0.25">
      <c r="A13" s="406">
        <v>13</v>
      </c>
      <c r="C13" s="85" t="s">
        <v>141</v>
      </c>
      <c r="D13" s="350" t="s">
        <v>760</v>
      </c>
      <c r="E13" s="322"/>
      <c r="F13" s="323"/>
      <c r="G13" s="323"/>
      <c r="H13" s="323"/>
      <c r="I13" s="324"/>
    </row>
    <row r="14" spans="1:20" ht="22.9" customHeight="1" x14ac:dyDescent="0.25">
      <c r="A14" s="406">
        <v>14</v>
      </c>
      <c r="C14" s="85" t="s">
        <v>143</v>
      </c>
      <c r="D14" s="350" t="s">
        <v>763</v>
      </c>
      <c r="E14" s="322"/>
      <c r="F14" s="323"/>
      <c r="G14" s="323"/>
      <c r="H14" s="323"/>
      <c r="I14" s="324"/>
    </row>
    <row r="15" spans="1:20" ht="22.9" customHeight="1" x14ac:dyDescent="0.25">
      <c r="A15" s="406">
        <v>15</v>
      </c>
      <c r="C15" s="85" t="s">
        <v>144</v>
      </c>
      <c r="D15" s="350" t="s">
        <v>764</v>
      </c>
      <c r="E15" s="322"/>
      <c r="F15" s="323"/>
      <c r="G15" s="323"/>
      <c r="H15" s="323"/>
      <c r="I15" s="324"/>
    </row>
    <row r="16" spans="1:20" ht="22.9" customHeight="1" x14ac:dyDescent="0.25">
      <c r="A16" s="406">
        <v>16</v>
      </c>
      <c r="C16" s="85" t="s">
        <v>574</v>
      </c>
      <c r="D16" s="350" t="s">
        <v>765</v>
      </c>
      <c r="E16" s="322"/>
      <c r="F16" s="323"/>
      <c r="G16" s="323"/>
      <c r="H16" s="323"/>
      <c r="I16" s="324"/>
    </row>
    <row r="17" spans="1:9" ht="22.9" customHeight="1" x14ac:dyDescent="0.25">
      <c r="A17" s="406">
        <v>17</v>
      </c>
      <c r="C17" s="85" t="s">
        <v>575</v>
      </c>
      <c r="D17" s="350" t="s">
        <v>766</v>
      </c>
      <c r="E17" s="322"/>
      <c r="F17" s="323"/>
      <c r="G17" s="323"/>
      <c r="H17" s="323"/>
      <c r="I17" s="324"/>
    </row>
    <row r="18" spans="1:9" ht="22.9" customHeight="1" x14ac:dyDescent="0.25">
      <c r="A18" s="406">
        <v>18</v>
      </c>
      <c r="C18" s="85" t="s">
        <v>576</v>
      </c>
      <c r="D18" s="350" t="s">
        <v>791</v>
      </c>
      <c r="E18" s="322"/>
      <c r="F18" s="323"/>
      <c r="G18" s="323"/>
      <c r="H18" s="323"/>
      <c r="I18" s="324"/>
    </row>
    <row r="19" spans="1:9" ht="22.9" customHeight="1" x14ac:dyDescent="0.25">
      <c r="A19" s="406">
        <v>19</v>
      </c>
      <c r="C19" s="85" t="s">
        <v>779</v>
      </c>
      <c r="D19" s="350" t="s">
        <v>1497</v>
      </c>
      <c r="E19" s="322"/>
      <c r="F19" s="576"/>
      <c r="G19" s="577"/>
      <c r="H19" s="577"/>
      <c r="I19" s="577"/>
    </row>
    <row r="20" spans="1:9" ht="22.9" customHeight="1" x14ac:dyDescent="0.25">
      <c r="A20" s="406">
        <v>20</v>
      </c>
      <c r="C20" s="85" t="s">
        <v>780</v>
      </c>
      <c r="D20" s="350" t="s">
        <v>1147</v>
      </c>
      <c r="E20" s="322"/>
      <c r="F20" s="578"/>
      <c r="G20" s="579"/>
      <c r="H20" s="579"/>
      <c r="I20" s="579"/>
    </row>
    <row r="21" spans="1:9" ht="22.9" customHeight="1" x14ac:dyDescent="0.25">
      <c r="A21" s="406">
        <v>21</v>
      </c>
      <c r="C21" s="85" t="s">
        <v>782</v>
      </c>
      <c r="D21" s="350" t="s">
        <v>1514</v>
      </c>
      <c r="E21" s="322"/>
      <c r="F21" s="323"/>
      <c r="G21" s="323"/>
      <c r="H21" s="323"/>
      <c r="I21" s="324"/>
    </row>
    <row r="22" spans="1:9" ht="25.9" customHeight="1" x14ac:dyDescent="0.25">
      <c r="A22" s="406">
        <v>22</v>
      </c>
      <c r="C22" s="85" t="s">
        <v>785</v>
      </c>
      <c r="D22" s="350" t="s">
        <v>1157</v>
      </c>
      <c r="E22" s="322"/>
      <c r="F22" s="323"/>
      <c r="G22" s="323"/>
      <c r="H22" s="323"/>
      <c r="I22" s="324"/>
    </row>
    <row r="23" spans="1:9" ht="22.9" customHeight="1" x14ac:dyDescent="0.25">
      <c r="A23" s="406">
        <v>23</v>
      </c>
      <c r="C23" s="85" t="s">
        <v>786</v>
      </c>
      <c r="D23" s="350" t="s">
        <v>132</v>
      </c>
      <c r="E23" s="322"/>
      <c r="F23" s="323"/>
      <c r="G23" s="323"/>
      <c r="H23" s="323"/>
      <c r="I23" s="324"/>
    </row>
    <row r="24" spans="1:9" ht="22.9" customHeight="1" x14ac:dyDescent="0.25">
      <c r="A24" s="406">
        <v>24</v>
      </c>
      <c r="C24" s="85" t="s">
        <v>800</v>
      </c>
      <c r="D24" s="350" t="s">
        <v>133</v>
      </c>
      <c r="E24" s="322"/>
      <c r="F24" s="323"/>
      <c r="G24" s="323"/>
      <c r="H24" s="323"/>
      <c r="I24" s="324"/>
    </row>
    <row r="25" spans="1:9" ht="22.9" customHeight="1" x14ac:dyDescent="0.25">
      <c r="A25" s="406">
        <v>25</v>
      </c>
      <c r="C25" s="85" t="s">
        <v>1150</v>
      </c>
      <c r="D25" s="350" t="s">
        <v>792</v>
      </c>
      <c r="E25" s="322"/>
      <c r="F25" s="323"/>
      <c r="G25" s="323"/>
      <c r="H25" s="323"/>
      <c r="I25" s="324"/>
    </row>
    <row r="26" spans="1:9" ht="22.9" customHeight="1" x14ac:dyDescent="0.25">
      <c r="A26" s="406">
        <v>26</v>
      </c>
      <c r="C26" s="85" t="s">
        <v>1177</v>
      </c>
      <c r="D26" s="350" t="s">
        <v>793</v>
      </c>
      <c r="E26" s="322"/>
      <c r="F26" s="323"/>
      <c r="G26" s="323"/>
      <c r="H26" s="323"/>
      <c r="I26" s="324"/>
    </row>
    <row r="27" spans="1:9" ht="22.9" customHeight="1" x14ac:dyDescent="0.25">
      <c r="A27" s="406">
        <v>27</v>
      </c>
      <c r="C27" s="85" t="s">
        <v>1515</v>
      </c>
      <c r="D27" s="350" t="s">
        <v>794</v>
      </c>
      <c r="E27" s="322"/>
      <c r="F27" s="323"/>
      <c r="G27" s="323"/>
      <c r="H27" s="323"/>
      <c r="I27" s="324"/>
    </row>
    <row r="28" spans="1:9" ht="22.9" customHeight="1" x14ac:dyDescent="0.25">
      <c r="A28" s="406">
        <v>28</v>
      </c>
      <c r="C28" s="85" t="s">
        <v>1516</v>
      </c>
      <c r="D28" s="350" t="s">
        <v>1517</v>
      </c>
      <c r="E28" s="325"/>
      <c r="F28" s="309"/>
      <c r="G28" s="309"/>
      <c r="H28" s="309"/>
      <c r="I28" s="326"/>
    </row>
    <row r="29" spans="1:9" ht="22.9" customHeight="1" x14ac:dyDescent="0.25">
      <c r="A29" s="406">
        <v>29</v>
      </c>
      <c r="C29" s="86" t="s">
        <v>1518</v>
      </c>
      <c r="D29" s="353" t="s">
        <v>1740</v>
      </c>
      <c r="E29" s="87">
        <f>SUM(E30:E32)</f>
        <v>0</v>
      </c>
      <c r="F29" s="88">
        <f>SUM(F30:F32)</f>
        <v>0</v>
      </c>
      <c r="G29" s="88">
        <f>SUM(G30:G32)</f>
        <v>0</v>
      </c>
      <c r="H29" s="88">
        <f>SUM(H30:H32)</f>
        <v>0</v>
      </c>
      <c r="I29" s="89">
        <f>SUM(I30:I32)</f>
        <v>0</v>
      </c>
    </row>
    <row r="30" spans="1:9" ht="22.9" customHeight="1" x14ac:dyDescent="0.25">
      <c r="A30" s="406">
        <v>30</v>
      </c>
      <c r="C30" s="90" t="s">
        <v>801</v>
      </c>
      <c r="D30" s="354"/>
      <c r="E30" s="325"/>
      <c r="F30" s="309"/>
      <c r="G30" s="309"/>
      <c r="H30" s="309"/>
      <c r="I30" s="326"/>
    </row>
    <row r="31" spans="1:9" ht="22.9" customHeight="1" x14ac:dyDescent="0.25">
      <c r="A31" s="406">
        <v>31</v>
      </c>
      <c r="C31" s="90" t="s">
        <v>802</v>
      </c>
      <c r="D31" s="351"/>
      <c r="E31" s="325"/>
      <c r="F31" s="309"/>
      <c r="G31" s="309"/>
      <c r="H31" s="309"/>
      <c r="I31" s="326"/>
    </row>
    <row r="32" spans="1:9" ht="22.9" customHeight="1" thickBot="1" x14ac:dyDescent="0.3">
      <c r="A32" s="406">
        <v>32</v>
      </c>
      <c r="C32" s="91" t="s">
        <v>803</v>
      </c>
      <c r="D32" s="352"/>
      <c r="E32" s="327"/>
      <c r="F32" s="328"/>
      <c r="G32" s="328"/>
      <c r="H32" s="328"/>
      <c r="I32" s="329"/>
    </row>
    <row r="33" spans="1:9" ht="15.75" thickTop="1" x14ac:dyDescent="0.25">
      <c r="A33" s="406">
        <v>33</v>
      </c>
      <c r="C33" s="330" t="s">
        <v>134</v>
      </c>
      <c r="D33" s="330"/>
      <c r="E33" s="231"/>
      <c r="F33" s="231"/>
      <c r="G33" s="231"/>
      <c r="H33" s="231"/>
      <c r="I33" s="231"/>
    </row>
    <row r="34" spans="1:9" x14ac:dyDescent="0.25">
      <c r="A34" s="406">
        <v>34</v>
      </c>
      <c r="C34" s="575" t="s">
        <v>135</v>
      </c>
      <c r="D34" s="575"/>
      <c r="E34" s="575"/>
      <c r="F34" s="575"/>
      <c r="G34" s="575"/>
      <c r="H34" s="575"/>
      <c r="I34" s="575"/>
    </row>
    <row r="35" spans="1:9" x14ac:dyDescent="0.25">
      <c r="A35" s="406">
        <v>35</v>
      </c>
      <c r="B35" s="44"/>
      <c r="C35" s="92"/>
      <c r="D35" s="92"/>
      <c r="E35" s="92"/>
      <c r="F35" s="92"/>
      <c r="G35" s="92"/>
      <c r="H35" s="92"/>
      <c r="I35" s="92"/>
    </row>
    <row r="36" spans="1:9" x14ac:dyDescent="0.25">
      <c r="A36" s="406">
        <v>36</v>
      </c>
      <c r="B36" s="44"/>
      <c r="C36" s="92" t="s">
        <v>138</v>
      </c>
      <c r="D36" s="92"/>
      <c r="E36" s="92"/>
      <c r="F36" s="92"/>
      <c r="G36" s="92"/>
      <c r="H36" s="92"/>
      <c r="I36" s="92"/>
    </row>
    <row r="37" spans="1:9" ht="18.75" customHeight="1" x14ac:dyDescent="0.25">
      <c r="A37" s="406">
        <v>37</v>
      </c>
      <c r="B37" s="44"/>
      <c r="C37" s="507"/>
      <c r="D37" s="508"/>
      <c r="E37" s="508"/>
      <c r="F37" s="508"/>
      <c r="G37" s="508"/>
      <c r="H37" s="508"/>
      <c r="I37" s="509"/>
    </row>
    <row r="38" spans="1:9" ht="18.75" customHeight="1" x14ac:dyDescent="0.25">
      <c r="B38" s="44"/>
      <c r="C38" s="510"/>
      <c r="D38" s="511"/>
      <c r="E38" s="511"/>
      <c r="F38" s="511"/>
      <c r="G38" s="511"/>
      <c r="H38" s="511"/>
      <c r="I38" s="512"/>
    </row>
    <row r="39" spans="1:9" ht="18.75" customHeight="1" x14ac:dyDescent="0.25">
      <c r="B39" s="44"/>
      <c r="C39" s="510"/>
      <c r="D39" s="511"/>
      <c r="E39" s="511"/>
      <c r="F39" s="511"/>
      <c r="G39" s="511"/>
      <c r="H39" s="511"/>
      <c r="I39" s="512"/>
    </row>
    <row r="40" spans="1:9" ht="18.75" customHeight="1" x14ac:dyDescent="0.25">
      <c r="B40" s="44"/>
      <c r="C40" s="513"/>
      <c r="D40" s="514"/>
      <c r="E40" s="514"/>
      <c r="F40" s="514"/>
      <c r="G40" s="514"/>
      <c r="H40" s="514"/>
      <c r="I40" s="515"/>
    </row>
  </sheetData>
  <sheetProtection algorithmName="SHA-512" hashValue="W+KIGiO1DVqXdHzJhLVXCYO4XJNYzL/eLWVj6FB04RV8HwHTIkeHGplr+kv99HfoE0lzqD2RdtWJJ/Rp7fwZmg==" saltValue="KdgUN3gWjf89j/DjcHJiyA==" spinCount="100000" sheet="1" objects="1" scenarios="1"/>
  <mergeCells count="9">
    <mergeCell ref="C37:I40"/>
    <mergeCell ref="I6:I7"/>
    <mergeCell ref="C34:I34"/>
    <mergeCell ref="F19:I20"/>
    <mergeCell ref="C6:D7"/>
    <mergeCell ref="E6:E7"/>
    <mergeCell ref="F6:F7"/>
    <mergeCell ref="G6:G7"/>
    <mergeCell ref="H6:H7"/>
  </mergeCells>
  <conditionalFormatting sqref="E8:I8">
    <cfRule type="cellIs" dxfId="1" priority="1" operator="equal">
      <formula>0</formula>
    </cfRule>
  </conditionalFormatting>
  <conditionalFormatting sqref="E29:I29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66" orientation="landscape" r:id="rId1"/>
  <headerFooter>
    <oddHeader>&amp;L&amp;G</oddHeader>
    <oddFooter>&amp;R&amp;"Carlito,Negrita"CINDEA&amp;"Carlito,Normal",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6BF0-BEFD-4C44-8073-FAF32E2EE9D9}">
  <sheetPr codeName="Hoja3"/>
  <dimension ref="A1:AA209"/>
  <sheetViews>
    <sheetView topLeftCell="A175" zoomScale="80" zoomScaleNormal="80" workbookViewId="0">
      <pane xSplit="8" topLeftCell="I1" activePane="topRight" state="frozen"/>
      <selection activeCell="F9" sqref="F9"/>
      <selection pane="topRight" activeCell="G25" sqref="G25"/>
    </sheetView>
  </sheetViews>
  <sheetFormatPr baseColWidth="10" defaultColWidth="11.42578125" defaultRowHeight="15" x14ac:dyDescent="0.25"/>
  <cols>
    <col min="1" max="1" width="10.5703125" style="6" bestFit="1" customWidth="1"/>
    <col min="2" max="2" width="10.5703125" style="6" customWidth="1"/>
    <col min="3" max="3" width="52.140625" style="6" customWidth="1"/>
    <col min="4" max="4" width="10.140625" style="6" bestFit="1" customWidth="1"/>
    <col min="5" max="5" width="9.28515625" style="6" customWidth="1"/>
    <col min="6" max="6" width="12.42578125" style="6" bestFit="1" customWidth="1"/>
    <col min="7" max="7" width="57.28515625" style="6" bestFit="1" customWidth="1"/>
    <col min="8" max="8" width="12.140625" style="6" bestFit="1" customWidth="1"/>
    <col min="9" max="9" width="11.42578125" style="6"/>
    <col min="10" max="14" width="7.85546875" style="6" customWidth="1"/>
    <col min="15" max="15" width="7.85546875" style="17" customWidth="1"/>
    <col min="16" max="16" width="7.85546875" style="2" customWidth="1"/>
    <col min="17" max="17" width="11.42578125" style="6"/>
    <col min="18" max="18" width="11" style="12" bestFit="1" customWidth="1"/>
    <col min="19" max="22" width="11.5703125" style="4" customWidth="1"/>
    <col min="23" max="24" width="11.42578125" style="6"/>
    <col min="25" max="25" width="18.42578125" style="6" bestFit="1" customWidth="1"/>
    <col min="26" max="26" width="18.85546875" style="6" bestFit="1" customWidth="1"/>
    <col min="27" max="16384" width="11.42578125" style="6"/>
  </cols>
  <sheetData>
    <row r="1" spans="1:27" x14ac:dyDescent="0.25">
      <c r="A1" s="5" t="s">
        <v>22</v>
      </c>
      <c r="B1" s="5"/>
      <c r="C1" s="5" t="s">
        <v>23</v>
      </c>
      <c r="D1" s="5" t="s">
        <v>21</v>
      </c>
      <c r="F1" s="15" t="s">
        <v>22</v>
      </c>
      <c r="G1" s="15" t="s">
        <v>23</v>
      </c>
      <c r="H1" s="15" t="s">
        <v>21</v>
      </c>
    </row>
    <row r="2" spans="1:27" x14ac:dyDescent="0.25">
      <c r="A2" s="26" t="s">
        <v>810</v>
      </c>
      <c r="B2" s="26" t="str">
        <f>CONCATENATE("_",A2)</f>
        <v>_0000</v>
      </c>
      <c r="C2" s="39" t="s">
        <v>808</v>
      </c>
      <c r="D2" s="26" t="s">
        <v>811</v>
      </c>
      <c r="E2" s="6" t="str">
        <f>IF(D2=H2,"","XX")</f>
        <v/>
      </c>
      <c r="F2" t="s">
        <v>810</v>
      </c>
      <c r="G2" t="s">
        <v>808</v>
      </c>
      <c r="H2" t="s">
        <v>811</v>
      </c>
    </row>
    <row r="3" spans="1:27" x14ac:dyDescent="0.25">
      <c r="A3" s="12" t="s">
        <v>154</v>
      </c>
      <c r="B3" s="26" t="str">
        <f t="shared" ref="B3:B66" si="0">CONCATENATE("_",A3)</f>
        <v>_4827</v>
      </c>
      <c r="C3" s="40" t="s">
        <v>155</v>
      </c>
      <c r="D3" s="25" t="s">
        <v>156</v>
      </c>
      <c r="E3" s="6" t="str">
        <f t="shared" ref="E3:E23" si="1">IF(D3=H3,"","XX")</f>
        <v/>
      </c>
      <c r="F3" t="s">
        <v>154</v>
      </c>
      <c r="G3" t="s">
        <v>155</v>
      </c>
      <c r="H3" t="s">
        <v>156</v>
      </c>
    </row>
    <row r="4" spans="1:27" x14ac:dyDescent="0.25">
      <c r="A4" s="26" t="s">
        <v>157</v>
      </c>
      <c r="B4" s="26" t="str">
        <f t="shared" si="0"/>
        <v>_4828</v>
      </c>
      <c r="C4" s="41" t="s">
        <v>158</v>
      </c>
      <c r="D4" s="29" t="s">
        <v>159</v>
      </c>
      <c r="E4" s="6" t="str">
        <f t="shared" si="1"/>
        <v/>
      </c>
      <c r="F4" t="s">
        <v>157</v>
      </c>
      <c r="G4" t="s">
        <v>158</v>
      </c>
      <c r="H4" t="s">
        <v>159</v>
      </c>
    </row>
    <row r="5" spans="1:27" x14ac:dyDescent="0.25">
      <c r="A5" s="12" t="s">
        <v>150</v>
      </c>
      <c r="B5" s="26" t="str">
        <f t="shared" si="0"/>
        <v>_4834</v>
      </c>
      <c r="C5" s="40" t="s">
        <v>160</v>
      </c>
      <c r="D5" s="12" t="s">
        <v>161</v>
      </c>
      <c r="E5" s="6" t="str">
        <f t="shared" si="1"/>
        <v/>
      </c>
      <c r="F5" t="s">
        <v>150</v>
      </c>
      <c r="G5" t="s">
        <v>160</v>
      </c>
      <c r="H5" t="s">
        <v>161</v>
      </c>
    </row>
    <row r="6" spans="1:27" x14ac:dyDescent="0.25">
      <c r="A6" s="26" t="s">
        <v>162</v>
      </c>
      <c r="B6" s="26" t="str">
        <f t="shared" si="0"/>
        <v>_4852</v>
      </c>
      <c r="C6" s="41" t="s">
        <v>163</v>
      </c>
      <c r="D6" s="26" t="s">
        <v>164</v>
      </c>
      <c r="E6" s="6" t="str">
        <f t="shared" si="1"/>
        <v/>
      </c>
      <c r="F6" t="s">
        <v>162</v>
      </c>
      <c r="G6" t="s">
        <v>163</v>
      </c>
      <c r="H6" t="s">
        <v>164</v>
      </c>
    </row>
    <row r="7" spans="1:27" x14ac:dyDescent="0.25">
      <c r="A7" s="26" t="s">
        <v>162</v>
      </c>
      <c r="B7" s="26" t="str">
        <f t="shared" si="0"/>
        <v>_4852</v>
      </c>
      <c r="C7" s="41" t="s">
        <v>1043</v>
      </c>
      <c r="D7" s="26" t="s">
        <v>165</v>
      </c>
      <c r="E7" s="6" t="str">
        <f t="shared" si="1"/>
        <v/>
      </c>
      <c r="F7" t="s">
        <v>162</v>
      </c>
      <c r="G7" t="s">
        <v>1043</v>
      </c>
      <c r="H7" t="s">
        <v>165</v>
      </c>
      <c r="N7" s="30">
        <v>2018</v>
      </c>
      <c r="O7" s="31">
        <v>2019</v>
      </c>
      <c r="P7" s="32">
        <v>2020</v>
      </c>
      <c r="Q7" s="30">
        <v>2021</v>
      </c>
      <c r="R7" s="33">
        <v>2024</v>
      </c>
      <c r="S7" s="335">
        <v>2025</v>
      </c>
      <c r="Y7" s="4" t="s">
        <v>1592</v>
      </c>
      <c r="Z7" s="4" t="s">
        <v>1593</v>
      </c>
      <c r="AA7" s="4"/>
    </row>
    <row r="8" spans="1:27" x14ac:dyDescent="0.25">
      <c r="A8" s="12" t="s">
        <v>166</v>
      </c>
      <c r="B8" s="26" t="str">
        <f t="shared" si="0"/>
        <v>_4873</v>
      </c>
      <c r="C8" s="40" t="s">
        <v>167</v>
      </c>
      <c r="D8" s="12" t="s">
        <v>168</v>
      </c>
      <c r="E8" s="6" t="str">
        <f t="shared" si="1"/>
        <v/>
      </c>
      <c r="F8" t="s">
        <v>166</v>
      </c>
      <c r="G8" t="s">
        <v>167</v>
      </c>
      <c r="H8" t="s">
        <v>168</v>
      </c>
      <c r="J8" s="6" t="s">
        <v>170</v>
      </c>
      <c r="K8" s="17" t="s">
        <v>810</v>
      </c>
      <c r="L8" s="6" t="str">
        <f>CONCATENATE(J8,K8)</f>
        <v>_0000</v>
      </c>
      <c r="M8" s="12" t="s">
        <v>154</v>
      </c>
      <c r="O8" s="17" t="s">
        <v>810</v>
      </c>
      <c r="P8" s="2" t="s">
        <v>810</v>
      </c>
      <c r="R8" s="12" t="s">
        <v>810</v>
      </c>
      <c r="S8" s="4" t="s">
        <v>810</v>
      </c>
      <c r="Y8" s="16">
        <v>6799</v>
      </c>
      <c r="Z8" s="4">
        <v>1</v>
      </c>
      <c r="AA8" s="4"/>
    </row>
    <row r="9" spans="1:27" x14ac:dyDescent="0.25">
      <c r="A9" s="26" t="s">
        <v>173</v>
      </c>
      <c r="B9" s="26" t="str">
        <f t="shared" si="0"/>
        <v>_4885</v>
      </c>
      <c r="C9" s="41" t="s">
        <v>174</v>
      </c>
      <c r="D9" s="26" t="s">
        <v>175</v>
      </c>
      <c r="E9" s="6" t="str">
        <f t="shared" si="1"/>
        <v/>
      </c>
      <c r="F9" t="s">
        <v>173</v>
      </c>
      <c r="G9" t="s">
        <v>174</v>
      </c>
      <c r="H9" t="s">
        <v>175</v>
      </c>
      <c r="J9" s="6" t="s">
        <v>170</v>
      </c>
      <c r="K9" s="17" t="s">
        <v>154</v>
      </c>
      <c r="L9" s="6" t="str">
        <f t="shared" ref="L9:L72" si="2">CONCATENATE(J9,K9)</f>
        <v>_4827</v>
      </c>
      <c r="M9" s="12" t="s">
        <v>157</v>
      </c>
      <c r="N9" s="18" t="s">
        <v>157</v>
      </c>
      <c r="O9" s="17" t="s">
        <v>154</v>
      </c>
      <c r="P9" s="2" t="s">
        <v>154</v>
      </c>
      <c r="Q9" s="6" t="s">
        <v>154</v>
      </c>
      <c r="R9" s="12" t="s">
        <v>154</v>
      </c>
      <c r="S9" s="4" t="s">
        <v>154</v>
      </c>
      <c r="Y9" s="16">
        <v>6800</v>
      </c>
      <c r="Z9" s="4">
        <v>1</v>
      </c>
      <c r="AA9" s="4"/>
    </row>
    <row r="10" spans="1:27" x14ac:dyDescent="0.25">
      <c r="A10" s="12" t="s">
        <v>176</v>
      </c>
      <c r="B10" s="26" t="str">
        <f t="shared" si="0"/>
        <v>_4895</v>
      </c>
      <c r="C10" s="40" t="s">
        <v>177</v>
      </c>
      <c r="D10" s="12" t="s">
        <v>178</v>
      </c>
      <c r="E10" s="6" t="str">
        <f t="shared" si="1"/>
        <v/>
      </c>
      <c r="F10" t="s">
        <v>176</v>
      </c>
      <c r="G10" t="s">
        <v>177</v>
      </c>
      <c r="H10" t="s">
        <v>178</v>
      </c>
      <c r="J10" s="6" t="s">
        <v>170</v>
      </c>
      <c r="K10" s="17" t="s">
        <v>157</v>
      </c>
      <c r="L10" s="6" t="str">
        <f t="shared" si="2"/>
        <v>_4828</v>
      </c>
      <c r="M10" s="12"/>
      <c r="N10" s="18" t="s">
        <v>150</v>
      </c>
      <c r="O10" s="17" t="s">
        <v>157</v>
      </c>
      <c r="P10" s="2" t="s">
        <v>157</v>
      </c>
      <c r="Q10" s="6" t="s">
        <v>157</v>
      </c>
      <c r="R10" s="12" t="s">
        <v>157</v>
      </c>
      <c r="S10" s="4" t="s">
        <v>157</v>
      </c>
      <c r="Y10" s="16" t="s">
        <v>810</v>
      </c>
      <c r="Z10" s="4">
        <v>1</v>
      </c>
      <c r="AA10" s="4"/>
    </row>
    <row r="11" spans="1:27" x14ac:dyDescent="0.25">
      <c r="A11" s="12" t="s">
        <v>176</v>
      </c>
      <c r="B11" s="26" t="str">
        <f t="shared" si="0"/>
        <v>_4895</v>
      </c>
      <c r="C11" s="40" t="s">
        <v>179</v>
      </c>
      <c r="D11" s="12" t="s">
        <v>180</v>
      </c>
      <c r="E11" s="6" t="str">
        <f t="shared" si="1"/>
        <v/>
      </c>
      <c r="F11" t="s">
        <v>176</v>
      </c>
      <c r="G11" t="s">
        <v>179</v>
      </c>
      <c r="H11" t="s">
        <v>180</v>
      </c>
      <c r="J11" s="6" t="s">
        <v>170</v>
      </c>
      <c r="K11" s="17" t="s">
        <v>150</v>
      </c>
      <c r="L11" s="6" t="str">
        <f t="shared" si="2"/>
        <v>_4834</v>
      </c>
      <c r="M11" s="12" t="s">
        <v>150</v>
      </c>
      <c r="N11" s="18" t="s">
        <v>162</v>
      </c>
      <c r="O11" s="17" t="s">
        <v>150</v>
      </c>
      <c r="P11" s="2" t="s">
        <v>150</v>
      </c>
      <c r="Q11" s="6" t="s">
        <v>150</v>
      </c>
      <c r="R11" s="12" t="s">
        <v>150</v>
      </c>
      <c r="S11" s="4" t="s">
        <v>150</v>
      </c>
      <c r="Y11" s="16" t="s">
        <v>154</v>
      </c>
      <c r="Z11" s="4">
        <v>1</v>
      </c>
      <c r="AA11" s="4"/>
    </row>
    <row r="12" spans="1:27" x14ac:dyDescent="0.25">
      <c r="A12" s="12" t="s">
        <v>176</v>
      </c>
      <c r="B12" s="26" t="str">
        <f t="shared" si="0"/>
        <v>_4895</v>
      </c>
      <c r="C12" s="40" t="s">
        <v>495</v>
      </c>
      <c r="D12" s="10" t="s">
        <v>496</v>
      </c>
      <c r="E12" s="6" t="str">
        <f t="shared" si="1"/>
        <v/>
      </c>
      <c r="F12" t="s">
        <v>176</v>
      </c>
      <c r="G12" t="s">
        <v>495</v>
      </c>
      <c r="H12" t="s">
        <v>496</v>
      </c>
      <c r="J12" s="6" t="s">
        <v>170</v>
      </c>
      <c r="K12" s="17" t="s">
        <v>162</v>
      </c>
      <c r="L12" s="6" t="str">
        <f t="shared" si="2"/>
        <v>_4852</v>
      </c>
      <c r="M12" s="12" t="s">
        <v>162</v>
      </c>
      <c r="N12" s="18" t="s">
        <v>166</v>
      </c>
      <c r="O12" s="17" t="s">
        <v>162</v>
      </c>
      <c r="P12" s="2" t="s">
        <v>162</v>
      </c>
      <c r="Q12" s="6" t="s">
        <v>162</v>
      </c>
      <c r="R12" s="12" t="s">
        <v>162</v>
      </c>
      <c r="S12" s="4" t="s">
        <v>162</v>
      </c>
      <c r="Y12" s="16" t="s">
        <v>157</v>
      </c>
      <c r="Z12" s="4">
        <v>1</v>
      </c>
      <c r="AA12" s="4"/>
    </row>
    <row r="13" spans="1:27" x14ac:dyDescent="0.25">
      <c r="A13" s="12" t="s">
        <v>176</v>
      </c>
      <c r="B13" s="26" t="str">
        <f t="shared" si="0"/>
        <v>_4895</v>
      </c>
      <c r="C13" s="40" t="s">
        <v>182</v>
      </c>
      <c r="D13" s="10" t="s">
        <v>183</v>
      </c>
      <c r="E13" s="6" t="str">
        <f t="shared" si="1"/>
        <v/>
      </c>
      <c r="F13" t="s">
        <v>176</v>
      </c>
      <c r="G13" t="s">
        <v>182</v>
      </c>
      <c r="H13" t="s">
        <v>183</v>
      </c>
      <c r="J13" s="6" t="s">
        <v>170</v>
      </c>
      <c r="K13" s="17" t="s">
        <v>166</v>
      </c>
      <c r="L13" s="6" t="str">
        <f t="shared" si="2"/>
        <v>_4873</v>
      </c>
      <c r="M13" s="12" t="s">
        <v>166</v>
      </c>
      <c r="N13" s="18" t="s">
        <v>173</v>
      </c>
      <c r="O13" s="17" t="s">
        <v>166</v>
      </c>
      <c r="P13" s="2" t="s">
        <v>166</v>
      </c>
      <c r="Q13" s="6" t="s">
        <v>166</v>
      </c>
      <c r="R13" s="12" t="s">
        <v>166</v>
      </c>
      <c r="S13" s="4" t="s">
        <v>166</v>
      </c>
      <c r="Y13" s="16" t="s">
        <v>150</v>
      </c>
      <c r="Z13" s="4">
        <v>1</v>
      </c>
      <c r="AA13" s="4"/>
    </row>
    <row r="14" spans="1:27" x14ac:dyDescent="0.25">
      <c r="A14" s="12" t="s">
        <v>176</v>
      </c>
      <c r="B14" s="26" t="str">
        <f t="shared" si="0"/>
        <v>_4895</v>
      </c>
      <c r="C14" s="40" t="s">
        <v>714</v>
      </c>
      <c r="D14" s="12" t="s">
        <v>715</v>
      </c>
      <c r="E14" s="6" t="str">
        <f t="shared" si="1"/>
        <v/>
      </c>
      <c r="F14" t="s">
        <v>176</v>
      </c>
      <c r="G14" t="s">
        <v>714</v>
      </c>
      <c r="H14" t="s">
        <v>715</v>
      </c>
      <c r="J14" s="6" t="s">
        <v>170</v>
      </c>
      <c r="K14" s="17" t="s">
        <v>173</v>
      </c>
      <c r="L14" s="6" t="str">
        <f t="shared" si="2"/>
        <v>_4885</v>
      </c>
      <c r="M14" s="12" t="s">
        <v>173</v>
      </c>
      <c r="N14" s="18" t="s">
        <v>176</v>
      </c>
      <c r="O14" s="17" t="s">
        <v>173</v>
      </c>
      <c r="P14" s="2" t="s">
        <v>173</v>
      </c>
      <c r="Q14" s="6" t="s">
        <v>173</v>
      </c>
      <c r="R14" s="12" t="s">
        <v>173</v>
      </c>
      <c r="S14" s="4" t="s">
        <v>173</v>
      </c>
      <c r="Y14" s="16" t="s">
        <v>162</v>
      </c>
      <c r="Z14" s="4">
        <v>2</v>
      </c>
      <c r="AA14" s="4"/>
    </row>
    <row r="15" spans="1:27" x14ac:dyDescent="0.25">
      <c r="A15" s="26" t="s">
        <v>184</v>
      </c>
      <c r="B15" s="26" t="str">
        <f t="shared" si="0"/>
        <v>_4897</v>
      </c>
      <c r="C15" s="41" t="s">
        <v>185</v>
      </c>
      <c r="D15" s="26" t="s">
        <v>186</v>
      </c>
      <c r="E15" s="6" t="str">
        <f t="shared" si="1"/>
        <v/>
      </c>
      <c r="F15" t="s">
        <v>184</v>
      </c>
      <c r="G15" t="s">
        <v>185</v>
      </c>
      <c r="H15" t="s">
        <v>186</v>
      </c>
      <c r="J15" s="6" t="s">
        <v>170</v>
      </c>
      <c r="K15" s="17" t="s">
        <v>176</v>
      </c>
      <c r="L15" s="6" t="str">
        <f t="shared" si="2"/>
        <v>_4895</v>
      </c>
      <c r="M15" s="12" t="s">
        <v>176</v>
      </c>
      <c r="N15" s="18" t="s">
        <v>184</v>
      </c>
      <c r="O15" s="17" t="s">
        <v>176</v>
      </c>
      <c r="P15" s="2" t="s">
        <v>176</v>
      </c>
      <c r="Q15" s="6" t="s">
        <v>176</v>
      </c>
      <c r="R15" s="12" t="s">
        <v>176</v>
      </c>
      <c r="S15" s="4" t="s">
        <v>176</v>
      </c>
      <c r="Y15" s="16" t="s">
        <v>166</v>
      </c>
      <c r="Z15" s="4">
        <v>1</v>
      </c>
      <c r="AA15" s="4"/>
    </row>
    <row r="16" spans="1:27" x14ac:dyDescent="0.25">
      <c r="A16" s="26" t="s">
        <v>184</v>
      </c>
      <c r="B16" s="26" t="str">
        <f t="shared" si="0"/>
        <v>_4897</v>
      </c>
      <c r="C16" s="41" t="s">
        <v>195</v>
      </c>
      <c r="D16" s="26" t="s">
        <v>196</v>
      </c>
      <c r="E16" s="6" t="str">
        <f t="shared" si="1"/>
        <v/>
      </c>
      <c r="F16" t="s">
        <v>184</v>
      </c>
      <c r="G16" t="s">
        <v>195</v>
      </c>
      <c r="H16" t="s">
        <v>196</v>
      </c>
      <c r="J16" s="6" t="s">
        <v>170</v>
      </c>
      <c r="K16" s="17" t="s">
        <v>184</v>
      </c>
      <c r="L16" s="6" t="str">
        <f t="shared" si="2"/>
        <v>_4897</v>
      </c>
      <c r="M16" s="12" t="s">
        <v>184</v>
      </c>
      <c r="N16" s="18" t="s">
        <v>188</v>
      </c>
      <c r="O16" s="17" t="s">
        <v>184</v>
      </c>
      <c r="P16" s="2" t="s">
        <v>184</v>
      </c>
      <c r="Q16" s="6" t="s">
        <v>184</v>
      </c>
      <c r="R16" s="12" t="s">
        <v>184</v>
      </c>
      <c r="S16" s="4" t="s">
        <v>184</v>
      </c>
      <c r="Y16" s="16" t="s">
        <v>173</v>
      </c>
      <c r="Z16" s="4">
        <v>1</v>
      </c>
      <c r="AA16" s="4"/>
    </row>
    <row r="17" spans="1:27" x14ac:dyDescent="0.25">
      <c r="A17" s="26" t="s">
        <v>184</v>
      </c>
      <c r="B17" s="26" t="str">
        <f t="shared" si="0"/>
        <v>_4897</v>
      </c>
      <c r="C17" s="41" t="s">
        <v>198</v>
      </c>
      <c r="D17" s="26" t="s">
        <v>199</v>
      </c>
      <c r="E17" s="6" t="str">
        <f t="shared" si="1"/>
        <v/>
      </c>
      <c r="F17" t="s">
        <v>184</v>
      </c>
      <c r="G17" t="s">
        <v>198</v>
      </c>
      <c r="H17" t="s">
        <v>199</v>
      </c>
      <c r="J17" s="6" t="s">
        <v>170</v>
      </c>
      <c r="K17" s="17" t="s">
        <v>188</v>
      </c>
      <c r="L17" s="6" t="str">
        <f t="shared" si="2"/>
        <v>_4911</v>
      </c>
      <c r="M17" s="12" t="s">
        <v>188</v>
      </c>
      <c r="N17" s="18" t="s">
        <v>190</v>
      </c>
      <c r="O17" s="17" t="s">
        <v>188</v>
      </c>
      <c r="P17" s="2" t="s">
        <v>188</v>
      </c>
      <c r="Q17" s="6" t="s">
        <v>188</v>
      </c>
      <c r="R17" s="12" t="s">
        <v>188</v>
      </c>
      <c r="S17" s="4" t="s">
        <v>188</v>
      </c>
      <c r="Y17" s="16" t="s">
        <v>176</v>
      </c>
      <c r="Z17" s="34">
        <v>5</v>
      </c>
      <c r="AA17" s="4"/>
    </row>
    <row r="18" spans="1:27" x14ac:dyDescent="0.25">
      <c r="A18" s="12" t="s">
        <v>188</v>
      </c>
      <c r="B18" s="26" t="str">
        <f t="shared" si="0"/>
        <v>_4911</v>
      </c>
      <c r="C18" s="40" t="s">
        <v>1768</v>
      </c>
      <c r="D18" s="12" t="s">
        <v>204</v>
      </c>
      <c r="E18" s="6" t="str">
        <f t="shared" si="1"/>
        <v/>
      </c>
      <c r="F18" t="s">
        <v>188</v>
      </c>
      <c r="G18" t="s">
        <v>1768</v>
      </c>
      <c r="H18" t="s">
        <v>204</v>
      </c>
      <c r="J18" s="6" t="s">
        <v>170</v>
      </c>
      <c r="K18" s="17" t="s">
        <v>190</v>
      </c>
      <c r="L18" s="6" t="str">
        <f t="shared" si="2"/>
        <v>_5101</v>
      </c>
      <c r="M18" s="12" t="s">
        <v>190</v>
      </c>
      <c r="N18" s="18" t="s">
        <v>192</v>
      </c>
      <c r="O18" s="17" t="s">
        <v>190</v>
      </c>
      <c r="P18" s="2" t="s">
        <v>190</v>
      </c>
      <c r="Q18" s="6" t="s">
        <v>190</v>
      </c>
      <c r="R18" s="12" t="s">
        <v>190</v>
      </c>
      <c r="S18" s="4" t="s">
        <v>190</v>
      </c>
      <c r="Y18" s="16" t="s">
        <v>184</v>
      </c>
      <c r="Z18" s="4">
        <v>3</v>
      </c>
      <c r="AA18" s="4"/>
    </row>
    <row r="19" spans="1:27" x14ac:dyDescent="0.25">
      <c r="A19" s="12" t="s">
        <v>188</v>
      </c>
      <c r="B19" s="26" t="str">
        <f t="shared" si="0"/>
        <v>_4911</v>
      </c>
      <c r="C19" s="40" t="s">
        <v>1769</v>
      </c>
      <c r="D19" s="12" t="s">
        <v>206</v>
      </c>
      <c r="E19" s="6" t="str">
        <f t="shared" si="1"/>
        <v/>
      </c>
      <c r="F19" t="s">
        <v>188</v>
      </c>
      <c r="G19" t="s">
        <v>1769</v>
      </c>
      <c r="H19" t="s">
        <v>206</v>
      </c>
      <c r="J19" s="6" t="s">
        <v>170</v>
      </c>
      <c r="K19" s="17" t="s">
        <v>192</v>
      </c>
      <c r="L19" s="6" t="str">
        <f t="shared" si="2"/>
        <v>_5280</v>
      </c>
      <c r="M19" s="12" t="s">
        <v>192</v>
      </c>
      <c r="N19" s="18" t="s">
        <v>194</v>
      </c>
      <c r="O19" s="17" t="s">
        <v>192</v>
      </c>
      <c r="P19" s="2" t="s">
        <v>192</v>
      </c>
      <c r="Q19" s="6" t="s">
        <v>192</v>
      </c>
      <c r="R19" s="12" t="s">
        <v>192</v>
      </c>
      <c r="S19" s="4" t="s">
        <v>192</v>
      </c>
      <c r="Y19" s="16" t="s">
        <v>188</v>
      </c>
      <c r="Z19" s="4">
        <v>3</v>
      </c>
      <c r="AA19" s="4"/>
    </row>
    <row r="20" spans="1:27" x14ac:dyDescent="0.25">
      <c r="A20" s="12" t="s">
        <v>188</v>
      </c>
      <c r="B20" s="26" t="str">
        <f t="shared" si="0"/>
        <v>_4911</v>
      </c>
      <c r="C20" s="40" t="s">
        <v>1770</v>
      </c>
      <c r="D20" s="12" t="s">
        <v>586</v>
      </c>
      <c r="E20" s="6" t="str">
        <f t="shared" si="1"/>
        <v/>
      </c>
      <c r="F20" t="s">
        <v>188</v>
      </c>
      <c r="G20" t="s">
        <v>1770</v>
      </c>
      <c r="H20" t="s">
        <v>586</v>
      </c>
      <c r="J20" s="6" t="s">
        <v>170</v>
      </c>
      <c r="K20" s="17" t="s">
        <v>194</v>
      </c>
      <c r="L20" s="6" t="str">
        <f t="shared" si="2"/>
        <v>_5281</v>
      </c>
      <c r="M20" s="12" t="s">
        <v>194</v>
      </c>
      <c r="N20" s="18" t="s">
        <v>197</v>
      </c>
      <c r="O20" s="17" t="s">
        <v>194</v>
      </c>
      <c r="P20" s="2" t="s">
        <v>194</v>
      </c>
      <c r="Q20" s="6" t="s">
        <v>194</v>
      </c>
      <c r="R20" s="12" t="s">
        <v>194</v>
      </c>
      <c r="S20" s="4" t="s">
        <v>194</v>
      </c>
      <c r="Y20" s="16" t="s">
        <v>190</v>
      </c>
      <c r="Z20" s="4">
        <v>1</v>
      </c>
      <c r="AA20" s="4"/>
    </row>
    <row r="21" spans="1:27" x14ac:dyDescent="0.25">
      <c r="A21" s="26" t="s">
        <v>190</v>
      </c>
      <c r="B21" s="26" t="str">
        <f t="shared" si="0"/>
        <v>_5101</v>
      </c>
      <c r="C21" s="41" t="s">
        <v>208</v>
      </c>
      <c r="D21" s="26" t="s">
        <v>209</v>
      </c>
      <c r="E21" s="6" t="str">
        <f t="shared" si="1"/>
        <v/>
      </c>
      <c r="F21" t="s">
        <v>190</v>
      </c>
      <c r="G21" t="s">
        <v>208</v>
      </c>
      <c r="H21" t="s">
        <v>209</v>
      </c>
      <c r="J21" s="6" t="s">
        <v>170</v>
      </c>
      <c r="K21" s="17" t="s">
        <v>197</v>
      </c>
      <c r="L21" s="6" t="str">
        <f t="shared" si="2"/>
        <v>_5282</v>
      </c>
      <c r="M21" s="12" t="s">
        <v>197</v>
      </c>
      <c r="N21" s="18" t="s">
        <v>200</v>
      </c>
      <c r="O21" s="17" t="s">
        <v>197</v>
      </c>
      <c r="P21" s="2" t="s">
        <v>197</v>
      </c>
      <c r="Q21" s="6" t="s">
        <v>197</v>
      </c>
      <c r="R21" s="12" t="s">
        <v>197</v>
      </c>
      <c r="S21" s="4" t="s">
        <v>197</v>
      </c>
      <c r="Y21" s="16" t="s">
        <v>192</v>
      </c>
      <c r="Z21" s="34">
        <v>4</v>
      </c>
      <c r="AA21" s="4"/>
    </row>
    <row r="22" spans="1:27" x14ac:dyDescent="0.25">
      <c r="A22" s="12" t="s">
        <v>192</v>
      </c>
      <c r="B22" s="26" t="str">
        <f t="shared" si="0"/>
        <v>_5280</v>
      </c>
      <c r="C22" s="40" t="s">
        <v>227</v>
      </c>
      <c r="D22" s="12" t="s">
        <v>228</v>
      </c>
      <c r="E22" s="6" t="str">
        <f t="shared" si="1"/>
        <v/>
      </c>
      <c r="F22" t="s">
        <v>192</v>
      </c>
      <c r="G22" t="s">
        <v>227</v>
      </c>
      <c r="H22" t="s">
        <v>228</v>
      </c>
      <c r="J22" s="6" t="s">
        <v>170</v>
      </c>
      <c r="K22" s="17" t="s">
        <v>200</v>
      </c>
      <c r="L22" s="6" t="str">
        <f t="shared" si="2"/>
        <v>_5283</v>
      </c>
      <c r="M22" s="12" t="s">
        <v>200</v>
      </c>
      <c r="N22" s="18" t="s">
        <v>202</v>
      </c>
      <c r="O22" s="17" t="s">
        <v>200</v>
      </c>
      <c r="P22" s="2" t="s">
        <v>200</v>
      </c>
      <c r="Q22" s="6" t="s">
        <v>200</v>
      </c>
      <c r="R22" s="12" t="s">
        <v>200</v>
      </c>
      <c r="S22" s="4" t="s">
        <v>200</v>
      </c>
      <c r="Y22" s="16" t="s">
        <v>194</v>
      </c>
      <c r="Z22" s="4">
        <v>1</v>
      </c>
      <c r="AA22" s="4"/>
    </row>
    <row r="23" spans="1:27" x14ac:dyDescent="0.25">
      <c r="A23" s="12" t="s">
        <v>192</v>
      </c>
      <c r="B23" s="26" t="str">
        <f t="shared" si="0"/>
        <v>_5280</v>
      </c>
      <c r="C23" s="40" t="s">
        <v>1041</v>
      </c>
      <c r="D23" s="12" t="s">
        <v>230</v>
      </c>
      <c r="E23" s="6" t="str">
        <f t="shared" si="1"/>
        <v/>
      </c>
      <c r="F23" t="s">
        <v>192</v>
      </c>
      <c r="G23" t="s">
        <v>1041</v>
      </c>
      <c r="H23" t="s">
        <v>230</v>
      </c>
      <c r="J23" s="6" t="s">
        <v>170</v>
      </c>
      <c r="K23" s="17" t="s">
        <v>202</v>
      </c>
      <c r="L23" s="6" t="str">
        <f t="shared" si="2"/>
        <v>_5676</v>
      </c>
      <c r="M23" s="12" t="s">
        <v>202</v>
      </c>
      <c r="N23" s="18" t="s">
        <v>205</v>
      </c>
      <c r="O23" s="17" t="s">
        <v>202</v>
      </c>
      <c r="P23" s="2" t="s">
        <v>202</v>
      </c>
      <c r="Q23" s="6" t="s">
        <v>202</v>
      </c>
      <c r="R23" s="12" t="s">
        <v>202</v>
      </c>
      <c r="S23" s="4" t="s">
        <v>202</v>
      </c>
      <c r="Y23" s="16" t="s">
        <v>197</v>
      </c>
      <c r="Z23" s="34">
        <v>6</v>
      </c>
      <c r="AA23" s="4"/>
    </row>
    <row r="24" spans="1:27" x14ac:dyDescent="0.25">
      <c r="A24" s="12" t="s">
        <v>192</v>
      </c>
      <c r="B24" s="26" t="str">
        <f t="shared" si="0"/>
        <v>_5280</v>
      </c>
      <c r="C24" s="337" t="s">
        <v>1771</v>
      </c>
      <c r="D24" s="337" t="s">
        <v>1774</v>
      </c>
      <c r="E24" s="6" t="str">
        <f t="shared" ref="E24:E55" si="3">IF(D24=H24,"","XX")</f>
        <v/>
      </c>
      <c r="F24" t="s">
        <v>192</v>
      </c>
      <c r="G24" t="s">
        <v>1771</v>
      </c>
      <c r="H24" t="s">
        <v>1774</v>
      </c>
      <c r="J24" s="6" t="s">
        <v>170</v>
      </c>
      <c r="K24" s="17" t="s">
        <v>205</v>
      </c>
      <c r="L24" s="6" t="str">
        <f t="shared" si="2"/>
        <v>_5686</v>
      </c>
      <c r="M24" s="12" t="s">
        <v>205</v>
      </c>
      <c r="N24" s="18" t="s">
        <v>207</v>
      </c>
      <c r="O24" s="17" t="s">
        <v>205</v>
      </c>
      <c r="P24" s="2" t="s">
        <v>205</v>
      </c>
      <c r="Q24" s="6" t="s">
        <v>205</v>
      </c>
      <c r="R24" s="12" t="s">
        <v>205</v>
      </c>
      <c r="S24" s="4" t="s">
        <v>205</v>
      </c>
      <c r="Y24" s="16" t="s">
        <v>200</v>
      </c>
      <c r="Z24" s="4">
        <v>3</v>
      </c>
      <c r="AA24" s="4"/>
    </row>
    <row r="25" spans="1:27" x14ac:dyDescent="0.25">
      <c r="A25" s="12" t="s">
        <v>192</v>
      </c>
      <c r="B25" s="26" t="str">
        <f t="shared" si="0"/>
        <v>_5280</v>
      </c>
      <c r="C25" s="40" t="s">
        <v>233</v>
      </c>
      <c r="D25" s="12" t="s">
        <v>234</v>
      </c>
      <c r="E25" s="6" t="str">
        <f t="shared" si="3"/>
        <v/>
      </c>
      <c r="F25" t="s">
        <v>192</v>
      </c>
      <c r="G25" t="s">
        <v>233</v>
      </c>
      <c r="H25" t="s">
        <v>234</v>
      </c>
      <c r="J25" s="6" t="s">
        <v>170</v>
      </c>
      <c r="K25" s="17" t="s">
        <v>207</v>
      </c>
      <c r="L25" s="6" t="str">
        <f t="shared" si="2"/>
        <v>_5687</v>
      </c>
      <c r="M25" s="12" t="s">
        <v>207</v>
      </c>
      <c r="N25" s="18" t="s">
        <v>210</v>
      </c>
      <c r="O25" s="17" t="s">
        <v>207</v>
      </c>
      <c r="P25" s="2" t="s">
        <v>207</v>
      </c>
      <c r="Q25" s="6" t="s">
        <v>207</v>
      </c>
      <c r="R25" s="12" t="s">
        <v>207</v>
      </c>
      <c r="S25" s="4" t="s">
        <v>207</v>
      </c>
      <c r="Y25" s="16" t="s">
        <v>202</v>
      </c>
      <c r="Z25" s="4">
        <v>2</v>
      </c>
    </row>
    <row r="26" spans="1:27" x14ac:dyDescent="0.25">
      <c r="A26" s="26" t="s">
        <v>194</v>
      </c>
      <c r="B26" s="26" t="str">
        <f t="shared" si="0"/>
        <v>_5281</v>
      </c>
      <c r="C26" s="41" t="s">
        <v>236</v>
      </c>
      <c r="D26" s="26" t="s">
        <v>237</v>
      </c>
      <c r="E26" s="6" t="str">
        <f t="shared" si="3"/>
        <v/>
      </c>
      <c r="F26" t="s">
        <v>194</v>
      </c>
      <c r="G26" t="s">
        <v>236</v>
      </c>
      <c r="H26" t="s">
        <v>237</v>
      </c>
      <c r="J26" s="6" t="s">
        <v>170</v>
      </c>
      <c r="K26" s="17" t="s">
        <v>210</v>
      </c>
      <c r="L26" s="6" t="str">
        <f t="shared" si="2"/>
        <v>_5688</v>
      </c>
      <c r="M26" s="12" t="s">
        <v>210</v>
      </c>
      <c r="N26" s="18" t="s">
        <v>212</v>
      </c>
      <c r="O26" s="17" t="s">
        <v>210</v>
      </c>
      <c r="P26" s="2" t="s">
        <v>210</v>
      </c>
      <c r="Q26" s="6" t="s">
        <v>210</v>
      </c>
      <c r="R26" s="12" t="s">
        <v>210</v>
      </c>
      <c r="S26" s="4" t="s">
        <v>210</v>
      </c>
      <c r="Y26" s="16" t="s">
        <v>205</v>
      </c>
      <c r="Z26" s="4">
        <v>3</v>
      </c>
    </row>
    <row r="27" spans="1:27" x14ac:dyDescent="0.25">
      <c r="A27" s="12" t="s">
        <v>197</v>
      </c>
      <c r="B27" s="26" t="str">
        <f t="shared" si="0"/>
        <v>_5282</v>
      </c>
      <c r="C27" s="40" t="s">
        <v>1040</v>
      </c>
      <c r="D27" s="12" t="s">
        <v>241</v>
      </c>
      <c r="E27" s="6" t="str">
        <f t="shared" si="3"/>
        <v/>
      </c>
      <c r="F27" t="s">
        <v>197</v>
      </c>
      <c r="G27" t="s">
        <v>1040</v>
      </c>
      <c r="H27" t="s">
        <v>241</v>
      </c>
      <c r="J27" s="6" t="s">
        <v>170</v>
      </c>
      <c r="K27" s="17" t="s">
        <v>212</v>
      </c>
      <c r="L27" s="6" t="str">
        <f t="shared" si="2"/>
        <v>_5746</v>
      </c>
      <c r="M27" s="12" t="s">
        <v>212</v>
      </c>
      <c r="N27" s="18" t="s">
        <v>214</v>
      </c>
      <c r="O27" s="17" t="s">
        <v>212</v>
      </c>
      <c r="P27" s="2" t="s">
        <v>212</v>
      </c>
      <c r="Q27" s="6" t="s">
        <v>212</v>
      </c>
      <c r="R27" s="12" t="s">
        <v>212</v>
      </c>
      <c r="S27" s="4" t="s">
        <v>212</v>
      </c>
      <c r="Y27" s="16" t="s">
        <v>207</v>
      </c>
      <c r="Z27" s="34">
        <v>8</v>
      </c>
    </row>
    <row r="28" spans="1:27" x14ac:dyDescent="0.25">
      <c r="A28" s="12" t="s">
        <v>197</v>
      </c>
      <c r="B28" s="26" t="str">
        <f t="shared" si="0"/>
        <v>_5282</v>
      </c>
      <c r="C28" s="40" t="s">
        <v>1411</v>
      </c>
      <c r="D28" s="12" t="s">
        <v>243</v>
      </c>
      <c r="E28" s="6" t="str">
        <f t="shared" si="3"/>
        <v/>
      </c>
      <c r="F28" t="s">
        <v>197</v>
      </c>
      <c r="G28" t="s">
        <v>1411</v>
      </c>
      <c r="H28" t="s">
        <v>243</v>
      </c>
      <c r="J28" s="6" t="s">
        <v>170</v>
      </c>
      <c r="K28" s="17" t="s">
        <v>214</v>
      </c>
      <c r="L28" s="6" t="str">
        <f t="shared" si="2"/>
        <v>_5835</v>
      </c>
      <c r="M28" s="12" t="s">
        <v>214</v>
      </c>
      <c r="N28" s="18" t="s">
        <v>216</v>
      </c>
      <c r="O28" s="17" t="s">
        <v>214</v>
      </c>
      <c r="P28" s="2" t="s">
        <v>214</v>
      </c>
      <c r="Q28" s="6" t="s">
        <v>214</v>
      </c>
      <c r="R28" s="12" t="s">
        <v>214</v>
      </c>
      <c r="S28" s="4" t="s">
        <v>214</v>
      </c>
      <c r="Y28" s="16" t="s">
        <v>210</v>
      </c>
      <c r="Z28" s="34">
        <v>5</v>
      </c>
    </row>
    <row r="29" spans="1:27" x14ac:dyDescent="0.25">
      <c r="A29" s="12" t="s">
        <v>197</v>
      </c>
      <c r="B29" s="26" t="str">
        <f t="shared" si="0"/>
        <v>_5282</v>
      </c>
      <c r="C29" s="40" t="s">
        <v>1585</v>
      </c>
      <c r="D29" s="12" t="s">
        <v>245</v>
      </c>
      <c r="E29" s="6" t="str">
        <f t="shared" si="3"/>
        <v/>
      </c>
      <c r="F29" t="s">
        <v>197</v>
      </c>
      <c r="G29" t="s">
        <v>1585</v>
      </c>
      <c r="H29" t="s">
        <v>245</v>
      </c>
      <c r="J29" s="6" t="s">
        <v>170</v>
      </c>
      <c r="K29" s="17" t="s">
        <v>216</v>
      </c>
      <c r="L29" s="6" t="str">
        <f t="shared" si="2"/>
        <v>_5888</v>
      </c>
      <c r="M29" s="12" t="s">
        <v>216</v>
      </c>
      <c r="N29" s="18" t="s">
        <v>218</v>
      </c>
      <c r="O29" s="17" t="s">
        <v>216</v>
      </c>
      <c r="P29" s="2" t="s">
        <v>216</v>
      </c>
      <c r="Q29" s="6" t="s">
        <v>216</v>
      </c>
      <c r="R29" s="12" t="s">
        <v>216</v>
      </c>
      <c r="S29" s="4" t="s">
        <v>216</v>
      </c>
      <c r="Y29" s="16" t="s">
        <v>212</v>
      </c>
      <c r="Z29" s="4">
        <v>2</v>
      </c>
    </row>
    <row r="30" spans="1:27" x14ac:dyDescent="0.25">
      <c r="A30" s="12" t="s">
        <v>197</v>
      </c>
      <c r="B30" s="26" t="str">
        <f t="shared" si="0"/>
        <v>_5282</v>
      </c>
      <c r="C30" s="40" t="s">
        <v>1036</v>
      </c>
      <c r="D30" s="12" t="s">
        <v>247</v>
      </c>
      <c r="E30" s="6" t="str">
        <f t="shared" si="3"/>
        <v/>
      </c>
      <c r="F30" t="s">
        <v>197</v>
      </c>
      <c r="G30" t="s">
        <v>1036</v>
      </c>
      <c r="H30" t="s">
        <v>247</v>
      </c>
      <c r="J30" s="6" t="s">
        <v>170</v>
      </c>
      <c r="K30" s="17" t="s">
        <v>218</v>
      </c>
      <c r="L30" s="6" t="str">
        <f t="shared" si="2"/>
        <v>_5889</v>
      </c>
      <c r="M30" s="12" t="s">
        <v>218</v>
      </c>
      <c r="N30" s="18" t="s">
        <v>220</v>
      </c>
      <c r="O30" s="17" t="s">
        <v>218</v>
      </c>
      <c r="P30" s="2" t="s">
        <v>218</v>
      </c>
      <c r="Q30" s="6" t="s">
        <v>218</v>
      </c>
      <c r="R30" s="12" t="s">
        <v>218</v>
      </c>
      <c r="S30" s="4" t="s">
        <v>218</v>
      </c>
      <c r="Y30" s="16" t="s">
        <v>214</v>
      </c>
      <c r="Z30" s="4">
        <v>2</v>
      </c>
    </row>
    <row r="31" spans="1:27" x14ac:dyDescent="0.25">
      <c r="A31" s="12" t="s">
        <v>197</v>
      </c>
      <c r="B31" s="26" t="str">
        <f t="shared" si="0"/>
        <v>_5282</v>
      </c>
      <c r="C31" s="40" t="s">
        <v>1038</v>
      </c>
      <c r="D31" s="12" t="s">
        <v>239</v>
      </c>
      <c r="E31" s="6" t="str">
        <f t="shared" si="3"/>
        <v/>
      </c>
      <c r="F31" t="s">
        <v>197</v>
      </c>
      <c r="G31" t="s">
        <v>1038</v>
      </c>
      <c r="H31" t="s">
        <v>239</v>
      </c>
      <c r="J31" s="6" t="s">
        <v>170</v>
      </c>
      <c r="K31" s="17" t="s">
        <v>220</v>
      </c>
      <c r="L31" s="6" t="str">
        <f t="shared" si="2"/>
        <v>_5980</v>
      </c>
      <c r="M31" s="12" t="s">
        <v>220</v>
      </c>
      <c r="N31" s="18" t="s">
        <v>222</v>
      </c>
      <c r="O31" s="17" t="s">
        <v>220</v>
      </c>
      <c r="P31" s="2" t="s">
        <v>220</v>
      </c>
      <c r="Q31" s="6" t="s">
        <v>220</v>
      </c>
      <c r="R31" s="12" t="s">
        <v>220</v>
      </c>
      <c r="S31" s="4" t="s">
        <v>220</v>
      </c>
      <c r="Y31" s="16" t="s">
        <v>216</v>
      </c>
      <c r="Z31" s="4">
        <v>2</v>
      </c>
    </row>
    <row r="32" spans="1:27" x14ac:dyDescent="0.25">
      <c r="A32" s="12" t="s">
        <v>197</v>
      </c>
      <c r="B32" s="26" t="str">
        <f t="shared" si="0"/>
        <v>_5282</v>
      </c>
      <c r="C32" s="40" t="s">
        <v>1586</v>
      </c>
      <c r="D32" s="12" t="s">
        <v>1587</v>
      </c>
      <c r="E32" s="6" t="str">
        <f t="shared" si="3"/>
        <v/>
      </c>
      <c r="F32" t="s">
        <v>197</v>
      </c>
      <c r="G32" t="s">
        <v>1586</v>
      </c>
      <c r="H32" t="s">
        <v>1587</v>
      </c>
      <c r="J32" s="6" t="s">
        <v>170</v>
      </c>
      <c r="K32" s="17" t="s">
        <v>222</v>
      </c>
      <c r="L32" s="6" t="str">
        <f t="shared" si="2"/>
        <v>_6015</v>
      </c>
      <c r="M32" s="12" t="s">
        <v>222</v>
      </c>
      <c r="N32" s="18" t="s">
        <v>224</v>
      </c>
      <c r="O32" s="17" t="s">
        <v>222</v>
      </c>
      <c r="P32" s="2" t="s">
        <v>222</v>
      </c>
      <c r="Q32" s="6" t="s">
        <v>222</v>
      </c>
      <c r="R32" s="12" t="s">
        <v>222</v>
      </c>
      <c r="S32" s="4" t="s">
        <v>222</v>
      </c>
      <c r="Y32" s="16" t="s">
        <v>218</v>
      </c>
      <c r="Z32" s="34">
        <v>4</v>
      </c>
    </row>
    <row r="33" spans="1:26" x14ac:dyDescent="0.25">
      <c r="A33" s="26" t="s">
        <v>200</v>
      </c>
      <c r="B33" s="26" t="str">
        <f t="shared" si="0"/>
        <v>_5283</v>
      </c>
      <c r="C33" s="41" t="s">
        <v>249</v>
      </c>
      <c r="D33" s="26" t="s">
        <v>250</v>
      </c>
      <c r="E33" s="6" t="str">
        <f t="shared" si="3"/>
        <v/>
      </c>
      <c r="F33" t="s">
        <v>200</v>
      </c>
      <c r="G33" t="s">
        <v>249</v>
      </c>
      <c r="H33" t="s">
        <v>250</v>
      </c>
      <c r="J33" s="6" t="s">
        <v>170</v>
      </c>
      <c r="K33" s="17" t="s">
        <v>224</v>
      </c>
      <c r="L33" s="6" t="str">
        <f t="shared" si="2"/>
        <v>_6221</v>
      </c>
      <c r="M33" s="12" t="s">
        <v>224</v>
      </c>
      <c r="N33" s="18" t="s">
        <v>226</v>
      </c>
      <c r="O33" s="17" t="s">
        <v>224</v>
      </c>
      <c r="P33" s="2" t="s">
        <v>224</v>
      </c>
      <c r="Q33" s="6" t="s">
        <v>224</v>
      </c>
      <c r="R33" s="12" t="s">
        <v>224</v>
      </c>
      <c r="S33" s="4" t="s">
        <v>224</v>
      </c>
      <c r="Y33" s="16" t="s">
        <v>220</v>
      </c>
      <c r="Z33" s="4">
        <v>1</v>
      </c>
    </row>
    <row r="34" spans="1:26" x14ac:dyDescent="0.25">
      <c r="A34" s="26" t="s">
        <v>200</v>
      </c>
      <c r="B34" s="26" t="str">
        <f t="shared" si="0"/>
        <v>_5283</v>
      </c>
      <c r="C34" s="41" t="s">
        <v>252</v>
      </c>
      <c r="D34" s="26" t="s">
        <v>253</v>
      </c>
      <c r="E34" s="6" t="str">
        <f t="shared" si="3"/>
        <v/>
      </c>
      <c r="F34" t="s">
        <v>200</v>
      </c>
      <c r="G34" t="s">
        <v>252</v>
      </c>
      <c r="H34" t="s">
        <v>253</v>
      </c>
      <c r="J34" s="6" t="s">
        <v>170</v>
      </c>
      <c r="K34" s="17" t="s">
        <v>226</v>
      </c>
      <c r="L34" s="6" t="str">
        <f t="shared" si="2"/>
        <v>_6268</v>
      </c>
      <c r="M34" s="12" t="s">
        <v>226</v>
      </c>
      <c r="N34" s="18" t="s">
        <v>229</v>
      </c>
      <c r="O34" s="17" t="s">
        <v>226</v>
      </c>
      <c r="P34" s="2" t="s">
        <v>226</v>
      </c>
      <c r="Q34" s="6" t="s">
        <v>226</v>
      </c>
      <c r="R34" s="12" t="s">
        <v>226</v>
      </c>
      <c r="S34" s="4" t="s">
        <v>226</v>
      </c>
      <c r="Y34" s="16" t="s">
        <v>222</v>
      </c>
      <c r="Z34" s="4">
        <v>2</v>
      </c>
    </row>
    <row r="35" spans="1:26" x14ac:dyDescent="0.25">
      <c r="A35" s="26" t="s">
        <v>200</v>
      </c>
      <c r="B35" s="26" t="str">
        <f t="shared" si="0"/>
        <v>_5283</v>
      </c>
      <c r="C35" s="41" t="s">
        <v>255</v>
      </c>
      <c r="D35" s="26" t="s">
        <v>256</v>
      </c>
      <c r="E35" s="6" t="str">
        <f t="shared" si="3"/>
        <v/>
      </c>
      <c r="F35" t="s">
        <v>200</v>
      </c>
      <c r="G35" t="s">
        <v>255</v>
      </c>
      <c r="H35" t="s">
        <v>256</v>
      </c>
      <c r="J35" s="6" t="s">
        <v>170</v>
      </c>
      <c r="K35" s="17" t="s">
        <v>229</v>
      </c>
      <c r="L35" s="6" t="str">
        <f t="shared" si="2"/>
        <v>_6499</v>
      </c>
      <c r="M35" s="12" t="s">
        <v>229</v>
      </c>
      <c r="N35" s="18" t="s">
        <v>231</v>
      </c>
      <c r="O35" s="17" t="s">
        <v>229</v>
      </c>
      <c r="P35" s="2" t="s">
        <v>229</v>
      </c>
      <c r="Q35" s="6" t="s">
        <v>229</v>
      </c>
      <c r="R35" s="12" t="s">
        <v>229</v>
      </c>
      <c r="S35" s="4" t="s">
        <v>229</v>
      </c>
      <c r="Y35" s="16" t="s">
        <v>224</v>
      </c>
      <c r="Z35" s="34">
        <v>4</v>
      </c>
    </row>
    <row r="36" spans="1:26" x14ac:dyDescent="0.25">
      <c r="A36" s="12" t="s">
        <v>202</v>
      </c>
      <c r="B36" s="26" t="str">
        <f t="shared" si="0"/>
        <v>_5676</v>
      </c>
      <c r="C36" s="40" t="s">
        <v>258</v>
      </c>
      <c r="D36" s="12" t="s">
        <v>259</v>
      </c>
      <c r="E36" s="6" t="str">
        <f t="shared" si="3"/>
        <v/>
      </c>
      <c r="F36" t="s">
        <v>202</v>
      </c>
      <c r="G36" t="s">
        <v>258</v>
      </c>
      <c r="H36" t="s">
        <v>259</v>
      </c>
      <c r="J36" s="6" t="s">
        <v>170</v>
      </c>
      <c r="K36" s="17" t="s">
        <v>231</v>
      </c>
      <c r="L36" s="6" t="str">
        <f t="shared" si="2"/>
        <v>_6511</v>
      </c>
      <c r="M36" s="12" t="s">
        <v>231</v>
      </c>
      <c r="N36" s="18" t="s">
        <v>232</v>
      </c>
      <c r="O36" s="17" t="s">
        <v>231</v>
      </c>
      <c r="P36" s="2" t="s">
        <v>231</v>
      </c>
      <c r="Q36" s="6" t="s">
        <v>231</v>
      </c>
      <c r="R36" s="12" t="s">
        <v>231</v>
      </c>
      <c r="S36" s="4" t="s">
        <v>231</v>
      </c>
      <c r="Y36" s="16" t="s">
        <v>226</v>
      </c>
      <c r="Z36" s="4">
        <v>2</v>
      </c>
    </row>
    <row r="37" spans="1:26" x14ac:dyDescent="0.25">
      <c r="A37" s="12" t="s">
        <v>202</v>
      </c>
      <c r="B37" s="26" t="str">
        <f t="shared" si="0"/>
        <v>_5676</v>
      </c>
      <c r="C37" s="40" t="s">
        <v>264</v>
      </c>
      <c r="D37" s="12" t="s">
        <v>265</v>
      </c>
      <c r="E37" s="6" t="str">
        <f t="shared" si="3"/>
        <v/>
      </c>
      <c r="F37" t="s">
        <v>202</v>
      </c>
      <c r="G37" t="s">
        <v>264</v>
      </c>
      <c r="H37" t="s">
        <v>265</v>
      </c>
      <c r="J37" s="6" t="s">
        <v>170</v>
      </c>
      <c r="K37" s="17" t="s">
        <v>232</v>
      </c>
      <c r="L37" s="6" t="str">
        <f t="shared" si="2"/>
        <v>_6513</v>
      </c>
      <c r="M37" s="12" t="s">
        <v>232</v>
      </c>
      <c r="N37" s="18" t="s">
        <v>235</v>
      </c>
      <c r="O37" s="17" t="s">
        <v>232</v>
      </c>
      <c r="P37" s="2" t="s">
        <v>232</v>
      </c>
      <c r="Q37" s="6" t="s">
        <v>232</v>
      </c>
      <c r="R37" s="12" t="s">
        <v>232</v>
      </c>
      <c r="S37" s="4" t="s">
        <v>232</v>
      </c>
      <c r="Y37" s="16" t="s">
        <v>229</v>
      </c>
      <c r="Z37" s="34">
        <v>5</v>
      </c>
    </row>
    <row r="38" spans="1:26" x14ac:dyDescent="0.25">
      <c r="A38" s="26" t="s">
        <v>205</v>
      </c>
      <c r="B38" s="26" t="str">
        <f t="shared" si="0"/>
        <v>_5686</v>
      </c>
      <c r="C38" s="41" t="s">
        <v>271</v>
      </c>
      <c r="D38" s="26" t="s">
        <v>272</v>
      </c>
      <c r="E38" s="6" t="str">
        <f t="shared" si="3"/>
        <v/>
      </c>
      <c r="F38" t="s">
        <v>205</v>
      </c>
      <c r="G38" t="s">
        <v>271</v>
      </c>
      <c r="H38" t="s">
        <v>272</v>
      </c>
      <c r="J38" s="6" t="s">
        <v>170</v>
      </c>
      <c r="K38" s="17" t="s">
        <v>235</v>
      </c>
      <c r="L38" s="6" t="str">
        <f t="shared" si="2"/>
        <v>_6515</v>
      </c>
      <c r="M38" s="12" t="s">
        <v>235</v>
      </c>
      <c r="N38" s="18" t="s">
        <v>238</v>
      </c>
      <c r="O38" s="17" t="s">
        <v>235</v>
      </c>
      <c r="P38" s="2" t="s">
        <v>235</v>
      </c>
      <c r="Q38" s="6" t="s">
        <v>235</v>
      </c>
      <c r="R38" s="12" t="s">
        <v>235</v>
      </c>
      <c r="S38" s="4" t="s">
        <v>235</v>
      </c>
      <c r="Y38" s="16" t="s">
        <v>231</v>
      </c>
      <c r="Z38" s="34">
        <v>5</v>
      </c>
    </row>
    <row r="39" spans="1:26" x14ac:dyDescent="0.25">
      <c r="A39" s="26" t="s">
        <v>205</v>
      </c>
      <c r="B39" s="26" t="str">
        <f t="shared" si="0"/>
        <v>_5686</v>
      </c>
      <c r="C39" s="41" t="s">
        <v>274</v>
      </c>
      <c r="D39" s="26" t="s">
        <v>275</v>
      </c>
      <c r="E39" s="6" t="str">
        <f t="shared" si="3"/>
        <v/>
      </c>
      <c r="F39" t="s">
        <v>205</v>
      </c>
      <c r="G39" t="s">
        <v>274</v>
      </c>
      <c r="H39" t="s">
        <v>275</v>
      </c>
      <c r="J39" s="6" t="s">
        <v>170</v>
      </c>
      <c r="K39" s="17" t="s">
        <v>238</v>
      </c>
      <c r="L39" s="6" t="str">
        <f t="shared" si="2"/>
        <v>_6516</v>
      </c>
      <c r="M39" s="12" t="s">
        <v>238</v>
      </c>
      <c r="N39" s="18" t="s">
        <v>240</v>
      </c>
      <c r="O39" s="17" t="s">
        <v>238</v>
      </c>
      <c r="P39" s="2" t="s">
        <v>238</v>
      </c>
      <c r="Q39" s="6" t="s">
        <v>238</v>
      </c>
      <c r="R39" s="12" t="s">
        <v>238</v>
      </c>
      <c r="S39" s="4" t="s">
        <v>238</v>
      </c>
      <c r="Y39" s="16" t="s">
        <v>232</v>
      </c>
      <c r="Z39" s="4">
        <v>1</v>
      </c>
    </row>
    <row r="40" spans="1:26" x14ac:dyDescent="0.25">
      <c r="A40" s="26" t="s">
        <v>205</v>
      </c>
      <c r="B40" s="26" t="str">
        <f t="shared" si="0"/>
        <v>_5686</v>
      </c>
      <c r="C40" s="41" t="s">
        <v>277</v>
      </c>
      <c r="D40" s="26" t="s">
        <v>278</v>
      </c>
      <c r="E40" s="6" t="str">
        <f t="shared" si="3"/>
        <v/>
      </c>
      <c r="F40" t="s">
        <v>205</v>
      </c>
      <c r="G40" t="s">
        <v>277</v>
      </c>
      <c r="H40" t="s">
        <v>278</v>
      </c>
      <c r="J40" s="6" t="s">
        <v>170</v>
      </c>
      <c r="K40" s="17" t="s">
        <v>240</v>
      </c>
      <c r="L40" s="6" t="str">
        <f t="shared" si="2"/>
        <v>_6517</v>
      </c>
      <c r="M40" s="12" t="s">
        <v>240</v>
      </c>
      <c r="N40" s="18" t="s">
        <v>242</v>
      </c>
      <c r="O40" s="17" t="s">
        <v>240</v>
      </c>
      <c r="P40" s="2" t="s">
        <v>240</v>
      </c>
      <c r="Q40" s="6" t="s">
        <v>240</v>
      </c>
      <c r="R40" s="12" t="s">
        <v>240</v>
      </c>
      <c r="S40" s="4" t="s">
        <v>240</v>
      </c>
      <c r="Y40" s="16" t="s">
        <v>235</v>
      </c>
      <c r="Z40" s="4">
        <v>1</v>
      </c>
    </row>
    <row r="41" spans="1:26" x14ac:dyDescent="0.25">
      <c r="A41" s="12" t="s">
        <v>207</v>
      </c>
      <c r="B41" s="26" t="str">
        <f t="shared" si="0"/>
        <v>_5687</v>
      </c>
      <c r="C41" s="40" t="s">
        <v>280</v>
      </c>
      <c r="D41" s="12" t="s">
        <v>281</v>
      </c>
      <c r="E41" s="6" t="str">
        <f t="shared" si="3"/>
        <v/>
      </c>
      <c r="F41" t="s">
        <v>207</v>
      </c>
      <c r="G41" t="s">
        <v>280</v>
      </c>
      <c r="H41" t="s">
        <v>281</v>
      </c>
      <c r="J41" s="6" t="s">
        <v>170</v>
      </c>
      <c r="K41" s="17" t="s">
        <v>242</v>
      </c>
      <c r="L41" s="6" t="str">
        <f t="shared" si="2"/>
        <v>_6518</v>
      </c>
      <c r="M41" s="12" t="s">
        <v>242</v>
      </c>
      <c r="N41" s="18" t="s">
        <v>244</v>
      </c>
      <c r="O41" s="17" t="s">
        <v>242</v>
      </c>
      <c r="P41" s="2" t="s">
        <v>242</v>
      </c>
      <c r="Q41" s="6" t="s">
        <v>242</v>
      </c>
      <c r="R41" s="12" t="s">
        <v>242</v>
      </c>
      <c r="S41" s="4" t="s">
        <v>242</v>
      </c>
      <c r="Y41" s="16" t="s">
        <v>238</v>
      </c>
      <c r="Z41" s="4">
        <v>1</v>
      </c>
    </row>
    <row r="42" spans="1:26" x14ac:dyDescent="0.25">
      <c r="A42" s="12" t="s">
        <v>207</v>
      </c>
      <c r="B42" s="26" t="str">
        <f t="shared" si="0"/>
        <v>_5687</v>
      </c>
      <c r="C42" s="40" t="s">
        <v>283</v>
      </c>
      <c r="D42" s="12" t="s">
        <v>284</v>
      </c>
      <c r="E42" s="6" t="str">
        <f t="shared" si="3"/>
        <v/>
      </c>
      <c r="F42" t="s">
        <v>207</v>
      </c>
      <c r="G42" t="s">
        <v>283</v>
      </c>
      <c r="H42" t="s">
        <v>284</v>
      </c>
      <c r="J42" s="6" t="s">
        <v>170</v>
      </c>
      <c r="K42" s="17" t="s">
        <v>244</v>
      </c>
      <c r="L42" s="6" t="str">
        <f t="shared" si="2"/>
        <v>_6519</v>
      </c>
      <c r="M42" s="12" t="s">
        <v>244</v>
      </c>
      <c r="N42" s="18" t="s">
        <v>246</v>
      </c>
      <c r="O42" s="17" t="s">
        <v>244</v>
      </c>
      <c r="P42" s="2" t="s">
        <v>244</v>
      </c>
      <c r="Q42" s="6" t="s">
        <v>244</v>
      </c>
      <c r="R42" s="12" t="s">
        <v>244</v>
      </c>
      <c r="S42" s="4" t="s">
        <v>244</v>
      </c>
      <c r="Y42" s="16" t="s">
        <v>240</v>
      </c>
      <c r="Z42" s="4">
        <v>3</v>
      </c>
    </row>
    <row r="43" spans="1:26" x14ac:dyDescent="0.25">
      <c r="A43" s="12" t="s">
        <v>207</v>
      </c>
      <c r="B43" s="26" t="str">
        <f t="shared" si="0"/>
        <v>_5687</v>
      </c>
      <c r="C43" s="40" t="s">
        <v>287</v>
      </c>
      <c r="D43" s="12" t="s">
        <v>288</v>
      </c>
      <c r="E43" s="6" t="str">
        <f t="shared" si="3"/>
        <v/>
      </c>
      <c r="F43" t="s">
        <v>207</v>
      </c>
      <c r="G43" t="s">
        <v>287</v>
      </c>
      <c r="H43" t="s">
        <v>288</v>
      </c>
      <c r="J43" s="6" t="s">
        <v>170</v>
      </c>
      <c r="K43" s="17" t="s">
        <v>246</v>
      </c>
      <c r="L43" s="6" t="str">
        <f t="shared" si="2"/>
        <v>_6520</v>
      </c>
      <c r="M43" s="12" t="s">
        <v>246</v>
      </c>
      <c r="N43" s="18" t="s">
        <v>248</v>
      </c>
      <c r="O43" s="17" t="s">
        <v>246</v>
      </c>
      <c r="P43" s="2" t="s">
        <v>246</v>
      </c>
      <c r="Q43" s="6" t="s">
        <v>246</v>
      </c>
      <c r="R43" s="12" t="s">
        <v>246</v>
      </c>
      <c r="S43" s="4" t="s">
        <v>246</v>
      </c>
      <c r="Y43" s="16" t="s">
        <v>242</v>
      </c>
      <c r="Z43" s="4">
        <v>2</v>
      </c>
    </row>
    <row r="44" spans="1:26" x14ac:dyDescent="0.25">
      <c r="A44" s="12" t="s">
        <v>207</v>
      </c>
      <c r="B44" s="26" t="str">
        <f t="shared" si="0"/>
        <v>_5687</v>
      </c>
      <c r="C44" s="40" t="s">
        <v>290</v>
      </c>
      <c r="D44" s="12" t="s">
        <v>291</v>
      </c>
      <c r="E44" s="6" t="str">
        <f t="shared" si="3"/>
        <v/>
      </c>
      <c r="F44" t="s">
        <v>207</v>
      </c>
      <c r="G44" t="s">
        <v>290</v>
      </c>
      <c r="H44" t="s">
        <v>291</v>
      </c>
      <c r="J44" s="6" t="s">
        <v>170</v>
      </c>
      <c r="K44" s="17" t="s">
        <v>248</v>
      </c>
      <c r="L44" s="6" t="str">
        <f t="shared" si="2"/>
        <v>_6521</v>
      </c>
      <c r="M44" s="12" t="s">
        <v>248</v>
      </c>
      <c r="N44" s="18" t="s">
        <v>251</v>
      </c>
      <c r="O44" s="17" t="s">
        <v>248</v>
      </c>
      <c r="P44" s="2" t="s">
        <v>248</v>
      </c>
      <c r="Q44" s="6" t="s">
        <v>248</v>
      </c>
      <c r="R44" s="12" t="s">
        <v>248</v>
      </c>
      <c r="S44" s="4" t="s">
        <v>248</v>
      </c>
      <c r="Y44" s="16" t="s">
        <v>244</v>
      </c>
      <c r="Z44" s="4">
        <v>3</v>
      </c>
    </row>
    <row r="45" spans="1:26" x14ac:dyDescent="0.25">
      <c r="A45" s="12" t="s">
        <v>207</v>
      </c>
      <c r="B45" s="26" t="str">
        <f t="shared" si="0"/>
        <v>_5687</v>
      </c>
      <c r="C45" s="40" t="s">
        <v>294</v>
      </c>
      <c r="D45" s="12" t="s">
        <v>295</v>
      </c>
      <c r="E45" s="6" t="str">
        <f t="shared" si="3"/>
        <v/>
      </c>
      <c r="F45" t="s">
        <v>207</v>
      </c>
      <c r="G45" t="s">
        <v>294</v>
      </c>
      <c r="H45" t="s">
        <v>295</v>
      </c>
      <c r="J45" s="6" t="s">
        <v>170</v>
      </c>
      <c r="K45" s="17" t="s">
        <v>251</v>
      </c>
      <c r="L45" s="6" t="str">
        <f t="shared" si="2"/>
        <v>_6522</v>
      </c>
      <c r="M45" s="12" t="s">
        <v>251</v>
      </c>
      <c r="N45" s="18" t="s">
        <v>254</v>
      </c>
      <c r="O45" s="17" t="s">
        <v>251</v>
      </c>
      <c r="P45" s="2" t="s">
        <v>251</v>
      </c>
      <c r="Q45" s="6" t="s">
        <v>251</v>
      </c>
      <c r="R45" s="12" t="s">
        <v>251</v>
      </c>
      <c r="S45" s="4" t="s">
        <v>251</v>
      </c>
      <c r="Y45" s="16" t="s">
        <v>246</v>
      </c>
      <c r="Z45" s="4">
        <v>2</v>
      </c>
    </row>
    <row r="46" spans="1:26" x14ac:dyDescent="0.25">
      <c r="A46" s="12" t="s">
        <v>207</v>
      </c>
      <c r="B46" s="26" t="str">
        <f t="shared" si="0"/>
        <v>_5687</v>
      </c>
      <c r="C46" s="40" t="s">
        <v>297</v>
      </c>
      <c r="D46" s="12" t="s">
        <v>69</v>
      </c>
      <c r="E46" s="6" t="str">
        <f t="shared" si="3"/>
        <v/>
      </c>
      <c r="F46" t="s">
        <v>207</v>
      </c>
      <c r="G46" t="s">
        <v>297</v>
      </c>
      <c r="H46" t="s">
        <v>69</v>
      </c>
      <c r="J46" s="6" t="s">
        <v>170</v>
      </c>
      <c r="K46" s="17" t="s">
        <v>254</v>
      </c>
      <c r="L46" s="6" t="str">
        <f t="shared" si="2"/>
        <v>_6539</v>
      </c>
      <c r="M46" s="12" t="s">
        <v>254</v>
      </c>
      <c r="N46" s="18" t="s">
        <v>257</v>
      </c>
      <c r="O46" s="17" t="s">
        <v>254</v>
      </c>
      <c r="P46" s="2" t="s">
        <v>254</v>
      </c>
      <c r="Q46" s="6" t="s">
        <v>254</v>
      </c>
      <c r="R46" s="12" t="s">
        <v>254</v>
      </c>
      <c r="S46" s="4" t="s">
        <v>254</v>
      </c>
      <c r="Y46" s="16" t="s">
        <v>248</v>
      </c>
      <c r="Z46" s="4">
        <v>3</v>
      </c>
    </row>
    <row r="47" spans="1:26" x14ac:dyDescent="0.25">
      <c r="A47" s="12" t="s">
        <v>207</v>
      </c>
      <c r="B47" s="26" t="str">
        <f t="shared" si="0"/>
        <v>_5687</v>
      </c>
      <c r="C47" s="40" t="s">
        <v>299</v>
      </c>
      <c r="D47" s="12" t="s">
        <v>300</v>
      </c>
      <c r="E47" s="6" t="str">
        <f t="shared" si="3"/>
        <v/>
      </c>
      <c r="F47" t="s">
        <v>207</v>
      </c>
      <c r="G47" t="s">
        <v>299</v>
      </c>
      <c r="H47" t="s">
        <v>300</v>
      </c>
      <c r="J47" s="6" t="s">
        <v>170</v>
      </c>
      <c r="K47" s="17" t="s">
        <v>257</v>
      </c>
      <c r="L47" s="6" t="str">
        <f t="shared" si="2"/>
        <v>_6541</v>
      </c>
      <c r="M47" s="12" t="s">
        <v>257</v>
      </c>
      <c r="N47" s="18" t="s">
        <v>260</v>
      </c>
      <c r="O47" s="17" t="s">
        <v>257</v>
      </c>
      <c r="P47" s="2" t="s">
        <v>257</v>
      </c>
      <c r="Q47" s="6" t="s">
        <v>257</v>
      </c>
      <c r="R47" s="12" t="s">
        <v>257</v>
      </c>
      <c r="S47" s="4" t="s">
        <v>257</v>
      </c>
      <c r="Y47" s="16" t="s">
        <v>251</v>
      </c>
      <c r="Z47" s="4">
        <v>1</v>
      </c>
    </row>
    <row r="48" spans="1:26" x14ac:dyDescent="0.25">
      <c r="A48" s="12" t="s">
        <v>207</v>
      </c>
      <c r="B48" s="26" t="str">
        <f t="shared" si="0"/>
        <v>_5687</v>
      </c>
      <c r="C48" s="40" t="s">
        <v>302</v>
      </c>
      <c r="D48" s="12" t="s">
        <v>303</v>
      </c>
      <c r="E48" s="6" t="str">
        <f t="shared" si="3"/>
        <v/>
      </c>
      <c r="F48" t="s">
        <v>207</v>
      </c>
      <c r="G48" t="s">
        <v>302</v>
      </c>
      <c r="H48" t="s">
        <v>303</v>
      </c>
      <c r="J48" s="6" t="s">
        <v>170</v>
      </c>
      <c r="K48" s="17" t="s">
        <v>260</v>
      </c>
      <c r="L48" s="6" t="str">
        <f t="shared" si="2"/>
        <v>_6552</v>
      </c>
      <c r="M48" s="12" t="s">
        <v>260</v>
      </c>
      <c r="N48" s="18" t="s">
        <v>262</v>
      </c>
      <c r="O48" s="17" t="s">
        <v>260</v>
      </c>
      <c r="P48" s="2" t="s">
        <v>260</v>
      </c>
      <c r="Q48" s="6" t="s">
        <v>260</v>
      </c>
      <c r="R48" s="12" t="s">
        <v>260</v>
      </c>
      <c r="S48" s="4" t="s">
        <v>260</v>
      </c>
      <c r="Y48" s="16" t="s">
        <v>254</v>
      </c>
      <c r="Z48" s="4">
        <v>1</v>
      </c>
    </row>
    <row r="49" spans="1:26" x14ac:dyDescent="0.25">
      <c r="A49" s="26" t="s">
        <v>210</v>
      </c>
      <c r="B49" s="26" t="str">
        <f t="shared" si="0"/>
        <v>_5688</v>
      </c>
      <c r="C49" s="41" t="s">
        <v>304</v>
      </c>
      <c r="D49" s="26" t="s">
        <v>305</v>
      </c>
      <c r="E49" s="6" t="str">
        <f t="shared" si="3"/>
        <v/>
      </c>
      <c r="F49" t="s">
        <v>210</v>
      </c>
      <c r="G49" t="s">
        <v>304</v>
      </c>
      <c r="H49" t="s">
        <v>305</v>
      </c>
      <c r="J49" s="6" t="s">
        <v>170</v>
      </c>
      <c r="K49" s="17" t="s">
        <v>262</v>
      </c>
      <c r="L49" s="6" t="str">
        <f t="shared" si="2"/>
        <v>_6572</v>
      </c>
      <c r="M49" s="12" t="s">
        <v>262</v>
      </c>
      <c r="N49" s="18" t="s">
        <v>263</v>
      </c>
      <c r="O49" s="17" t="s">
        <v>262</v>
      </c>
      <c r="P49" s="2" t="s">
        <v>262</v>
      </c>
      <c r="Q49" s="6" t="s">
        <v>262</v>
      </c>
      <c r="R49" s="12" t="s">
        <v>262</v>
      </c>
      <c r="S49" s="4" t="s">
        <v>262</v>
      </c>
      <c r="Y49" s="16" t="s">
        <v>257</v>
      </c>
      <c r="Z49" s="4">
        <v>1</v>
      </c>
    </row>
    <row r="50" spans="1:26" x14ac:dyDescent="0.25">
      <c r="A50" s="26" t="s">
        <v>210</v>
      </c>
      <c r="B50" s="26" t="str">
        <f t="shared" si="0"/>
        <v>_5688</v>
      </c>
      <c r="C50" s="41" t="s">
        <v>1035</v>
      </c>
      <c r="D50" s="26" t="s">
        <v>310</v>
      </c>
      <c r="E50" s="6" t="str">
        <f t="shared" si="3"/>
        <v/>
      </c>
      <c r="F50" t="s">
        <v>210</v>
      </c>
      <c r="G50" t="s">
        <v>1035</v>
      </c>
      <c r="H50" t="s">
        <v>310</v>
      </c>
      <c r="J50" s="6" t="s">
        <v>170</v>
      </c>
      <c r="K50" s="17" t="s">
        <v>263</v>
      </c>
      <c r="L50" s="6" t="str">
        <f t="shared" si="2"/>
        <v>_6573</v>
      </c>
      <c r="M50" s="12" t="s">
        <v>263</v>
      </c>
      <c r="N50" s="18" t="s">
        <v>266</v>
      </c>
      <c r="O50" s="17" t="s">
        <v>263</v>
      </c>
      <c r="P50" s="2" t="s">
        <v>263</v>
      </c>
      <c r="Q50" s="6" t="s">
        <v>263</v>
      </c>
      <c r="R50" s="12" t="s">
        <v>263</v>
      </c>
      <c r="S50" s="4" t="s">
        <v>263</v>
      </c>
      <c r="Y50" s="16" t="s">
        <v>260</v>
      </c>
      <c r="Z50" s="4">
        <v>2</v>
      </c>
    </row>
    <row r="51" spans="1:26" x14ac:dyDescent="0.25">
      <c r="A51" s="26" t="s">
        <v>210</v>
      </c>
      <c r="B51" s="26" t="str">
        <f t="shared" si="0"/>
        <v>_5688</v>
      </c>
      <c r="C51" s="41" t="s">
        <v>306</v>
      </c>
      <c r="D51" s="26" t="s">
        <v>307</v>
      </c>
      <c r="E51" s="6" t="str">
        <f t="shared" si="3"/>
        <v/>
      </c>
      <c r="F51" t="s">
        <v>210</v>
      </c>
      <c r="G51" t="s">
        <v>306</v>
      </c>
      <c r="H51" t="s">
        <v>307</v>
      </c>
      <c r="J51" s="6" t="s">
        <v>170</v>
      </c>
      <c r="K51" s="17" t="s">
        <v>266</v>
      </c>
      <c r="L51" s="6" t="str">
        <f t="shared" si="2"/>
        <v>_6585</v>
      </c>
      <c r="M51" s="12" t="s">
        <v>266</v>
      </c>
      <c r="N51" s="18" t="s">
        <v>267</v>
      </c>
      <c r="O51" s="17" t="s">
        <v>266</v>
      </c>
      <c r="P51" s="2" t="s">
        <v>266</v>
      </c>
      <c r="Q51" s="6" t="s">
        <v>266</v>
      </c>
      <c r="R51" s="12" t="s">
        <v>266</v>
      </c>
      <c r="S51" s="4" t="s">
        <v>266</v>
      </c>
      <c r="Y51" s="16" t="s">
        <v>262</v>
      </c>
      <c r="Z51" s="4">
        <v>2</v>
      </c>
    </row>
    <row r="52" spans="1:26" x14ac:dyDescent="0.25">
      <c r="A52" s="26" t="s">
        <v>210</v>
      </c>
      <c r="B52" s="26" t="str">
        <f t="shared" si="0"/>
        <v>_5688</v>
      </c>
      <c r="C52" s="41" t="s">
        <v>308</v>
      </c>
      <c r="D52" s="26" t="s">
        <v>309</v>
      </c>
      <c r="E52" s="6" t="str">
        <f t="shared" si="3"/>
        <v/>
      </c>
      <c r="F52" t="s">
        <v>210</v>
      </c>
      <c r="G52" t="s">
        <v>308</v>
      </c>
      <c r="H52" t="s">
        <v>309</v>
      </c>
      <c r="J52" s="6" t="s">
        <v>170</v>
      </c>
      <c r="K52" s="17" t="s">
        <v>267</v>
      </c>
      <c r="L52" s="6" t="str">
        <f t="shared" si="2"/>
        <v>_6586</v>
      </c>
      <c r="M52" s="12" t="s">
        <v>267</v>
      </c>
      <c r="N52" s="18" t="s">
        <v>269</v>
      </c>
      <c r="O52" s="17" t="s">
        <v>267</v>
      </c>
      <c r="P52" s="2" t="s">
        <v>267</v>
      </c>
      <c r="Q52" s="6" t="s">
        <v>267</v>
      </c>
      <c r="R52" s="12" t="s">
        <v>267</v>
      </c>
      <c r="S52" s="4" t="s">
        <v>267</v>
      </c>
      <c r="Y52" s="16" t="s">
        <v>263</v>
      </c>
      <c r="Z52" s="4">
        <v>3</v>
      </c>
    </row>
    <row r="53" spans="1:26" x14ac:dyDescent="0.25">
      <c r="A53" s="26" t="s">
        <v>210</v>
      </c>
      <c r="B53" s="26" t="str">
        <f t="shared" si="0"/>
        <v>_5688</v>
      </c>
      <c r="C53" s="41" t="s">
        <v>311</v>
      </c>
      <c r="D53" s="26" t="s">
        <v>312</v>
      </c>
      <c r="E53" s="6" t="str">
        <f t="shared" si="3"/>
        <v/>
      </c>
      <c r="F53" t="s">
        <v>210</v>
      </c>
      <c r="G53" t="s">
        <v>311</v>
      </c>
      <c r="H53" t="s">
        <v>312</v>
      </c>
      <c r="J53" s="6" t="s">
        <v>170</v>
      </c>
      <c r="K53" s="17" t="s">
        <v>269</v>
      </c>
      <c r="L53" s="6" t="str">
        <f t="shared" si="2"/>
        <v>_6587</v>
      </c>
      <c r="M53" s="12" t="s">
        <v>269</v>
      </c>
      <c r="N53" s="18" t="s">
        <v>270</v>
      </c>
      <c r="O53" s="17" t="s">
        <v>269</v>
      </c>
      <c r="P53" s="2" t="s">
        <v>269</v>
      </c>
      <c r="Q53" s="6" t="s">
        <v>269</v>
      </c>
      <c r="R53" s="12" t="s">
        <v>269</v>
      </c>
      <c r="S53" s="4" t="s">
        <v>269</v>
      </c>
      <c r="Y53" s="16" t="s">
        <v>266</v>
      </c>
      <c r="Z53" s="4">
        <v>3</v>
      </c>
    </row>
    <row r="54" spans="1:26" x14ac:dyDescent="0.25">
      <c r="A54" s="12" t="s">
        <v>212</v>
      </c>
      <c r="B54" s="26" t="str">
        <f t="shared" si="0"/>
        <v>_5746</v>
      </c>
      <c r="C54" s="40" t="s">
        <v>313</v>
      </c>
      <c r="D54" s="12" t="s">
        <v>314</v>
      </c>
      <c r="E54" s="6" t="str">
        <f t="shared" si="3"/>
        <v/>
      </c>
      <c r="F54" t="s">
        <v>212</v>
      </c>
      <c r="G54" t="s">
        <v>313</v>
      </c>
      <c r="H54" t="s">
        <v>314</v>
      </c>
      <c r="J54" s="6" t="s">
        <v>170</v>
      </c>
      <c r="K54" s="17" t="s">
        <v>270</v>
      </c>
      <c r="L54" s="6" t="str">
        <f t="shared" si="2"/>
        <v>_6626</v>
      </c>
      <c r="M54" s="12" t="s">
        <v>270</v>
      </c>
      <c r="N54" s="18" t="s">
        <v>273</v>
      </c>
      <c r="O54" s="17" t="s">
        <v>270</v>
      </c>
      <c r="P54" s="2" t="s">
        <v>270</v>
      </c>
      <c r="Q54" s="6" t="s">
        <v>270</v>
      </c>
      <c r="R54" s="12" t="s">
        <v>270</v>
      </c>
      <c r="S54" s="4" t="s">
        <v>270</v>
      </c>
      <c r="Y54" s="16" t="s">
        <v>267</v>
      </c>
      <c r="Z54" s="34">
        <v>4</v>
      </c>
    </row>
    <row r="55" spans="1:26" x14ac:dyDescent="0.25">
      <c r="A55" s="12" t="s">
        <v>212</v>
      </c>
      <c r="B55" s="26" t="str">
        <f t="shared" si="0"/>
        <v>_5746</v>
      </c>
      <c r="C55" s="40" t="s">
        <v>315</v>
      </c>
      <c r="D55" s="12" t="s">
        <v>316</v>
      </c>
      <c r="E55" s="6" t="str">
        <f t="shared" si="3"/>
        <v/>
      </c>
      <c r="F55" t="s">
        <v>212</v>
      </c>
      <c r="G55" t="s">
        <v>315</v>
      </c>
      <c r="H55" t="s">
        <v>316</v>
      </c>
      <c r="J55" s="6" t="s">
        <v>170</v>
      </c>
      <c r="K55" s="17" t="s">
        <v>273</v>
      </c>
      <c r="L55" s="6" t="str">
        <f t="shared" si="2"/>
        <v>_6627</v>
      </c>
      <c r="M55" s="12" t="s">
        <v>273</v>
      </c>
      <c r="N55" s="18" t="s">
        <v>276</v>
      </c>
      <c r="O55" s="17" t="s">
        <v>273</v>
      </c>
      <c r="P55" s="2" t="s">
        <v>273</v>
      </c>
      <c r="Q55" s="6" t="s">
        <v>273</v>
      </c>
      <c r="R55" s="12" t="s">
        <v>273</v>
      </c>
      <c r="S55" s="4" t="s">
        <v>273</v>
      </c>
      <c r="Y55" s="16" t="s">
        <v>269</v>
      </c>
      <c r="Z55" s="4">
        <v>1</v>
      </c>
    </row>
    <row r="56" spans="1:26" x14ac:dyDescent="0.25">
      <c r="A56" s="26" t="s">
        <v>214</v>
      </c>
      <c r="B56" s="26" t="str">
        <f t="shared" si="0"/>
        <v>_5835</v>
      </c>
      <c r="C56" s="41" t="s">
        <v>317</v>
      </c>
      <c r="D56" s="26" t="s">
        <v>318</v>
      </c>
      <c r="E56" s="6" t="str">
        <f t="shared" ref="E56:E87" si="4">IF(D56=H56,"","XX")</f>
        <v/>
      </c>
      <c r="F56" t="s">
        <v>214</v>
      </c>
      <c r="G56" t="s">
        <v>317</v>
      </c>
      <c r="H56" t="s">
        <v>318</v>
      </c>
      <c r="J56" s="6" t="s">
        <v>170</v>
      </c>
      <c r="K56" s="17" t="s">
        <v>276</v>
      </c>
      <c r="L56" s="6" t="str">
        <f t="shared" si="2"/>
        <v>_6628</v>
      </c>
      <c r="M56" s="12" t="s">
        <v>276</v>
      </c>
      <c r="N56" s="18" t="s">
        <v>279</v>
      </c>
      <c r="O56" s="17" t="s">
        <v>276</v>
      </c>
      <c r="P56" s="2" t="s">
        <v>276</v>
      </c>
      <c r="Q56" s="6" t="s">
        <v>276</v>
      </c>
      <c r="R56" s="12" t="s">
        <v>276</v>
      </c>
      <c r="S56" s="4" t="s">
        <v>276</v>
      </c>
      <c r="Y56" s="16" t="s">
        <v>270</v>
      </c>
      <c r="Z56" s="4">
        <v>1</v>
      </c>
    </row>
    <row r="57" spans="1:26" x14ac:dyDescent="0.25">
      <c r="A57" s="26" t="s">
        <v>214</v>
      </c>
      <c r="B57" s="26" t="str">
        <f t="shared" si="0"/>
        <v>_5835</v>
      </c>
      <c r="C57" s="41" t="s">
        <v>722</v>
      </c>
      <c r="D57" s="26" t="s">
        <v>723</v>
      </c>
      <c r="E57" s="6" t="str">
        <f t="shared" si="4"/>
        <v/>
      </c>
      <c r="F57" t="s">
        <v>214</v>
      </c>
      <c r="G57" t="s">
        <v>722</v>
      </c>
      <c r="H57" t="s">
        <v>723</v>
      </c>
      <c r="J57" s="6" t="s">
        <v>170</v>
      </c>
      <c r="K57" s="17" t="s">
        <v>279</v>
      </c>
      <c r="L57" s="6" t="str">
        <f t="shared" si="2"/>
        <v>_6629</v>
      </c>
      <c r="M57" s="12" t="s">
        <v>279</v>
      </c>
      <c r="N57" s="18" t="s">
        <v>282</v>
      </c>
      <c r="O57" s="17" t="s">
        <v>279</v>
      </c>
      <c r="P57" s="2" t="s">
        <v>279</v>
      </c>
      <c r="Q57" s="6" t="s">
        <v>279</v>
      </c>
      <c r="R57" s="12" t="s">
        <v>279</v>
      </c>
      <c r="S57" s="4" t="s">
        <v>279</v>
      </c>
      <c r="Y57" s="16" t="s">
        <v>273</v>
      </c>
      <c r="Z57" s="4">
        <v>2</v>
      </c>
    </row>
    <row r="58" spans="1:26" x14ac:dyDescent="0.25">
      <c r="A58" s="12" t="s">
        <v>216</v>
      </c>
      <c r="B58" s="26" t="str">
        <f t="shared" si="0"/>
        <v>_5888</v>
      </c>
      <c r="C58" s="40" t="s">
        <v>1172</v>
      </c>
      <c r="D58" s="12" t="s">
        <v>320</v>
      </c>
      <c r="E58" s="6" t="str">
        <f t="shared" si="4"/>
        <v/>
      </c>
      <c r="F58" t="s">
        <v>216</v>
      </c>
      <c r="G58" t="s">
        <v>1172</v>
      </c>
      <c r="H58" t="s">
        <v>320</v>
      </c>
      <c r="J58" s="6" t="s">
        <v>170</v>
      </c>
      <c r="K58" s="17" t="s">
        <v>282</v>
      </c>
      <c r="L58" s="6" t="str">
        <f t="shared" si="2"/>
        <v>_6668</v>
      </c>
      <c r="M58" s="12" t="s">
        <v>282</v>
      </c>
      <c r="N58" s="18" t="s">
        <v>285</v>
      </c>
      <c r="O58" s="17" t="s">
        <v>282</v>
      </c>
      <c r="P58" s="2" t="s">
        <v>282</v>
      </c>
      <c r="Q58" s="6" t="s">
        <v>282</v>
      </c>
      <c r="R58" s="12" t="s">
        <v>282</v>
      </c>
      <c r="S58" s="4" t="s">
        <v>282</v>
      </c>
      <c r="Y58" s="16" t="s">
        <v>276</v>
      </c>
      <c r="Z58" s="4">
        <v>1</v>
      </c>
    </row>
    <row r="59" spans="1:26" x14ac:dyDescent="0.25">
      <c r="A59" s="12" t="s">
        <v>216</v>
      </c>
      <c r="B59" s="26" t="str">
        <f t="shared" si="0"/>
        <v>_5888</v>
      </c>
      <c r="C59" s="40" t="s">
        <v>1173</v>
      </c>
      <c r="D59" s="12" t="s">
        <v>319</v>
      </c>
      <c r="E59" s="6" t="str">
        <f t="shared" si="4"/>
        <v/>
      </c>
      <c r="F59" t="s">
        <v>216</v>
      </c>
      <c r="G59" t="s">
        <v>1173</v>
      </c>
      <c r="H59" t="s">
        <v>319</v>
      </c>
      <c r="J59" s="6" t="s">
        <v>170</v>
      </c>
      <c r="K59" s="17" t="s">
        <v>285</v>
      </c>
      <c r="L59" s="6" t="str">
        <f t="shared" si="2"/>
        <v>_6669</v>
      </c>
      <c r="M59" s="12" t="s">
        <v>285</v>
      </c>
      <c r="N59" s="18" t="s">
        <v>286</v>
      </c>
      <c r="O59" s="17" t="s">
        <v>285</v>
      </c>
      <c r="P59" s="2" t="s">
        <v>285</v>
      </c>
      <c r="Q59" s="6" t="s">
        <v>285</v>
      </c>
      <c r="R59" s="12" t="s">
        <v>285</v>
      </c>
      <c r="S59" s="4" t="s">
        <v>285</v>
      </c>
      <c r="Y59" s="16" t="s">
        <v>279</v>
      </c>
      <c r="Z59" s="34">
        <v>5</v>
      </c>
    </row>
    <row r="60" spans="1:26" x14ac:dyDescent="0.25">
      <c r="A60" s="26" t="s">
        <v>218</v>
      </c>
      <c r="B60" s="26" t="str">
        <f t="shared" si="0"/>
        <v>_5889</v>
      </c>
      <c r="C60" s="41" t="s">
        <v>321</v>
      </c>
      <c r="D60" s="26" t="s">
        <v>322</v>
      </c>
      <c r="E60" s="6" t="str">
        <f t="shared" si="4"/>
        <v/>
      </c>
      <c r="F60" t="s">
        <v>218</v>
      </c>
      <c r="G60" t="s">
        <v>321</v>
      </c>
      <c r="H60" t="s">
        <v>322</v>
      </c>
      <c r="J60" s="6" t="s">
        <v>170</v>
      </c>
      <c r="K60" s="17" t="s">
        <v>286</v>
      </c>
      <c r="L60" s="6" t="str">
        <f t="shared" si="2"/>
        <v>_6670</v>
      </c>
      <c r="M60" s="12" t="s">
        <v>286</v>
      </c>
      <c r="N60" s="18" t="s">
        <v>289</v>
      </c>
      <c r="O60" s="17" t="s">
        <v>286</v>
      </c>
      <c r="P60" s="2" t="s">
        <v>286</v>
      </c>
      <c r="Q60" s="6" t="s">
        <v>286</v>
      </c>
      <c r="R60" s="12" t="s">
        <v>286</v>
      </c>
      <c r="S60" s="4" t="s">
        <v>286</v>
      </c>
      <c r="Y60" s="16" t="s">
        <v>282</v>
      </c>
      <c r="Z60" s="4">
        <v>3</v>
      </c>
    </row>
    <row r="61" spans="1:26" x14ac:dyDescent="0.25">
      <c r="A61" s="26" t="s">
        <v>218</v>
      </c>
      <c r="B61" s="26" t="str">
        <f t="shared" si="0"/>
        <v>_5889</v>
      </c>
      <c r="C61" s="41" t="s">
        <v>323</v>
      </c>
      <c r="D61" s="26" t="s">
        <v>324</v>
      </c>
      <c r="E61" s="6" t="str">
        <f t="shared" si="4"/>
        <v/>
      </c>
      <c r="F61" t="s">
        <v>218</v>
      </c>
      <c r="G61" t="s">
        <v>323</v>
      </c>
      <c r="H61" t="s">
        <v>324</v>
      </c>
      <c r="J61" s="6" t="s">
        <v>170</v>
      </c>
      <c r="K61" s="17" t="s">
        <v>289</v>
      </c>
      <c r="L61" s="6" t="str">
        <f t="shared" si="2"/>
        <v>_6671</v>
      </c>
      <c r="M61" s="12" t="s">
        <v>289</v>
      </c>
      <c r="N61" s="18" t="s">
        <v>293</v>
      </c>
      <c r="O61" s="17" t="s">
        <v>289</v>
      </c>
      <c r="P61" s="2" t="s">
        <v>289</v>
      </c>
      <c r="Q61" s="6" t="s">
        <v>289</v>
      </c>
      <c r="R61" s="12" t="s">
        <v>289</v>
      </c>
      <c r="S61" s="4" t="s">
        <v>289</v>
      </c>
      <c r="Y61" s="16" t="s">
        <v>285</v>
      </c>
      <c r="Z61" s="4">
        <v>2</v>
      </c>
    </row>
    <row r="62" spans="1:26" x14ac:dyDescent="0.25">
      <c r="A62" s="26" t="s">
        <v>218</v>
      </c>
      <c r="B62" s="26" t="str">
        <f t="shared" si="0"/>
        <v>_5889</v>
      </c>
      <c r="C62" s="41" t="s">
        <v>325</v>
      </c>
      <c r="D62" s="26" t="s">
        <v>326</v>
      </c>
      <c r="E62" s="6" t="str">
        <f t="shared" si="4"/>
        <v/>
      </c>
      <c r="F62" t="s">
        <v>218</v>
      </c>
      <c r="G62" t="s">
        <v>325</v>
      </c>
      <c r="H62" t="s">
        <v>326</v>
      </c>
      <c r="J62" s="6" t="s">
        <v>170</v>
      </c>
      <c r="K62" s="17" t="s">
        <v>293</v>
      </c>
      <c r="L62" s="6" t="str">
        <f t="shared" si="2"/>
        <v>_6672</v>
      </c>
      <c r="M62" s="12" t="s">
        <v>293</v>
      </c>
      <c r="N62" s="18" t="s">
        <v>296</v>
      </c>
      <c r="O62" s="17" t="s">
        <v>293</v>
      </c>
      <c r="P62" s="2" t="s">
        <v>293</v>
      </c>
      <c r="Q62" s="6" t="s">
        <v>293</v>
      </c>
      <c r="R62" s="12" t="s">
        <v>293</v>
      </c>
      <c r="S62" s="4" t="s">
        <v>293</v>
      </c>
      <c r="Y62" s="16" t="s">
        <v>286</v>
      </c>
      <c r="Z62" s="34">
        <v>6</v>
      </c>
    </row>
    <row r="63" spans="1:26" x14ac:dyDescent="0.25">
      <c r="A63" s="26" t="s">
        <v>218</v>
      </c>
      <c r="B63" s="26" t="str">
        <f t="shared" si="0"/>
        <v>_5889</v>
      </c>
      <c r="C63" s="41" t="s">
        <v>327</v>
      </c>
      <c r="D63" s="26" t="s">
        <v>328</v>
      </c>
      <c r="E63" s="6" t="str">
        <f t="shared" si="4"/>
        <v/>
      </c>
      <c r="F63" t="s">
        <v>218</v>
      </c>
      <c r="G63" t="s">
        <v>327</v>
      </c>
      <c r="H63" t="s">
        <v>328</v>
      </c>
      <c r="I63" s="12"/>
      <c r="J63" s="6" t="s">
        <v>170</v>
      </c>
      <c r="K63" s="17" t="s">
        <v>296</v>
      </c>
      <c r="L63" s="6" t="str">
        <f t="shared" si="2"/>
        <v>_6673</v>
      </c>
      <c r="M63" s="12" t="s">
        <v>296</v>
      </c>
      <c r="N63" s="18" t="s">
        <v>298</v>
      </c>
      <c r="O63" s="17" t="s">
        <v>296</v>
      </c>
      <c r="P63" s="2" t="s">
        <v>296</v>
      </c>
      <c r="Q63" s="6" t="s">
        <v>296</v>
      </c>
      <c r="R63" s="12" t="s">
        <v>296</v>
      </c>
      <c r="S63" s="4" t="s">
        <v>296</v>
      </c>
      <c r="Y63" s="16" t="s">
        <v>289</v>
      </c>
      <c r="Z63" s="34">
        <v>4</v>
      </c>
    </row>
    <row r="64" spans="1:26" x14ac:dyDescent="0.25">
      <c r="A64" s="12" t="s">
        <v>220</v>
      </c>
      <c r="B64" s="26" t="str">
        <f t="shared" si="0"/>
        <v>_5980</v>
      </c>
      <c r="C64" s="40" t="s">
        <v>329</v>
      </c>
      <c r="D64" s="12" t="s">
        <v>330</v>
      </c>
      <c r="E64" s="6" t="str">
        <f t="shared" si="4"/>
        <v/>
      </c>
      <c r="F64" t="s">
        <v>220</v>
      </c>
      <c r="G64" t="s">
        <v>329</v>
      </c>
      <c r="H64" t="s">
        <v>330</v>
      </c>
      <c r="I64" s="12"/>
      <c r="J64" s="6" t="s">
        <v>170</v>
      </c>
      <c r="K64" s="17" t="s">
        <v>298</v>
      </c>
      <c r="L64" s="6" t="str">
        <f t="shared" si="2"/>
        <v>_6674</v>
      </c>
      <c r="M64" s="12" t="s">
        <v>298</v>
      </c>
      <c r="N64" s="18" t="s">
        <v>301</v>
      </c>
      <c r="O64" s="17" t="s">
        <v>298</v>
      </c>
      <c r="P64" s="2" t="s">
        <v>298</v>
      </c>
      <c r="Q64" s="6" t="s">
        <v>298</v>
      </c>
      <c r="R64" s="12" t="s">
        <v>298</v>
      </c>
      <c r="S64" s="4" t="s">
        <v>298</v>
      </c>
      <c r="Y64" s="16" t="s">
        <v>293</v>
      </c>
      <c r="Z64" s="4">
        <v>1</v>
      </c>
    </row>
    <row r="65" spans="1:26" x14ac:dyDescent="0.25">
      <c r="A65" s="26" t="s">
        <v>222</v>
      </c>
      <c r="B65" s="26" t="str">
        <f t="shared" si="0"/>
        <v>_6015</v>
      </c>
      <c r="C65" s="41" t="s">
        <v>335</v>
      </c>
      <c r="D65" s="26" t="s">
        <v>336</v>
      </c>
      <c r="E65" s="6" t="str">
        <f t="shared" si="4"/>
        <v/>
      </c>
      <c r="F65" t="s">
        <v>222</v>
      </c>
      <c r="G65" t="s">
        <v>335</v>
      </c>
      <c r="H65" t="s">
        <v>336</v>
      </c>
      <c r="J65" s="6" t="s">
        <v>170</v>
      </c>
      <c r="K65" s="17" t="s">
        <v>301</v>
      </c>
      <c r="L65" s="6" t="str">
        <f t="shared" si="2"/>
        <v>_6675</v>
      </c>
      <c r="M65" s="12" t="s">
        <v>301</v>
      </c>
      <c r="N65" s="18" t="s">
        <v>477</v>
      </c>
      <c r="O65" s="17" t="s">
        <v>301</v>
      </c>
      <c r="P65" s="2" t="s">
        <v>301</v>
      </c>
      <c r="Q65" s="6" t="s">
        <v>301</v>
      </c>
      <c r="R65" s="12" t="s">
        <v>301</v>
      </c>
      <c r="S65" s="4" t="s">
        <v>301</v>
      </c>
      <c r="Y65" s="16" t="s">
        <v>296</v>
      </c>
      <c r="Z65" s="4">
        <v>1</v>
      </c>
    </row>
    <row r="66" spans="1:26" x14ac:dyDescent="0.25">
      <c r="A66" s="26" t="s">
        <v>222</v>
      </c>
      <c r="B66" s="26" t="str">
        <f t="shared" si="0"/>
        <v>_6015</v>
      </c>
      <c r="C66" s="41" t="s">
        <v>339</v>
      </c>
      <c r="D66" s="26" t="s">
        <v>340</v>
      </c>
      <c r="E66" s="6" t="str">
        <f t="shared" si="4"/>
        <v/>
      </c>
      <c r="F66" t="s">
        <v>222</v>
      </c>
      <c r="G66" t="s">
        <v>339</v>
      </c>
      <c r="H66" t="s">
        <v>340</v>
      </c>
      <c r="J66" s="6" t="s">
        <v>170</v>
      </c>
      <c r="K66" s="17" t="s">
        <v>477</v>
      </c>
      <c r="L66" s="6" t="str">
        <f t="shared" si="2"/>
        <v>_6720</v>
      </c>
      <c r="M66" s="12" t="s">
        <v>477</v>
      </c>
      <c r="N66" s="18" t="s">
        <v>478</v>
      </c>
      <c r="O66" s="17" t="s">
        <v>477</v>
      </c>
      <c r="P66" s="2" t="s">
        <v>477</v>
      </c>
      <c r="Q66" s="6" t="s">
        <v>477</v>
      </c>
      <c r="R66" s="12" t="s">
        <v>477</v>
      </c>
      <c r="S66" s="4" t="s">
        <v>477</v>
      </c>
      <c r="Y66" s="16" t="s">
        <v>298</v>
      </c>
      <c r="Z66" s="4">
        <v>3</v>
      </c>
    </row>
    <row r="67" spans="1:26" x14ac:dyDescent="0.25">
      <c r="A67" s="12" t="s">
        <v>224</v>
      </c>
      <c r="B67" s="26" t="str">
        <f t="shared" ref="B67:B129" si="5">CONCATENATE("_",A67)</f>
        <v>_6221</v>
      </c>
      <c r="C67" s="40" t="s">
        <v>342</v>
      </c>
      <c r="D67" s="12" t="s">
        <v>343</v>
      </c>
      <c r="E67" s="6" t="str">
        <f t="shared" si="4"/>
        <v/>
      </c>
      <c r="F67" t="s">
        <v>224</v>
      </c>
      <c r="G67" t="s">
        <v>342</v>
      </c>
      <c r="H67" t="s">
        <v>343</v>
      </c>
      <c r="J67" s="6" t="s">
        <v>170</v>
      </c>
      <c r="K67" s="17" t="s">
        <v>478</v>
      </c>
      <c r="L67" s="6" t="str">
        <f t="shared" si="2"/>
        <v>_6721</v>
      </c>
      <c r="M67" s="12" t="s">
        <v>478</v>
      </c>
      <c r="N67" s="18" t="s">
        <v>479</v>
      </c>
      <c r="O67" s="17" t="s">
        <v>478</v>
      </c>
      <c r="P67" s="2" t="s">
        <v>478</v>
      </c>
      <c r="Q67" s="6" t="s">
        <v>478</v>
      </c>
      <c r="R67" s="12" t="s">
        <v>478</v>
      </c>
      <c r="S67" s="4" t="s">
        <v>478</v>
      </c>
      <c r="Y67" s="16" t="s">
        <v>301</v>
      </c>
      <c r="Z67" s="4">
        <v>1</v>
      </c>
    </row>
    <row r="68" spans="1:26" x14ac:dyDescent="0.25">
      <c r="A68" s="12" t="s">
        <v>224</v>
      </c>
      <c r="B68" s="26" t="str">
        <f t="shared" si="5"/>
        <v>_6221</v>
      </c>
      <c r="C68" s="40" t="s">
        <v>344</v>
      </c>
      <c r="D68" s="12" t="s">
        <v>345</v>
      </c>
      <c r="E68" s="6" t="str">
        <f t="shared" si="4"/>
        <v/>
      </c>
      <c r="F68" t="s">
        <v>224</v>
      </c>
      <c r="G68" t="s">
        <v>344</v>
      </c>
      <c r="H68" t="s">
        <v>345</v>
      </c>
      <c r="J68" s="6" t="s">
        <v>170</v>
      </c>
      <c r="K68" s="17" t="s">
        <v>479</v>
      </c>
      <c r="L68" s="6" t="str">
        <f t="shared" si="2"/>
        <v>_6722</v>
      </c>
      <c r="M68" s="12" t="s">
        <v>479</v>
      </c>
      <c r="N68" s="18" t="s">
        <v>480</v>
      </c>
      <c r="O68" s="17" t="s">
        <v>479</v>
      </c>
      <c r="P68" s="2" t="s">
        <v>479</v>
      </c>
      <c r="Q68" s="6" t="s">
        <v>479</v>
      </c>
      <c r="R68" s="12" t="s">
        <v>479</v>
      </c>
      <c r="S68" s="4" t="s">
        <v>479</v>
      </c>
      <c r="Y68" s="16" t="s">
        <v>477</v>
      </c>
      <c r="Z68" s="4">
        <v>3</v>
      </c>
    </row>
    <row r="69" spans="1:26" x14ac:dyDescent="0.25">
      <c r="A69" s="12" t="s">
        <v>224</v>
      </c>
      <c r="B69" s="26" t="str">
        <f t="shared" si="5"/>
        <v>_6221</v>
      </c>
      <c r="C69" s="40" t="s">
        <v>346</v>
      </c>
      <c r="D69" s="12" t="s">
        <v>347</v>
      </c>
      <c r="E69" s="6" t="str">
        <f t="shared" si="4"/>
        <v/>
      </c>
      <c r="F69" t="s">
        <v>224</v>
      </c>
      <c r="G69" t="s">
        <v>346</v>
      </c>
      <c r="H69" t="s">
        <v>347</v>
      </c>
      <c r="J69" s="6" t="s">
        <v>170</v>
      </c>
      <c r="K69" s="17" t="s">
        <v>480</v>
      </c>
      <c r="L69" s="6" t="str">
        <f t="shared" si="2"/>
        <v>_6723</v>
      </c>
      <c r="M69" s="12" t="s">
        <v>480</v>
      </c>
      <c r="N69" s="18" t="s">
        <v>481</v>
      </c>
      <c r="O69" s="17" t="s">
        <v>480</v>
      </c>
      <c r="P69" s="2" t="s">
        <v>480</v>
      </c>
      <c r="Q69" s="6" t="s">
        <v>480</v>
      </c>
      <c r="R69" s="12" t="s">
        <v>480</v>
      </c>
      <c r="S69" s="4" t="s">
        <v>480</v>
      </c>
      <c r="Y69" s="16" t="s">
        <v>478</v>
      </c>
      <c r="Z69" s="4">
        <v>3</v>
      </c>
    </row>
    <row r="70" spans="1:26" x14ac:dyDescent="0.25">
      <c r="A70" s="12" t="s">
        <v>224</v>
      </c>
      <c r="B70" s="26" t="str">
        <f t="shared" si="5"/>
        <v>_6221</v>
      </c>
      <c r="C70" s="40" t="s">
        <v>348</v>
      </c>
      <c r="D70" s="12" t="s">
        <v>349</v>
      </c>
      <c r="E70" s="6" t="str">
        <f t="shared" si="4"/>
        <v/>
      </c>
      <c r="F70" t="s">
        <v>224</v>
      </c>
      <c r="G70" t="s">
        <v>348</v>
      </c>
      <c r="H70" t="s">
        <v>349</v>
      </c>
      <c r="J70" s="6" t="s">
        <v>170</v>
      </c>
      <c r="K70" s="17" t="s">
        <v>481</v>
      </c>
      <c r="L70" s="6" t="str">
        <f t="shared" si="2"/>
        <v>_6724</v>
      </c>
      <c r="M70" s="12" t="s">
        <v>481</v>
      </c>
      <c r="N70" s="18" t="s">
        <v>482</v>
      </c>
      <c r="O70" s="17" t="s">
        <v>481</v>
      </c>
      <c r="P70" s="2" t="s">
        <v>481</v>
      </c>
      <c r="Q70" s="6" t="s">
        <v>481</v>
      </c>
      <c r="R70" s="12" t="s">
        <v>481</v>
      </c>
      <c r="S70" s="4" t="s">
        <v>481</v>
      </c>
      <c r="Y70" s="16" t="s">
        <v>479</v>
      </c>
      <c r="Z70" s="34">
        <v>4</v>
      </c>
    </row>
    <row r="71" spans="1:26" x14ac:dyDescent="0.25">
      <c r="A71" s="26" t="s">
        <v>226</v>
      </c>
      <c r="B71" s="26" t="str">
        <f t="shared" si="5"/>
        <v>_6268</v>
      </c>
      <c r="C71" s="41" t="s">
        <v>350</v>
      </c>
      <c r="D71" s="26" t="s">
        <v>351</v>
      </c>
      <c r="E71" s="6" t="str">
        <f t="shared" si="4"/>
        <v/>
      </c>
      <c r="F71" t="s">
        <v>226</v>
      </c>
      <c r="G71" t="s">
        <v>350</v>
      </c>
      <c r="H71" t="s">
        <v>351</v>
      </c>
      <c r="J71" s="6" t="s">
        <v>170</v>
      </c>
      <c r="K71" s="17" t="s">
        <v>482</v>
      </c>
      <c r="L71" s="6" t="str">
        <f t="shared" si="2"/>
        <v>_6725</v>
      </c>
      <c r="M71" s="12" t="s">
        <v>482</v>
      </c>
      <c r="N71" s="18" t="s">
        <v>483</v>
      </c>
      <c r="O71" s="17" t="s">
        <v>482</v>
      </c>
      <c r="P71" s="2" t="s">
        <v>482</v>
      </c>
      <c r="Q71" s="6" t="s">
        <v>482</v>
      </c>
      <c r="R71" s="12" t="s">
        <v>482</v>
      </c>
      <c r="S71" s="4" t="s">
        <v>482</v>
      </c>
      <c r="Y71" s="16" t="s">
        <v>480</v>
      </c>
      <c r="Z71" s="4">
        <v>1</v>
      </c>
    </row>
    <row r="72" spans="1:26" x14ac:dyDescent="0.25">
      <c r="A72" s="26" t="s">
        <v>226</v>
      </c>
      <c r="B72" s="26" t="str">
        <f t="shared" si="5"/>
        <v>_6268</v>
      </c>
      <c r="C72" s="41" t="s">
        <v>352</v>
      </c>
      <c r="D72" s="26" t="s">
        <v>353</v>
      </c>
      <c r="E72" s="6" t="str">
        <f t="shared" si="4"/>
        <v/>
      </c>
      <c r="F72" t="s">
        <v>226</v>
      </c>
      <c r="G72" t="s">
        <v>352</v>
      </c>
      <c r="H72" t="s">
        <v>353</v>
      </c>
      <c r="J72" s="6" t="s">
        <v>170</v>
      </c>
      <c r="K72" s="17" t="s">
        <v>483</v>
      </c>
      <c r="L72" s="6" t="str">
        <f t="shared" si="2"/>
        <v>_6726</v>
      </c>
      <c r="M72" s="12" t="s">
        <v>483</v>
      </c>
      <c r="N72" s="18" t="s">
        <v>484</v>
      </c>
      <c r="O72" s="17" t="s">
        <v>483</v>
      </c>
      <c r="P72" s="2" t="s">
        <v>483</v>
      </c>
      <c r="Q72" s="6" t="s">
        <v>483</v>
      </c>
      <c r="R72" s="12" t="s">
        <v>483</v>
      </c>
      <c r="S72" s="4" t="s">
        <v>483</v>
      </c>
      <c r="Y72" s="16" t="s">
        <v>481</v>
      </c>
      <c r="Z72" s="4">
        <v>1</v>
      </c>
    </row>
    <row r="73" spans="1:26" x14ac:dyDescent="0.25">
      <c r="A73" s="12" t="s">
        <v>229</v>
      </c>
      <c r="B73" s="26" t="str">
        <f t="shared" si="5"/>
        <v>_6499</v>
      </c>
      <c r="C73" s="40" t="s">
        <v>355</v>
      </c>
      <c r="D73" s="12" t="s">
        <v>356</v>
      </c>
      <c r="E73" s="6" t="str">
        <f t="shared" si="4"/>
        <v/>
      </c>
      <c r="F73" t="s">
        <v>229</v>
      </c>
      <c r="G73" t="s">
        <v>355</v>
      </c>
      <c r="H73" t="s">
        <v>356</v>
      </c>
      <c r="J73" s="6" t="s">
        <v>170</v>
      </c>
      <c r="K73" s="17" t="s">
        <v>484</v>
      </c>
      <c r="L73" s="6" t="str">
        <f t="shared" ref="L73:L97" si="6">CONCATENATE(J73,K73)</f>
        <v>_6727</v>
      </c>
      <c r="M73" s="12" t="s">
        <v>484</v>
      </c>
      <c r="N73" s="18" t="s">
        <v>485</v>
      </c>
      <c r="O73" s="17" t="s">
        <v>484</v>
      </c>
      <c r="P73" s="2" t="s">
        <v>484</v>
      </c>
      <c r="Q73" s="6" t="s">
        <v>484</v>
      </c>
      <c r="R73" s="12" t="s">
        <v>484</v>
      </c>
      <c r="S73" s="4" t="s">
        <v>484</v>
      </c>
      <c r="Y73" s="16" t="s">
        <v>482</v>
      </c>
      <c r="Z73" s="4">
        <v>2</v>
      </c>
    </row>
    <row r="74" spans="1:26" x14ac:dyDescent="0.25">
      <c r="A74" s="12" t="s">
        <v>229</v>
      </c>
      <c r="B74" s="26" t="str">
        <f t="shared" si="5"/>
        <v>_6499</v>
      </c>
      <c r="C74" s="40" t="s">
        <v>357</v>
      </c>
      <c r="D74" s="12" t="s">
        <v>358</v>
      </c>
      <c r="E74" s="6" t="str">
        <f t="shared" si="4"/>
        <v/>
      </c>
      <c r="F74" t="s">
        <v>229</v>
      </c>
      <c r="G74" t="s">
        <v>357</v>
      </c>
      <c r="H74" t="s">
        <v>358</v>
      </c>
      <c r="J74" s="6" t="s">
        <v>170</v>
      </c>
      <c r="K74" s="17" t="s">
        <v>485</v>
      </c>
      <c r="L74" s="6" t="str">
        <f t="shared" si="6"/>
        <v>_6728</v>
      </c>
      <c r="M74" s="12" t="s">
        <v>485</v>
      </c>
      <c r="N74" s="18" t="s">
        <v>486</v>
      </c>
      <c r="O74" s="17" t="s">
        <v>485</v>
      </c>
      <c r="P74" s="2" t="s">
        <v>485</v>
      </c>
      <c r="Q74" s="6" t="s">
        <v>485</v>
      </c>
      <c r="R74" s="12" t="s">
        <v>485</v>
      </c>
      <c r="S74" s="4" t="s">
        <v>485</v>
      </c>
      <c r="Y74" s="16" t="s">
        <v>483</v>
      </c>
      <c r="Z74" s="4">
        <v>1</v>
      </c>
    </row>
    <row r="75" spans="1:26" x14ac:dyDescent="0.25">
      <c r="A75" s="12" t="s">
        <v>229</v>
      </c>
      <c r="B75" s="26" t="str">
        <f t="shared" si="5"/>
        <v>_6499</v>
      </c>
      <c r="C75" s="40" t="s">
        <v>359</v>
      </c>
      <c r="D75" s="12" t="s">
        <v>360</v>
      </c>
      <c r="E75" s="6" t="str">
        <f t="shared" si="4"/>
        <v/>
      </c>
      <c r="F75" t="s">
        <v>229</v>
      </c>
      <c r="G75" t="s">
        <v>359</v>
      </c>
      <c r="H75" t="s">
        <v>360</v>
      </c>
      <c r="J75" s="6" t="s">
        <v>170</v>
      </c>
      <c r="K75" s="17" t="s">
        <v>486</v>
      </c>
      <c r="L75" s="6" t="str">
        <f t="shared" si="6"/>
        <v>_6729</v>
      </c>
      <c r="M75" s="12" t="s">
        <v>486</v>
      </c>
      <c r="N75" s="18" t="s">
        <v>487</v>
      </c>
      <c r="O75" s="17" t="s">
        <v>486</v>
      </c>
      <c r="P75" s="2" t="s">
        <v>486</v>
      </c>
      <c r="Q75" s="6" t="s">
        <v>486</v>
      </c>
      <c r="R75" s="12" t="s">
        <v>486</v>
      </c>
      <c r="S75" s="4" t="s">
        <v>486</v>
      </c>
      <c r="Y75" s="16" t="s">
        <v>484</v>
      </c>
      <c r="Z75" s="4">
        <v>1</v>
      </c>
    </row>
    <row r="76" spans="1:26" x14ac:dyDescent="0.25">
      <c r="A76" s="12" t="s">
        <v>229</v>
      </c>
      <c r="B76" s="26" t="str">
        <f t="shared" si="5"/>
        <v>_6499</v>
      </c>
      <c r="C76" s="40" t="s">
        <v>361</v>
      </c>
      <c r="D76" s="12" t="s">
        <v>362</v>
      </c>
      <c r="E76" s="6" t="str">
        <f t="shared" si="4"/>
        <v/>
      </c>
      <c r="F76" t="s">
        <v>229</v>
      </c>
      <c r="G76" t="s">
        <v>361</v>
      </c>
      <c r="H76" t="s">
        <v>362</v>
      </c>
      <c r="J76" s="6" t="s">
        <v>170</v>
      </c>
      <c r="K76" s="17" t="s">
        <v>487</v>
      </c>
      <c r="L76" s="6" t="str">
        <f t="shared" si="6"/>
        <v>_6730</v>
      </c>
      <c r="M76" s="12" t="s">
        <v>487</v>
      </c>
      <c r="N76" s="18" t="s">
        <v>488</v>
      </c>
      <c r="O76" s="17" t="s">
        <v>487</v>
      </c>
      <c r="P76" s="2" t="s">
        <v>487</v>
      </c>
      <c r="Q76" s="6" t="s">
        <v>487</v>
      </c>
      <c r="R76" s="12" t="s">
        <v>487</v>
      </c>
      <c r="S76" s="4" t="s">
        <v>487</v>
      </c>
      <c r="Y76" s="16" t="s">
        <v>485</v>
      </c>
      <c r="Z76" s="4">
        <v>2</v>
      </c>
    </row>
    <row r="77" spans="1:26" x14ac:dyDescent="0.25">
      <c r="A77" s="12" t="s">
        <v>229</v>
      </c>
      <c r="B77" s="26" t="str">
        <f t="shared" si="5"/>
        <v>_6499</v>
      </c>
      <c r="C77" s="40" t="s">
        <v>363</v>
      </c>
      <c r="D77" s="12" t="s">
        <v>364</v>
      </c>
      <c r="E77" s="6" t="str">
        <f t="shared" si="4"/>
        <v/>
      </c>
      <c r="F77" t="s">
        <v>229</v>
      </c>
      <c r="G77" t="s">
        <v>363</v>
      </c>
      <c r="H77" t="s">
        <v>364</v>
      </c>
      <c r="J77" s="6" t="s">
        <v>170</v>
      </c>
      <c r="K77" s="17" t="s">
        <v>488</v>
      </c>
      <c r="L77" s="6" t="str">
        <f t="shared" si="6"/>
        <v>_6731</v>
      </c>
      <c r="M77" s="12" t="s">
        <v>488</v>
      </c>
      <c r="N77" s="18" t="s">
        <v>489</v>
      </c>
      <c r="O77" s="17" t="s">
        <v>488</v>
      </c>
      <c r="P77" s="2" t="s">
        <v>488</v>
      </c>
      <c r="Q77" s="6" t="s">
        <v>488</v>
      </c>
      <c r="R77" s="12" t="s">
        <v>488</v>
      </c>
      <c r="S77" s="4" t="s">
        <v>488</v>
      </c>
      <c r="Y77" s="16" t="s">
        <v>486</v>
      </c>
      <c r="Z77" s="4">
        <v>3</v>
      </c>
    </row>
    <row r="78" spans="1:26" x14ac:dyDescent="0.25">
      <c r="A78" s="26" t="s">
        <v>231</v>
      </c>
      <c r="B78" s="26" t="str">
        <f t="shared" si="5"/>
        <v>_6511</v>
      </c>
      <c r="C78" s="41" t="s">
        <v>365</v>
      </c>
      <c r="D78" s="26" t="s">
        <v>366</v>
      </c>
      <c r="E78" s="6" t="str">
        <f t="shared" si="4"/>
        <v/>
      </c>
      <c r="F78" t="s">
        <v>231</v>
      </c>
      <c r="G78" t="s">
        <v>365</v>
      </c>
      <c r="H78" t="s">
        <v>366</v>
      </c>
      <c r="J78" s="6" t="s">
        <v>170</v>
      </c>
      <c r="K78" s="17" t="s">
        <v>489</v>
      </c>
      <c r="L78" s="6" t="str">
        <f t="shared" si="6"/>
        <v>_6732</v>
      </c>
      <c r="M78" s="12" t="s">
        <v>489</v>
      </c>
      <c r="N78" s="18" t="s">
        <v>490</v>
      </c>
      <c r="O78" s="17" t="s">
        <v>489</v>
      </c>
      <c r="P78" s="2" t="s">
        <v>489</v>
      </c>
      <c r="Q78" s="6" t="s">
        <v>489</v>
      </c>
      <c r="R78" s="12" t="s">
        <v>489</v>
      </c>
      <c r="S78" s="4" t="s">
        <v>489</v>
      </c>
      <c r="Y78" s="16" t="s">
        <v>487</v>
      </c>
      <c r="Z78" s="34">
        <v>4</v>
      </c>
    </row>
    <row r="79" spans="1:26" x14ac:dyDescent="0.25">
      <c r="A79" s="26" t="s">
        <v>231</v>
      </c>
      <c r="B79" s="26" t="str">
        <f t="shared" si="5"/>
        <v>_6511</v>
      </c>
      <c r="C79" s="41" t="s">
        <v>367</v>
      </c>
      <c r="D79" s="26" t="s">
        <v>368</v>
      </c>
      <c r="E79" s="6" t="str">
        <f t="shared" si="4"/>
        <v/>
      </c>
      <c r="F79" t="s">
        <v>231</v>
      </c>
      <c r="G79" t="s">
        <v>367</v>
      </c>
      <c r="H79" t="s">
        <v>368</v>
      </c>
      <c r="J79" s="6" t="s">
        <v>170</v>
      </c>
      <c r="K79" s="17" t="s">
        <v>490</v>
      </c>
      <c r="L79" s="6" t="str">
        <f t="shared" si="6"/>
        <v>_6733</v>
      </c>
      <c r="M79" s="12" t="s">
        <v>490</v>
      </c>
      <c r="N79" s="18" t="s">
        <v>491</v>
      </c>
      <c r="O79" s="17" t="s">
        <v>490</v>
      </c>
      <c r="P79" s="2" t="s">
        <v>490</v>
      </c>
      <c r="Q79" s="6" t="s">
        <v>490</v>
      </c>
      <c r="R79" s="12" t="s">
        <v>490</v>
      </c>
      <c r="S79" s="4" t="s">
        <v>490</v>
      </c>
      <c r="Y79" s="16" t="s">
        <v>488</v>
      </c>
      <c r="Z79" s="34">
        <v>4</v>
      </c>
    </row>
    <row r="80" spans="1:26" x14ac:dyDescent="0.25">
      <c r="A80" s="26" t="s">
        <v>231</v>
      </c>
      <c r="B80" s="26" t="str">
        <f t="shared" si="5"/>
        <v>_6511</v>
      </c>
      <c r="C80" s="41" t="s">
        <v>369</v>
      </c>
      <c r="D80" s="26" t="s">
        <v>370</v>
      </c>
      <c r="E80" s="6" t="str">
        <f t="shared" si="4"/>
        <v/>
      </c>
      <c r="F80" t="s">
        <v>231</v>
      </c>
      <c r="G80" t="s">
        <v>369</v>
      </c>
      <c r="H80" t="s">
        <v>370</v>
      </c>
      <c r="J80" s="6" t="s">
        <v>170</v>
      </c>
      <c r="K80" s="17" t="s">
        <v>491</v>
      </c>
      <c r="L80" s="6" t="str">
        <f t="shared" si="6"/>
        <v>_6734</v>
      </c>
      <c r="M80" s="12" t="s">
        <v>491</v>
      </c>
      <c r="N80" s="18" t="s">
        <v>492</v>
      </c>
      <c r="O80" s="17" t="s">
        <v>491</v>
      </c>
      <c r="P80" s="2" t="s">
        <v>491</v>
      </c>
      <c r="Q80" s="6" t="s">
        <v>491</v>
      </c>
      <c r="R80" s="12" t="s">
        <v>491</v>
      </c>
      <c r="S80" s="4" t="s">
        <v>491</v>
      </c>
      <c r="Y80" s="16" t="s">
        <v>489</v>
      </c>
      <c r="Z80" s="4">
        <v>3</v>
      </c>
    </row>
    <row r="81" spans="1:26" x14ac:dyDescent="0.25">
      <c r="A81" s="26" t="s">
        <v>231</v>
      </c>
      <c r="B81" s="26" t="str">
        <f t="shared" si="5"/>
        <v>_6511</v>
      </c>
      <c r="C81" s="41" t="s">
        <v>371</v>
      </c>
      <c r="D81" s="26" t="s">
        <v>372</v>
      </c>
      <c r="E81" s="6" t="str">
        <f t="shared" si="4"/>
        <v/>
      </c>
      <c r="F81" t="s">
        <v>231</v>
      </c>
      <c r="G81" t="s">
        <v>371</v>
      </c>
      <c r="H81" t="s">
        <v>372</v>
      </c>
      <c r="J81" s="6" t="s">
        <v>170</v>
      </c>
      <c r="K81" s="17" t="s">
        <v>492</v>
      </c>
      <c r="L81" s="6" t="str">
        <f t="shared" si="6"/>
        <v>_6735</v>
      </c>
      <c r="M81" s="12" t="s">
        <v>492</v>
      </c>
      <c r="N81" s="18" t="s">
        <v>493</v>
      </c>
      <c r="O81" s="17" t="s">
        <v>492</v>
      </c>
      <c r="P81" s="2" t="s">
        <v>492</v>
      </c>
      <c r="Q81" s="6" t="s">
        <v>492</v>
      </c>
      <c r="R81" s="12" t="s">
        <v>492</v>
      </c>
      <c r="S81" s="4" t="s">
        <v>492</v>
      </c>
      <c r="Y81" s="16" t="s">
        <v>490</v>
      </c>
      <c r="Z81" s="4">
        <v>1</v>
      </c>
    </row>
    <row r="82" spans="1:26" x14ac:dyDescent="0.25">
      <c r="A82" s="26" t="s">
        <v>231</v>
      </c>
      <c r="B82" s="26" t="str">
        <f t="shared" si="5"/>
        <v>_6511</v>
      </c>
      <c r="C82" s="41" t="s">
        <v>373</v>
      </c>
      <c r="D82" s="26" t="s">
        <v>374</v>
      </c>
      <c r="E82" s="6" t="str">
        <f t="shared" si="4"/>
        <v/>
      </c>
      <c r="F82" t="s">
        <v>231</v>
      </c>
      <c r="G82" t="s">
        <v>373</v>
      </c>
      <c r="H82" t="s">
        <v>374</v>
      </c>
      <c r="J82" s="6" t="s">
        <v>170</v>
      </c>
      <c r="K82" s="17" t="s">
        <v>493</v>
      </c>
      <c r="L82" s="6" t="str">
        <f t="shared" si="6"/>
        <v>_6736</v>
      </c>
      <c r="M82" s="12" t="s">
        <v>493</v>
      </c>
      <c r="N82" s="18" t="s">
        <v>494</v>
      </c>
      <c r="O82" s="17" t="s">
        <v>493</v>
      </c>
      <c r="P82" s="2" t="s">
        <v>493</v>
      </c>
      <c r="Q82" s="6" t="s">
        <v>493</v>
      </c>
      <c r="R82" s="12" t="s">
        <v>493</v>
      </c>
      <c r="S82" s="4" t="s">
        <v>493</v>
      </c>
      <c r="Y82" s="16" t="s">
        <v>491</v>
      </c>
      <c r="Z82" s="4">
        <v>1</v>
      </c>
    </row>
    <row r="83" spans="1:26" x14ac:dyDescent="0.25">
      <c r="A83" s="12" t="s">
        <v>232</v>
      </c>
      <c r="B83" s="26" t="str">
        <f t="shared" si="5"/>
        <v>_6513</v>
      </c>
      <c r="C83" s="40" t="s">
        <v>375</v>
      </c>
      <c r="D83" s="12" t="s">
        <v>376</v>
      </c>
      <c r="E83" s="6" t="str">
        <f t="shared" si="4"/>
        <v/>
      </c>
      <c r="F83" t="s">
        <v>232</v>
      </c>
      <c r="G83" t="s">
        <v>375</v>
      </c>
      <c r="H83" t="s">
        <v>376</v>
      </c>
      <c r="J83" s="6" t="s">
        <v>170</v>
      </c>
      <c r="K83" s="17" t="s">
        <v>494</v>
      </c>
      <c r="L83" s="6" t="str">
        <f t="shared" si="6"/>
        <v>_6737</v>
      </c>
      <c r="M83" s="12" t="s">
        <v>494</v>
      </c>
      <c r="N83" s="18" t="s">
        <v>579</v>
      </c>
      <c r="O83" s="17" t="s">
        <v>494</v>
      </c>
      <c r="P83" s="2" t="s">
        <v>494</v>
      </c>
      <c r="Q83" s="6" t="s">
        <v>494</v>
      </c>
      <c r="R83" s="12" t="s">
        <v>494</v>
      </c>
      <c r="S83" s="4" t="s">
        <v>494</v>
      </c>
      <c r="Y83" s="16" t="s">
        <v>492</v>
      </c>
      <c r="Z83" s="4">
        <v>1</v>
      </c>
    </row>
    <row r="84" spans="1:26" x14ac:dyDescent="0.25">
      <c r="A84" s="26" t="s">
        <v>235</v>
      </c>
      <c r="B84" s="26" t="str">
        <f t="shared" si="5"/>
        <v>_6515</v>
      </c>
      <c r="C84" s="41" t="s">
        <v>377</v>
      </c>
      <c r="D84" s="26" t="s">
        <v>378</v>
      </c>
      <c r="E84" s="6" t="str">
        <f t="shared" si="4"/>
        <v/>
      </c>
      <c r="F84" t="s">
        <v>235</v>
      </c>
      <c r="G84" t="s">
        <v>377</v>
      </c>
      <c r="H84" t="s">
        <v>378</v>
      </c>
      <c r="J84" s="19" t="s">
        <v>170</v>
      </c>
      <c r="K84" s="17" t="s">
        <v>579</v>
      </c>
      <c r="L84" s="19" t="str">
        <f t="shared" si="6"/>
        <v>_6741</v>
      </c>
      <c r="M84" s="12" t="s">
        <v>579</v>
      </c>
      <c r="N84" s="18" t="s">
        <v>580</v>
      </c>
      <c r="O84" s="17" t="s">
        <v>579</v>
      </c>
      <c r="P84" s="2" t="s">
        <v>579</v>
      </c>
      <c r="Q84" s="6" t="s">
        <v>579</v>
      </c>
      <c r="R84" s="12" t="s">
        <v>579</v>
      </c>
      <c r="S84" s="4" t="s">
        <v>579</v>
      </c>
      <c r="Y84" s="16" t="s">
        <v>493</v>
      </c>
      <c r="Z84" s="4">
        <v>2</v>
      </c>
    </row>
    <row r="85" spans="1:26" x14ac:dyDescent="0.25">
      <c r="A85" s="12" t="s">
        <v>238</v>
      </c>
      <c r="B85" s="26" t="str">
        <f t="shared" si="5"/>
        <v>_6516</v>
      </c>
      <c r="C85" s="40" t="s">
        <v>379</v>
      </c>
      <c r="D85" s="12" t="s">
        <v>380</v>
      </c>
      <c r="E85" s="6" t="str">
        <f t="shared" si="4"/>
        <v/>
      </c>
      <c r="F85" t="s">
        <v>238</v>
      </c>
      <c r="G85" t="s">
        <v>379</v>
      </c>
      <c r="H85" t="s">
        <v>380</v>
      </c>
      <c r="J85" s="19" t="s">
        <v>170</v>
      </c>
      <c r="K85" s="17" t="s">
        <v>580</v>
      </c>
      <c r="L85" s="19" t="str">
        <f t="shared" si="6"/>
        <v>_6797</v>
      </c>
      <c r="M85" s="12" t="s">
        <v>580</v>
      </c>
      <c r="N85" s="18" t="s">
        <v>581</v>
      </c>
      <c r="O85" s="17" t="s">
        <v>580</v>
      </c>
      <c r="P85" s="2" t="s">
        <v>580</v>
      </c>
      <c r="Q85" s="6" t="s">
        <v>580</v>
      </c>
      <c r="R85" s="12" t="s">
        <v>580</v>
      </c>
      <c r="S85" s="4" t="s">
        <v>580</v>
      </c>
      <c r="Y85" s="16" t="s">
        <v>494</v>
      </c>
      <c r="Z85" s="34">
        <v>4</v>
      </c>
    </row>
    <row r="86" spans="1:26" x14ac:dyDescent="0.25">
      <c r="A86" s="26" t="s">
        <v>240</v>
      </c>
      <c r="B86" s="26" t="str">
        <f t="shared" si="5"/>
        <v>_6517</v>
      </c>
      <c r="C86" s="41" t="s">
        <v>381</v>
      </c>
      <c r="D86" s="26" t="s">
        <v>382</v>
      </c>
      <c r="E86" s="6" t="str">
        <f t="shared" si="4"/>
        <v/>
      </c>
      <c r="F86" t="s">
        <v>240</v>
      </c>
      <c r="G86" t="s">
        <v>381</v>
      </c>
      <c r="H86" t="s">
        <v>382</v>
      </c>
      <c r="J86" s="19" t="s">
        <v>170</v>
      </c>
      <c r="K86" s="17" t="s">
        <v>581</v>
      </c>
      <c r="L86" s="19" t="str">
        <f>CONCATENATE(J86,K86)</f>
        <v>_6798</v>
      </c>
      <c r="M86" s="12" t="s">
        <v>581</v>
      </c>
      <c r="N86" s="18" t="s">
        <v>707</v>
      </c>
      <c r="O86" s="17" t="s">
        <v>581</v>
      </c>
      <c r="P86" s="2" t="s">
        <v>581</v>
      </c>
      <c r="Q86" s="6" t="s">
        <v>581</v>
      </c>
      <c r="R86" s="12" t="s">
        <v>581</v>
      </c>
      <c r="S86" s="4" t="s">
        <v>581</v>
      </c>
      <c r="Y86" s="16" t="s">
        <v>579</v>
      </c>
      <c r="Z86" s="4">
        <v>1</v>
      </c>
    </row>
    <row r="87" spans="1:26" x14ac:dyDescent="0.25">
      <c r="A87" s="26" t="s">
        <v>240</v>
      </c>
      <c r="B87" s="26" t="str">
        <f t="shared" si="5"/>
        <v>_6517</v>
      </c>
      <c r="C87" s="41" t="s">
        <v>383</v>
      </c>
      <c r="D87" s="26" t="s">
        <v>384</v>
      </c>
      <c r="E87" s="6" t="str">
        <f t="shared" si="4"/>
        <v/>
      </c>
      <c r="F87" t="s">
        <v>240</v>
      </c>
      <c r="G87" t="s">
        <v>383</v>
      </c>
      <c r="H87" t="s">
        <v>384</v>
      </c>
      <c r="J87" s="19" t="s">
        <v>170</v>
      </c>
      <c r="K87" s="17" t="s">
        <v>707</v>
      </c>
      <c r="L87" s="19" t="str">
        <f t="shared" si="6"/>
        <v>_6799</v>
      </c>
      <c r="M87" s="20">
        <v>6799</v>
      </c>
      <c r="N87" s="18" t="s">
        <v>710</v>
      </c>
      <c r="O87" s="17" t="s">
        <v>707</v>
      </c>
      <c r="P87" s="2" t="s">
        <v>707</v>
      </c>
      <c r="Q87" s="6" t="s">
        <v>707</v>
      </c>
      <c r="R87" s="12" t="s">
        <v>707</v>
      </c>
      <c r="S87" s="4" t="s">
        <v>707</v>
      </c>
      <c r="Y87" s="16" t="s">
        <v>580</v>
      </c>
      <c r="Z87" s="4">
        <v>1</v>
      </c>
    </row>
    <row r="88" spans="1:26" x14ac:dyDescent="0.25">
      <c r="A88" s="26" t="s">
        <v>240</v>
      </c>
      <c r="B88" s="26" t="str">
        <f t="shared" si="5"/>
        <v>_6517</v>
      </c>
      <c r="C88" s="41" t="s">
        <v>385</v>
      </c>
      <c r="D88" s="26" t="s">
        <v>386</v>
      </c>
      <c r="E88" s="6" t="str">
        <f t="shared" ref="E88:E91" si="7">IF(D88=H88,"","XX")</f>
        <v/>
      </c>
      <c r="F88" t="s">
        <v>240</v>
      </c>
      <c r="G88" t="s">
        <v>385</v>
      </c>
      <c r="H88" t="s">
        <v>386</v>
      </c>
      <c r="J88" s="19" t="s">
        <v>170</v>
      </c>
      <c r="K88" s="17" t="s">
        <v>710</v>
      </c>
      <c r="L88" s="19" t="str">
        <f t="shared" si="6"/>
        <v>_6800</v>
      </c>
      <c r="M88" s="20">
        <v>6800</v>
      </c>
      <c r="N88" s="18" t="s">
        <v>582</v>
      </c>
      <c r="O88" s="17" t="s">
        <v>710</v>
      </c>
      <c r="P88" s="2" t="s">
        <v>710</v>
      </c>
      <c r="Q88" s="6" t="s">
        <v>710</v>
      </c>
      <c r="R88" s="12" t="s">
        <v>710</v>
      </c>
      <c r="S88" s="4" t="s">
        <v>710</v>
      </c>
      <c r="Y88" s="16" t="s">
        <v>581</v>
      </c>
      <c r="Z88" s="4">
        <v>1</v>
      </c>
    </row>
    <row r="89" spans="1:26" x14ac:dyDescent="0.25">
      <c r="A89" s="12" t="s">
        <v>242</v>
      </c>
      <c r="B89" s="26" t="str">
        <f t="shared" si="5"/>
        <v>_6518</v>
      </c>
      <c r="C89" s="40" t="s">
        <v>387</v>
      </c>
      <c r="D89" s="12" t="s">
        <v>388</v>
      </c>
      <c r="E89" s="6" t="str">
        <f t="shared" si="7"/>
        <v/>
      </c>
      <c r="F89" t="s">
        <v>242</v>
      </c>
      <c r="G89" t="s">
        <v>387</v>
      </c>
      <c r="H89" t="s">
        <v>388</v>
      </c>
      <c r="J89" s="19" t="s">
        <v>170</v>
      </c>
      <c r="K89" s="17" t="s">
        <v>582</v>
      </c>
      <c r="L89" s="19" t="str">
        <f t="shared" si="6"/>
        <v>_6801</v>
      </c>
      <c r="M89" s="12" t="s">
        <v>582</v>
      </c>
      <c r="N89" s="18" t="s">
        <v>583</v>
      </c>
      <c r="O89" s="17" t="s">
        <v>582</v>
      </c>
      <c r="P89" s="2" t="s">
        <v>582</v>
      </c>
      <c r="Q89" s="6" t="s">
        <v>582</v>
      </c>
      <c r="R89" s="12" t="s">
        <v>582</v>
      </c>
      <c r="S89" s="4" t="s">
        <v>582</v>
      </c>
      <c r="Y89" s="16" t="s">
        <v>582</v>
      </c>
      <c r="Z89" s="4">
        <v>1</v>
      </c>
    </row>
    <row r="90" spans="1:26" x14ac:dyDescent="0.25">
      <c r="A90" s="12" t="s">
        <v>242</v>
      </c>
      <c r="B90" s="26" t="str">
        <f t="shared" si="5"/>
        <v>_6518</v>
      </c>
      <c r="C90" s="40" t="s">
        <v>1039</v>
      </c>
      <c r="D90" s="12" t="s">
        <v>389</v>
      </c>
      <c r="E90" s="6" t="str">
        <f t="shared" si="7"/>
        <v/>
      </c>
      <c r="F90" t="s">
        <v>242</v>
      </c>
      <c r="G90" t="s">
        <v>1039</v>
      </c>
      <c r="H90" t="s">
        <v>389</v>
      </c>
      <c r="J90" s="19" t="s">
        <v>170</v>
      </c>
      <c r="K90" s="17" t="s">
        <v>583</v>
      </c>
      <c r="L90" s="19" t="str">
        <f t="shared" si="6"/>
        <v>_6831</v>
      </c>
      <c r="M90" s="12" t="s">
        <v>583</v>
      </c>
      <c r="N90" s="18" t="s">
        <v>584</v>
      </c>
      <c r="O90" s="17" t="s">
        <v>583</v>
      </c>
      <c r="P90" s="2" t="s">
        <v>583</v>
      </c>
      <c r="Q90" s="6" t="s">
        <v>583</v>
      </c>
      <c r="R90" s="12" t="s">
        <v>583</v>
      </c>
      <c r="S90" s="4" t="s">
        <v>583</v>
      </c>
      <c r="Y90" s="16" t="s">
        <v>583</v>
      </c>
      <c r="Z90" s="4">
        <v>1</v>
      </c>
    </row>
    <row r="91" spans="1:26" x14ac:dyDescent="0.25">
      <c r="A91" s="26" t="s">
        <v>244</v>
      </c>
      <c r="B91" s="26" t="str">
        <f t="shared" si="5"/>
        <v>_6519</v>
      </c>
      <c r="C91" s="41" t="s">
        <v>390</v>
      </c>
      <c r="D91" s="26" t="s">
        <v>391</v>
      </c>
      <c r="E91" s="6" t="str">
        <f t="shared" si="7"/>
        <v/>
      </c>
      <c r="F91" t="s">
        <v>244</v>
      </c>
      <c r="G91" t="s">
        <v>390</v>
      </c>
      <c r="H91" t="s">
        <v>391</v>
      </c>
      <c r="J91" s="19" t="s">
        <v>170</v>
      </c>
      <c r="K91" s="17" t="s">
        <v>584</v>
      </c>
      <c r="L91" s="19" t="str">
        <f t="shared" si="6"/>
        <v>_6832</v>
      </c>
      <c r="M91" s="12" t="s">
        <v>584</v>
      </c>
      <c r="N91" s="18" t="s">
        <v>585</v>
      </c>
      <c r="O91" s="17" t="s">
        <v>584</v>
      </c>
      <c r="P91" s="2" t="s">
        <v>584</v>
      </c>
      <c r="Q91" s="6" t="s">
        <v>584</v>
      </c>
      <c r="R91" s="12" t="s">
        <v>584</v>
      </c>
      <c r="S91" s="4" t="s">
        <v>584</v>
      </c>
      <c r="Y91" s="16" t="s">
        <v>584</v>
      </c>
      <c r="Z91" s="4">
        <v>1</v>
      </c>
    </row>
    <row r="92" spans="1:26" x14ac:dyDescent="0.25">
      <c r="A92" s="26" t="s">
        <v>244</v>
      </c>
      <c r="B92" s="26" t="str">
        <f t="shared" si="5"/>
        <v>_6519</v>
      </c>
      <c r="C92" s="41" t="s">
        <v>392</v>
      </c>
      <c r="D92" s="26" t="s">
        <v>393</v>
      </c>
      <c r="E92" s="6" t="str">
        <f t="shared" ref="E92:E155" si="8">IF(D92=H92,"","XX")</f>
        <v/>
      </c>
      <c r="F92" t="s">
        <v>244</v>
      </c>
      <c r="G92" t="s">
        <v>392</v>
      </c>
      <c r="H92" t="s">
        <v>393</v>
      </c>
      <c r="J92" s="19" t="s">
        <v>170</v>
      </c>
      <c r="K92" s="17" t="s">
        <v>585</v>
      </c>
      <c r="L92" s="19" t="str">
        <f t="shared" si="6"/>
        <v>_6833</v>
      </c>
      <c r="M92" s="12" t="s">
        <v>585</v>
      </c>
      <c r="N92" s="18" t="s">
        <v>706</v>
      </c>
      <c r="O92" s="17" t="s">
        <v>585</v>
      </c>
      <c r="P92" s="2" t="s">
        <v>585</v>
      </c>
      <c r="Q92" s="6" t="s">
        <v>585</v>
      </c>
      <c r="R92" s="12" t="s">
        <v>585</v>
      </c>
      <c r="S92" s="4" t="s">
        <v>585</v>
      </c>
      <c r="Y92" s="16" t="s">
        <v>585</v>
      </c>
      <c r="Z92" s="4">
        <v>1</v>
      </c>
    </row>
    <row r="93" spans="1:26" x14ac:dyDescent="0.25">
      <c r="A93" s="12" t="s">
        <v>246</v>
      </c>
      <c r="B93" s="26" t="str">
        <f t="shared" si="5"/>
        <v>_6520</v>
      </c>
      <c r="C93" s="40" t="s">
        <v>394</v>
      </c>
      <c r="D93" s="12" t="s">
        <v>395</v>
      </c>
      <c r="E93" s="6" t="str">
        <f t="shared" si="8"/>
        <v/>
      </c>
      <c r="F93" t="s">
        <v>246</v>
      </c>
      <c r="G93" t="s">
        <v>394</v>
      </c>
      <c r="H93" t="s">
        <v>395</v>
      </c>
      <c r="J93" s="19" t="s">
        <v>170</v>
      </c>
      <c r="K93" s="17" t="s">
        <v>706</v>
      </c>
      <c r="L93" s="19" t="str">
        <f t="shared" si="6"/>
        <v>_6843</v>
      </c>
      <c r="M93" s="4"/>
      <c r="N93" s="18" t="s">
        <v>708</v>
      </c>
      <c r="O93" s="17" t="s">
        <v>706</v>
      </c>
      <c r="P93" s="2" t="s">
        <v>706</v>
      </c>
      <c r="Q93" s="6" t="s">
        <v>706</v>
      </c>
      <c r="R93" s="12" t="s">
        <v>706</v>
      </c>
      <c r="S93" s="4" t="s">
        <v>706</v>
      </c>
      <c r="Y93" s="16" t="s">
        <v>706</v>
      </c>
      <c r="Z93" s="4">
        <v>1</v>
      </c>
    </row>
    <row r="94" spans="1:26" x14ac:dyDescent="0.25">
      <c r="A94" s="12" t="s">
        <v>246</v>
      </c>
      <c r="B94" s="26" t="str">
        <f t="shared" si="5"/>
        <v>_6520</v>
      </c>
      <c r="C94" s="40" t="s">
        <v>720</v>
      </c>
      <c r="D94" s="12" t="s">
        <v>721</v>
      </c>
      <c r="E94" s="6" t="str">
        <f t="shared" si="8"/>
        <v/>
      </c>
      <c r="F94" t="s">
        <v>246</v>
      </c>
      <c r="G94" t="s">
        <v>720</v>
      </c>
      <c r="H94" t="s">
        <v>721</v>
      </c>
      <c r="J94" s="19" t="s">
        <v>170</v>
      </c>
      <c r="K94" s="17" t="s">
        <v>708</v>
      </c>
      <c r="L94" s="19" t="str">
        <f t="shared" si="6"/>
        <v>_6844</v>
      </c>
      <c r="M94" s="4"/>
      <c r="N94" s="18" t="s">
        <v>711</v>
      </c>
      <c r="O94" s="17" t="s">
        <v>708</v>
      </c>
      <c r="P94" s="2" t="s">
        <v>708</v>
      </c>
      <c r="Q94" s="6" t="s">
        <v>708</v>
      </c>
      <c r="R94" s="12" t="s">
        <v>708</v>
      </c>
      <c r="S94" s="4" t="s">
        <v>708</v>
      </c>
      <c r="Y94" s="16" t="s">
        <v>708</v>
      </c>
      <c r="Z94" s="4">
        <v>1</v>
      </c>
    </row>
    <row r="95" spans="1:26" x14ac:dyDescent="0.25">
      <c r="A95" s="26" t="s">
        <v>248</v>
      </c>
      <c r="B95" s="26" t="str">
        <f t="shared" si="5"/>
        <v>_6521</v>
      </c>
      <c r="C95" s="41" t="s">
        <v>396</v>
      </c>
      <c r="D95" s="26" t="s">
        <v>397</v>
      </c>
      <c r="E95" s="6" t="str">
        <f t="shared" si="8"/>
        <v/>
      </c>
      <c r="F95" t="s">
        <v>248</v>
      </c>
      <c r="G95" t="s">
        <v>396</v>
      </c>
      <c r="H95" t="s">
        <v>397</v>
      </c>
      <c r="J95" s="19" t="s">
        <v>170</v>
      </c>
      <c r="K95" s="17" t="s">
        <v>711</v>
      </c>
      <c r="L95" s="19" t="str">
        <f t="shared" si="6"/>
        <v>_6845</v>
      </c>
      <c r="M95" s="4"/>
      <c r="N95" s="18" t="s">
        <v>709</v>
      </c>
      <c r="O95" s="17" t="s">
        <v>711</v>
      </c>
      <c r="P95" s="2" t="s">
        <v>711</v>
      </c>
      <c r="Q95" s="6" t="s">
        <v>711</v>
      </c>
      <c r="R95" s="12" t="s">
        <v>711</v>
      </c>
      <c r="S95" s="4" t="s">
        <v>711</v>
      </c>
      <c r="Y95" s="16" t="s">
        <v>711</v>
      </c>
      <c r="Z95" s="4">
        <v>1</v>
      </c>
    </row>
    <row r="96" spans="1:26" x14ac:dyDescent="0.25">
      <c r="A96" s="26" t="s">
        <v>248</v>
      </c>
      <c r="B96" s="26" t="str">
        <f t="shared" si="5"/>
        <v>_6521</v>
      </c>
      <c r="C96" s="41" t="s">
        <v>398</v>
      </c>
      <c r="D96" s="26" t="s">
        <v>399</v>
      </c>
      <c r="E96" s="6" t="str">
        <f t="shared" si="8"/>
        <v/>
      </c>
      <c r="F96" t="s">
        <v>248</v>
      </c>
      <c r="G96" t="s">
        <v>398</v>
      </c>
      <c r="H96" t="s">
        <v>399</v>
      </c>
      <c r="J96" s="19" t="s">
        <v>170</v>
      </c>
      <c r="K96" s="17" t="s">
        <v>709</v>
      </c>
      <c r="L96" s="19" t="str">
        <f t="shared" si="6"/>
        <v>_6846</v>
      </c>
      <c r="M96" s="4"/>
      <c r="N96" s="18" t="s">
        <v>712</v>
      </c>
      <c r="O96" s="17" t="s">
        <v>709</v>
      </c>
      <c r="P96" s="2" t="s">
        <v>709</v>
      </c>
      <c r="Q96" s="6" t="s">
        <v>709</v>
      </c>
      <c r="R96" s="12" t="s">
        <v>709</v>
      </c>
      <c r="S96" s="4" t="s">
        <v>709</v>
      </c>
      <c r="Y96" s="16" t="s">
        <v>709</v>
      </c>
      <c r="Z96" s="4">
        <v>1</v>
      </c>
    </row>
    <row r="97" spans="1:26" x14ac:dyDescent="0.25">
      <c r="A97" s="26" t="s">
        <v>248</v>
      </c>
      <c r="B97" s="26" t="str">
        <f t="shared" si="5"/>
        <v>_6521</v>
      </c>
      <c r="C97" s="41" t="s">
        <v>400</v>
      </c>
      <c r="D97" s="26" t="s">
        <v>401</v>
      </c>
      <c r="E97" s="6" t="str">
        <f t="shared" si="8"/>
        <v/>
      </c>
      <c r="F97" t="s">
        <v>248</v>
      </c>
      <c r="G97" t="s">
        <v>400</v>
      </c>
      <c r="H97" t="s">
        <v>401</v>
      </c>
      <c r="J97" s="19" t="s">
        <v>170</v>
      </c>
      <c r="K97" s="17" t="s">
        <v>712</v>
      </c>
      <c r="L97" s="19" t="str">
        <f t="shared" si="6"/>
        <v>_6847</v>
      </c>
      <c r="M97" s="4"/>
      <c r="N97" s="21"/>
      <c r="O97" s="17" t="s">
        <v>712</v>
      </c>
      <c r="P97" s="2" t="s">
        <v>712</v>
      </c>
      <c r="Q97" s="6" t="s">
        <v>712</v>
      </c>
      <c r="R97" s="12" t="s">
        <v>712</v>
      </c>
      <c r="S97" s="4" t="s">
        <v>712</v>
      </c>
      <c r="Y97" s="16" t="s">
        <v>712</v>
      </c>
      <c r="Z97" s="4">
        <v>1</v>
      </c>
    </row>
    <row r="98" spans="1:26" x14ac:dyDescent="0.25">
      <c r="A98" s="12" t="s">
        <v>251</v>
      </c>
      <c r="B98" s="26" t="str">
        <f t="shared" si="5"/>
        <v>_6522</v>
      </c>
      <c r="C98" s="40" t="s">
        <v>402</v>
      </c>
      <c r="D98" s="12" t="s">
        <v>403</v>
      </c>
      <c r="E98" s="6" t="str">
        <f t="shared" si="8"/>
        <v/>
      </c>
      <c r="F98" t="s">
        <v>251</v>
      </c>
      <c r="G98" t="s">
        <v>402</v>
      </c>
      <c r="H98" t="s">
        <v>403</v>
      </c>
      <c r="J98" s="19" t="s">
        <v>170</v>
      </c>
      <c r="K98" s="22">
        <v>6946</v>
      </c>
      <c r="L98" s="19" t="str">
        <f>CONCATENATE(J98,K98)</f>
        <v>_6946</v>
      </c>
      <c r="M98" s="4"/>
      <c r="N98" s="21"/>
      <c r="O98" s="22">
        <v>6946</v>
      </c>
      <c r="P98" s="2" t="s">
        <v>809</v>
      </c>
      <c r="Q98" s="6" t="s">
        <v>809</v>
      </c>
      <c r="R98" s="12" t="s">
        <v>809</v>
      </c>
      <c r="S98" s="4" t="s">
        <v>809</v>
      </c>
      <c r="Y98" s="16" t="s">
        <v>809</v>
      </c>
      <c r="Z98" s="4">
        <v>1</v>
      </c>
    </row>
    <row r="99" spans="1:26" x14ac:dyDescent="0.25">
      <c r="A99" s="26" t="s">
        <v>254</v>
      </c>
      <c r="B99" s="26" t="str">
        <f t="shared" si="5"/>
        <v>_6539</v>
      </c>
      <c r="C99" s="41" t="s">
        <v>404</v>
      </c>
      <c r="D99" s="26" t="s">
        <v>405</v>
      </c>
      <c r="E99" s="6" t="str">
        <f t="shared" si="8"/>
        <v/>
      </c>
      <c r="F99" t="s">
        <v>254</v>
      </c>
      <c r="G99" t="s">
        <v>404</v>
      </c>
      <c r="H99" t="s">
        <v>405</v>
      </c>
      <c r="M99" s="4"/>
      <c r="N99" s="21"/>
      <c r="O99" s="23"/>
      <c r="P99" s="6"/>
      <c r="Q99" s="4"/>
      <c r="R99" s="4"/>
      <c r="S99" s="4" t="s">
        <v>1767</v>
      </c>
      <c r="Y99" s="16" t="s">
        <v>1594</v>
      </c>
      <c r="Z99" s="4">
        <v>201</v>
      </c>
    </row>
    <row r="100" spans="1:26" x14ac:dyDescent="0.25">
      <c r="A100" s="12" t="s">
        <v>257</v>
      </c>
      <c r="B100" s="26" t="str">
        <f t="shared" si="5"/>
        <v>_6541</v>
      </c>
      <c r="C100" s="40" t="s">
        <v>407</v>
      </c>
      <c r="D100" s="12" t="s">
        <v>408</v>
      </c>
      <c r="E100" s="6" t="str">
        <f t="shared" si="8"/>
        <v/>
      </c>
      <c r="F100" t="s">
        <v>257</v>
      </c>
      <c r="G100" t="s">
        <v>407</v>
      </c>
      <c r="H100" t="s">
        <v>408</v>
      </c>
      <c r="M100" s="4"/>
      <c r="N100" s="21"/>
      <c r="O100" s="23"/>
      <c r="P100" s="6"/>
      <c r="Q100" s="4"/>
      <c r="R100" s="4"/>
      <c r="S100"/>
    </row>
    <row r="101" spans="1:26" x14ac:dyDescent="0.25">
      <c r="A101" s="26" t="s">
        <v>260</v>
      </c>
      <c r="B101" s="26" t="str">
        <f t="shared" si="5"/>
        <v>_6552</v>
      </c>
      <c r="C101" s="41" t="s">
        <v>410</v>
      </c>
      <c r="D101" s="26" t="s">
        <v>411</v>
      </c>
      <c r="E101" s="6" t="str">
        <f t="shared" si="8"/>
        <v/>
      </c>
      <c r="F101" t="s">
        <v>260</v>
      </c>
      <c r="G101" t="s">
        <v>410</v>
      </c>
      <c r="H101" t="s">
        <v>411</v>
      </c>
      <c r="M101" s="4"/>
      <c r="N101" s="21"/>
      <c r="O101" s="23"/>
      <c r="P101" s="6"/>
      <c r="Q101" s="4"/>
      <c r="R101" s="4"/>
      <c r="S101"/>
    </row>
    <row r="102" spans="1:26" x14ac:dyDescent="0.25">
      <c r="A102" s="26" t="s">
        <v>260</v>
      </c>
      <c r="B102" s="26" t="str">
        <f t="shared" si="5"/>
        <v>_6552</v>
      </c>
      <c r="C102" s="41" t="s">
        <v>497</v>
      </c>
      <c r="D102" s="26" t="s">
        <v>498</v>
      </c>
      <c r="E102" s="6" t="str">
        <f t="shared" si="8"/>
        <v/>
      </c>
      <c r="F102" t="s">
        <v>260</v>
      </c>
      <c r="G102" t="s">
        <v>497</v>
      </c>
      <c r="H102" t="s">
        <v>498</v>
      </c>
      <c r="M102" s="4"/>
      <c r="N102" s="21"/>
      <c r="O102" s="23"/>
      <c r="P102" s="6"/>
      <c r="Q102" s="4"/>
      <c r="R102" s="4"/>
      <c r="S102"/>
    </row>
    <row r="103" spans="1:26" x14ac:dyDescent="0.25">
      <c r="A103" s="12" t="s">
        <v>262</v>
      </c>
      <c r="B103" s="26" t="str">
        <f t="shared" si="5"/>
        <v>_6572</v>
      </c>
      <c r="C103" s="40" t="s">
        <v>412</v>
      </c>
      <c r="D103" s="12" t="s">
        <v>413</v>
      </c>
      <c r="E103" s="6" t="str">
        <f t="shared" si="8"/>
        <v/>
      </c>
      <c r="F103" t="s">
        <v>262</v>
      </c>
      <c r="G103" t="s">
        <v>412</v>
      </c>
      <c r="H103" t="s">
        <v>413</v>
      </c>
      <c r="M103" s="4"/>
      <c r="N103" s="21"/>
      <c r="O103" s="23"/>
      <c r="P103" s="6"/>
      <c r="Q103" s="4"/>
      <c r="R103" s="4"/>
      <c r="S103"/>
    </row>
    <row r="104" spans="1:26" x14ac:dyDescent="0.25">
      <c r="A104" s="12" t="s">
        <v>262</v>
      </c>
      <c r="B104" s="26" t="str">
        <f t="shared" si="5"/>
        <v>_6572</v>
      </c>
      <c r="C104" s="40" t="s">
        <v>414</v>
      </c>
      <c r="D104" s="12" t="s">
        <v>415</v>
      </c>
      <c r="E104" s="6" t="str">
        <f t="shared" si="8"/>
        <v/>
      </c>
      <c r="F104" t="s">
        <v>262</v>
      </c>
      <c r="G104" t="s">
        <v>414</v>
      </c>
      <c r="H104" t="s">
        <v>415</v>
      </c>
      <c r="M104" s="4"/>
      <c r="N104" s="21"/>
      <c r="O104" s="23"/>
      <c r="P104" s="6"/>
      <c r="Q104" s="4"/>
      <c r="R104" s="4"/>
      <c r="S104"/>
    </row>
    <row r="105" spans="1:26" x14ac:dyDescent="0.25">
      <c r="A105" s="26" t="s">
        <v>263</v>
      </c>
      <c r="B105" s="26" t="str">
        <f t="shared" si="5"/>
        <v>_6573</v>
      </c>
      <c r="C105" s="41" t="s">
        <v>416</v>
      </c>
      <c r="D105" s="26" t="s">
        <v>417</v>
      </c>
      <c r="E105" s="6" t="str">
        <f t="shared" si="8"/>
        <v/>
      </c>
      <c r="F105" t="s">
        <v>263</v>
      </c>
      <c r="G105" t="s">
        <v>416</v>
      </c>
      <c r="H105" t="s">
        <v>417</v>
      </c>
      <c r="M105" s="4"/>
      <c r="N105" s="21"/>
      <c r="O105" s="23"/>
      <c r="P105" s="6"/>
      <c r="Q105" s="4"/>
      <c r="R105" s="4"/>
      <c r="S105"/>
    </row>
    <row r="106" spans="1:26" x14ac:dyDescent="0.25">
      <c r="A106" s="26" t="s">
        <v>263</v>
      </c>
      <c r="B106" s="26" t="str">
        <f t="shared" si="5"/>
        <v>_6573</v>
      </c>
      <c r="C106" s="41" t="s">
        <v>587</v>
      </c>
      <c r="D106" s="26" t="s">
        <v>588</v>
      </c>
      <c r="E106" s="6" t="str">
        <f t="shared" si="8"/>
        <v/>
      </c>
      <c r="F106" t="s">
        <v>263</v>
      </c>
      <c r="G106" t="s">
        <v>587</v>
      </c>
      <c r="H106" t="s">
        <v>588</v>
      </c>
      <c r="M106" s="4"/>
      <c r="N106" s="21"/>
      <c r="O106" s="23"/>
      <c r="P106" s="6"/>
      <c r="Q106" s="4"/>
      <c r="R106" s="4"/>
      <c r="S106"/>
    </row>
    <row r="107" spans="1:26" x14ac:dyDescent="0.25">
      <c r="A107" s="26" t="s">
        <v>263</v>
      </c>
      <c r="B107" s="26" t="str">
        <f t="shared" si="5"/>
        <v>_6573</v>
      </c>
      <c r="C107" s="41" t="s">
        <v>1595</v>
      </c>
      <c r="D107" s="26" t="s">
        <v>1591</v>
      </c>
      <c r="E107" s="6" t="str">
        <f t="shared" si="8"/>
        <v/>
      </c>
      <c r="F107" t="s">
        <v>263</v>
      </c>
      <c r="G107" t="s">
        <v>1595</v>
      </c>
      <c r="H107" t="s">
        <v>1591</v>
      </c>
      <c r="M107" s="4"/>
      <c r="N107" s="21"/>
      <c r="O107" s="23"/>
      <c r="P107" s="6"/>
      <c r="Q107" s="4"/>
      <c r="R107" s="4"/>
      <c r="S107"/>
    </row>
    <row r="108" spans="1:26" x14ac:dyDescent="0.25">
      <c r="A108" s="12" t="s">
        <v>266</v>
      </c>
      <c r="B108" s="26" t="str">
        <f t="shared" si="5"/>
        <v>_6585</v>
      </c>
      <c r="C108" s="40" t="s">
        <v>418</v>
      </c>
      <c r="D108" s="12" t="s">
        <v>419</v>
      </c>
      <c r="E108" s="6" t="str">
        <f t="shared" si="8"/>
        <v/>
      </c>
      <c r="F108" t="s">
        <v>266</v>
      </c>
      <c r="G108" t="s">
        <v>418</v>
      </c>
      <c r="H108" t="s">
        <v>419</v>
      </c>
      <c r="M108" s="4"/>
      <c r="N108" s="21"/>
      <c r="O108" s="23"/>
      <c r="P108" s="6"/>
      <c r="Q108" s="4"/>
      <c r="R108" s="4"/>
      <c r="S108"/>
    </row>
    <row r="109" spans="1:26" x14ac:dyDescent="0.25">
      <c r="A109" s="12" t="s">
        <v>266</v>
      </c>
      <c r="B109" s="26" t="str">
        <f t="shared" si="5"/>
        <v>_6585</v>
      </c>
      <c r="C109" s="40" t="s">
        <v>728</v>
      </c>
      <c r="D109" s="12" t="s">
        <v>729</v>
      </c>
      <c r="E109" s="6" t="str">
        <f t="shared" si="8"/>
        <v/>
      </c>
      <c r="F109" t="s">
        <v>266</v>
      </c>
      <c r="G109" t="s">
        <v>728</v>
      </c>
      <c r="H109" t="s">
        <v>729</v>
      </c>
      <c r="M109" s="4"/>
      <c r="N109" s="21"/>
      <c r="O109" s="23"/>
      <c r="P109" s="6"/>
      <c r="Q109" s="4"/>
      <c r="R109" s="4"/>
      <c r="S109"/>
    </row>
    <row r="110" spans="1:26" x14ac:dyDescent="0.25">
      <c r="A110" s="12" t="s">
        <v>266</v>
      </c>
      <c r="B110" s="26" t="str">
        <f t="shared" si="5"/>
        <v>_6585</v>
      </c>
      <c r="C110" s="40" t="s">
        <v>420</v>
      </c>
      <c r="D110" s="12" t="s">
        <v>421</v>
      </c>
      <c r="E110" s="6" t="str">
        <f t="shared" si="8"/>
        <v/>
      </c>
      <c r="F110" t="s">
        <v>266</v>
      </c>
      <c r="G110" t="s">
        <v>420</v>
      </c>
      <c r="H110" t="s">
        <v>421</v>
      </c>
      <c r="M110" s="4"/>
      <c r="N110" s="21"/>
      <c r="O110" s="23"/>
      <c r="P110" s="6"/>
      <c r="Q110" s="4"/>
      <c r="R110" s="4"/>
      <c r="S110"/>
    </row>
    <row r="111" spans="1:26" x14ac:dyDescent="0.25">
      <c r="A111" s="26" t="s">
        <v>267</v>
      </c>
      <c r="B111" s="26" t="str">
        <f t="shared" si="5"/>
        <v>_6586</v>
      </c>
      <c r="C111" s="41" t="s">
        <v>422</v>
      </c>
      <c r="D111" s="26" t="s">
        <v>423</v>
      </c>
      <c r="E111" s="6" t="str">
        <f t="shared" si="8"/>
        <v/>
      </c>
      <c r="F111" t="s">
        <v>267</v>
      </c>
      <c r="G111" t="s">
        <v>422</v>
      </c>
      <c r="H111" t="s">
        <v>423</v>
      </c>
      <c r="M111" s="4"/>
      <c r="N111" s="21"/>
      <c r="O111" s="23"/>
      <c r="P111" s="6"/>
      <c r="Q111" s="4"/>
      <c r="R111" s="4"/>
      <c r="S111"/>
    </row>
    <row r="112" spans="1:26" x14ac:dyDescent="0.25">
      <c r="A112" s="26" t="s">
        <v>267</v>
      </c>
      <c r="B112" s="26" t="str">
        <f t="shared" si="5"/>
        <v>_6586</v>
      </c>
      <c r="C112" s="41" t="s">
        <v>424</v>
      </c>
      <c r="D112" s="26" t="s">
        <v>425</v>
      </c>
      <c r="E112" s="6" t="str">
        <f t="shared" si="8"/>
        <v/>
      </c>
      <c r="F112" t="s">
        <v>267</v>
      </c>
      <c r="G112" t="s">
        <v>424</v>
      </c>
      <c r="H112" t="s">
        <v>425</v>
      </c>
      <c r="M112" s="4"/>
      <c r="N112" s="21"/>
      <c r="O112" s="23"/>
      <c r="P112" s="6"/>
      <c r="Q112" s="4"/>
      <c r="R112" s="4"/>
      <c r="S112"/>
    </row>
    <row r="113" spans="1:19" x14ac:dyDescent="0.25">
      <c r="A113" s="26" t="s">
        <v>267</v>
      </c>
      <c r="B113" s="26" t="str">
        <f t="shared" si="5"/>
        <v>_6586</v>
      </c>
      <c r="C113" s="41" t="s">
        <v>426</v>
      </c>
      <c r="D113" s="26" t="s">
        <v>427</v>
      </c>
      <c r="E113" s="6" t="str">
        <f t="shared" si="8"/>
        <v/>
      </c>
      <c r="F113" t="s">
        <v>267</v>
      </c>
      <c r="G113" t="s">
        <v>426</v>
      </c>
      <c r="H113" t="s">
        <v>427</v>
      </c>
      <c r="M113" s="4"/>
      <c r="N113" s="21"/>
      <c r="O113" s="23"/>
      <c r="P113" s="6"/>
      <c r="Q113" s="4"/>
      <c r="R113" s="4"/>
      <c r="S113"/>
    </row>
    <row r="114" spans="1:19" x14ac:dyDescent="0.25">
      <c r="A114" s="26" t="s">
        <v>267</v>
      </c>
      <c r="B114" s="26" t="str">
        <f t="shared" si="5"/>
        <v>_6586</v>
      </c>
      <c r="C114" s="41" t="s">
        <v>428</v>
      </c>
      <c r="D114" s="26" t="s">
        <v>429</v>
      </c>
      <c r="E114" s="6" t="str">
        <f t="shared" si="8"/>
        <v/>
      </c>
      <c r="F114" t="s">
        <v>267</v>
      </c>
      <c r="G114" t="s">
        <v>428</v>
      </c>
      <c r="H114" t="s">
        <v>429</v>
      </c>
      <c r="M114" s="4"/>
      <c r="N114" s="21"/>
      <c r="O114" s="23"/>
      <c r="P114" s="6"/>
      <c r="Q114" s="4"/>
      <c r="R114" s="4"/>
      <c r="S114"/>
    </row>
    <row r="115" spans="1:19" x14ac:dyDescent="0.25">
      <c r="A115" s="12" t="s">
        <v>269</v>
      </c>
      <c r="B115" s="26" t="str">
        <f t="shared" si="5"/>
        <v>_6587</v>
      </c>
      <c r="C115" s="40" t="s">
        <v>430</v>
      </c>
      <c r="D115" s="12" t="s">
        <v>431</v>
      </c>
      <c r="E115" s="6" t="str">
        <f t="shared" si="8"/>
        <v/>
      </c>
      <c r="F115" t="s">
        <v>269</v>
      </c>
      <c r="G115" t="s">
        <v>430</v>
      </c>
      <c r="H115" t="s">
        <v>431</v>
      </c>
      <c r="M115" s="4"/>
      <c r="N115" s="21"/>
      <c r="O115" s="23"/>
      <c r="P115" s="6"/>
      <c r="Q115" s="4"/>
      <c r="R115" s="4"/>
      <c r="S115"/>
    </row>
    <row r="116" spans="1:19" x14ac:dyDescent="0.25">
      <c r="A116" s="26" t="s">
        <v>270</v>
      </c>
      <c r="B116" s="26" t="str">
        <f t="shared" si="5"/>
        <v>_6626</v>
      </c>
      <c r="C116" s="41" t="s">
        <v>432</v>
      </c>
      <c r="D116" s="26" t="s">
        <v>433</v>
      </c>
      <c r="E116" s="6" t="str">
        <f t="shared" si="8"/>
        <v/>
      </c>
      <c r="F116" t="s">
        <v>270</v>
      </c>
      <c r="G116" t="s">
        <v>432</v>
      </c>
      <c r="H116" t="s">
        <v>433</v>
      </c>
      <c r="M116" s="4"/>
      <c r="N116" s="21"/>
      <c r="O116" s="23"/>
      <c r="P116" s="6"/>
      <c r="Q116" s="4"/>
      <c r="R116" s="4"/>
      <c r="S116"/>
    </row>
    <row r="117" spans="1:19" x14ac:dyDescent="0.25">
      <c r="A117" s="12" t="s">
        <v>273</v>
      </c>
      <c r="B117" s="26" t="str">
        <f t="shared" si="5"/>
        <v>_6627</v>
      </c>
      <c r="C117" s="40" t="s">
        <v>434</v>
      </c>
      <c r="D117" s="12" t="s">
        <v>435</v>
      </c>
      <c r="E117" s="6" t="str">
        <f t="shared" si="8"/>
        <v/>
      </c>
      <c r="F117" t="s">
        <v>273</v>
      </c>
      <c r="G117" t="s">
        <v>434</v>
      </c>
      <c r="H117" t="s">
        <v>435</v>
      </c>
      <c r="M117" s="4"/>
      <c r="N117" s="21"/>
      <c r="O117" s="23"/>
      <c r="P117" s="6"/>
      <c r="Q117" s="4"/>
      <c r="R117" s="4"/>
      <c r="S117"/>
    </row>
    <row r="118" spans="1:19" x14ac:dyDescent="0.25">
      <c r="A118" s="12" t="s">
        <v>273</v>
      </c>
      <c r="B118" s="26" t="str">
        <f t="shared" si="5"/>
        <v>_6627</v>
      </c>
      <c r="C118" s="40" t="s">
        <v>436</v>
      </c>
      <c r="D118" s="12" t="s">
        <v>437</v>
      </c>
      <c r="E118" s="6" t="str">
        <f t="shared" si="8"/>
        <v/>
      </c>
      <c r="F118" t="s">
        <v>273</v>
      </c>
      <c r="G118" t="s">
        <v>436</v>
      </c>
      <c r="H118" t="s">
        <v>437</v>
      </c>
      <c r="M118" s="4"/>
      <c r="N118" s="21"/>
      <c r="O118" s="23"/>
      <c r="P118" s="6"/>
      <c r="Q118" s="4"/>
      <c r="R118" s="4"/>
      <c r="S118"/>
    </row>
    <row r="119" spans="1:19" x14ac:dyDescent="0.25">
      <c r="A119" s="26" t="s">
        <v>276</v>
      </c>
      <c r="B119" s="26" t="str">
        <f t="shared" si="5"/>
        <v>_6628</v>
      </c>
      <c r="C119" s="41" t="s">
        <v>438</v>
      </c>
      <c r="D119" s="26" t="s">
        <v>439</v>
      </c>
      <c r="E119" s="6" t="str">
        <f t="shared" si="8"/>
        <v/>
      </c>
      <c r="F119" t="s">
        <v>276</v>
      </c>
      <c r="G119" t="s">
        <v>438</v>
      </c>
      <c r="H119" t="s">
        <v>439</v>
      </c>
      <c r="M119" s="4"/>
      <c r="N119" s="21"/>
      <c r="O119" s="23"/>
      <c r="P119" s="6"/>
      <c r="Q119" s="4"/>
      <c r="R119" s="4"/>
      <c r="S119"/>
    </row>
    <row r="120" spans="1:19" x14ac:dyDescent="0.25">
      <c r="A120" s="12" t="s">
        <v>279</v>
      </c>
      <c r="B120" s="26" t="str">
        <f t="shared" si="5"/>
        <v>_6629</v>
      </c>
      <c r="C120" s="40" t="s">
        <v>440</v>
      </c>
      <c r="D120" s="12" t="s">
        <v>441</v>
      </c>
      <c r="E120" s="6" t="str">
        <f t="shared" si="8"/>
        <v/>
      </c>
      <c r="F120" t="s">
        <v>279</v>
      </c>
      <c r="G120" t="s">
        <v>440</v>
      </c>
      <c r="H120" t="s">
        <v>441</v>
      </c>
      <c r="M120" s="4"/>
      <c r="N120" s="21"/>
      <c r="O120" s="23"/>
      <c r="P120" s="6"/>
      <c r="Q120" s="4"/>
      <c r="R120" s="4"/>
      <c r="S120"/>
    </row>
    <row r="121" spans="1:19" x14ac:dyDescent="0.25">
      <c r="A121" s="12" t="s">
        <v>279</v>
      </c>
      <c r="B121" s="26" t="str">
        <f t="shared" si="5"/>
        <v>_6629</v>
      </c>
      <c r="C121" s="40" t="s">
        <v>442</v>
      </c>
      <c r="D121" s="12" t="s">
        <v>443</v>
      </c>
      <c r="E121" s="6" t="str">
        <f t="shared" si="8"/>
        <v/>
      </c>
      <c r="F121" t="s">
        <v>279</v>
      </c>
      <c r="G121" t="s">
        <v>442</v>
      </c>
      <c r="H121" t="s">
        <v>443</v>
      </c>
      <c r="M121" s="4"/>
      <c r="N121" s="21"/>
      <c r="O121" s="23"/>
      <c r="P121" s="6"/>
      <c r="Q121" s="4"/>
      <c r="R121" s="4"/>
      <c r="S121"/>
    </row>
    <row r="122" spans="1:19" x14ac:dyDescent="0.25">
      <c r="A122" s="12" t="s">
        <v>279</v>
      </c>
      <c r="B122" s="26" t="str">
        <f t="shared" si="5"/>
        <v>_6629</v>
      </c>
      <c r="C122" s="40" t="s">
        <v>444</v>
      </c>
      <c r="D122" s="12" t="s">
        <v>445</v>
      </c>
      <c r="E122" s="6" t="str">
        <f t="shared" si="8"/>
        <v/>
      </c>
      <c r="F122" t="s">
        <v>279</v>
      </c>
      <c r="G122" t="s">
        <v>444</v>
      </c>
      <c r="H122" t="s">
        <v>445</v>
      </c>
      <c r="M122" s="4"/>
      <c r="N122" s="21"/>
      <c r="O122" s="23"/>
      <c r="P122" s="6"/>
      <c r="Q122" s="4"/>
      <c r="R122" s="4"/>
      <c r="S122"/>
    </row>
    <row r="123" spans="1:19" x14ac:dyDescent="0.25">
      <c r="A123" s="12" t="s">
        <v>279</v>
      </c>
      <c r="B123" s="26" t="str">
        <f t="shared" si="5"/>
        <v>_6629</v>
      </c>
      <c r="C123" s="40" t="s">
        <v>446</v>
      </c>
      <c r="D123" s="12" t="s">
        <v>447</v>
      </c>
      <c r="E123" s="6" t="str">
        <f t="shared" si="8"/>
        <v/>
      </c>
      <c r="F123" t="s">
        <v>279</v>
      </c>
      <c r="G123" t="s">
        <v>446</v>
      </c>
      <c r="H123" t="s">
        <v>447</v>
      </c>
      <c r="M123" s="4"/>
      <c r="N123" s="21"/>
      <c r="O123" s="23"/>
      <c r="P123" s="6"/>
      <c r="Q123" s="4"/>
      <c r="R123" s="4"/>
      <c r="S123"/>
    </row>
    <row r="124" spans="1:19" x14ac:dyDescent="0.25">
      <c r="A124" s="12" t="s">
        <v>279</v>
      </c>
      <c r="B124" s="26" t="str">
        <f t="shared" si="5"/>
        <v>_6629</v>
      </c>
      <c r="C124" s="40" t="s">
        <v>448</v>
      </c>
      <c r="D124" s="12" t="s">
        <v>449</v>
      </c>
      <c r="E124" s="6" t="str">
        <f t="shared" si="8"/>
        <v/>
      </c>
      <c r="F124" t="s">
        <v>279</v>
      </c>
      <c r="G124" t="s">
        <v>448</v>
      </c>
      <c r="H124" t="s">
        <v>449</v>
      </c>
      <c r="M124" s="4"/>
      <c r="N124" s="21"/>
      <c r="O124" s="23"/>
      <c r="P124" s="6"/>
      <c r="Q124" s="4"/>
      <c r="R124" s="4"/>
      <c r="S124"/>
    </row>
    <row r="125" spans="1:19" x14ac:dyDescent="0.25">
      <c r="A125" s="26" t="s">
        <v>282</v>
      </c>
      <c r="B125" s="26" t="str">
        <f t="shared" si="5"/>
        <v>_6668</v>
      </c>
      <c r="C125" s="41" t="s">
        <v>450</v>
      </c>
      <c r="D125" s="26" t="s">
        <v>451</v>
      </c>
      <c r="E125" s="6" t="str">
        <f t="shared" si="8"/>
        <v/>
      </c>
      <c r="F125" t="s">
        <v>282</v>
      </c>
      <c r="G125" t="s">
        <v>450</v>
      </c>
      <c r="H125" t="s">
        <v>451</v>
      </c>
      <c r="M125" s="4"/>
      <c r="N125" s="21"/>
      <c r="O125" s="23"/>
      <c r="P125" s="6"/>
      <c r="Q125" s="4"/>
      <c r="R125" s="4"/>
      <c r="S125"/>
    </row>
    <row r="126" spans="1:19" x14ac:dyDescent="0.25">
      <c r="A126" s="26" t="s">
        <v>282</v>
      </c>
      <c r="B126" s="26" t="str">
        <f t="shared" si="5"/>
        <v>_6668</v>
      </c>
      <c r="C126" s="41" t="s">
        <v>499</v>
      </c>
      <c r="D126" s="26" t="s">
        <v>500</v>
      </c>
      <c r="E126" s="6" t="str">
        <f t="shared" si="8"/>
        <v/>
      </c>
      <c r="F126" t="s">
        <v>282</v>
      </c>
      <c r="G126" t="s">
        <v>499</v>
      </c>
      <c r="H126" t="s">
        <v>500</v>
      </c>
      <c r="M126" s="4"/>
      <c r="N126" s="21"/>
      <c r="O126" s="23"/>
      <c r="P126" s="6"/>
      <c r="Q126" s="4"/>
      <c r="R126" s="4"/>
      <c r="S126"/>
    </row>
    <row r="127" spans="1:19" x14ac:dyDescent="0.25">
      <c r="A127" s="26" t="s">
        <v>282</v>
      </c>
      <c r="B127" s="26" t="str">
        <f t="shared" si="5"/>
        <v>_6668</v>
      </c>
      <c r="C127" s="41" t="s">
        <v>501</v>
      </c>
      <c r="D127" s="26" t="s">
        <v>502</v>
      </c>
      <c r="E127" s="6" t="str">
        <f t="shared" si="8"/>
        <v/>
      </c>
      <c r="F127" t="s">
        <v>282</v>
      </c>
      <c r="G127" t="s">
        <v>501</v>
      </c>
      <c r="H127" t="s">
        <v>502</v>
      </c>
      <c r="M127" s="4"/>
      <c r="N127" s="21"/>
      <c r="O127" s="23"/>
      <c r="P127" s="6"/>
      <c r="Q127" s="4"/>
      <c r="R127" s="4"/>
      <c r="S127"/>
    </row>
    <row r="128" spans="1:19" x14ac:dyDescent="0.25">
      <c r="A128" s="12" t="s">
        <v>285</v>
      </c>
      <c r="B128" s="26" t="str">
        <f t="shared" si="5"/>
        <v>_6669</v>
      </c>
      <c r="C128" s="40" t="s">
        <v>452</v>
      </c>
      <c r="D128" s="12" t="s">
        <v>453</v>
      </c>
      <c r="E128" s="6" t="str">
        <f t="shared" si="8"/>
        <v/>
      </c>
      <c r="F128" t="s">
        <v>285</v>
      </c>
      <c r="G128" t="s">
        <v>452</v>
      </c>
      <c r="H128" t="s">
        <v>453</v>
      </c>
      <c r="M128" s="4"/>
      <c r="N128" s="21"/>
      <c r="O128" s="23"/>
      <c r="P128" s="6"/>
      <c r="Q128" s="4"/>
      <c r="R128" s="4"/>
      <c r="S128"/>
    </row>
    <row r="129" spans="1:19" x14ac:dyDescent="0.25">
      <c r="A129" s="12" t="s">
        <v>285</v>
      </c>
      <c r="B129" s="26" t="str">
        <f t="shared" si="5"/>
        <v>_6669</v>
      </c>
      <c r="C129" s="40" t="s">
        <v>718</v>
      </c>
      <c r="D129" s="12" t="s">
        <v>719</v>
      </c>
      <c r="E129" s="6" t="str">
        <f t="shared" si="8"/>
        <v/>
      </c>
      <c r="F129" t="s">
        <v>285</v>
      </c>
      <c r="G129" t="s">
        <v>718</v>
      </c>
      <c r="H129" t="s">
        <v>719</v>
      </c>
      <c r="M129" s="4"/>
      <c r="N129" s="21"/>
      <c r="O129" s="23"/>
      <c r="P129" s="6"/>
      <c r="Q129" s="4"/>
      <c r="R129" s="4"/>
      <c r="S129"/>
    </row>
    <row r="130" spans="1:19" x14ac:dyDescent="0.25">
      <c r="A130" s="26" t="s">
        <v>286</v>
      </c>
      <c r="B130" s="26" t="str">
        <f t="shared" ref="B130:B193" si="9">CONCATENATE("_",A130)</f>
        <v>_6670</v>
      </c>
      <c r="C130" s="41" t="s">
        <v>454</v>
      </c>
      <c r="D130" s="26" t="s">
        <v>455</v>
      </c>
      <c r="E130" s="6" t="str">
        <f t="shared" si="8"/>
        <v/>
      </c>
      <c r="F130" t="s">
        <v>286</v>
      </c>
      <c r="G130" t="s">
        <v>454</v>
      </c>
      <c r="H130" t="s">
        <v>455</v>
      </c>
      <c r="M130" s="4"/>
      <c r="N130" s="21"/>
      <c r="O130" s="23"/>
      <c r="P130" s="6"/>
      <c r="Q130" s="4"/>
      <c r="R130" s="4"/>
      <c r="S130"/>
    </row>
    <row r="131" spans="1:19" x14ac:dyDescent="0.25">
      <c r="A131" s="26" t="s">
        <v>286</v>
      </c>
      <c r="B131" s="26" t="str">
        <f t="shared" si="9"/>
        <v>_6670</v>
      </c>
      <c r="C131" s="41" t="s">
        <v>1042</v>
      </c>
      <c r="D131" s="26" t="s">
        <v>456</v>
      </c>
      <c r="E131" s="6" t="str">
        <f t="shared" si="8"/>
        <v/>
      </c>
      <c r="F131" t="s">
        <v>286</v>
      </c>
      <c r="G131" t="s">
        <v>1042</v>
      </c>
      <c r="H131" t="s">
        <v>456</v>
      </c>
      <c r="M131" s="4"/>
      <c r="N131" s="21"/>
      <c r="O131" s="23"/>
      <c r="P131" s="6"/>
      <c r="Q131" s="4"/>
      <c r="R131" s="4"/>
      <c r="S131"/>
    </row>
    <row r="132" spans="1:19" x14ac:dyDescent="0.25">
      <c r="A132" s="26" t="s">
        <v>286</v>
      </c>
      <c r="B132" s="26" t="str">
        <f t="shared" si="9"/>
        <v>_6670</v>
      </c>
      <c r="C132" s="41" t="s">
        <v>503</v>
      </c>
      <c r="D132" s="26" t="s">
        <v>181</v>
      </c>
      <c r="E132" s="6" t="str">
        <f t="shared" si="8"/>
        <v/>
      </c>
      <c r="F132" t="s">
        <v>286</v>
      </c>
      <c r="G132" t="s">
        <v>503</v>
      </c>
      <c r="H132" t="s">
        <v>181</v>
      </c>
      <c r="M132" s="4"/>
      <c r="N132" s="21"/>
      <c r="O132" s="23"/>
      <c r="P132" s="6"/>
      <c r="Q132" s="4"/>
      <c r="R132" s="4"/>
      <c r="S132"/>
    </row>
    <row r="133" spans="1:19" x14ac:dyDescent="0.25">
      <c r="A133" s="26" t="s">
        <v>286</v>
      </c>
      <c r="B133" s="26" t="str">
        <f t="shared" si="9"/>
        <v>_6670</v>
      </c>
      <c r="C133" s="41" t="s">
        <v>589</v>
      </c>
      <c r="D133" s="26" t="s">
        <v>591</v>
      </c>
      <c r="E133" s="6" t="str">
        <f t="shared" si="8"/>
        <v/>
      </c>
      <c r="F133" t="s">
        <v>286</v>
      </c>
      <c r="G133" t="s">
        <v>589</v>
      </c>
      <c r="H133" t="s">
        <v>591</v>
      </c>
      <c r="M133" s="4"/>
      <c r="N133" s="21"/>
      <c r="O133" s="23"/>
      <c r="P133" s="6"/>
      <c r="Q133" s="4"/>
      <c r="R133" s="4"/>
      <c r="S133"/>
    </row>
    <row r="134" spans="1:19" x14ac:dyDescent="0.25">
      <c r="A134" s="26" t="s">
        <v>286</v>
      </c>
      <c r="B134" s="26" t="str">
        <f t="shared" si="9"/>
        <v>_6670</v>
      </c>
      <c r="C134" s="41" t="s">
        <v>590</v>
      </c>
      <c r="D134" s="26" t="s">
        <v>592</v>
      </c>
      <c r="E134" s="6" t="str">
        <f t="shared" si="8"/>
        <v/>
      </c>
      <c r="F134" t="s">
        <v>286</v>
      </c>
      <c r="G134" t="s">
        <v>590</v>
      </c>
      <c r="H134" t="s">
        <v>592</v>
      </c>
      <c r="M134" s="4"/>
      <c r="N134" s="21"/>
      <c r="O134" s="23"/>
      <c r="P134" s="6"/>
      <c r="Q134" s="4"/>
      <c r="R134" s="4"/>
      <c r="S134"/>
    </row>
    <row r="135" spans="1:19" x14ac:dyDescent="0.25">
      <c r="A135" s="26" t="s">
        <v>286</v>
      </c>
      <c r="B135" s="26" t="str">
        <f t="shared" si="9"/>
        <v>_6670</v>
      </c>
      <c r="C135" s="41" t="s">
        <v>730</v>
      </c>
      <c r="D135" s="26" t="s">
        <v>731</v>
      </c>
      <c r="E135" s="6" t="str">
        <f t="shared" si="8"/>
        <v/>
      </c>
      <c r="F135" t="s">
        <v>286</v>
      </c>
      <c r="G135" t="s">
        <v>730</v>
      </c>
      <c r="H135" t="s">
        <v>731</v>
      </c>
      <c r="M135" s="4"/>
      <c r="N135" s="21"/>
      <c r="O135" s="23"/>
      <c r="P135" s="6"/>
      <c r="Q135" s="4"/>
      <c r="R135" s="4"/>
      <c r="S135"/>
    </row>
    <row r="136" spans="1:19" x14ac:dyDescent="0.25">
      <c r="A136" s="12" t="s">
        <v>289</v>
      </c>
      <c r="B136" s="26" t="str">
        <f t="shared" si="9"/>
        <v>_6671</v>
      </c>
      <c r="C136" s="40" t="s">
        <v>457</v>
      </c>
      <c r="D136" s="12" t="s">
        <v>458</v>
      </c>
      <c r="E136" s="6" t="str">
        <f t="shared" si="8"/>
        <v/>
      </c>
      <c r="F136" t="s">
        <v>289</v>
      </c>
      <c r="G136" t="s">
        <v>457</v>
      </c>
      <c r="H136" t="s">
        <v>458</v>
      </c>
      <c r="M136" s="4"/>
      <c r="N136" s="21"/>
      <c r="O136" s="23"/>
      <c r="P136" s="6"/>
      <c r="Q136" s="4"/>
      <c r="R136" s="4"/>
      <c r="S136"/>
    </row>
    <row r="137" spans="1:19" x14ac:dyDescent="0.25">
      <c r="A137" s="12" t="s">
        <v>289</v>
      </c>
      <c r="B137" s="26" t="str">
        <f t="shared" si="9"/>
        <v>_6671</v>
      </c>
      <c r="C137" s="40" t="s">
        <v>459</v>
      </c>
      <c r="D137" s="12" t="s">
        <v>460</v>
      </c>
      <c r="E137" s="6" t="str">
        <f t="shared" si="8"/>
        <v/>
      </c>
      <c r="F137" t="s">
        <v>289</v>
      </c>
      <c r="G137" t="s">
        <v>459</v>
      </c>
      <c r="H137" t="s">
        <v>460</v>
      </c>
      <c r="M137" s="4"/>
      <c r="N137" s="21"/>
      <c r="O137" s="23"/>
      <c r="P137" s="6"/>
      <c r="Q137" s="4"/>
      <c r="R137" s="4"/>
      <c r="S137"/>
    </row>
    <row r="138" spans="1:19" x14ac:dyDescent="0.25">
      <c r="A138" s="12" t="s">
        <v>289</v>
      </c>
      <c r="B138" s="26" t="str">
        <f t="shared" si="9"/>
        <v>_6671</v>
      </c>
      <c r="C138" s="40" t="s">
        <v>461</v>
      </c>
      <c r="D138" s="12" t="s">
        <v>462</v>
      </c>
      <c r="E138" s="6" t="str">
        <f t="shared" si="8"/>
        <v/>
      </c>
      <c r="F138" t="s">
        <v>289</v>
      </c>
      <c r="G138" t="s">
        <v>461</v>
      </c>
      <c r="H138" t="s">
        <v>462</v>
      </c>
      <c r="M138" s="4"/>
      <c r="N138" s="21"/>
      <c r="O138" s="23"/>
      <c r="P138" s="6"/>
      <c r="Q138" s="4"/>
      <c r="R138" s="4"/>
      <c r="S138"/>
    </row>
    <row r="139" spans="1:19" x14ac:dyDescent="0.25">
      <c r="A139" s="12" t="s">
        <v>289</v>
      </c>
      <c r="B139" s="26" t="str">
        <f t="shared" si="9"/>
        <v>_6671</v>
      </c>
      <c r="C139" s="40" t="s">
        <v>463</v>
      </c>
      <c r="D139" s="12" t="s">
        <v>464</v>
      </c>
      <c r="E139" s="6" t="str">
        <f t="shared" si="8"/>
        <v/>
      </c>
      <c r="F139" t="s">
        <v>289</v>
      </c>
      <c r="G139" t="s">
        <v>463</v>
      </c>
      <c r="H139" t="s">
        <v>464</v>
      </c>
      <c r="M139" s="4"/>
      <c r="N139" s="21"/>
      <c r="O139" s="23"/>
      <c r="P139" s="6"/>
      <c r="Q139" s="4"/>
      <c r="R139" s="4"/>
      <c r="S139"/>
    </row>
    <row r="140" spans="1:19" x14ac:dyDescent="0.25">
      <c r="A140" s="26" t="s">
        <v>293</v>
      </c>
      <c r="B140" s="26" t="str">
        <f t="shared" si="9"/>
        <v>_6672</v>
      </c>
      <c r="C140" s="41" t="s">
        <v>465</v>
      </c>
      <c r="D140" s="26" t="s">
        <v>466</v>
      </c>
      <c r="E140" s="6" t="str">
        <f t="shared" si="8"/>
        <v/>
      </c>
      <c r="F140" t="s">
        <v>293</v>
      </c>
      <c r="G140" t="s">
        <v>465</v>
      </c>
      <c r="H140" t="s">
        <v>466</v>
      </c>
      <c r="M140" s="4"/>
      <c r="N140" s="21"/>
      <c r="O140" s="23"/>
      <c r="P140" s="6"/>
      <c r="Q140" s="4"/>
      <c r="R140" s="4"/>
      <c r="S140"/>
    </row>
    <row r="141" spans="1:19" x14ac:dyDescent="0.25">
      <c r="A141" s="12" t="s">
        <v>296</v>
      </c>
      <c r="B141" s="26" t="str">
        <f t="shared" si="9"/>
        <v>_6673</v>
      </c>
      <c r="C141" s="40" t="s">
        <v>467</v>
      </c>
      <c r="D141" s="12" t="s">
        <v>468</v>
      </c>
      <c r="E141" s="6" t="str">
        <f t="shared" si="8"/>
        <v/>
      </c>
      <c r="F141" t="s">
        <v>296</v>
      </c>
      <c r="G141" t="s">
        <v>467</v>
      </c>
      <c r="H141" t="s">
        <v>468</v>
      </c>
      <c r="M141" s="4"/>
      <c r="N141" s="21"/>
      <c r="O141" s="23"/>
      <c r="P141" s="6"/>
      <c r="Q141" s="4"/>
      <c r="R141" s="4"/>
      <c r="S141"/>
    </row>
    <row r="142" spans="1:19" x14ac:dyDescent="0.25">
      <c r="A142" s="26" t="s">
        <v>298</v>
      </c>
      <c r="B142" s="26" t="str">
        <f t="shared" si="9"/>
        <v>_6674</v>
      </c>
      <c r="C142" s="28" t="s">
        <v>469</v>
      </c>
      <c r="D142" s="26" t="s">
        <v>470</v>
      </c>
      <c r="E142" s="6" t="str">
        <f t="shared" si="8"/>
        <v/>
      </c>
      <c r="F142" t="s">
        <v>298</v>
      </c>
      <c r="G142" t="s">
        <v>469</v>
      </c>
      <c r="H142" t="s">
        <v>470</v>
      </c>
      <c r="M142" s="4"/>
      <c r="N142" s="21"/>
      <c r="O142" s="23"/>
      <c r="P142" s="6"/>
      <c r="Q142" s="4"/>
      <c r="R142" s="4"/>
      <c r="S142"/>
    </row>
    <row r="143" spans="1:19" x14ac:dyDescent="0.25">
      <c r="A143" s="26" t="s">
        <v>298</v>
      </c>
      <c r="B143" s="26" t="str">
        <f t="shared" si="9"/>
        <v>_6674</v>
      </c>
      <c r="C143" s="28" t="s">
        <v>471</v>
      </c>
      <c r="D143" s="26" t="s">
        <v>472</v>
      </c>
      <c r="E143" s="6" t="str">
        <f t="shared" si="8"/>
        <v/>
      </c>
      <c r="F143" t="s">
        <v>298</v>
      </c>
      <c r="G143" t="s">
        <v>471</v>
      </c>
      <c r="H143" t="s">
        <v>472</v>
      </c>
      <c r="M143" s="4"/>
      <c r="N143" s="21"/>
      <c r="O143" s="23"/>
      <c r="P143" s="6"/>
      <c r="Q143" s="4"/>
      <c r="R143" s="4"/>
      <c r="S143"/>
    </row>
    <row r="144" spans="1:19" x14ac:dyDescent="0.25">
      <c r="A144" s="26" t="s">
        <v>298</v>
      </c>
      <c r="B144" s="26" t="str">
        <f t="shared" si="9"/>
        <v>_6674</v>
      </c>
      <c r="C144" s="28" t="s">
        <v>473</v>
      </c>
      <c r="D144" s="26" t="s">
        <v>474</v>
      </c>
      <c r="E144" s="6" t="str">
        <f t="shared" si="8"/>
        <v/>
      </c>
      <c r="F144" t="s">
        <v>298</v>
      </c>
      <c r="G144" t="s">
        <v>473</v>
      </c>
      <c r="H144" t="s">
        <v>474</v>
      </c>
      <c r="M144" s="4"/>
      <c r="N144" s="21"/>
      <c r="O144" s="23"/>
      <c r="P144" s="6"/>
      <c r="Q144" s="4"/>
      <c r="R144" s="4"/>
      <c r="S144"/>
    </row>
    <row r="145" spans="1:19" x14ac:dyDescent="0.25">
      <c r="A145" s="12" t="s">
        <v>301</v>
      </c>
      <c r="B145" s="26" t="str">
        <f t="shared" si="9"/>
        <v>_6675</v>
      </c>
      <c r="C145" s="11" t="s">
        <v>475</v>
      </c>
      <c r="D145" s="12" t="s">
        <v>476</v>
      </c>
      <c r="E145" s="6" t="str">
        <f t="shared" si="8"/>
        <v/>
      </c>
      <c r="F145" t="s">
        <v>301</v>
      </c>
      <c r="G145" t="s">
        <v>475</v>
      </c>
      <c r="H145" t="s">
        <v>476</v>
      </c>
      <c r="M145" s="4"/>
      <c r="N145" s="21"/>
      <c r="O145" s="23"/>
      <c r="P145" s="6"/>
      <c r="Q145" s="4"/>
      <c r="R145" s="4"/>
      <c r="S145"/>
    </row>
    <row r="146" spans="1:19" x14ac:dyDescent="0.25">
      <c r="A146" s="27" t="s">
        <v>477</v>
      </c>
      <c r="B146" s="26" t="str">
        <f t="shared" si="9"/>
        <v>_6720</v>
      </c>
      <c r="C146" s="27" t="s">
        <v>506</v>
      </c>
      <c r="D146" s="27" t="s">
        <v>507</v>
      </c>
      <c r="E146" s="6" t="str">
        <f t="shared" si="8"/>
        <v/>
      </c>
      <c r="F146" t="s">
        <v>477</v>
      </c>
      <c r="G146" t="s">
        <v>506</v>
      </c>
      <c r="H146" t="s">
        <v>507</v>
      </c>
      <c r="M146" s="4"/>
      <c r="N146" s="21"/>
      <c r="O146" s="23"/>
      <c r="P146" s="6"/>
      <c r="Q146" s="4"/>
      <c r="R146" s="4"/>
      <c r="S146"/>
    </row>
    <row r="147" spans="1:19" x14ac:dyDescent="0.25">
      <c r="A147" s="27" t="s">
        <v>477</v>
      </c>
      <c r="B147" s="26" t="str">
        <f t="shared" si="9"/>
        <v>_6720</v>
      </c>
      <c r="C147" s="27" t="s">
        <v>716</v>
      </c>
      <c r="D147" s="27" t="s">
        <v>717</v>
      </c>
      <c r="E147" s="6" t="str">
        <f t="shared" si="8"/>
        <v/>
      </c>
      <c r="F147" t="s">
        <v>477</v>
      </c>
      <c r="G147" t="s">
        <v>716</v>
      </c>
      <c r="H147" t="s">
        <v>717</v>
      </c>
      <c r="M147" s="4"/>
      <c r="N147" s="21"/>
      <c r="O147" s="23"/>
      <c r="P147" s="6"/>
      <c r="Q147" s="4"/>
      <c r="R147" s="4"/>
      <c r="S147"/>
    </row>
    <row r="148" spans="1:19" x14ac:dyDescent="0.25">
      <c r="A148" s="27" t="s">
        <v>477</v>
      </c>
      <c r="B148" s="26" t="str">
        <f t="shared" si="9"/>
        <v>_6720</v>
      </c>
      <c r="C148" s="27" t="s">
        <v>508</v>
      </c>
      <c r="D148" s="27" t="s">
        <v>509</v>
      </c>
      <c r="E148" s="6" t="str">
        <f t="shared" si="8"/>
        <v/>
      </c>
      <c r="F148" t="s">
        <v>477</v>
      </c>
      <c r="G148" t="s">
        <v>508</v>
      </c>
      <c r="H148" t="s">
        <v>509</v>
      </c>
      <c r="M148" s="4"/>
      <c r="N148" s="21"/>
      <c r="O148" s="23"/>
      <c r="P148" s="6"/>
      <c r="Q148" s="4"/>
      <c r="R148" s="4"/>
      <c r="S148"/>
    </row>
    <row r="149" spans="1:19" x14ac:dyDescent="0.25">
      <c r="A149" s="13" t="s">
        <v>478</v>
      </c>
      <c r="B149" s="26" t="str">
        <f t="shared" si="9"/>
        <v>_6721</v>
      </c>
      <c r="C149" s="13" t="s">
        <v>510</v>
      </c>
      <c r="D149" s="13" t="s">
        <v>511</v>
      </c>
      <c r="E149" s="6" t="str">
        <f t="shared" si="8"/>
        <v/>
      </c>
      <c r="F149" t="s">
        <v>478</v>
      </c>
      <c r="G149" t="s">
        <v>510</v>
      </c>
      <c r="H149" t="s">
        <v>511</v>
      </c>
      <c r="M149" s="4"/>
      <c r="N149" s="21"/>
      <c r="O149" s="23"/>
      <c r="P149" s="6"/>
      <c r="Q149" s="4"/>
      <c r="R149" s="4"/>
      <c r="S149"/>
    </row>
    <row r="150" spans="1:19" x14ac:dyDescent="0.25">
      <c r="A150" s="13" t="s">
        <v>478</v>
      </c>
      <c r="B150" s="26" t="str">
        <f t="shared" si="9"/>
        <v>_6721</v>
      </c>
      <c r="C150" s="13" t="s">
        <v>513</v>
      </c>
      <c r="D150" s="13" t="s">
        <v>514</v>
      </c>
      <c r="E150" s="6" t="str">
        <f t="shared" si="8"/>
        <v/>
      </c>
      <c r="F150" t="s">
        <v>478</v>
      </c>
      <c r="G150" t="s">
        <v>513</v>
      </c>
      <c r="H150" t="s">
        <v>514</v>
      </c>
      <c r="M150" s="4"/>
      <c r="N150" s="21"/>
      <c r="O150" s="23"/>
      <c r="P150" s="6"/>
      <c r="Q150" s="4"/>
      <c r="R150" s="4"/>
      <c r="S150"/>
    </row>
    <row r="151" spans="1:19" x14ac:dyDescent="0.25">
      <c r="A151" s="13" t="s">
        <v>478</v>
      </c>
      <c r="B151" s="26" t="str">
        <f t="shared" si="9"/>
        <v>_6721</v>
      </c>
      <c r="C151" s="13" t="s">
        <v>515</v>
      </c>
      <c r="D151" s="13" t="s">
        <v>516</v>
      </c>
      <c r="E151" s="6" t="str">
        <f t="shared" si="8"/>
        <v/>
      </c>
      <c r="F151" t="s">
        <v>478</v>
      </c>
      <c r="G151" t="s">
        <v>515</v>
      </c>
      <c r="H151" t="s">
        <v>516</v>
      </c>
      <c r="M151" s="4"/>
      <c r="N151" s="21"/>
      <c r="O151" s="23"/>
      <c r="P151" s="6"/>
      <c r="Q151" s="4"/>
      <c r="R151" s="4"/>
      <c r="S151"/>
    </row>
    <row r="152" spans="1:19" x14ac:dyDescent="0.25">
      <c r="A152" s="27" t="s">
        <v>479</v>
      </c>
      <c r="B152" s="26" t="str">
        <f t="shared" si="9"/>
        <v>_6722</v>
      </c>
      <c r="C152" s="27" t="s">
        <v>517</v>
      </c>
      <c r="D152" s="27" t="s">
        <v>518</v>
      </c>
      <c r="E152" s="6" t="str">
        <f t="shared" si="8"/>
        <v/>
      </c>
      <c r="F152" t="s">
        <v>479</v>
      </c>
      <c r="G152" t="s">
        <v>517</v>
      </c>
      <c r="H152" t="s">
        <v>518</v>
      </c>
      <c r="M152" s="4"/>
      <c r="N152" s="21"/>
      <c r="O152" s="23"/>
      <c r="P152" s="6"/>
      <c r="Q152" s="4"/>
      <c r="R152" s="4"/>
      <c r="S152"/>
    </row>
    <row r="153" spans="1:19" x14ac:dyDescent="0.25">
      <c r="A153" s="27" t="s">
        <v>479</v>
      </c>
      <c r="B153" s="26" t="str">
        <f t="shared" si="9"/>
        <v>_6722</v>
      </c>
      <c r="C153" s="26" t="s">
        <v>522</v>
      </c>
      <c r="D153" s="26" t="s">
        <v>523</v>
      </c>
      <c r="E153" s="6" t="str">
        <f t="shared" si="8"/>
        <v/>
      </c>
      <c r="F153" t="s">
        <v>479</v>
      </c>
      <c r="G153" t="s">
        <v>522</v>
      </c>
      <c r="H153" t="s">
        <v>523</v>
      </c>
      <c r="M153" s="4"/>
      <c r="N153" s="21"/>
      <c r="O153" s="23"/>
      <c r="P153" s="6"/>
      <c r="Q153" s="4"/>
      <c r="R153" s="4"/>
      <c r="S153"/>
    </row>
    <row r="154" spans="1:19" x14ac:dyDescent="0.25">
      <c r="A154" s="27" t="s">
        <v>479</v>
      </c>
      <c r="B154" s="26" t="str">
        <f t="shared" si="9"/>
        <v>_6722</v>
      </c>
      <c r="C154" s="26" t="s">
        <v>520</v>
      </c>
      <c r="D154" s="26" t="s">
        <v>521</v>
      </c>
      <c r="E154" s="6" t="str">
        <f t="shared" si="8"/>
        <v/>
      </c>
      <c r="F154" t="s">
        <v>479</v>
      </c>
      <c r="G154" t="s">
        <v>520</v>
      </c>
      <c r="H154" t="s">
        <v>521</v>
      </c>
      <c r="M154" s="4"/>
      <c r="N154" s="21"/>
      <c r="O154" s="23"/>
      <c r="P154" s="6"/>
      <c r="Q154" s="4"/>
      <c r="R154" s="4"/>
      <c r="S154"/>
    </row>
    <row r="155" spans="1:19" x14ac:dyDescent="0.25">
      <c r="A155" s="27" t="s">
        <v>479</v>
      </c>
      <c r="B155" s="26" t="str">
        <f t="shared" si="9"/>
        <v>_6722</v>
      </c>
      <c r="C155" s="26" t="s">
        <v>1044</v>
      </c>
      <c r="D155" s="26" t="s">
        <v>519</v>
      </c>
      <c r="E155" s="6" t="str">
        <f t="shared" si="8"/>
        <v/>
      </c>
      <c r="F155" t="s">
        <v>479</v>
      </c>
      <c r="G155" t="s">
        <v>1044</v>
      </c>
      <c r="H155" t="s">
        <v>519</v>
      </c>
      <c r="M155" s="4"/>
      <c r="N155" s="21"/>
      <c r="O155" s="23"/>
      <c r="P155" s="6"/>
      <c r="Q155" s="4"/>
      <c r="R155" s="4"/>
      <c r="S155"/>
    </row>
    <row r="156" spans="1:19" x14ac:dyDescent="0.25">
      <c r="A156" s="13" t="s">
        <v>480</v>
      </c>
      <c r="B156" s="26" t="str">
        <f t="shared" si="9"/>
        <v>_6723</v>
      </c>
      <c r="C156" s="13" t="s">
        <v>524</v>
      </c>
      <c r="D156" s="13" t="s">
        <v>406</v>
      </c>
      <c r="E156" s="6" t="str">
        <f t="shared" ref="E156:E202" si="10">IF(D156=H156,"","XX")</f>
        <v/>
      </c>
      <c r="F156" t="s">
        <v>480</v>
      </c>
      <c r="G156" t="s">
        <v>524</v>
      </c>
      <c r="H156" t="s">
        <v>406</v>
      </c>
      <c r="M156" s="4"/>
      <c r="N156" s="21"/>
      <c r="O156" s="23"/>
      <c r="P156" s="6"/>
      <c r="Q156" s="4"/>
      <c r="R156" s="4"/>
      <c r="S156"/>
    </row>
    <row r="157" spans="1:19" x14ac:dyDescent="0.25">
      <c r="A157" s="27" t="s">
        <v>481</v>
      </c>
      <c r="B157" s="26" t="str">
        <f t="shared" si="9"/>
        <v>_6724</v>
      </c>
      <c r="C157" s="27" t="s">
        <v>525</v>
      </c>
      <c r="D157" s="27" t="s">
        <v>354</v>
      </c>
      <c r="E157" s="6" t="str">
        <f t="shared" si="10"/>
        <v/>
      </c>
      <c r="F157" t="s">
        <v>481</v>
      </c>
      <c r="G157" t="s">
        <v>525</v>
      </c>
      <c r="H157" t="s">
        <v>354</v>
      </c>
      <c r="M157" s="4"/>
      <c r="N157" s="21"/>
      <c r="O157" s="23"/>
      <c r="P157" s="6"/>
      <c r="Q157" s="4"/>
      <c r="R157" s="4"/>
      <c r="S157"/>
    </row>
    <row r="158" spans="1:19" x14ac:dyDescent="0.25">
      <c r="A158" s="13" t="s">
        <v>482</v>
      </c>
      <c r="B158" s="26" t="str">
        <f t="shared" si="9"/>
        <v>_6725</v>
      </c>
      <c r="C158" s="13" t="s">
        <v>526</v>
      </c>
      <c r="D158" s="13" t="s">
        <v>169</v>
      </c>
      <c r="E158" s="6" t="str">
        <f t="shared" si="10"/>
        <v/>
      </c>
      <c r="F158" t="s">
        <v>482</v>
      </c>
      <c r="G158" t="s">
        <v>526</v>
      </c>
      <c r="H158" t="s">
        <v>169</v>
      </c>
      <c r="M158" s="4"/>
      <c r="N158" s="21"/>
      <c r="O158" s="23"/>
      <c r="P158" s="6"/>
      <c r="Q158" s="4"/>
      <c r="R158" s="4"/>
      <c r="S158"/>
    </row>
    <row r="159" spans="1:19" x14ac:dyDescent="0.25">
      <c r="A159" s="13" t="s">
        <v>482</v>
      </c>
      <c r="B159" s="26" t="str">
        <f t="shared" si="9"/>
        <v>_6725</v>
      </c>
      <c r="C159" s="13" t="s">
        <v>1037</v>
      </c>
      <c r="D159" s="13" t="s">
        <v>171</v>
      </c>
      <c r="E159" s="6" t="str">
        <f t="shared" si="10"/>
        <v/>
      </c>
      <c r="F159" t="s">
        <v>482</v>
      </c>
      <c r="G159" t="s">
        <v>1037</v>
      </c>
      <c r="H159" t="s">
        <v>171</v>
      </c>
      <c r="M159" s="4"/>
      <c r="N159" s="21"/>
      <c r="O159" s="23"/>
      <c r="P159" s="6"/>
      <c r="Q159" s="4"/>
      <c r="R159" s="4"/>
      <c r="S159"/>
    </row>
    <row r="160" spans="1:19" x14ac:dyDescent="0.25">
      <c r="A160" s="27" t="s">
        <v>483</v>
      </c>
      <c r="B160" s="26" t="str">
        <f t="shared" si="9"/>
        <v>_6726</v>
      </c>
      <c r="C160" s="27" t="s">
        <v>527</v>
      </c>
      <c r="D160" s="27" t="s">
        <v>172</v>
      </c>
      <c r="E160" s="6" t="str">
        <f t="shared" si="10"/>
        <v/>
      </c>
      <c r="F160" t="s">
        <v>483</v>
      </c>
      <c r="G160" t="s">
        <v>527</v>
      </c>
      <c r="H160" t="s">
        <v>172</v>
      </c>
      <c r="M160" s="4"/>
      <c r="N160" s="21"/>
      <c r="O160" s="23"/>
      <c r="P160" s="6"/>
      <c r="Q160" s="4"/>
      <c r="R160" s="4"/>
      <c r="S160"/>
    </row>
    <row r="161" spans="1:19" x14ac:dyDescent="0.25">
      <c r="A161" s="13" t="s">
        <v>484</v>
      </c>
      <c r="B161" s="26" t="str">
        <f t="shared" si="9"/>
        <v>_6727</v>
      </c>
      <c r="C161" s="13" t="s">
        <v>528</v>
      </c>
      <c r="D161" s="13" t="s">
        <v>529</v>
      </c>
      <c r="E161" s="6" t="str">
        <f t="shared" si="10"/>
        <v/>
      </c>
      <c r="F161" t="s">
        <v>484</v>
      </c>
      <c r="G161" t="s">
        <v>528</v>
      </c>
      <c r="H161" t="s">
        <v>529</v>
      </c>
      <c r="M161" s="4"/>
      <c r="N161" s="21"/>
      <c r="O161" s="23"/>
      <c r="P161" s="6"/>
      <c r="Q161" s="4"/>
      <c r="R161" s="4"/>
      <c r="S161"/>
    </row>
    <row r="162" spans="1:19" x14ac:dyDescent="0.25">
      <c r="A162" s="27" t="s">
        <v>485</v>
      </c>
      <c r="B162" s="26" t="str">
        <f t="shared" si="9"/>
        <v>_6728</v>
      </c>
      <c r="C162" s="27" t="s">
        <v>530</v>
      </c>
      <c r="D162" s="27" t="s">
        <v>531</v>
      </c>
      <c r="E162" s="6" t="str">
        <f t="shared" si="10"/>
        <v/>
      </c>
      <c r="F162" t="s">
        <v>485</v>
      </c>
      <c r="G162" t="s">
        <v>530</v>
      </c>
      <c r="H162" t="s">
        <v>531</v>
      </c>
      <c r="M162" s="4"/>
      <c r="N162" s="21"/>
      <c r="O162" s="23"/>
      <c r="P162" s="6"/>
      <c r="Q162" s="4"/>
      <c r="R162" s="4"/>
      <c r="S162"/>
    </row>
    <row r="163" spans="1:19" x14ac:dyDescent="0.25">
      <c r="A163" s="27" t="s">
        <v>485</v>
      </c>
      <c r="B163" s="26" t="str">
        <f t="shared" si="9"/>
        <v>_6728</v>
      </c>
      <c r="C163" s="27" t="s">
        <v>593</v>
      </c>
      <c r="D163" s="27" t="s">
        <v>594</v>
      </c>
      <c r="E163" s="6" t="str">
        <f t="shared" si="10"/>
        <v/>
      </c>
      <c r="F163" t="s">
        <v>485</v>
      </c>
      <c r="G163" t="s">
        <v>593</v>
      </c>
      <c r="H163" t="s">
        <v>594</v>
      </c>
      <c r="M163" s="4"/>
      <c r="N163" s="21"/>
      <c r="O163" s="23"/>
      <c r="P163" s="6"/>
      <c r="Q163" s="4"/>
      <c r="R163" s="4"/>
      <c r="S163"/>
    </row>
    <row r="164" spans="1:19" x14ac:dyDescent="0.25">
      <c r="A164" s="13" t="s">
        <v>486</v>
      </c>
      <c r="B164" s="26" t="str">
        <f t="shared" si="9"/>
        <v>_6729</v>
      </c>
      <c r="C164" s="13" t="s">
        <v>532</v>
      </c>
      <c r="D164" s="13" t="s">
        <v>533</v>
      </c>
      <c r="E164" s="6" t="str">
        <f t="shared" si="10"/>
        <v/>
      </c>
      <c r="F164" t="s">
        <v>486</v>
      </c>
      <c r="G164" t="s">
        <v>532</v>
      </c>
      <c r="H164" t="s">
        <v>533</v>
      </c>
      <c r="M164" s="4"/>
      <c r="N164" s="21"/>
      <c r="O164" s="23"/>
      <c r="P164" s="6"/>
      <c r="Q164" s="4"/>
      <c r="R164" s="4"/>
      <c r="S164"/>
    </row>
    <row r="165" spans="1:19" x14ac:dyDescent="0.25">
      <c r="A165" s="13" t="s">
        <v>486</v>
      </c>
      <c r="B165" s="26" t="str">
        <f t="shared" si="9"/>
        <v>_6729</v>
      </c>
      <c r="C165" s="13" t="s">
        <v>534</v>
      </c>
      <c r="D165" s="13" t="s">
        <v>261</v>
      </c>
      <c r="E165" s="6" t="str">
        <f t="shared" si="10"/>
        <v/>
      </c>
      <c r="F165" t="s">
        <v>486</v>
      </c>
      <c r="G165" t="s">
        <v>534</v>
      </c>
      <c r="H165" t="s">
        <v>261</v>
      </c>
      <c r="M165" s="4"/>
      <c r="N165" s="21"/>
      <c r="O165" s="23"/>
      <c r="P165" s="6"/>
      <c r="Q165" s="4"/>
      <c r="R165" s="4"/>
      <c r="S165"/>
    </row>
    <row r="166" spans="1:19" x14ac:dyDescent="0.25">
      <c r="A166" s="13" t="s">
        <v>486</v>
      </c>
      <c r="B166" s="26" t="str">
        <f t="shared" si="9"/>
        <v>_6729</v>
      </c>
      <c r="C166" s="13" t="s">
        <v>535</v>
      </c>
      <c r="D166" s="13" t="s">
        <v>268</v>
      </c>
      <c r="E166" s="6" t="str">
        <f t="shared" si="10"/>
        <v/>
      </c>
      <c r="F166" t="s">
        <v>486</v>
      </c>
      <c r="G166" t="s">
        <v>535</v>
      </c>
      <c r="H166" t="s">
        <v>268</v>
      </c>
      <c r="M166" s="4"/>
      <c r="N166" s="21"/>
      <c r="O166" s="23"/>
      <c r="P166" s="6"/>
      <c r="Q166" s="4"/>
      <c r="R166" s="4"/>
      <c r="S166"/>
    </row>
    <row r="167" spans="1:19" x14ac:dyDescent="0.25">
      <c r="A167" s="27" t="s">
        <v>487</v>
      </c>
      <c r="B167" s="26" t="str">
        <f t="shared" si="9"/>
        <v>_6730</v>
      </c>
      <c r="C167" s="27" t="s">
        <v>804</v>
      </c>
      <c r="D167" s="27" t="s">
        <v>213</v>
      </c>
      <c r="E167" s="6" t="str">
        <f t="shared" si="10"/>
        <v/>
      </c>
      <c r="F167" t="s">
        <v>487</v>
      </c>
      <c r="G167" t="s">
        <v>804</v>
      </c>
      <c r="H167" t="s">
        <v>213</v>
      </c>
      <c r="M167" s="4"/>
      <c r="N167" s="21"/>
      <c r="O167" s="23"/>
      <c r="P167" s="6"/>
      <c r="Q167" s="4"/>
      <c r="R167" s="4"/>
      <c r="S167"/>
    </row>
    <row r="168" spans="1:19" x14ac:dyDescent="0.25">
      <c r="A168" s="27" t="s">
        <v>487</v>
      </c>
      <c r="B168" s="26" t="str">
        <f t="shared" si="9"/>
        <v>_6730</v>
      </c>
      <c r="C168" s="27" t="s">
        <v>1596</v>
      </c>
      <c r="D168" s="27" t="s">
        <v>1589</v>
      </c>
      <c r="E168" s="6" t="str">
        <f t="shared" si="10"/>
        <v/>
      </c>
      <c r="F168" t="s">
        <v>487</v>
      </c>
      <c r="G168" t="s">
        <v>1596</v>
      </c>
      <c r="H168" t="s">
        <v>1589</v>
      </c>
      <c r="M168" s="4"/>
      <c r="N168" s="21"/>
      <c r="O168" s="23"/>
      <c r="P168" s="6"/>
      <c r="Q168" s="4"/>
      <c r="R168" s="4"/>
      <c r="S168"/>
    </row>
    <row r="169" spans="1:19" x14ac:dyDescent="0.25">
      <c r="A169" s="27" t="s">
        <v>487</v>
      </c>
      <c r="B169" s="26" t="str">
        <f t="shared" si="9"/>
        <v>_6730</v>
      </c>
      <c r="C169" s="27" t="s">
        <v>805</v>
      </c>
      <c r="D169" s="27" t="s">
        <v>221</v>
      </c>
      <c r="E169" s="6" t="str">
        <f t="shared" si="10"/>
        <v/>
      </c>
      <c r="F169" t="s">
        <v>487</v>
      </c>
      <c r="G169" t="s">
        <v>805</v>
      </c>
      <c r="H169" t="s">
        <v>221</v>
      </c>
      <c r="M169" s="4"/>
      <c r="N169" s="21"/>
      <c r="O169" s="23"/>
      <c r="P169" s="6"/>
      <c r="Q169" s="4"/>
      <c r="R169" s="4"/>
      <c r="S169"/>
    </row>
    <row r="170" spans="1:19" x14ac:dyDescent="0.25">
      <c r="A170" s="27" t="s">
        <v>487</v>
      </c>
      <c r="B170" s="26" t="str">
        <f t="shared" si="9"/>
        <v>_6730</v>
      </c>
      <c r="C170" s="27" t="s">
        <v>806</v>
      </c>
      <c r="D170" s="27" t="s">
        <v>223</v>
      </c>
      <c r="E170" s="6" t="str">
        <f t="shared" si="10"/>
        <v/>
      </c>
      <c r="F170" t="s">
        <v>487</v>
      </c>
      <c r="G170" t="s">
        <v>806</v>
      </c>
      <c r="H170" t="s">
        <v>223</v>
      </c>
      <c r="M170" s="4"/>
      <c r="N170" s="21"/>
      <c r="O170" s="23"/>
      <c r="P170" s="6"/>
      <c r="Q170" s="4"/>
      <c r="R170" s="4"/>
      <c r="S170"/>
    </row>
    <row r="171" spans="1:19" x14ac:dyDescent="0.25">
      <c r="A171" s="13" t="s">
        <v>488</v>
      </c>
      <c r="B171" s="26" t="str">
        <f t="shared" si="9"/>
        <v>_6731</v>
      </c>
      <c r="C171" s="13" t="s">
        <v>538</v>
      </c>
      <c r="D171" s="13" t="s">
        <v>225</v>
      </c>
      <c r="E171" s="6" t="str">
        <f t="shared" si="10"/>
        <v/>
      </c>
      <c r="F171" t="s">
        <v>488</v>
      </c>
      <c r="G171" t="s">
        <v>538</v>
      </c>
      <c r="H171" t="s">
        <v>225</v>
      </c>
      <c r="M171" s="4"/>
      <c r="N171" s="21"/>
      <c r="O171" s="23"/>
      <c r="P171" s="6"/>
      <c r="Q171" s="4"/>
      <c r="R171" s="4"/>
      <c r="S171"/>
    </row>
    <row r="172" spans="1:19" x14ac:dyDescent="0.25">
      <c r="A172" s="13" t="s">
        <v>488</v>
      </c>
      <c r="B172" s="26" t="str">
        <f t="shared" si="9"/>
        <v>_6731</v>
      </c>
      <c r="C172" s="13" t="s">
        <v>536</v>
      </c>
      <c r="D172" s="13" t="s">
        <v>211</v>
      </c>
      <c r="E172" s="6" t="str">
        <f t="shared" si="10"/>
        <v/>
      </c>
      <c r="F172" t="s">
        <v>488</v>
      </c>
      <c r="G172" t="s">
        <v>536</v>
      </c>
      <c r="H172" t="s">
        <v>211</v>
      </c>
      <c r="M172" s="4"/>
      <c r="N172" s="21"/>
      <c r="O172" s="23"/>
      <c r="P172" s="6"/>
      <c r="Q172" s="4"/>
      <c r="R172" s="4"/>
      <c r="S172"/>
    </row>
    <row r="173" spans="1:19" x14ac:dyDescent="0.25">
      <c r="A173" s="13" t="s">
        <v>488</v>
      </c>
      <c r="B173" s="26" t="str">
        <f t="shared" si="9"/>
        <v>_6731</v>
      </c>
      <c r="C173" s="13" t="s">
        <v>1597</v>
      </c>
      <c r="D173" s="13" t="s">
        <v>1588</v>
      </c>
      <c r="E173" s="6" t="str">
        <f t="shared" si="10"/>
        <v/>
      </c>
      <c r="F173" t="s">
        <v>488</v>
      </c>
      <c r="G173" t="s">
        <v>1597</v>
      </c>
      <c r="H173" t="s">
        <v>1588</v>
      </c>
      <c r="M173" s="4"/>
      <c r="N173" s="21"/>
      <c r="O173" s="23"/>
      <c r="P173" s="6"/>
      <c r="Q173" s="4"/>
      <c r="R173" s="4"/>
      <c r="S173"/>
    </row>
    <row r="174" spans="1:19" x14ac:dyDescent="0.25">
      <c r="A174" s="13" t="s">
        <v>488</v>
      </c>
      <c r="B174" s="26" t="str">
        <f t="shared" si="9"/>
        <v>_6731</v>
      </c>
      <c r="C174" s="13" t="s">
        <v>537</v>
      </c>
      <c r="D174" s="13" t="s">
        <v>219</v>
      </c>
      <c r="E174" s="6" t="str">
        <f t="shared" si="10"/>
        <v/>
      </c>
      <c r="F174" t="s">
        <v>488</v>
      </c>
      <c r="G174" t="s">
        <v>537</v>
      </c>
      <c r="H174" t="s">
        <v>219</v>
      </c>
      <c r="M174" s="4"/>
      <c r="N174" s="21"/>
      <c r="O174" s="23"/>
      <c r="P174" s="6"/>
      <c r="Q174" s="4"/>
      <c r="R174" s="4"/>
      <c r="S174"/>
    </row>
    <row r="175" spans="1:19" x14ac:dyDescent="0.25">
      <c r="A175" s="27" t="s">
        <v>489</v>
      </c>
      <c r="B175" s="26" t="str">
        <f t="shared" si="9"/>
        <v>_6732</v>
      </c>
      <c r="C175" s="27" t="s">
        <v>1598</v>
      </c>
      <c r="D175" s="27" t="s">
        <v>217</v>
      </c>
      <c r="E175" s="6" t="str">
        <f t="shared" si="10"/>
        <v/>
      </c>
      <c r="F175" t="s">
        <v>489</v>
      </c>
      <c r="G175" t="s">
        <v>1598</v>
      </c>
      <c r="H175" t="s">
        <v>217</v>
      </c>
      <c r="M175" s="4"/>
      <c r="N175" s="21"/>
      <c r="O175" s="23"/>
      <c r="P175" s="6"/>
      <c r="Q175" s="4"/>
      <c r="R175" s="4"/>
      <c r="S175"/>
    </row>
    <row r="176" spans="1:19" x14ac:dyDescent="0.25">
      <c r="A176" s="27" t="s">
        <v>489</v>
      </c>
      <c r="B176" s="26" t="str">
        <f t="shared" si="9"/>
        <v>_6732</v>
      </c>
      <c r="C176" s="27" t="s">
        <v>539</v>
      </c>
      <c r="D176" s="27" t="s">
        <v>215</v>
      </c>
      <c r="E176" s="6" t="str">
        <f t="shared" si="10"/>
        <v/>
      </c>
      <c r="F176" t="s">
        <v>489</v>
      </c>
      <c r="G176" t="s">
        <v>539</v>
      </c>
      <c r="H176" t="s">
        <v>215</v>
      </c>
      <c r="M176" s="4"/>
      <c r="N176" s="21"/>
      <c r="O176" s="23"/>
      <c r="P176" s="6"/>
      <c r="Q176" s="4"/>
      <c r="R176" s="4"/>
      <c r="S176"/>
    </row>
    <row r="177" spans="1:19" x14ac:dyDescent="0.25">
      <c r="A177" s="27" t="s">
        <v>489</v>
      </c>
      <c r="B177" s="26" t="str">
        <f t="shared" si="9"/>
        <v>_6732</v>
      </c>
      <c r="C177" s="27" t="s">
        <v>1599</v>
      </c>
      <c r="D177" s="27" t="s">
        <v>1590</v>
      </c>
      <c r="E177" s="6" t="str">
        <f t="shared" si="10"/>
        <v/>
      </c>
      <c r="F177" t="s">
        <v>489</v>
      </c>
      <c r="G177" t="s">
        <v>1599</v>
      </c>
      <c r="H177" t="s">
        <v>1590</v>
      </c>
      <c r="N177" s="21"/>
      <c r="O177" s="23"/>
      <c r="P177" s="6"/>
      <c r="Q177" s="4"/>
      <c r="R177" s="4"/>
      <c r="S177"/>
    </row>
    <row r="178" spans="1:19" x14ac:dyDescent="0.25">
      <c r="A178" s="13" t="s">
        <v>490</v>
      </c>
      <c r="B178" s="26" t="str">
        <f t="shared" si="9"/>
        <v>_6733</v>
      </c>
      <c r="C178" s="13" t="s">
        <v>540</v>
      </c>
      <c r="D178" s="13" t="s">
        <v>201</v>
      </c>
      <c r="E178" s="6" t="str">
        <f t="shared" si="10"/>
        <v/>
      </c>
      <c r="F178" t="s">
        <v>490</v>
      </c>
      <c r="G178" t="s">
        <v>540</v>
      </c>
      <c r="H178" t="s">
        <v>201</v>
      </c>
      <c r="N178" s="21"/>
      <c r="O178" s="23"/>
      <c r="P178" s="6"/>
      <c r="Q178" s="4"/>
      <c r="R178" s="4"/>
      <c r="S178"/>
    </row>
    <row r="179" spans="1:19" x14ac:dyDescent="0.25">
      <c r="A179" s="27" t="s">
        <v>491</v>
      </c>
      <c r="B179" s="26" t="str">
        <f t="shared" si="9"/>
        <v>_6734</v>
      </c>
      <c r="C179" s="27" t="s">
        <v>541</v>
      </c>
      <c r="D179" s="27" t="s">
        <v>187</v>
      </c>
      <c r="E179" s="6" t="str">
        <f t="shared" si="10"/>
        <v/>
      </c>
      <c r="F179" t="s">
        <v>491</v>
      </c>
      <c r="G179" t="s">
        <v>541</v>
      </c>
      <c r="H179" t="s">
        <v>187</v>
      </c>
      <c r="N179" s="21"/>
      <c r="O179" s="23"/>
      <c r="P179" s="6"/>
      <c r="Q179" s="4"/>
      <c r="R179" s="4"/>
      <c r="S179"/>
    </row>
    <row r="180" spans="1:19" x14ac:dyDescent="0.25">
      <c r="A180" s="13" t="s">
        <v>492</v>
      </c>
      <c r="B180" s="26" t="str">
        <f t="shared" si="9"/>
        <v>_6735</v>
      </c>
      <c r="C180" s="13" t="s">
        <v>542</v>
      </c>
      <c r="D180" s="13" t="s">
        <v>191</v>
      </c>
      <c r="E180" s="6" t="str">
        <f t="shared" si="10"/>
        <v/>
      </c>
      <c r="F180" t="s">
        <v>492</v>
      </c>
      <c r="G180" t="s">
        <v>542</v>
      </c>
      <c r="H180" t="s">
        <v>191</v>
      </c>
      <c r="N180" s="21"/>
      <c r="O180" s="23"/>
      <c r="P180" s="6"/>
      <c r="Q180" s="4"/>
      <c r="R180" s="4"/>
      <c r="S180"/>
    </row>
    <row r="181" spans="1:19" x14ac:dyDescent="0.25">
      <c r="A181" s="27" t="s">
        <v>493</v>
      </c>
      <c r="B181" s="26" t="str">
        <f t="shared" si="9"/>
        <v>_6736</v>
      </c>
      <c r="C181" s="27" t="s">
        <v>544</v>
      </c>
      <c r="D181" s="27" t="s">
        <v>189</v>
      </c>
      <c r="E181" s="6" t="str">
        <f t="shared" si="10"/>
        <v/>
      </c>
      <c r="F181" t="s">
        <v>493</v>
      </c>
      <c r="G181" t="s">
        <v>544</v>
      </c>
      <c r="H181" t="s">
        <v>189</v>
      </c>
      <c r="N181" s="21"/>
      <c r="O181" s="23"/>
      <c r="P181" s="6"/>
      <c r="Q181" s="4"/>
      <c r="R181" s="4"/>
      <c r="S181"/>
    </row>
    <row r="182" spans="1:19" x14ac:dyDescent="0.25">
      <c r="A182" s="27" t="s">
        <v>493</v>
      </c>
      <c r="B182" s="26" t="str">
        <f t="shared" si="9"/>
        <v>_6736</v>
      </c>
      <c r="C182" s="27" t="s">
        <v>543</v>
      </c>
      <c r="D182" s="27" t="s">
        <v>193</v>
      </c>
      <c r="E182" s="6" t="str">
        <f t="shared" si="10"/>
        <v/>
      </c>
      <c r="F182" t="s">
        <v>493</v>
      </c>
      <c r="G182" t="s">
        <v>543</v>
      </c>
      <c r="H182" t="s">
        <v>193</v>
      </c>
      <c r="N182" s="21"/>
      <c r="O182" s="23"/>
      <c r="P182" s="6"/>
      <c r="Q182" s="4"/>
      <c r="R182" s="4"/>
      <c r="S182"/>
    </row>
    <row r="183" spans="1:19" x14ac:dyDescent="0.25">
      <c r="A183" s="13" t="s">
        <v>494</v>
      </c>
      <c r="B183" s="26" t="str">
        <f t="shared" si="9"/>
        <v>_6737</v>
      </c>
      <c r="C183" s="13" t="s">
        <v>545</v>
      </c>
      <c r="D183" s="13" t="s">
        <v>332</v>
      </c>
      <c r="E183" s="6" t="str">
        <f t="shared" si="10"/>
        <v/>
      </c>
      <c r="F183" t="s">
        <v>494</v>
      </c>
      <c r="G183" t="s">
        <v>545</v>
      </c>
      <c r="H183" t="s">
        <v>332</v>
      </c>
      <c r="N183" s="21"/>
      <c r="O183" s="23"/>
      <c r="P183" s="6"/>
      <c r="Q183" s="4"/>
      <c r="R183" s="4"/>
      <c r="S183"/>
    </row>
    <row r="184" spans="1:19" x14ac:dyDescent="0.25">
      <c r="A184" s="13" t="s">
        <v>494</v>
      </c>
      <c r="B184" s="26" t="str">
        <f t="shared" si="9"/>
        <v>_6737</v>
      </c>
      <c r="C184" s="13" t="s">
        <v>546</v>
      </c>
      <c r="D184" s="13" t="s">
        <v>331</v>
      </c>
      <c r="E184" s="6" t="str">
        <f t="shared" si="10"/>
        <v/>
      </c>
      <c r="F184" t="s">
        <v>494</v>
      </c>
      <c r="G184" t="s">
        <v>546</v>
      </c>
      <c r="H184" t="s">
        <v>331</v>
      </c>
      <c r="N184" s="21"/>
      <c r="O184" s="23"/>
      <c r="P184" s="6"/>
      <c r="Q184" s="4"/>
      <c r="R184" s="4"/>
      <c r="S184"/>
    </row>
    <row r="185" spans="1:19" x14ac:dyDescent="0.25">
      <c r="A185" s="13" t="s">
        <v>494</v>
      </c>
      <c r="B185" s="26" t="str">
        <f t="shared" si="9"/>
        <v>_6737</v>
      </c>
      <c r="C185" s="11" t="s">
        <v>724</v>
      </c>
      <c r="D185" s="13" t="s">
        <v>333</v>
      </c>
      <c r="E185" s="6" t="str">
        <f t="shared" si="10"/>
        <v/>
      </c>
      <c r="F185" t="s">
        <v>494</v>
      </c>
      <c r="G185" t="s">
        <v>724</v>
      </c>
      <c r="H185" t="s">
        <v>333</v>
      </c>
      <c r="N185" s="21"/>
      <c r="O185" s="23"/>
      <c r="P185" s="6"/>
      <c r="Q185" s="4"/>
      <c r="R185" s="4"/>
      <c r="S185"/>
    </row>
    <row r="186" spans="1:19" x14ac:dyDescent="0.25">
      <c r="A186" s="13" t="s">
        <v>494</v>
      </c>
      <c r="B186" s="26" t="str">
        <f t="shared" si="9"/>
        <v>_6737</v>
      </c>
      <c r="C186" s="13" t="s">
        <v>547</v>
      </c>
      <c r="D186" s="13" t="s">
        <v>334</v>
      </c>
      <c r="E186" s="6" t="str">
        <f t="shared" si="10"/>
        <v/>
      </c>
      <c r="F186" t="s">
        <v>494</v>
      </c>
      <c r="G186" t="s">
        <v>547</v>
      </c>
      <c r="H186" t="s">
        <v>334</v>
      </c>
      <c r="N186" s="21"/>
      <c r="O186" s="23"/>
      <c r="P186" s="6"/>
      <c r="Q186" s="4"/>
      <c r="R186" s="4"/>
      <c r="S186"/>
    </row>
    <row r="187" spans="1:19" x14ac:dyDescent="0.25">
      <c r="A187" s="35" t="s">
        <v>579</v>
      </c>
      <c r="B187" s="26" t="str">
        <f t="shared" si="9"/>
        <v>_6741</v>
      </c>
      <c r="C187" s="28" t="s">
        <v>595</v>
      </c>
      <c r="D187" s="36" t="s">
        <v>603</v>
      </c>
      <c r="E187" s="6" t="str">
        <f t="shared" si="10"/>
        <v/>
      </c>
      <c r="F187" t="s">
        <v>579</v>
      </c>
      <c r="G187" t="s">
        <v>595</v>
      </c>
      <c r="H187" t="s">
        <v>603</v>
      </c>
      <c r="N187" s="21"/>
      <c r="O187" s="23"/>
      <c r="P187" s="6"/>
      <c r="Q187" s="4"/>
      <c r="R187" s="4"/>
      <c r="S187"/>
    </row>
    <row r="188" spans="1:19" x14ac:dyDescent="0.25">
      <c r="A188" s="24" t="s">
        <v>580</v>
      </c>
      <c r="B188" s="26" t="str">
        <f t="shared" si="9"/>
        <v>_6797</v>
      </c>
      <c r="C188" s="11" t="s">
        <v>596</v>
      </c>
      <c r="D188" s="6" t="s">
        <v>604</v>
      </c>
      <c r="E188" s="6" t="str">
        <f t="shared" si="10"/>
        <v/>
      </c>
      <c r="F188" t="s">
        <v>580</v>
      </c>
      <c r="G188" t="s">
        <v>596</v>
      </c>
      <c r="H188" t="s">
        <v>604</v>
      </c>
      <c r="N188" s="21"/>
      <c r="O188" s="23"/>
      <c r="P188" s="6"/>
      <c r="Q188" s="4"/>
      <c r="R188" s="4"/>
      <c r="S188"/>
    </row>
    <row r="189" spans="1:19" x14ac:dyDescent="0.25">
      <c r="A189" s="35" t="s">
        <v>581</v>
      </c>
      <c r="B189" s="26" t="str">
        <f t="shared" si="9"/>
        <v>_6798</v>
      </c>
      <c r="C189" s="28" t="s">
        <v>597</v>
      </c>
      <c r="D189" s="36" t="s">
        <v>605</v>
      </c>
      <c r="E189" s="6" t="str">
        <f t="shared" si="10"/>
        <v/>
      </c>
      <c r="F189" t="s">
        <v>581</v>
      </c>
      <c r="G189" t="s">
        <v>597</v>
      </c>
      <c r="H189" t="s">
        <v>605</v>
      </c>
      <c r="N189" s="21"/>
      <c r="O189" s="23"/>
      <c r="P189" s="6"/>
      <c r="Q189" s="4"/>
      <c r="R189" s="4"/>
      <c r="S189"/>
    </row>
    <row r="190" spans="1:19" x14ac:dyDescent="0.25">
      <c r="A190" s="35">
        <v>6799</v>
      </c>
      <c r="B190" s="26" t="str">
        <f t="shared" si="9"/>
        <v>_6799</v>
      </c>
      <c r="C190" s="28" t="s">
        <v>598</v>
      </c>
      <c r="D190" s="36" t="s">
        <v>337</v>
      </c>
      <c r="E190" s="6" t="str">
        <f t="shared" si="10"/>
        <v/>
      </c>
      <c r="F190" t="s">
        <v>707</v>
      </c>
      <c r="G190" t="s">
        <v>598</v>
      </c>
      <c r="H190" t="s">
        <v>337</v>
      </c>
      <c r="N190" s="21"/>
      <c r="O190" s="23"/>
      <c r="P190" s="6"/>
      <c r="Q190" s="4"/>
      <c r="R190" s="4"/>
      <c r="S190"/>
    </row>
    <row r="191" spans="1:19" x14ac:dyDescent="0.25">
      <c r="A191" s="24">
        <v>6800</v>
      </c>
      <c r="B191" s="26" t="str">
        <f t="shared" si="9"/>
        <v>_6800</v>
      </c>
      <c r="C191" s="11" t="s">
        <v>599</v>
      </c>
      <c r="D191" s="6" t="s">
        <v>338</v>
      </c>
      <c r="E191" s="6" t="str">
        <f t="shared" si="10"/>
        <v/>
      </c>
      <c r="F191" t="s">
        <v>710</v>
      </c>
      <c r="G191" t="s">
        <v>599</v>
      </c>
      <c r="H191" t="s">
        <v>338</v>
      </c>
      <c r="N191" s="21"/>
      <c r="O191" s="23"/>
      <c r="P191" s="6"/>
      <c r="Q191" s="4"/>
      <c r="R191" s="4"/>
      <c r="S191"/>
    </row>
    <row r="192" spans="1:19" x14ac:dyDescent="0.25">
      <c r="A192" s="24" t="s">
        <v>582</v>
      </c>
      <c r="B192" s="26" t="str">
        <f t="shared" si="9"/>
        <v>_6801</v>
      </c>
      <c r="C192" s="11" t="s">
        <v>600</v>
      </c>
      <c r="D192" s="6" t="s">
        <v>341</v>
      </c>
      <c r="E192" s="6" t="str">
        <f t="shared" si="10"/>
        <v/>
      </c>
      <c r="F192" t="s">
        <v>582</v>
      </c>
      <c r="G192" t="s">
        <v>600</v>
      </c>
      <c r="H192" t="s">
        <v>341</v>
      </c>
      <c r="N192" s="21"/>
      <c r="O192" s="23"/>
      <c r="P192" s="6"/>
      <c r="Q192" s="4"/>
      <c r="R192" s="4"/>
      <c r="S192"/>
    </row>
    <row r="193" spans="1:19" x14ac:dyDescent="0.25">
      <c r="A193" s="35" t="s">
        <v>583</v>
      </c>
      <c r="B193" s="26" t="str">
        <f t="shared" si="9"/>
        <v>_6831</v>
      </c>
      <c r="C193" s="28" t="s">
        <v>1412</v>
      </c>
      <c r="D193" s="36" t="s">
        <v>606</v>
      </c>
      <c r="E193" s="6" t="str">
        <f t="shared" si="10"/>
        <v/>
      </c>
      <c r="F193" t="s">
        <v>583</v>
      </c>
      <c r="G193" t="s">
        <v>1412</v>
      </c>
      <c r="H193" t="s">
        <v>606</v>
      </c>
      <c r="N193" s="21"/>
      <c r="O193" s="23"/>
      <c r="P193" s="6"/>
      <c r="Q193" s="4"/>
      <c r="R193" s="4"/>
      <c r="S193"/>
    </row>
    <row r="194" spans="1:19" x14ac:dyDescent="0.25">
      <c r="A194" s="24" t="s">
        <v>584</v>
      </c>
      <c r="B194" s="26" t="str">
        <f t="shared" ref="B194:B203" si="11">CONCATENATE("_",A194)</f>
        <v>_6832</v>
      </c>
      <c r="C194" s="11" t="s">
        <v>601</v>
      </c>
      <c r="D194" s="6" t="s">
        <v>607</v>
      </c>
      <c r="E194" s="6" t="str">
        <f t="shared" si="10"/>
        <v/>
      </c>
      <c r="F194" t="s">
        <v>584</v>
      </c>
      <c r="G194" t="s">
        <v>601</v>
      </c>
      <c r="H194" t="s">
        <v>607</v>
      </c>
      <c r="N194" s="21"/>
      <c r="O194" s="23"/>
      <c r="P194" s="6"/>
      <c r="Q194" s="4"/>
      <c r="R194" s="4"/>
      <c r="S194"/>
    </row>
    <row r="195" spans="1:19" x14ac:dyDescent="0.25">
      <c r="A195" s="35" t="s">
        <v>585</v>
      </c>
      <c r="B195" s="26" t="str">
        <f t="shared" si="11"/>
        <v>_6833</v>
      </c>
      <c r="C195" s="28" t="s">
        <v>602</v>
      </c>
      <c r="D195" s="36" t="s">
        <v>608</v>
      </c>
      <c r="E195" s="6" t="str">
        <f t="shared" si="10"/>
        <v/>
      </c>
      <c r="F195" t="s">
        <v>585</v>
      </c>
      <c r="G195" t="s">
        <v>602</v>
      </c>
      <c r="H195" t="s">
        <v>608</v>
      </c>
      <c r="N195" s="21"/>
      <c r="O195" s="23"/>
      <c r="P195" s="6"/>
      <c r="Q195" s="4"/>
      <c r="R195" s="4"/>
      <c r="S195"/>
    </row>
    <row r="196" spans="1:19" x14ac:dyDescent="0.25">
      <c r="A196" s="12" t="s">
        <v>706</v>
      </c>
      <c r="B196" s="26" t="str">
        <f t="shared" si="11"/>
        <v>_6843</v>
      </c>
      <c r="C196" s="11" t="s">
        <v>713</v>
      </c>
      <c r="D196" s="12" t="s">
        <v>409</v>
      </c>
      <c r="E196" s="6" t="str">
        <f t="shared" si="10"/>
        <v/>
      </c>
      <c r="F196" t="s">
        <v>706</v>
      </c>
      <c r="G196" t="s">
        <v>713</v>
      </c>
      <c r="H196" t="s">
        <v>409</v>
      </c>
      <c r="N196" s="21"/>
      <c r="O196" s="23"/>
      <c r="P196" s="6"/>
      <c r="Q196" s="4"/>
      <c r="R196" s="4"/>
      <c r="S196"/>
    </row>
    <row r="197" spans="1:19" x14ac:dyDescent="0.25">
      <c r="A197" s="26" t="s">
        <v>708</v>
      </c>
      <c r="B197" s="26" t="str">
        <f t="shared" si="11"/>
        <v>_6844</v>
      </c>
      <c r="C197" s="28" t="s">
        <v>725</v>
      </c>
      <c r="D197" s="26" t="s">
        <v>505</v>
      </c>
      <c r="E197" s="6" t="str">
        <f t="shared" si="10"/>
        <v/>
      </c>
      <c r="F197" t="s">
        <v>708</v>
      </c>
      <c r="G197" t="s">
        <v>725</v>
      </c>
      <c r="H197" t="s">
        <v>505</v>
      </c>
      <c r="N197" s="21"/>
      <c r="O197" s="23"/>
      <c r="P197" s="6"/>
      <c r="Q197" s="4"/>
      <c r="R197" s="4"/>
      <c r="S197"/>
    </row>
    <row r="198" spans="1:19" x14ac:dyDescent="0.25">
      <c r="A198" s="12" t="s">
        <v>711</v>
      </c>
      <c r="B198" s="26" t="str">
        <f t="shared" si="11"/>
        <v>_6845</v>
      </c>
      <c r="C198" s="11" t="s">
        <v>732</v>
      </c>
      <c r="D198" s="12" t="s">
        <v>504</v>
      </c>
      <c r="E198" s="6" t="str">
        <f t="shared" si="10"/>
        <v/>
      </c>
      <c r="F198" t="s">
        <v>711</v>
      </c>
      <c r="G198" t="s">
        <v>732</v>
      </c>
      <c r="H198" t="s">
        <v>504</v>
      </c>
      <c r="N198" s="21"/>
      <c r="O198" s="23"/>
      <c r="P198" s="6"/>
      <c r="Q198" s="4"/>
      <c r="R198" s="4"/>
      <c r="S198"/>
    </row>
    <row r="199" spans="1:19" x14ac:dyDescent="0.25">
      <c r="A199" s="26" t="s">
        <v>709</v>
      </c>
      <c r="B199" s="26" t="str">
        <f t="shared" si="11"/>
        <v>_6846</v>
      </c>
      <c r="C199" s="28" t="s">
        <v>726</v>
      </c>
      <c r="D199" s="26" t="s">
        <v>727</v>
      </c>
      <c r="E199" s="6" t="str">
        <f t="shared" si="10"/>
        <v/>
      </c>
      <c r="F199" t="s">
        <v>709</v>
      </c>
      <c r="G199" t="s">
        <v>726</v>
      </c>
      <c r="H199" t="s">
        <v>727</v>
      </c>
      <c r="N199" s="21"/>
      <c r="O199" s="23"/>
      <c r="P199" s="6"/>
      <c r="Q199" s="4"/>
      <c r="R199" s="4"/>
      <c r="S199"/>
    </row>
    <row r="200" spans="1:19" x14ac:dyDescent="0.25">
      <c r="A200" s="12" t="s">
        <v>712</v>
      </c>
      <c r="B200" s="26" t="str">
        <f t="shared" si="11"/>
        <v>_6847</v>
      </c>
      <c r="C200" s="11" t="s">
        <v>733</v>
      </c>
      <c r="D200" s="12" t="s">
        <v>734</v>
      </c>
      <c r="E200" s="6" t="str">
        <f t="shared" si="10"/>
        <v/>
      </c>
      <c r="F200" t="s">
        <v>712</v>
      </c>
      <c r="G200" t="s">
        <v>733</v>
      </c>
      <c r="H200" t="s">
        <v>734</v>
      </c>
      <c r="N200" s="21"/>
      <c r="O200" s="23"/>
      <c r="P200" s="6"/>
      <c r="Q200" s="4"/>
      <c r="R200" s="4"/>
      <c r="S200"/>
    </row>
    <row r="201" spans="1:19" x14ac:dyDescent="0.25">
      <c r="A201" s="26" t="s">
        <v>809</v>
      </c>
      <c r="B201" s="26" t="str">
        <f t="shared" si="11"/>
        <v>_6946</v>
      </c>
      <c r="C201" s="28" t="s">
        <v>807</v>
      </c>
      <c r="D201" s="26" t="s">
        <v>512</v>
      </c>
      <c r="E201" s="6" t="str">
        <f t="shared" si="10"/>
        <v/>
      </c>
      <c r="F201" t="s">
        <v>809</v>
      </c>
      <c r="G201" t="s">
        <v>807</v>
      </c>
      <c r="H201" t="s">
        <v>512</v>
      </c>
      <c r="N201" s="21"/>
      <c r="O201" s="23"/>
      <c r="P201" s="6"/>
      <c r="Q201" s="4"/>
      <c r="R201" s="4"/>
      <c r="S201"/>
    </row>
    <row r="202" spans="1:19" x14ac:dyDescent="0.25">
      <c r="A202" s="338" t="s">
        <v>1767</v>
      </c>
      <c r="B202" s="26" t="str">
        <f t="shared" si="11"/>
        <v>_7029</v>
      </c>
      <c r="C202" t="s">
        <v>1772</v>
      </c>
      <c r="D202" s="336" t="s">
        <v>1775</v>
      </c>
      <c r="E202" s="6" t="str">
        <f t="shared" si="10"/>
        <v/>
      </c>
      <c r="F202" t="s">
        <v>1767</v>
      </c>
      <c r="G202" t="s">
        <v>1772</v>
      </c>
      <c r="H202" s="336" t="s">
        <v>1775</v>
      </c>
      <c r="K202" s="21"/>
      <c r="Q202" s="4"/>
      <c r="R202" s="4"/>
      <c r="S202"/>
    </row>
    <row r="203" spans="1:19" x14ac:dyDescent="0.25">
      <c r="A203" s="338" t="s">
        <v>1767</v>
      </c>
      <c r="B203" s="26" t="str">
        <f t="shared" si="11"/>
        <v>_7029</v>
      </c>
      <c r="C203" t="s">
        <v>1773</v>
      </c>
      <c r="D203" s="336" t="s">
        <v>1776</v>
      </c>
      <c r="F203" t="s">
        <v>1767</v>
      </c>
      <c r="G203" t="s">
        <v>1773</v>
      </c>
      <c r="H203" s="336" t="s">
        <v>1776</v>
      </c>
      <c r="Q203" s="4"/>
      <c r="R203" s="4"/>
      <c r="S203"/>
    </row>
    <row r="204" spans="1:19" x14ac:dyDescent="0.25">
      <c r="Q204" s="4"/>
      <c r="R204" s="4"/>
      <c r="S204"/>
    </row>
    <row r="205" spans="1:19" x14ac:dyDescent="0.25">
      <c r="R205" s="4"/>
      <c r="S205"/>
    </row>
    <row r="206" spans="1:19" x14ac:dyDescent="0.25">
      <c r="R206" s="4"/>
      <c r="S206"/>
    </row>
    <row r="207" spans="1:19" x14ac:dyDescent="0.25">
      <c r="S207"/>
    </row>
    <row r="208" spans="1:19" x14ac:dyDescent="0.25">
      <c r="S208"/>
    </row>
    <row r="209" spans="19:19" x14ac:dyDescent="0.25">
      <c r="S209"/>
    </row>
  </sheetData>
  <sheetProtection algorithmName="SHA-512" hashValue="H2aZ94GOXZUFVKBSFj0Os7SQpBOycU0s1LQ+xvhXKqelhh/hBMPShEJtpRYMNDX4X4RSlOWu3rCdT3Li1xJJLg==" saltValue="Ehy24o6kxwNhGwNh+nmUQQ==" spinCount="100000" sheet="1" objects="1" scenarios="1"/>
  <autoFilter ref="Y7:Z99" xr:uid="{00000000-0001-0000-0000-000000000000}"/>
  <pageMargins left="0.7" right="0.7" top="0.17" bottom="0.28000000000000003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204"/>
  <sheetViews>
    <sheetView zoomScale="80" zoomScaleNormal="80" workbookViewId="0">
      <pane ySplit="2" topLeftCell="A181" activePane="bottomLeft" state="frozen"/>
      <selection sqref="A1:XFD1048576"/>
      <selection pane="bottomLeft" activeCell="D212" sqref="D212"/>
    </sheetView>
  </sheetViews>
  <sheetFormatPr baseColWidth="10" defaultColWidth="11.42578125" defaultRowHeight="15" x14ac:dyDescent="0.25"/>
  <cols>
    <col min="1" max="1" width="50.85546875" style="10" bestFit="1" customWidth="1"/>
    <col min="2" max="2" width="11.5703125" style="10" bestFit="1" customWidth="1"/>
    <col min="3" max="3" width="11.28515625" style="10" bestFit="1" customWidth="1"/>
    <col min="4" max="4" width="33.5703125" style="10" bestFit="1" customWidth="1"/>
    <col min="5" max="5" width="21.28515625" style="10" bestFit="1" customWidth="1"/>
    <col min="6" max="6" width="9.28515625" style="10" bestFit="1" customWidth="1"/>
    <col min="7" max="7" width="6.42578125" style="10" bestFit="1" customWidth="1"/>
    <col min="8" max="8" width="7.85546875" style="10" bestFit="1" customWidth="1"/>
    <col min="9" max="9" width="7.28515625" style="10" bestFit="1" customWidth="1"/>
    <col min="10" max="10" width="8" style="10" customWidth="1"/>
    <col min="11" max="11" width="52.7109375" style="10" bestFit="1" customWidth="1"/>
    <col min="12" max="12" width="14.28515625" style="10" bestFit="1" customWidth="1"/>
    <col min="13" max="13" width="11.7109375" style="10" bestFit="1" customWidth="1"/>
    <col min="14" max="15" width="12.85546875" style="10" bestFit="1" customWidth="1"/>
    <col min="16" max="16" width="11" style="10" bestFit="1" customWidth="1"/>
    <col min="17" max="17" width="13.5703125" style="10" bestFit="1" customWidth="1"/>
    <col min="18" max="18" width="9.85546875" style="10" bestFit="1" customWidth="1"/>
    <col min="19" max="19" width="37.140625" style="10" bestFit="1" customWidth="1"/>
    <col min="22" max="16384" width="11.42578125" style="4"/>
  </cols>
  <sheetData>
    <row r="1" spans="1:22" x14ac:dyDescent="0.25">
      <c r="A1" s="3">
        <v>1</v>
      </c>
      <c r="B1" s="3">
        <v>2</v>
      </c>
      <c r="C1" s="3">
        <v>3</v>
      </c>
      <c r="D1" s="3">
        <v>4</v>
      </c>
      <c r="E1" s="3">
        <v>5</v>
      </c>
      <c r="F1" s="3">
        <v>6</v>
      </c>
      <c r="G1" s="3">
        <v>7</v>
      </c>
      <c r="H1" s="3">
        <v>8</v>
      </c>
      <c r="I1" s="3">
        <v>9</v>
      </c>
      <c r="J1" s="3">
        <v>10</v>
      </c>
      <c r="K1" s="3">
        <v>11</v>
      </c>
      <c r="L1" s="3">
        <v>12</v>
      </c>
      <c r="M1" s="3">
        <v>13</v>
      </c>
      <c r="N1" s="3">
        <v>14</v>
      </c>
      <c r="O1" s="3">
        <v>15</v>
      </c>
      <c r="P1" s="3">
        <v>16</v>
      </c>
      <c r="Q1" s="3">
        <v>17</v>
      </c>
      <c r="R1" s="3">
        <v>18</v>
      </c>
      <c r="S1" s="3">
        <v>19</v>
      </c>
      <c r="T1" s="3">
        <v>20</v>
      </c>
      <c r="U1" s="3">
        <v>21</v>
      </c>
      <c r="V1" s="3">
        <v>22</v>
      </c>
    </row>
    <row r="2" spans="1:22" s="9" customFormat="1" x14ac:dyDescent="0.25">
      <c r="A2" s="7" t="s">
        <v>23</v>
      </c>
      <c r="B2" s="7" t="s">
        <v>22</v>
      </c>
      <c r="C2" s="7" t="s">
        <v>21</v>
      </c>
      <c r="D2" s="8" t="s">
        <v>567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137</v>
      </c>
      <c r="K2" s="42" t="s">
        <v>1712</v>
      </c>
      <c r="L2" s="7" t="s">
        <v>29</v>
      </c>
      <c r="M2" s="7" t="s">
        <v>30</v>
      </c>
      <c r="N2" s="7" t="s">
        <v>31</v>
      </c>
      <c r="O2" s="7" t="s">
        <v>32</v>
      </c>
      <c r="P2" s="7" t="s">
        <v>33</v>
      </c>
      <c r="Q2" s="37" t="s">
        <v>1600</v>
      </c>
      <c r="R2" s="37" t="s">
        <v>1601</v>
      </c>
      <c r="S2" s="38" t="s">
        <v>34</v>
      </c>
      <c r="T2" s="38" t="s">
        <v>1602</v>
      </c>
      <c r="U2" s="38" t="s">
        <v>1603</v>
      </c>
      <c r="V2" s="38" t="s">
        <v>1711</v>
      </c>
    </row>
    <row r="3" spans="1:22" x14ac:dyDescent="0.25">
      <c r="A3" t="s">
        <v>808</v>
      </c>
      <c r="B3" t="s">
        <v>810</v>
      </c>
      <c r="C3" t="s">
        <v>811</v>
      </c>
      <c r="D3"/>
      <c r="E3" t="s">
        <v>92</v>
      </c>
      <c r="F3" t="s">
        <v>2</v>
      </c>
      <c r="G3">
        <v>70201</v>
      </c>
      <c r="H3" t="s">
        <v>44</v>
      </c>
      <c r="I3" t="s">
        <v>3</v>
      </c>
      <c r="J3" t="s">
        <v>2</v>
      </c>
      <c r="K3" t="s">
        <v>1197</v>
      </c>
      <c r="L3" t="s">
        <v>43</v>
      </c>
      <c r="M3" t="s">
        <v>1429</v>
      </c>
      <c r="N3" t="s">
        <v>92</v>
      </c>
      <c r="O3" t="s">
        <v>813</v>
      </c>
      <c r="P3" t="s">
        <v>814</v>
      </c>
      <c r="Q3">
        <v>27104827</v>
      </c>
      <c r="R3" t="s">
        <v>1778</v>
      </c>
      <c r="S3" t="s">
        <v>815</v>
      </c>
      <c r="T3" t="s">
        <v>1778</v>
      </c>
      <c r="U3" t="s">
        <v>1604</v>
      </c>
      <c r="V3" t="s">
        <v>1779</v>
      </c>
    </row>
    <row r="4" spans="1:22" x14ac:dyDescent="0.25">
      <c r="A4" t="s">
        <v>155</v>
      </c>
      <c r="B4" t="s">
        <v>154</v>
      </c>
      <c r="C4" t="s">
        <v>156</v>
      </c>
      <c r="D4"/>
      <c r="E4" t="s">
        <v>609</v>
      </c>
      <c r="F4" t="s">
        <v>2</v>
      </c>
      <c r="G4">
        <v>10108</v>
      </c>
      <c r="H4" t="s">
        <v>35</v>
      </c>
      <c r="I4" t="s">
        <v>2</v>
      </c>
      <c r="J4" t="s">
        <v>9</v>
      </c>
      <c r="K4" t="s">
        <v>1189</v>
      </c>
      <c r="L4" t="s">
        <v>36</v>
      </c>
      <c r="M4" t="s">
        <v>36</v>
      </c>
      <c r="N4" t="s">
        <v>1456</v>
      </c>
      <c r="O4" t="s">
        <v>615</v>
      </c>
      <c r="P4" t="s">
        <v>1528</v>
      </c>
      <c r="Q4">
        <v>22566748</v>
      </c>
      <c r="R4" t="s">
        <v>1780</v>
      </c>
      <c r="S4" t="s">
        <v>1457</v>
      </c>
      <c r="T4" t="s">
        <v>1780</v>
      </c>
      <c r="U4" t="s">
        <v>1457</v>
      </c>
      <c r="V4" t="s">
        <v>1781</v>
      </c>
    </row>
    <row r="5" spans="1:22" x14ac:dyDescent="0.25">
      <c r="A5" t="s">
        <v>158</v>
      </c>
      <c r="B5" t="s">
        <v>157</v>
      </c>
      <c r="C5" t="s">
        <v>159</v>
      </c>
      <c r="D5"/>
      <c r="E5" t="s">
        <v>609</v>
      </c>
      <c r="F5" t="s">
        <v>5</v>
      </c>
      <c r="G5">
        <v>10901</v>
      </c>
      <c r="H5" t="s">
        <v>35</v>
      </c>
      <c r="I5" t="s">
        <v>10</v>
      </c>
      <c r="J5" t="s">
        <v>2</v>
      </c>
      <c r="K5" t="s">
        <v>1247</v>
      </c>
      <c r="L5" t="s">
        <v>36</v>
      </c>
      <c r="M5" t="s">
        <v>1489</v>
      </c>
      <c r="N5" t="s">
        <v>1489</v>
      </c>
      <c r="O5" t="s">
        <v>616</v>
      </c>
      <c r="P5" t="s">
        <v>1528</v>
      </c>
      <c r="Q5">
        <v>22033605</v>
      </c>
      <c r="R5" t="s">
        <v>1782</v>
      </c>
      <c r="S5" t="s">
        <v>552</v>
      </c>
      <c r="T5" t="s">
        <v>1783</v>
      </c>
      <c r="U5" t="s">
        <v>1605</v>
      </c>
      <c r="V5" t="s">
        <v>1784</v>
      </c>
    </row>
    <row r="6" spans="1:22" x14ac:dyDescent="0.25">
      <c r="A6" t="s">
        <v>160</v>
      </c>
      <c r="B6" t="s">
        <v>150</v>
      </c>
      <c r="C6" t="s">
        <v>161</v>
      </c>
      <c r="D6"/>
      <c r="E6" t="s">
        <v>609</v>
      </c>
      <c r="F6" t="s">
        <v>2</v>
      </c>
      <c r="G6">
        <v>10102</v>
      </c>
      <c r="H6" t="s">
        <v>35</v>
      </c>
      <c r="I6" t="s">
        <v>2</v>
      </c>
      <c r="J6" t="s">
        <v>3</v>
      </c>
      <c r="K6" t="s">
        <v>1181</v>
      </c>
      <c r="L6" t="s">
        <v>36</v>
      </c>
      <c r="M6" t="s">
        <v>36</v>
      </c>
      <c r="N6" t="s">
        <v>1417</v>
      </c>
      <c r="O6" t="s">
        <v>617</v>
      </c>
      <c r="P6" t="s">
        <v>1528</v>
      </c>
      <c r="Q6">
        <v>22229282</v>
      </c>
      <c r="R6" t="s">
        <v>1606</v>
      </c>
      <c r="S6" t="s">
        <v>1785</v>
      </c>
      <c r="T6" t="s">
        <v>1786</v>
      </c>
      <c r="U6" t="s">
        <v>1457</v>
      </c>
      <c r="V6" t="s">
        <v>1787</v>
      </c>
    </row>
    <row r="7" spans="1:22" x14ac:dyDescent="0.25">
      <c r="A7" t="s">
        <v>163</v>
      </c>
      <c r="B7" t="s">
        <v>162</v>
      </c>
      <c r="C7" t="s">
        <v>164</v>
      </c>
      <c r="D7"/>
      <c r="E7" t="s">
        <v>55</v>
      </c>
      <c r="F7" t="s">
        <v>4</v>
      </c>
      <c r="G7">
        <v>21001</v>
      </c>
      <c r="H7" t="s">
        <v>37</v>
      </c>
      <c r="I7" t="s">
        <v>11</v>
      </c>
      <c r="J7" t="s">
        <v>2</v>
      </c>
      <c r="K7" t="s">
        <v>858</v>
      </c>
      <c r="L7" t="s">
        <v>42</v>
      </c>
      <c r="M7" t="s">
        <v>55</v>
      </c>
      <c r="N7" t="s">
        <v>1479</v>
      </c>
      <c r="O7" t="s">
        <v>83</v>
      </c>
      <c r="P7" t="s">
        <v>1528</v>
      </c>
      <c r="Q7">
        <v>24613716</v>
      </c>
      <c r="R7" t="s">
        <v>1788</v>
      </c>
      <c r="S7" t="s">
        <v>1480</v>
      </c>
      <c r="T7" t="s">
        <v>1789</v>
      </c>
      <c r="U7" t="s">
        <v>1607</v>
      </c>
      <c r="V7" t="s">
        <v>1790</v>
      </c>
    </row>
    <row r="8" spans="1:22" x14ac:dyDescent="0.25">
      <c r="A8" t="s">
        <v>1043</v>
      </c>
      <c r="B8" t="s">
        <v>162</v>
      </c>
      <c r="C8" t="s">
        <v>165</v>
      </c>
      <c r="D8" t="s">
        <v>163</v>
      </c>
      <c r="E8" t="s">
        <v>55</v>
      </c>
      <c r="F8" t="s">
        <v>4</v>
      </c>
      <c r="G8">
        <v>21001</v>
      </c>
      <c r="H8" t="s">
        <v>37</v>
      </c>
      <c r="I8" t="s">
        <v>11</v>
      </c>
      <c r="J8" t="s">
        <v>2</v>
      </c>
      <c r="K8" t="s">
        <v>858</v>
      </c>
      <c r="L8" t="s">
        <v>42</v>
      </c>
      <c r="M8" t="s">
        <v>55</v>
      </c>
      <c r="N8" t="s">
        <v>1479</v>
      </c>
      <c r="O8" t="s">
        <v>618</v>
      </c>
      <c r="P8" t="s">
        <v>1528</v>
      </c>
      <c r="Q8">
        <v>24613716</v>
      </c>
      <c r="R8" t="s">
        <v>1788</v>
      </c>
      <c r="S8" t="s">
        <v>1480</v>
      </c>
      <c r="T8" t="s">
        <v>1789</v>
      </c>
      <c r="U8" t="s">
        <v>1607</v>
      </c>
      <c r="V8" t="s">
        <v>1790</v>
      </c>
    </row>
    <row r="9" spans="1:22" x14ac:dyDescent="0.25">
      <c r="A9" t="s">
        <v>167</v>
      </c>
      <c r="B9" t="s">
        <v>166</v>
      </c>
      <c r="C9" t="s">
        <v>168</v>
      </c>
      <c r="D9"/>
      <c r="E9" t="s">
        <v>57</v>
      </c>
      <c r="F9" t="s">
        <v>2</v>
      </c>
      <c r="G9">
        <v>50301</v>
      </c>
      <c r="H9" t="s">
        <v>58</v>
      </c>
      <c r="I9" t="s">
        <v>4</v>
      </c>
      <c r="J9" t="s">
        <v>2</v>
      </c>
      <c r="K9" t="s">
        <v>833</v>
      </c>
      <c r="L9" t="s">
        <v>1415</v>
      </c>
      <c r="M9" t="s">
        <v>57</v>
      </c>
      <c r="N9" t="s">
        <v>57</v>
      </c>
      <c r="O9" t="s">
        <v>619</v>
      </c>
      <c r="P9" t="s">
        <v>1528</v>
      </c>
      <c r="Q9">
        <v>26801129</v>
      </c>
      <c r="R9" t="s">
        <v>1606</v>
      </c>
      <c r="S9" t="s">
        <v>554</v>
      </c>
      <c r="T9" t="s">
        <v>1791</v>
      </c>
      <c r="U9" t="s">
        <v>1608</v>
      </c>
      <c r="V9" t="s">
        <v>1792</v>
      </c>
    </row>
    <row r="10" spans="1:22" x14ac:dyDescent="0.25">
      <c r="A10" t="s">
        <v>174</v>
      </c>
      <c r="B10" t="s">
        <v>173</v>
      </c>
      <c r="C10" t="s">
        <v>175</v>
      </c>
      <c r="D10"/>
      <c r="E10" t="s">
        <v>548</v>
      </c>
      <c r="F10" t="s">
        <v>13</v>
      </c>
      <c r="G10">
        <v>61004</v>
      </c>
      <c r="H10" t="s">
        <v>47</v>
      </c>
      <c r="I10" t="s">
        <v>11</v>
      </c>
      <c r="J10" t="s">
        <v>5</v>
      </c>
      <c r="K10" t="s">
        <v>997</v>
      </c>
      <c r="L10" t="s">
        <v>48</v>
      </c>
      <c r="M10" t="s">
        <v>1436</v>
      </c>
      <c r="N10" t="s">
        <v>1437</v>
      </c>
      <c r="O10" t="s">
        <v>620</v>
      </c>
      <c r="P10" t="s">
        <v>1528</v>
      </c>
      <c r="Q10">
        <v>86979016</v>
      </c>
      <c r="R10" t="s">
        <v>1606</v>
      </c>
      <c r="S10" t="s">
        <v>1529</v>
      </c>
      <c r="T10" t="s">
        <v>1793</v>
      </c>
      <c r="U10" t="s">
        <v>1609</v>
      </c>
      <c r="V10" t="s">
        <v>1794</v>
      </c>
    </row>
    <row r="11" spans="1:22" x14ac:dyDescent="0.25">
      <c r="A11" t="s">
        <v>177</v>
      </c>
      <c r="B11" t="s">
        <v>176</v>
      </c>
      <c r="C11" t="s">
        <v>178</v>
      </c>
      <c r="D11"/>
      <c r="E11" t="s">
        <v>92</v>
      </c>
      <c r="F11" t="s">
        <v>4</v>
      </c>
      <c r="G11">
        <v>70205</v>
      </c>
      <c r="H11" t="s">
        <v>44</v>
      </c>
      <c r="I11" t="s">
        <v>3</v>
      </c>
      <c r="J11" t="s">
        <v>6</v>
      </c>
      <c r="K11" t="s">
        <v>1389</v>
      </c>
      <c r="L11" t="s">
        <v>43</v>
      </c>
      <c r="M11" t="s">
        <v>1429</v>
      </c>
      <c r="N11" t="s">
        <v>1430</v>
      </c>
      <c r="O11" t="s">
        <v>621</v>
      </c>
      <c r="P11" t="s">
        <v>1528</v>
      </c>
      <c r="Q11">
        <v>27675744</v>
      </c>
      <c r="R11" t="s">
        <v>1606</v>
      </c>
      <c r="S11" t="s">
        <v>1138</v>
      </c>
      <c r="T11" t="s">
        <v>1795</v>
      </c>
      <c r="U11" t="s">
        <v>1610</v>
      </c>
      <c r="V11" t="s">
        <v>1796</v>
      </c>
    </row>
    <row r="12" spans="1:22" x14ac:dyDescent="0.25">
      <c r="A12" t="s">
        <v>179</v>
      </c>
      <c r="B12" t="s">
        <v>176</v>
      </c>
      <c r="C12" t="s">
        <v>180</v>
      </c>
      <c r="D12" t="s">
        <v>177</v>
      </c>
      <c r="E12" t="s">
        <v>92</v>
      </c>
      <c r="F12" t="s">
        <v>4</v>
      </c>
      <c r="G12">
        <v>70205</v>
      </c>
      <c r="H12" t="s">
        <v>44</v>
      </c>
      <c r="I12" t="s">
        <v>3</v>
      </c>
      <c r="J12" t="s">
        <v>6</v>
      </c>
      <c r="K12" t="s">
        <v>1389</v>
      </c>
      <c r="L12" t="s">
        <v>43</v>
      </c>
      <c r="M12" t="s">
        <v>1429</v>
      </c>
      <c r="N12" t="s">
        <v>1430</v>
      </c>
      <c r="O12" t="s">
        <v>622</v>
      </c>
      <c r="P12" t="s">
        <v>1528</v>
      </c>
      <c r="Q12">
        <v>27675744</v>
      </c>
      <c r="R12" t="s">
        <v>1606</v>
      </c>
      <c r="S12" t="s">
        <v>1138</v>
      </c>
      <c r="T12" t="s">
        <v>1795</v>
      </c>
      <c r="U12" t="s">
        <v>1610</v>
      </c>
      <c r="V12" t="s">
        <v>1796</v>
      </c>
    </row>
    <row r="13" spans="1:22" x14ac:dyDescent="0.25">
      <c r="A13" t="s">
        <v>495</v>
      </c>
      <c r="B13" t="s">
        <v>176</v>
      </c>
      <c r="C13" t="s">
        <v>496</v>
      </c>
      <c r="D13" t="s">
        <v>177</v>
      </c>
      <c r="E13" t="s">
        <v>92</v>
      </c>
      <c r="F13" t="s">
        <v>4</v>
      </c>
      <c r="G13">
        <v>70203</v>
      </c>
      <c r="H13" t="s">
        <v>44</v>
      </c>
      <c r="I13" t="s">
        <v>3</v>
      </c>
      <c r="J13" t="s">
        <v>4</v>
      </c>
      <c r="K13" t="s">
        <v>1583</v>
      </c>
      <c r="L13" t="s">
        <v>43</v>
      </c>
      <c r="M13" t="s">
        <v>1429</v>
      </c>
      <c r="N13" t="s">
        <v>1431</v>
      </c>
      <c r="O13" t="s">
        <v>623</v>
      </c>
      <c r="P13" t="s">
        <v>1528</v>
      </c>
      <c r="Q13">
        <v>27675744</v>
      </c>
      <c r="R13" t="s">
        <v>1606</v>
      </c>
      <c r="S13" t="s">
        <v>1138</v>
      </c>
      <c r="T13" t="s">
        <v>1795</v>
      </c>
      <c r="U13" t="s">
        <v>1610</v>
      </c>
      <c r="V13" t="s">
        <v>1796</v>
      </c>
    </row>
    <row r="14" spans="1:22" x14ac:dyDescent="0.25">
      <c r="A14" t="s">
        <v>182</v>
      </c>
      <c r="B14" t="s">
        <v>176</v>
      </c>
      <c r="C14" t="s">
        <v>183</v>
      </c>
      <c r="D14" t="s">
        <v>177</v>
      </c>
      <c r="E14" t="s">
        <v>92</v>
      </c>
      <c r="F14" t="s">
        <v>4</v>
      </c>
      <c r="G14">
        <v>70205</v>
      </c>
      <c r="H14" t="s">
        <v>44</v>
      </c>
      <c r="I14" t="s">
        <v>3</v>
      </c>
      <c r="J14" t="s">
        <v>6</v>
      </c>
      <c r="K14" t="s">
        <v>1389</v>
      </c>
      <c r="L14" t="s">
        <v>43</v>
      </c>
      <c r="M14" t="s">
        <v>1429</v>
      </c>
      <c r="N14" t="s">
        <v>1430</v>
      </c>
      <c r="O14" t="s">
        <v>41</v>
      </c>
      <c r="P14" t="s">
        <v>1528</v>
      </c>
      <c r="Q14">
        <v>27675744</v>
      </c>
      <c r="R14" t="s">
        <v>1606</v>
      </c>
      <c r="S14" t="s">
        <v>1138</v>
      </c>
      <c r="T14" t="s">
        <v>1795</v>
      </c>
      <c r="U14" t="s">
        <v>1610</v>
      </c>
      <c r="V14" t="s">
        <v>1796</v>
      </c>
    </row>
    <row r="15" spans="1:22" x14ac:dyDescent="0.25">
      <c r="A15" t="s">
        <v>714</v>
      </c>
      <c r="B15" t="s">
        <v>176</v>
      </c>
      <c r="C15" t="s">
        <v>715</v>
      </c>
      <c r="D15" t="s">
        <v>177</v>
      </c>
      <c r="E15" t="s">
        <v>92</v>
      </c>
      <c r="F15" t="s">
        <v>4</v>
      </c>
      <c r="G15">
        <v>70206</v>
      </c>
      <c r="H15" t="s">
        <v>44</v>
      </c>
      <c r="I15" t="s">
        <v>3</v>
      </c>
      <c r="J15" t="s">
        <v>7</v>
      </c>
      <c r="K15" t="s">
        <v>1400</v>
      </c>
      <c r="L15" t="s">
        <v>43</v>
      </c>
      <c r="M15" t="s">
        <v>1429</v>
      </c>
      <c r="N15" t="s">
        <v>81</v>
      </c>
      <c r="O15" t="s">
        <v>737</v>
      </c>
      <c r="P15" t="s">
        <v>1528</v>
      </c>
      <c r="Q15">
        <v>27675744</v>
      </c>
      <c r="R15" t="s">
        <v>1606</v>
      </c>
      <c r="S15" t="s">
        <v>1138</v>
      </c>
      <c r="T15" t="s">
        <v>1795</v>
      </c>
      <c r="U15" t="s">
        <v>1610</v>
      </c>
      <c r="V15" t="s">
        <v>1796</v>
      </c>
    </row>
    <row r="16" spans="1:22" x14ac:dyDescent="0.25">
      <c r="A16" t="s">
        <v>185</v>
      </c>
      <c r="B16" t="s">
        <v>184</v>
      </c>
      <c r="C16" t="s">
        <v>186</v>
      </c>
      <c r="D16"/>
      <c r="E16" t="s">
        <v>610</v>
      </c>
      <c r="F16" t="s">
        <v>2</v>
      </c>
      <c r="G16">
        <v>21301</v>
      </c>
      <c r="H16" t="s">
        <v>37</v>
      </c>
      <c r="I16" t="s">
        <v>15</v>
      </c>
      <c r="J16" t="s">
        <v>2</v>
      </c>
      <c r="K16" t="s">
        <v>965</v>
      </c>
      <c r="L16" t="s">
        <v>42</v>
      </c>
      <c r="M16" t="s">
        <v>50</v>
      </c>
      <c r="N16" t="s">
        <v>50</v>
      </c>
      <c r="O16" t="s">
        <v>50</v>
      </c>
      <c r="P16" t="s">
        <v>1528</v>
      </c>
      <c r="Q16">
        <v>24700305</v>
      </c>
      <c r="R16" t="s">
        <v>1606</v>
      </c>
      <c r="S16" t="s">
        <v>553</v>
      </c>
      <c r="T16" t="s">
        <v>1797</v>
      </c>
      <c r="U16" t="s">
        <v>1611</v>
      </c>
      <c r="V16" t="s">
        <v>1798</v>
      </c>
    </row>
    <row r="17" spans="1:22" x14ac:dyDescent="0.25">
      <c r="A17" t="s">
        <v>195</v>
      </c>
      <c r="B17" t="s">
        <v>184</v>
      </c>
      <c r="C17" t="s">
        <v>196</v>
      </c>
      <c r="D17" t="s">
        <v>185</v>
      </c>
      <c r="E17" t="s">
        <v>610</v>
      </c>
      <c r="F17" t="s">
        <v>2</v>
      </c>
      <c r="G17">
        <v>21301</v>
      </c>
      <c r="H17" t="s">
        <v>37</v>
      </c>
      <c r="I17" t="s">
        <v>15</v>
      </c>
      <c r="J17" t="s">
        <v>2</v>
      </c>
      <c r="K17" t="s">
        <v>965</v>
      </c>
      <c r="L17" t="s">
        <v>42</v>
      </c>
      <c r="M17" t="s">
        <v>50</v>
      </c>
      <c r="N17" t="s">
        <v>50</v>
      </c>
      <c r="O17" t="s">
        <v>50</v>
      </c>
      <c r="P17" t="s">
        <v>1528</v>
      </c>
      <c r="Q17">
        <v>24700305</v>
      </c>
      <c r="R17" t="s">
        <v>1606</v>
      </c>
      <c r="S17" t="s">
        <v>553</v>
      </c>
      <c r="T17" t="s">
        <v>1797</v>
      </c>
      <c r="U17" t="s">
        <v>1611</v>
      </c>
      <c r="V17" t="s">
        <v>1798</v>
      </c>
    </row>
    <row r="18" spans="1:22" x14ac:dyDescent="0.25">
      <c r="A18" t="s">
        <v>198</v>
      </c>
      <c r="B18" t="s">
        <v>184</v>
      </c>
      <c r="C18" t="s">
        <v>199</v>
      </c>
      <c r="D18" t="s">
        <v>185</v>
      </c>
      <c r="E18" t="s">
        <v>610</v>
      </c>
      <c r="F18" t="s">
        <v>2</v>
      </c>
      <c r="G18">
        <v>21307</v>
      </c>
      <c r="H18" t="s">
        <v>37</v>
      </c>
      <c r="I18" t="s">
        <v>15</v>
      </c>
      <c r="J18" t="s">
        <v>8</v>
      </c>
      <c r="K18" t="s">
        <v>973</v>
      </c>
      <c r="L18" t="s">
        <v>42</v>
      </c>
      <c r="M18" t="s">
        <v>50</v>
      </c>
      <c r="N18" t="s">
        <v>1493</v>
      </c>
      <c r="O18" t="s">
        <v>62</v>
      </c>
      <c r="P18" t="s">
        <v>1528</v>
      </c>
      <c r="Q18">
        <v>24700305</v>
      </c>
      <c r="R18" t="s">
        <v>1606</v>
      </c>
      <c r="S18" t="s">
        <v>553</v>
      </c>
      <c r="T18" t="s">
        <v>1797</v>
      </c>
      <c r="U18" t="s">
        <v>1611</v>
      </c>
      <c r="V18" t="s">
        <v>1798</v>
      </c>
    </row>
    <row r="19" spans="1:22" x14ac:dyDescent="0.25">
      <c r="A19" t="s">
        <v>1768</v>
      </c>
      <c r="B19" t="s">
        <v>188</v>
      </c>
      <c r="C19" t="s">
        <v>204</v>
      </c>
      <c r="D19"/>
      <c r="E19" t="s">
        <v>611</v>
      </c>
      <c r="F19" t="s">
        <v>2</v>
      </c>
      <c r="G19">
        <v>10104</v>
      </c>
      <c r="H19" t="s">
        <v>35</v>
      </c>
      <c r="I19" t="s">
        <v>2</v>
      </c>
      <c r="J19" t="s">
        <v>5</v>
      </c>
      <c r="K19" t="s">
        <v>1183</v>
      </c>
      <c r="L19" t="s">
        <v>36</v>
      </c>
      <c r="M19" t="s">
        <v>36</v>
      </c>
      <c r="N19" t="s">
        <v>1475</v>
      </c>
      <c r="O19" t="s">
        <v>624</v>
      </c>
      <c r="P19" t="s">
        <v>1528</v>
      </c>
      <c r="Q19">
        <v>40806225</v>
      </c>
      <c r="R19" t="s">
        <v>1606</v>
      </c>
      <c r="S19" t="s">
        <v>1799</v>
      </c>
      <c r="T19" t="s">
        <v>1800</v>
      </c>
      <c r="U19" t="s">
        <v>1801</v>
      </c>
      <c r="V19" t="s">
        <v>1802</v>
      </c>
    </row>
    <row r="20" spans="1:22" x14ac:dyDescent="0.25">
      <c r="A20" t="s">
        <v>1769</v>
      </c>
      <c r="B20" t="s">
        <v>188</v>
      </c>
      <c r="C20" t="s">
        <v>206</v>
      </c>
      <c r="D20" t="s">
        <v>203</v>
      </c>
      <c r="E20" t="s">
        <v>611</v>
      </c>
      <c r="F20" t="s">
        <v>2</v>
      </c>
      <c r="G20">
        <v>10111</v>
      </c>
      <c r="H20" t="s">
        <v>35</v>
      </c>
      <c r="I20" t="s">
        <v>2</v>
      </c>
      <c r="J20" t="s">
        <v>13</v>
      </c>
      <c r="K20" t="s">
        <v>1194</v>
      </c>
      <c r="L20" t="s">
        <v>36</v>
      </c>
      <c r="M20" t="s">
        <v>36</v>
      </c>
      <c r="N20" t="s">
        <v>63</v>
      </c>
      <c r="O20" t="s">
        <v>63</v>
      </c>
      <c r="P20" t="s">
        <v>1528</v>
      </c>
      <c r="Q20">
        <v>40803407</v>
      </c>
      <c r="R20" t="s">
        <v>1803</v>
      </c>
      <c r="S20" t="s">
        <v>1804</v>
      </c>
      <c r="T20" t="s">
        <v>1805</v>
      </c>
      <c r="U20" t="s">
        <v>1801</v>
      </c>
      <c r="V20" t="s">
        <v>1802</v>
      </c>
    </row>
    <row r="21" spans="1:22" x14ac:dyDescent="0.25">
      <c r="A21" t="s">
        <v>1770</v>
      </c>
      <c r="B21" t="s">
        <v>188</v>
      </c>
      <c r="C21" t="s">
        <v>586</v>
      </c>
      <c r="D21" t="s">
        <v>203</v>
      </c>
      <c r="E21" t="s">
        <v>611</v>
      </c>
      <c r="F21" t="s">
        <v>2</v>
      </c>
      <c r="G21">
        <v>11801</v>
      </c>
      <c r="H21" t="s">
        <v>35</v>
      </c>
      <c r="I21" t="s">
        <v>46</v>
      </c>
      <c r="J21" t="s">
        <v>2</v>
      </c>
      <c r="K21" t="s">
        <v>1306</v>
      </c>
      <c r="L21" t="s">
        <v>36</v>
      </c>
      <c r="M21" t="s">
        <v>1476</v>
      </c>
      <c r="N21" t="s">
        <v>1476</v>
      </c>
      <c r="O21" t="s">
        <v>746</v>
      </c>
      <c r="P21" t="s">
        <v>1528</v>
      </c>
      <c r="Q21">
        <v>40803404</v>
      </c>
      <c r="R21" t="s">
        <v>1606</v>
      </c>
      <c r="S21" t="s">
        <v>1804</v>
      </c>
      <c r="T21" t="s">
        <v>1803</v>
      </c>
      <c r="U21" t="s">
        <v>1801</v>
      </c>
      <c r="V21" t="s">
        <v>1802</v>
      </c>
    </row>
    <row r="22" spans="1:22" x14ac:dyDescent="0.25">
      <c r="A22" t="s">
        <v>208</v>
      </c>
      <c r="B22" t="s">
        <v>190</v>
      </c>
      <c r="C22" t="s">
        <v>209</v>
      </c>
      <c r="D22"/>
      <c r="E22" t="s">
        <v>94</v>
      </c>
      <c r="F22" t="s">
        <v>3</v>
      </c>
      <c r="G22">
        <v>30501</v>
      </c>
      <c r="H22" t="s">
        <v>40</v>
      </c>
      <c r="I22" t="s">
        <v>6</v>
      </c>
      <c r="J22" t="s">
        <v>2</v>
      </c>
      <c r="K22" t="s">
        <v>841</v>
      </c>
      <c r="L22" t="s">
        <v>1439</v>
      </c>
      <c r="M22" t="s">
        <v>94</v>
      </c>
      <c r="N22" t="s">
        <v>94</v>
      </c>
      <c r="O22" t="s">
        <v>49</v>
      </c>
      <c r="P22" t="s">
        <v>1528</v>
      </c>
      <c r="Q22">
        <v>25565060</v>
      </c>
      <c r="R22" t="s">
        <v>1806</v>
      </c>
      <c r="S22" t="s">
        <v>1539</v>
      </c>
      <c r="T22" t="s">
        <v>1807</v>
      </c>
      <c r="U22" t="s">
        <v>1808</v>
      </c>
      <c r="V22" t="s">
        <v>1809</v>
      </c>
    </row>
    <row r="23" spans="1:22" x14ac:dyDescent="0.25">
      <c r="A23" t="s">
        <v>227</v>
      </c>
      <c r="B23" t="s">
        <v>192</v>
      </c>
      <c r="C23" t="s">
        <v>228</v>
      </c>
      <c r="D23"/>
      <c r="E23" t="s">
        <v>38</v>
      </c>
      <c r="F23" t="s">
        <v>3</v>
      </c>
      <c r="G23">
        <v>10303</v>
      </c>
      <c r="H23" t="s">
        <v>35</v>
      </c>
      <c r="I23" t="s">
        <v>4</v>
      </c>
      <c r="J23" t="s">
        <v>4</v>
      </c>
      <c r="K23" t="s">
        <v>1202</v>
      </c>
      <c r="L23" t="s">
        <v>36</v>
      </c>
      <c r="M23" t="s">
        <v>38</v>
      </c>
      <c r="N23" t="s">
        <v>64</v>
      </c>
      <c r="O23" t="s">
        <v>64</v>
      </c>
      <c r="P23" t="s">
        <v>1528</v>
      </c>
      <c r="Q23">
        <v>22190913</v>
      </c>
      <c r="R23" t="s">
        <v>1606</v>
      </c>
      <c r="S23" t="s">
        <v>1810</v>
      </c>
      <c r="T23" t="s">
        <v>1811</v>
      </c>
      <c r="U23" t="s">
        <v>1812</v>
      </c>
      <c r="V23" t="s">
        <v>1813</v>
      </c>
    </row>
    <row r="24" spans="1:22" x14ac:dyDescent="0.25">
      <c r="A24" t="s">
        <v>1041</v>
      </c>
      <c r="B24" t="s">
        <v>192</v>
      </c>
      <c r="C24" t="s">
        <v>230</v>
      </c>
      <c r="D24" t="s">
        <v>227</v>
      </c>
      <c r="E24" t="s">
        <v>38</v>
      </c>
      <c r="F24" t="s">
        <v>3</v>
      </c>
      <c r="G24">
        <v>10304</v>
      </c>
      <c r="H24" t="s">
        <v>35</v>
      </c>
      <c r="I24" t="s">
        <v>4</v>
      </c>
      <c r="J24" t="s">
        <v>5</v>
      </c>
      <c r="K24" t="s">
        <v>1203</v>
      </c>
      <c r="L24" t="s">
        <v>36</v>
      </c>
      <c r="M24" t="s">
        <v>38</v>
      </c>
      <c r="N24" t="s">
        <v>1483</v>
      </c>
      <c r="O24" t="s">
        <v>64</v>
      </c>
      <c r="P24" t="s">
        <v>1528</v>
      </c>
      <c r="Q24">
        <v>22190913</v>
      </c>
      <c r="R24" t="s">
        <v>1606</v>
      </c>
      <c r="S24" t="s">
        <v>1810</v>
      </c>
      <c r="T24" t="s">
        <v>1811</v>
      </c>
      <c r="U24" t="s">
        <v>1812</v>
      </c>
      <c r="V24" t="s">
        <v>1813</v>
      </c>
    </row>
    <row r="25" spans="1:22" x14ac:dyDescent="0.25">
      <c r="A25" t="s">
        <v>1771</v>
      </c>
      <c r="B25" t="s">
        <v>192</v>
      </c>
      <c r="C25" t="s">
        <v>1774</v>
      </c>
      <c r="D25" t="s">
        <v>227</v>
      </c>
      <c r="E25" t="s">
        <v>38</v>
      </c>
      <c r="F25" t="s">
        <v>3</v>
      </c>
      <c r="G25">
        <v>10302</v>
      </c>
      <c r="H25" t="s">
        <v>35</v>
      </c>
      <c r="I25" t="s">
        <v>4</v>
      </c>
      <c r="J25" t="s">
        <v>3</v>
      </c>
      <c r="K25" t="s">
        <v>1814</v>
      </c>
      <c r="L25" t="s">
        <v>36</v>
      </c>
      <c r="M25" t="s">
        <v>38</v>
      </c>
      <c r="N25" t="s">
        <v>39</v>
      </c>
      <c r="O25" t="s">
        <v>39</v>
      </c>
      <c r="P25" t="s">
        <v>1528</v>
      </c>
      <c r="Q25">
        <v>22190913</v>
      </c>
      <c r="R25" t="s">
        <v>1606</v>
      </c>
      <c r="S25" t="s">
        <v>1810</v>
      </c>
      <c r="T25" t="s">
        <v>1811</v>
      </c>
      <c r="U25" t="s">
        <v>1812</v>
      </c>
      <c r="V25" t="s">
        <v>1813</v>
      </c>
    </row>
    <row r="26" spans="1:22" x14ac:dyDescent="0.25">
      <c r="A26" t="s">
        <v>233</v>
      </c>
      <c r="B26" t="s">
        <v>192</v>
      </c>
      <c r="C26" t="s">
        <v>234</v>
      </c>
      <c r="D26" t="s">
        <v>227</v>
      </c>
      <c r="E26" t="s">
        <v>38</v>
      </c>
      <c r="F26" t="s">
        <v>3</v>
      </c>
      <c r="G26">
        <v>10303</v>
      </c>
      <c r="H26" t="s">
        <v>35</v>
      </c>
      <c r="I26" t="s">
        <v>4</v>
      </c>
      <c r="J26" t="s">
        <v>4</v>
      </c>
      <c r="K26" t="s">
        <v>1202</v>
      </c>
      <c r="L26" t="s">
        <v>36</v>
      </c>
      <c r="M26" t="s">
        <v>38</v>
      </c>
      <c r="N26" t="s">
        <v>64</v>
      </c>
      <c r="O26" t="s">
        <v>65</v>
      </c>
      <c r="P26" t="s">
        <v>1528</v>
      </c>
      <c r="Q26">
        <v>22190913</v>
      </c>
      <c r="R26" t="s">
        <v>1606</v>
      </c>
      <c r="S26" t="s">
        <v>1810</v>
      </c>
      <c r="T26" t="s">
        <v>1811</v>
      </c>
      <c r="U26" t="s">
        <v>1815</v>
      </c>
      <c r="V26" t="s">
        <v>1816</v>
      </c>
    </row>
    <row r="27" spans="1:22" x14ac:dyDescent="0.25">
      <c r="A27" t="s">
        <v>236</v>
      </c>
      <c r="B27" t="s">
        <v>194</v>
      </c>
      <c r="C27" t="s">
        <v>237</v>
      </c>
      <c r="D27"/>
      <c r="E27" t="s">
        <v>66</v>
      </c>
      <c r="F27" t="s">
        <v>6</v>
      </c>
      <c r="G27">
        <v>11203</v>
      </c>
      <c r="H27" t="s">
        <v>35</v>
      </c>
      <c r="I27" t="s">
        <v>14</v>
      </c>
      <c r="J27" t="s">
        <v>4</v>
      </c>
      <c r="K27" t="s">
        <v>1276</v>
      </c>
      <c r="L27" t="s">
        <v>36</v>
      </c>
      <c r="M27" t="s">
        <v>1472</v>
      </c>
      <c r="N27" t="s">
        <v>1473</v>
      </c>
      <c r="O27" t="s">
        <v>625</v>
      </c>
      <c r="P27" t="s">
        <v>1528</v>
      </c>
      <c r="Q27">
        <v>24184409</v>
      </c>
      <c r="R27" t="s">
        <v>1606</v>
      </c>
      <c r="S27" t="s">
        <v>1614</v>
      </c>
      <c r="T27" t="s">
        <v>1817</v>
      </c>
      <c r="U27" t="s">
        <v>1615</v>
      </c>
      <c r="V27" t="s">
        <v>1818</v>
      </c>
    </row>
    <row r="28" spans="1:22" x14ac:dyDescent="0.25">
      <c r="A28" t="s">
        <v>1040</v>
      </c>
      <c r="B28" t="s">
        <v>197</v>
      </c>
      <c r="C28" t="s">
        <v>241</v>
      </c>
      <c r="D28"/>
      <c r="E28" t="s">
        <v>42</v>
      </c>
      <c r="F28" t="s">
        <v>5</v>
      </c>
      <c r="G28">
        <v>20108</v>
      </c>
      <c r="H28" t="s">
        <v>37</v>
      </c>
      <c r="I28" t="s">
        <v>2</v>
      </c>
      <c r="J28" t="s">
        <v>9</v>
      </c>
      <c r="K28" t="s">
        <v>894</v>
      </c>
      <c r="L28" t="s">
        <v>42</v>
      </c>
      <c r="M28" t="s">
        <v>42</v>
      </c>
      <c r="N28" t="s">
        <v>49</v>
      </c>
      <c r="O28" t="s">
        <v>49</v>
      </c>
      <c r="P28" t="s">
        <v>1528</v>
      </c>
      <c r="Q28">
        <v>22019647</v>
      </c>
      <c r="R28" t="s">
        <v>1819</v>
      </c>
      <c r="S28" t="s">
        <v>1820</v>
      </c>
      <c r="T28" t="s">
        <v>1821</v>
      </c>
      <c r="U28" t="s">
        <v>1822</v>
      </c>
      <c r="V28" t="s">
        <v>1823</v>
      </c>
    </row>
    <row r="29" spans="1:22" x14ac:dyDescent="0.25">
      <c r="A29" t="s">
        <v>1411</v>
      </c>
      <c r="B29" t="s">
        <v>197</v>
      </c>
      <c r="C29" t="s">
        <v>243</v>
      </c>
      <c r="D29"/>
      <c r="E29" t="s">
        <v>42</v>
      </c>
      <c r="F29" t="s">
        <v>5</v>
      </c>
      <c r="G29">
        <v>20108</v>
      </c>
      <c r="H29" t="s">
        <v>37</v>
      </c>
      <c r="I29" t="s">
        <v>2</v>
      </c>
      <c r="J29" t="s">
        <v>9</v>
      </c>
      <c r="K29" t="s">
        <v>894</v>
      </c>
      <c r="L29" t="s">
        <v>42</v>
      </c>
      <c r="M29" t="s">
        <v>42</v>
      </c>
      <c r="N29" t="s">
        <v>49</v>
      </c>
      <c r="O29" t="s">
        <v>626</v>
      </c>
      <c r="P29" t="s">
        <v>1528</v>
      </c>
      <c r="Q29">
        <v>24385087</v>
      </c>
      <c r="R29" t="s">
        <v>1606</v>
      </c>
      <c r="S29" t="s">
        <v>1820</v>
      </c>
      <c r="T29" t="s">
        <v>1819</v>
      </c>
      <c r="U29" t="s">
        <v>1822</v>
      </c>
      <c r="V29" t="s">
        <v>1823</v>
      </c>
    </row>
    <row r="30" spans="1:22" x14ac:dyDescent="0.25">
      <c r="A30" t="s">
        <v>1585</v>
      </c>
      <c r="B30" t="s">
        <v>197</v>
      </c>
      <c r="C30" t="s">
        <v>245</v>
      </c>
      <c r="D30"/>
      <c r="E30" t="s">
        <v>42</v>
      </c>
      <c r="F30" t="s">
        <v>5</v>
      </c>
      <c r="G30">
        <v>20108</v>
      </c>
      <c r="H30" t="s">
        <v>37</v>
      </c>
      <c r="I30" t="s">
        <v>2</v>
      </c>
      <c r="J30" t="s">
        <v>9</v>
      </c>
      <c r="K30" t="s">
        <v>894</v>
      </c>
      <c r="L30" t="s">
        <v>42</v>
      </c>
      <c r="M30" t="s">
        <v>42</v>
      </c>
      <c r="N30" t="s">
        <v>49</v>
      </c>
      <c r="O30" t="s">
        <v>49</v>
      </c>
      <c r="P30" t="s">
        <v>1528</v>
      </c>
      <c r="Q30">
        <v>21029936</v>
      </c>
      <c r="R30" t="s">
        <v>1606</v>
      </c>
      <c r="S30" t="s">
        <v>1820</v>
      </c>
      <c r="T30" t="s">
        <v>1821</v>
      </c>
      <c r="U30" t="s">
        <v>1822</v>
      </c>
      <c r="V30" t="s">
        <v>1823</v>
      </c>
    </row>
    <row r="31" spans="1:22" x14ac:dyDescent="0.25">
      <c r="A31" t="s">
        <v>1036</v>
      </c>
      <c r="B31" t="s">
        <v>197</v>
      </c>
      <c r="C31" t="s">
        <v>247</v>
      </c>
      <c r="D31"/>
      <c r="E31" t="s">
        <v>42</v>
      </c>
      <c r="F31" t="s">
        <v>5</v>
      </c>
      <c r="G31">
        <v>20108</v>
      </c>
      <c r="H31" t="s">
        <v>37</v>
      </c>
      <c r="I31" t="s">
        <v>2</v>
      </c>
      <c r="J31" t="s">
        <v>9</v>
      </c>
      <c r="K31" t="s">
        <v>894</v>
      </c>
      <c r="L31" t="s">
        <v>42</v>
      </c>
      <c r="M31" t="s">
        <v>42</v>
      </c>
      <c r="N31" t="s">
        <v>49</v>
      </c>
      <c r="O31" t="s">
        <v>49</v>
      </c>
      <c r="P31" t="s">
        <v>1528</v>
      </c>
      <c r="Q31">
        <v>21029613</v>
      </c>
      <c r="R31" t="s">
        <v>1819</v>
      </c>
      <c r="S31" t="s">
        <v>1820</v>
      </c>
      <c r="T31" t="s">
        <v>1821</v>
      </c>
      <c r="U31" t="s">
        <v>1822</v>
      </c>
      <c r="V31" t="s">
        <v>1823</v>
      </c>
    </row>
    <row r="32" spans="1:22" x14ac:dyDescent="0.25">
      <c r="A32" t="s">
        <v>1038</v>
      </c>
      <c r="B32" t="s">
        <v>197</v>
      </c>
      <c r="C32" t="s">
        <v>239</v>
      </c>
      <c r="D32"/>
      <c r="E32" t="s">
        <v>42</v>
      </c>
      <c r="F32" t="s">
        <v>5</v>
      </c>
      <c r="G32">
        <v>20108</v>
      </c>
      <c r="H32" t="s">
        <v>37</v>
      </c>
      <c r="I32" t="s">
        <v>2</v>
      </c>
      <c r="J32" t="s">
        <v>9</v>
      </c>
      <c r="K32" t="s">
        <v>894</v>
      </c>
      <c r="L32" t="s">
        <v>42</v>
      </c>
      <c r="M32" t="s">
        <v>42</v>
      </c>
      <c r="N32" t="s">
        <v>49</v>
      </c>
      <c r="O32" t="s">
        <v>49</v>
      </c>
      <c r="P32" t="s">
        <v>1528</v>
      </c>
      <c r="Q32">
        <v>24380743</v>
      </c>
      <c r="R32" t="s">
        <v>1606</v>
      </c>
      <c r="S32" t="s">
        <v>1820</v>
      </c>
      <c r="T32" t="s">
        <v>1821</v>
      </c>
      <c r="U32" t="s">
        <v>1822</v>
      </c>
      <c r="V32" t="s">
        <v>1823</v>
      </c>
    </row>
    <row r="33" spans="1:22" x14ac:dyDescent="0.25">
      <c r="A33" t="s">
        <v>1586</v>
      </c>
      <c r="B33" t="s">
        <v>197</v>
      </c>
      <c r="C33" t="s">
        <v>1587</v>
      </c>
      <c r="D33"/>
      <c r="E33" t="s">
        <v>42</v>
      </c>
      <c r="F33" t="s">
        <v>5</v>
      </c>
      <c r="G33">
        <v>20108</v>
      </c>
      <c r="H33" t="s">
        <v>37</v>
      </c>
      <c r="I33" t="s">
        <v>2</v>
      </c>
      <c r="J33" t="s">
        <v>9</v>
      </c>
      <c r="K33" t="s">
        <v>894</v>
      </c>
      <c r="L33" t="s">
        <v>42</v>
      </c>
      <c r="M33" t="s">
        <v>42</v>
      </c>
      <c r="N33" t="s">
        <v>49</v>
      </c>
      <c r="O33" t="s">
        <v>49</v>
      </c>
      <c r="P33" t="s">
        <v>1528</v>
      </c>
      <c r="Q33">
        <v>21029936</v>
      </c>
      <c r="R33" t="s">
        <v>1606</v>
      </c>
      <c r="S33" t="s">
        <v>1820</v>
      </c>
      <c r="T33" t="s">
        <v>1821</v>
      </c>
      <c r="U33" t="s">
        <v>1822</v>
      </c>
      <c r="V33" t="s">
        <v>1823</v>
      </c>
    </row>
    <row r="34" spans="1:22" x14ac:dyDescent="0.25">
      <c r="A34" t="s">
        <v>249</v>
      </c>
      <c r="B34" t="s">
        <v>200</v>
      </c>
      <c r="C34" t="s">
        <v>250</v>
      </c>
      <c r="D34"/>
      <c r="E34" t="s">
        <v>52</v>
      </c>
      <c r="F34" t="s">
        <v>5</v>
      </c>
      <c r="G34">
        <v>41003</v>
      </c>
      <c r="H34" t="s">
        <v>53</v>
      </c>
      <c r="I34" t="s">
        <v>11</v>
      </c>
      <c r="J34" t="s">
        <v>4</v>
      </c>
      <c r="K34" t="s">
        <v>1570</v>
      </c>
      <c r="L34" t="s">
        <v>1470</v>
      </c>
      <c r="M34" t="s">
        <v>52</v>
      </c>
      <c r="N34" t="s">
        <v>1471</v>
      </c>
      <c r="O34" t="s">
        <v>627</v>
      </c>
      <c r="P34" t="s">
        <v>1528</v>
      </c>
      <c r="Q34">
        <v>27641145</v>
      </c>
      <c r="R34" t="s">
        <v>1824</v>
      </c>
      <c r="S34" t="s">
        <v>1616</v>
      </c>
      <c r="T34" t="s">
        <v>1825</v>
      </c>
      <c r="U34" t="s">
        <v>1617</v>
      </c>
      <c r="V34" t="s">
        <v>1826</v>
      </c>
    </row>
    <row r="35" spans="1:22" x14ac:dyDescent="0.25">
      <c r="A35" t="s">
        <v>252</v>
      </c>
      <c r="B35" t="s">
        <v>200</v>
      </c>
      <c r="C35" t="s">
        <v>253</v>
      </c>
      <c r="D35" t="s">
        <v>249</v>
      </c>
      <c r="E35" t="s">
        <v>52</v>
      </c>
      <c r="F35" t="s">
        <v>5</v>
      </c>
      <c r="G35">
        <v>41003</v>
      </c>
      <c r="H35" t="s">
        <v>53</v>
      </c>
      <c r="I35" t="s">
        <v>11</v>
      </c>
      <c r="J35" t="s">
        <v>4</v>
      </c>
      <c r="K35" t="s">
        <v>1570</v>
      </c>
      <c r="L35" t="s">
        <v>1470</v>
      </c>
      <c r="M35" t="s">
        <v>52</v>
      </c>
      <c r="N35" t="s">
        <v>1471</v>
      </c>
      <c r="O35" t="s">
        <v>628</v>
      </c>
      <c r="P35" t="s">
        <v>1528</v>
      </c>
      <c r="Q35">
        <v>27641145</v>
      </c>
      <c r="R35" t="s">
        <v>1606</v>
      </c>
      <c r="S35" t="s">
        <v>1616</v>
      </c>
      <c r="T35" t="s">
        <v>1825</v>
      </c>
      <c r="U35" t="s">
        <v>1617</v>
      </c>
      <c r="V35" t="s">
        <v>1826</v>
      </c>
    </row>
    <row r="36" spans="1:22" x14ac:dyDescent="0.25">
      <c r="A36" t="s">
        <v>255</v>
      </c>
      <c r="B36" t="s">
        <v>200</v>
      </c>
      <c r="C36" t="s">
        <v>256</v>
      </c>
      <c r="D36" t="s">
        <v>249</v>
      </c>
      <c r="E36" t="s">
        <v>52</v>
      </c>
      <c r="F36" t="s">
        <v>5</v>
      </c>
      <c r="G36">
        <v>41003</v>
      </c>
      <c r="H36" t="s">
        <v>53</v>
      </c>
      <c r="I36" t="s">
        <v>11</v>
      </c>
      <c r="J36" t="s">
        <v>4</v>
      </c>
      <c r="K36" t="s">
        <v>1570</v>
      </c>
      <c r="L36" t="s">
        <v>1470</v>
      </c>
      <c r="M36" t="s">
        <v>52</v>
      </c>
      <c r="N36" t="s">
        <v>1471</v>
      </c>
      <c r="O36" t="s">
        <v>629</v>
      </c>
      <c r="P36" t="s">
        <v>1528</v>
      </c>
      <c r="Q36">
        <v>27641145</v>
      </c>
      <c r="R36" t="s">
        <v>1606</v>
      </c>
      <c r="S36" t="s">
        <v>1616</v>
      </c>
      <c r="T36" t="s">
        <v>1825</v>
      </c>
      <c r="U36" t="s">
        <v>1617</v>
      </c>
      <c r="V36" t="s">
        <v>1826</v>
      </c>
    </row>
    <row r="37" spans="1:22" x14ac:dyDescent="0.25">
      <c r="A37" t="s">
        <v>258</v>
      </c>
      <c r="B37" t="s">
        <v>202</v>
      </c>
      <c r="C37" t="s">
        <v>259</v>
      </c>
      <c r="D37"/>
      <c r="E37" t="s">
        <v>80</v>
      </c>
      <c r="F37" t="s">
        <v>3</v>
      </c>
      <c r="G37">
        <v>50701</v>
      </c>
      <c r="H37" t="s">
        <v>58</v>
      </c>
      <c r="I37" t="s">
        <v>8</v>
      </c>
      <c r="J37" t="s">
        <v>2</v>
      </c>
      <c r="K37" t="s">
        <v>851</v>
      </c>
      <c r="L37" t="s">
        <v>1415</v>
      </c>
      <c r="M37" t="s">
        <v>1416</v>
      </c>
      <c r="N37" t="s">
        <v>1618</v>
      </c>
      <c r="O37" t="s">
        <v>630</v>
      </c>
      <c r="P37" t="s">
        <v>1528</v>
      </c>
      <c r="Q37">
        <v>26620810</v>
      </c>
      <c r="R37" t="s">
        <v>1827</v>
      </c>
      <c r="S37" t="s">
        <v>1828</v>
      </c>
      <c r="T37" t="s">
        <v>1829</v>
      </c>
      <c r="U37" t="s">
        <v>1830</v>
      </c>
      <c r="V37" t="s">
        <v>1831</v>
      </c>
    </row>
    <row r="38" spans="1:22" x14ac:dyDescent="0.25">
      <c r="A38" t="s">
        <v>264</v>
      </c>
      <c r="B38" t="s">
        <v>202</v>
      </c>
      <c r="C38" t="s">
        <v>265</v>
      </c>
      <c r="D38" t="s">
        <v>258</v>
      </c>
      <c r="E38" t="s">
        <v>80</v>
      </c>
      <c r="F38" t="s">
        <v>3</v>
      </c>
      <c r="G38">
        <v>50701</v>
      </c>
      <c r="H38" t="s">
        <v>58</v>
      </c>
      <c r="I38" t="s">
        <v>8</v>
      </c>
      <c r="J38" t="s">
        <v>2</v>
      </c>
      <c r="K38" t="s">
        <v>851</v>
      </c>
      <c r="L38" t="s">
        <v>1415</v>
      </c>
      <c r="M38" t="s">
        <v>1416</v>
      </c>
      <c r="N38" t="s">
        <v>1618</v>
      </c>
      <c r="O38" t="s">
        <v>631</v>
      </c>
      <c r="P38" t="s">
        <v>1528</v>
      </c>
      <c r="Q38">
        <v>26620810</v>
      </c>
      <c r="R38" t="s">
        <v>1827</v>
      </c>
      <c r="S38" t="s">
        <v>1828</v>
      </c>
      <c r="T38" t="s">
        <v>1829</v>
      </c>
      <c r="U38" t="s">
        <v>1830</v>
      </c>
      <c r="V38" t="s">
        <v>1831</v>
      </c>
    </row>
    <row r="39" spans="1:22" x14ac:dyDescent="0.25">
      <c r="A39" t="s">
        <v>271</v>
      </c>
      <c r="B39" t="s">
        <v>205</v>
      </c>
      <c r="C39" t="s">
        <v>272</v>
      </c>
      <c r="D39"/>
      <c r="E39" t="s">
        <v>612</v>
      </c>
      <c r="F39" t="s">
        <v>2</v>
      </c>
      <c r="G39">
        <v>70401</v>
      </c>
      <c r="H39" t="s">
        <v>44</v>
      </c>
      <c r="I39" t="s">
        <v>5</v>
      </c>
      <c r="J39" t="s">
        <v>2</v>
      </c>
      <c r="K39" t="s">
        <v>839</v>
      </c>
      <c r="L39" t="s">
        <v>43</v>
      </c>
      <c r="M39" t="s">
        <v>1423</v>
      </c>
      <c r="N39" t="s">
        <v>1424</v>
      </c>
      <c r="O39" t="s">
        <v>632</v>
      </c>
      <c r="P39" t="s">
        <v>1528</v>
      </c>
      <c r="Q39">
        <v>27511158</v>
      </c>
      <c r="R39" t="s">
        <v>1832</v>
      </c>
      <c r="S39" t="s">
        <v>561</v>
      </c>
      <c r="T39" t="s">
        <v>1833</v>
      </c>
      <c r="U39" t="s">
        <v>1619</v>
      </c>
      <c r="V39" t="s">
        <v>1834</v>
      </c>
    </row>
    <row r="40" spans="1:22" x14ac:dyDescent="0.25">
      <c r="A40" t="s">
        <v>274</v>
      </c>
      <c r="B40" t="s">
        <v>205</v>
      </c>
      <c r="C40" t="s">
        <v>275</v>
      </c>
      <c r="D40" t="s">
        <v>271</v>
      </c>
      <c r="E40" t="s">
        <v>612</v>
      </c>
      <c r="F40" t="s">
        <v>2</v>
      </c>
      <c r="G40">
        <v>70403</v>
      </c>
      <c r="H40" t="s">
        <v>44</v>
      </c>
      <c r="I40" t="s">
        <v>5</v>
      </c>
      <c r="J40" t="s">
        <v>4</v>
      </c>
      <c r="K40" t="s">
        <v>922</v>
      </c>
      <c r="L40" t="s">
        <v>43</v>
      </c>
      <c r="M40" t="s">
        <v>1423</v>
      </c>
      <c r="N40" t="s">
        <v>116</v>
      </c>
      <c r="O40" t="s">
        <v>116</v>
      </c>
      <c r="P40" t="s">
        <v>1528</v>
      </c>
      <c r="Q40">
        <v>27511158</v>
      </c>
      <c r="R40" t="s">
        <v>1832</v>
      </c>
      <c r="S40" t="s">
        <v>561</v>
      </c>
      <c r="T40" t="s">
        <v>1833</v>
      </c>
      <c r="U40" t="s">
        <v>1619</v>
      </c>
      <c r="V40" t="s">
        <v>1834</v>
      </c>
    </row>
    <row r="41" spans="1:22" x14ac:dyDescent="0.25">
      <c r="A41" t="s">
        <v>277</v>
      </c>
      <c r="B41" t="s">
        <v>205</v>
      </c>
      <c r="C41" t="s">
        <v>278</v>
      </c>
      <c r="D41" t="s">
        <v>271</v>
      </c>
      <c r="E41" t="s">
        <v>612</v>
      </c>
      <c r="F41" t="s">
        <v>2</v>
      </c>
      <c r="G41">
        <v>70402</v>
      </c>
      <c r="H41" t="s">
        <v>44</v>
      </c>
      <c r="I41" t="s">
        <v>5</v>
      </c>
      <c r="J41" t="s">
        <v>3</v>
      </c>
      <c r="K41" t="s">
        <v>873</v>
      </c>
      <c r="L41" t="s">
        <v>43</v>
      </c>
      <c r="M41" t="s">
        <v>1423</v>
      </c>
      <c r="N41" t="s">
        <v>115</v>
      </c>
      <c r="O41" t="s">
        <v>115</v>
      </c>
      <c r="P41" t="s">
        <v>1528</v>
      </c>
      <c r="Q41">
        <v>27511158</v>
      </c>
      <c r="R41" t="s">
        <v>1832</v>
      </c>
      <c r="S41" t="s">
        <v>561</v>
      </c>
      <c r="T41" t="s">
        <v>1833</v>
      </c>
      <c r="U41" t="s">
        <v>1619</v>
      </c>
      <c r="V41" t="s">
        <v>1834</v>
      </c>
    </row>
    <row r="42" spans="1:22" x14ac:dyDescent="0.25">
      <c r="A42" t="s">
        <v>280</v>
      </c>
      <c r="B42" t="s">
        <v>207</v>
      </c>
      <c r="C42" t="s">
        <v>281</v>
      </c>
      <c r="D42"/>
      <c r="E42" t="s">
        <v>43</v>
      </c>
      <c r="F42" t="s">
        <v>10</v>
      </c>
      <c r="G42">
        <v>70502</v>
      </c>
      <c r="H42" t="s">
        <v>44</v>
      </c>
      <c r="I42" t="s">
        <v>6</v>
      </c>
      <c r="J42" t="s">
        <v>3</v>
      </c>
      <c r="K42" t="s">
        <v>1309</v>
      </c>
      <c r="L42" t="s">
        <v>43</v>
      </c>
      <c r="M42" t="s">
        <v>89</v>
      </c>
      <c r="N42" t="s">
        <v>1413</v>
      </c>
      <c r="O42" t="s">
        <v>633</v>
      </c>
      <c r="P42" t="s">
        <v>1528</v>
      </c>
      <c r="Q42">
        <v>64401797</v>
      </c>
      <c r="R42" t="s">
        <v>1606</v>
      </c>
      <c r="S42" t="s">
        <v>555</v>
      </c>
      <c r="T42" t="s">
        <v>1835</v>
      </c>
      <c r="U42" t="s">
        <v>1620</v>
      </c>
      <c r="V42" t="s">
        <v>1836</v>
      </c>
    </row>
    <row r="43" spans="1:22" x14ac:dyDescent="0.25">
      <c r="A43" t="s">
        <v>283</v>
      </c>
      <c r="B43" t="s">
        <v>207</v>
      </c>
      <c r="C43" t="s">
        <v>284</v>
      </c>
      <c r="D43" t="s">
        <v>280</v>
      </c>
      <c r="E43" t="s">
        <v>43</v>
      </c>
      <c r="F43" t="s">
        <v>10</v>
      </c>
      <c r="G43">
        <v>70503</v>
      </c>
      <c r="H43" t="s">
        <v>44</v>
      </c>
      <c r="I43" t="s">
        <v>6</v>
      </c>
      <c r="J43" t="s">
        <v>4</v>
      </c>
      <c r="K43" t="s">
        <v>929</v>
      </c>
      <c r="L43" t="s">
        <v>43</v>
      </c>
      <c r="M43" t="s">
        <v>89</v>
      </c>
      <c r="N43" t="s">
        <v>1414</v>
      </c>
      <c r="O43" t="s">
        <v>634</v>
      </c>
      <c r="P43" t="s">
        <v>1528</v>
      </c>
      <c r="Q43">
        <v>64401797</v>
      </c>
      <c r="R43" t="s">
        <v>1606</v>
      </c>
      <c r="S43" t="s">
        <v>555</v>
      </c>
      <c r="T43" t="s">
        <v>1835</v>
      </c>
      <c r="U43" t="s">
        <v>1620</v>
      </c>
      <c r="V43" t="s">
        <v>1836</v>
      </c>
    </row>
    <row r="44" spans="1:22" x14ac:dyDescent="0.25">
      <c r="A44" t="s">
        <v>287</v>
      </c>
      <c r="B44" t="s">
        <v>207</v>
      </c>
      <c r="C44" t="s">
        <v>288</v>
      </c>
      <c r="D44" t="s">
        <v>280</v>
      </c>
      <c r="E44" t="s">
        <v>43</v>
      </c>
      <c r="F44" t="s">
        <v>10</v>
      </c>
      <c r="G44">
        <v>70501</v>
      </c>
      <c r="H44" t="s">
        <v>44</v>
      </c>
      <c r="I44" t="s">
        <v>6</v>
      </c>
      <c r="J44" t="s">
        <v>2</v>
      </c>
      <c r="K44" t="s">
        <v>844</v>
      </c>
      <c r="L44" t="s">
        <v>43</v>
      </c>
      <c r="M44" t="s">
        <v>89</v>
      </c>
      <c r="N44" t="s">
        <v>89</v>
      </c>
      <c r="O44" t="s">
        <v>635</v>
      </c>
      <c r="P44" t="s">
        <v>1528</v>
      </c>
      <c r="Q44">
        <v>64401797</v>
      </c>
      <c r="R44" t="s">
        <v>1606</v>
      </c>
      <c r="S44" t="s">
        <v>555</v>
      </c>
      <c r="T44" t="s">
        <v>1835</v>
      </c>
      <c r="U44" t="s">
        <v>1620</v>
      </c>
      <c r="V44" t="s">
        <v>1836</v>
      </c>
    </row>
    <row r="45" spans="1:22" x14ac:dyDescent="0.25">
      <c r="A45" t="s">
        <v>290</v>
      </c>
      <c r="B45" t="s">
        <v>207</v>
      </c>
      <c r="C45" t="s">
        <v>291</v>
      </c>
      <c r="D45" t="s">
        <v>280</v>
      </c>
      <c r="E45" t="s">
        <v>43</v>
      </c>
      <c r="F45" t="s">
        <v>10</v>
      </c>
      <c r="G45">
        <v>70502</v>
      </c>
      <c r="H45" t="s">
        <v>44</v>
      </c>
      <c r="I45" t="s">
        <v>6</v>
      </c>
      <c r="J45" t="s">
        <v>3</v>
      </c>
      <c r="K45" t="s">
        <v>1309</v>
      </c>
      <c r="L45" t="s">
        <v>43</v>
      </c>
      <c r="M45" t="s">
        <v>89</v>
      </c>
      <c r="N45" t="s">
        <v>1413</v>
      </c>
      <c r="O45" t="s">
        <v>735</v>
      </c>
      <c r="P45" t="s">
        <v>1528</v>
      </c>
      <c r="Q45">
        <v>64401797</v>
      </c>
      <c r="R45" t="s">
        <v>1606</v>
      </c>
      <c r="S45" t="s">
        <v>555</v>
      </c>
      <c r="T45" t="s">
        <v>1835</v>
      </c>
      <c r="U45" t="s">
        <v>1620</v>
      </c>
      <c r="V45" t="s">
        <v>1836</v>
      </c>
    </row>
    <row r="46" spans="1:22" x14ac:dyDescent="0.25">
      <c r="A46" t="s">
        <v>294</v>
      </c>
      <c r="B46" t="s">
        <v>207</v>
      </c>
      <c r="C46" t="s">
        <v>295</v>
      </c>
      <c r="D46" t="s">
        <v>280</v>
      </c>
      <c r="E46" t="s">
        <v>43</v>
      </c>
      <c r="F46" t="s">
        <v>10</v>
      </c>
      <c r="G46">
        <v>70501</v>
      </c>
      <c r="H46" t="s">
        <v>44</v>
      </c>
      <c r="I46" t="s">
        <v>6</v>
      </c>
      <c r="J46" t="s">
        <v>2</v>
      </c>
      <c r="K46" t="s">
        <v>844</v>
      </c>
      <c r="L46" t="s">
        <v>43</v>
      </c>
      <c r="M46" t="s">
        <v>89</v>
      </c>
      <c r="N46" t="s">
        <v>89</v>
      </c>
      <c r="O46" t="s">
        <v>89</v>
      </c>
      <c r="P46" t="s">
        <v>1528</v>
      </c>
      <c r="Q46">
        <v>64401797</v>
      </c>
      <c r="R46" t="s">
        <v>1606</v>
      </c>
      <c r="S46" t="s">
        <v>555</v>
      </c>
      <c r="T46" t="s">
        <v>1835</v>
      </c>
      <c r="U46" t="s">
        <v>1620</v>
      </c>
      <c r="V46" t="s">
        <v>1836</v>
      </c>
    </row>
    <row r="47" spans="1:22" x14ac:dyDescent="0.25">
      <c r="A47" t="s">
        <v>297</v>
      </c>
      <c r="B47" t="s">
        <v>207</v>
      </c>
      <c r="C47" t="s">
        <v>69</v>
      </c>
      <c r="D47" t="s">
        <v>280</v>
      </c>
      <c r="E47" t="s">
        <v>43</v>
      </c>
      <c r="F47" t="s">
        <v>10</v>
      </c>
      <c r="G47">
        <v>70503</v>
      </c>
      <c r="H47" t="s">
        <v>44</v>
      </c>
      <c r="I47" t="s">
        <v>6</v>
      </c>
      <c r="J47" t="s">
        <v>4</v>
      </c>
      <c r="K47" t="s">
        <v>929</v>
      </c>
      <c r="L47" t="s">
        <v>43</v>
      </c>
      <c r="M47" t="s">
        <v>89</v>
      </c>
      <c r="N47" t="s">
        <v>1414</v>
      </c>
      <c r="O47" t="s">
        <v>636</v>
      </c>
      <c r="P47" t="s">
        <v>1528</v>
      </c>
      <c r="Q47">
        <v>64401797</v>
      </c>
      <c r="R47" t="s">
        <v>1606</v>
      </c>
      <c r="S47" t="s">
        <v>555</v>
      </c>
      <c r="T47" t="s">
        <v>1835</v>
      </c>
      <c r="U47" t="s">
        <v>1620</v>
      </c>
      <c r="V47" t="s">
        <v>1836</v>
      </c>
    </row>
    <row r="48" spans="1:22" x14ac:dyDescent="0.25">
      <c r="A48" t="s">
        <v>299</v>
      </c>
      <c r="B48" t="s">
        <v>207</v>
      </c>
      <c r="C48" t="s">
        <v>300</v>
      </c>
      <c r="D48" t="s">
        <v>280</v>
      </c>
      <c r="E48" t="s">
        <v>43</v>
      </c>
      <c r="F48" t="s">
        <v>10</v>
      </c>
      <c r="G48">
        <v>70502</v>
      </c>
      <c r="H48" t="s">
        <v>44</v>
      </c>
      <c r="I48" t="s">
        <v>6</v>
      </c>
      <c r="J48" t="s">
        <v>3</v>
      </c>
      <c r="K48" t="s">
        <v>1309</v>
      </c>
      <c r="L48" t="s">
        <v>43</v>
      </c>
      <c r="M48" t="s">
        <v>89</v>
      </c>
      <c r="N48" t="s">
        <v>1413</v>
      </c>
      <c r="O48" t="s">
        <v>637</v>
      </c>
      <c r="P48" t="s">
        <v>1528</v>
      </c>
      <c r="Q48">
        <v>64401797</v>
      </c>
      <c r="R48" t="s">
        <v>1606</v>
      </c>
      <c r="S48" t="s">
        <v>555</v>
      </c>
      <c r="T48" t="s">
        <v>1835</v>
      </c>
      <c r="U48" t="s">
        <v>1620</v>
      </c>
      <c r="V48" t="s">
        <v>1836</v>
      </c>
    </row>
    <row r="49" spans="1:22" x14ac:dyDescent="0.25">
      <c r="A49" t="s">
        <v>302</v>
      </c>
      <c r="B49" t="s">
        <v>207</v>
      </c>
      <c r="C49" t="s">
        <v>303</v>
      </c>
      <c r="D49" t="s">
        <v>280</v>
      </c>
      <c r="E49" t="s">
        <v>43</v>
      </c>
      <c r="F49" t="s">
        <v>10</v>
      </c>
      <c r="G49">
        <v>70502</v>
      </c>
      <c r="H49" t="s">
        <v>44</v>
      </c>
      <c r="I49" t="s">
        <v>6</v>
      </c>
      <c r="J49" t="s">
        <v>3</v>
      </c>
      <c r="K49" t="s">
        <v>1309</v>
      </c>
      <c r="L49" t="s">
        <v>43</v>
      </c>
      <c r="M49" t="s">
        <v>89</v>
      </c>
      <c r="N49" t="s">
        <v>1413</v>
      </c>
      <c r="O49" t="s">
        <v>638</v>
      </c>
      <c r="P49" t="s">
        <v>1528</v>
      </c>
      <c r="Q49">
        <v>64401797</v>
      </c>
      <c r="R49" t="s">
        <v>1606</v>
      </c>
      <c r="S49" t="s">
        <v>555</v>
      </c>
      <c r="T49" t="s">
        <v>1835</v>
      </c>
      <c r="U49" t="s">
        <v>1620</v>
      </c>
      <c r="V49" t="s">
        <v>1836</v>
      </c>
    </row>
    <row r="50" spans="1:22" x14ac:dyDescent="0.25">
      <c r="A50" t="s">
        <v>304</v>
      </c>
      <c r="B50" t="s">
        <v>210</v>
      </c>
      <c r="C50" t="s">
        <v>305</v>
      </c>
      <c r="D50"/>
      <c r="E50" t="s">
        <v>43</v>
      </c>
      <c r="F50" t="s">
        <v>2</v>
      </c>
      <c r="G50">
        <v>70101</v>
      </c>
      <c r="H50" t="s">
        <v>44</v>
      </c>
      <c r="I50" t="s">
        <v>2</v>
      </c>
      <c r="J50" t="s">
        <v>2</v>
      </c>
      <c r="K50" t="s">
        <v>1186</v>
      </c>
      <c r="L50" t="s">
        <v>43</v>
      </c>
      <c r="M50" t="s">
        <v>43</v>
      </c>
      <c r="N50" t="s">
        <v>43</v>
      </c>
      <c r="O50" t="s">
        <v>639</v>
      </c>
      <c r="P50" t="s">
        <v>1528</v>
      </c>
      <c r="Q50">
        <v>27584884</v>
      </c>
      <c r="R50" t="s">
        <v>1606</v>
      </c>
      <c r="S50" t="s">
        <v>1621</v>
      </c>
      <c r="T50" t="s">
        <v>1837</v>
      </c>
      <c r="U50" t="s">
        <v>1622</v>
      </c>
      <c r="V50" t="s">
        <v>1838</v>
      </c>
    </row>
    <row r="51" spans="1:22" x14ac:dyDescent="0.25">
      <c r="A51" t="s">
        <v>1035</v>
      </c>
      <c r="B51" t="s">
        <v>210</v>
      </c>
      <c r="C51" t="s">
        <v>310</v>
      </c>
      <c r="D51" t="s">
        <v>304</v>
      </c>
      <c r="E51" t="s">
        <v>43</v>
      </c>
      <c r="F51" t="s">
        <v>2</v>
      </c>
      <c r="G51">
        <v>70101</v>
      </c>
      <c r="H51" t="s">
        <v>44</v>
      </c>
      <c r="I51" t="s">
        <v>2</v>
      </c>
      <c r="J51" t="s">
        <v>2</v>
      </c>
      <c r="K51" t="s">
        <v>1186</v>
      </c>
      <c r="L51" t="s">
        <v>43</v>
      </c>
      <c r="M51" t="s">
        <v>43</v>
      </c>
      <c r="N51" t="s">
        <v>43</v>
      </c>
      <c r="O51" t="s">
        <v>641</v>
      </c>
      <c r="P51" t="s">
        <v>1528</v>
      </c>
      <c r="Q51">
        <v>27584884</v>
      </c>
      <c r="R51" t="s">
        <v>1606</v>
      </c>
      <c r="S51" t="s">
        <v>1621</v>
      </c>
      <c r="T51" t="s">
        <v>1837</v>
      </c>
      <c r="U51" t="s">
        <v>1622</v>
      </c>
      <c r="V51" t="s">
        <v>1838</v>
      </c>
    </row>
    <row r="52" spans="1:22" x14ac:dyDescent="0.25">
      <c r="A52" t="s">
        <v>306</v>
      </c>
      <c r="B52" t="s">
        <v>210</v>
      </c>
      <c r="C52" t="s">
        <v>307</v>
      </c>
      <c r="D52" t="s">
        <v>304</v>
      </c>
      <c r="E52" t="s">
        <v>43</v>
      </c>
      <c r="F52" t="s">
        <v>2</v>
      </c>
      <c r="G52">
        <v>70101</v>
      </c>
      <c r="H52" t="s">
        <v>44</v>
      </c>
      <c r="I52" t="s">
        <v>2</v>
      </c>
      <c r="J52" t="s">
        <v>2</v>
      </c>
      <c r="K52" t="s">
        <v>1186</v>
      </c>
      <c r="L52" t="s">
        <v>43</v>
      </c>
      <c r="M52" t="s">
        <v>43</v>
      </c>
      <c r="N52" t="s">
        <v>43</v>
      </c>
      <c r="O52" t="s">
        <v>640</v>
      </c>
      <c r="P52" t="s">
        <v>1528</v>
      </c>
      <c r="Q52">
        <v>27584884</v>
      </c>
      <c r="R52" t="s">
        <v>1606</v>
      </c>
      <c r="S52" t="s">
        <v>1621</v>
      </c>
      <c r="T52" t="s">
        <v>1837</v>
      </c>
      <c r="U52" t="s">
        <v>1622</v>
      </c>
      <c r="V52" t="s">
        <v>1839</v>
      </c>
    </row>
    <row r="53" spans="1:22" x14ac:dyDescent="0.25">
      <c r="A53" t="s">
        <v>308</v>
      </c>
      <c r="B53" t="s">
        <v>210</v>
      </c>
      <c r="C53" t="s">
        <v>309</v>
      </c>
      <c r="D53" t="s">
        <v>304</v>
      </c>
      <c r="E53" t="s">
        <v>43</v>
      </c>
      <c r="F53" t="s">
        <v>2</v>
      </c>
      <c r="G53">
        <v>70103</v>
      </c>
      <c r="H53" t="s">
        <v>44</v>
      </c>
      <c r="I53" t="s">
        <v>2</v>
      </c>
      <c r="J53" t="s">
        <v>4</v>
      </c>
      <c r="K53" t="s">
        <v>1336</v>
      </c>
      <c r="L53" t="s">
        <v>43</v>
      </c>
      <c r="M53" t="s">
        <v>43</v>
      </c>
      <c r="N53" t="s">
        <v>45</v>
      </c>
      <c r="O53" t="s">
        <v>45</v>
      </c>
      <c r="P53" t="s">
        <v>1528</v>
      </c>
      <c r="Q53">
        <v>27971182</v>
      </c>
      <c r="R53" t="s">
        <v>1606</v>
      </c>
      <c r="S53" t="s">
        <v>1621</v>
      </c>
      <c r="T53" t="s">
        <v>1837</v>
      </c>
      <c r="U53" t="s">
        <v>1622</v>
      </c>
      <c r="V53" t="s">
        <v>1838</v>
      </c>
    </row>
    <row r="54" spans="1:22" x14ac:dyDescent="0.25">
      <c r="A54" t="s">
        <v>311</v>
      </c>
      <c r="B54" t="s">
        <v>210</v>
      </c>
      <c r="C54" t="s">
        <v>312</v>
      </c>
      <c r="D54" t="s">
        <v>304</v>
      </c>
      <c r="E54" t="s">
        <v>43</v>
      </c>
      <c r="F54" t="s">
        <v>2</v>
      </c>
      <c r="G54">
        <v>70101</v>
      </c>
      <c r="H54" t="s">
        <v>44</v>
      </c>
      <c r="I54" t="s">
        <v>2</v>
      </c>
      <c r="J54" t="s">
        <v>2</v>
      </c>
      <c r="K54" t="s">
        <v>1186</v>
      </c>
      <c r="L54" t="s">
        <v>43</v>
      </c>
      <c r="M54" t="s">
        <v>43</v>
      </c>
      <c r="N54" t="s">
        <v>43</v>
      </c>
      <c r="O54" t="s">
        <v>43</v>
      </c>
      <c r="P54" t="s">
        <v>1528</v>
      </c>
      <c r="Q54">
        <v>27584884</v>
      </c>
      <c r="R54" t="s">
        <v>1606</v>
      </c>
      <c r="S54" t="s">
        <v>1621</v>
      </c>
      <c r="T54" t="s">
        <v>1837</v>
      </c>
      <c r="U54" t="s">
        <v>1622</v>
      </c>
      <c r="V54" t="s">
        <v>1838</v>
      </c>
    </row>
    <row r="55" spans="1:22" x14ac:dyDescent="0.25">
      <c r="A55" t="s">
        <v>313</v>
      </c>
      <c r="B55" t="s">
        <v>212</v>
      </c>
      <c r="C55" t="s">
        <v>314</v>
      </c>
      <c r="D55"/>
      <c r="E55" t="s">
        <v>55</v>
      </c>
      <c r="F55" t="s">
        <v>2</v>
      </c>
      <c r="G55">
        <v>21005</v>
      </c>
      <c r="H55" t="s">
        <v>37</v>
      </c>
      <c r="I55" t="s">
        <v>11</v>
      </c>
      <c r="J55" t="s">
        <v>6</v>
      </c>
      <c r="K55" t="s">
        <v>947</v>
      </c>
      <c r="L55" t="s">
        <v>42</v>
      </c>
      <c r="M55" t="s">
        <v>55</v>
      </c>
      <c r="N55" t="s">
        <v>1494</v>
      </c>
      <c r="O55" t="s">
        <v>642</v>
      </c>
      <c r="P55" t="s">
        <v>1528</v>
      </c>
      <c r="Q55">
        <v>24721135</v>
      </c>
      <c r="R55" t="s">
        <v>1606</v>
      </c>
      <c r="S55" t="s">
        <v>1174</v>
      </c>
      <c r="T55" t="s">
        <v>1840</v>
      </c>
      <c r="U55" t="s">
        <v>1841</v>
      </c>
      <c r="V55" t="s">
        <v>1842</v>
      </c>
    </row>
    <row r="56" spans="1:22" x14ac:dyDescent="0.25">
      <c r="A56" t="s">
        <v>315</v>
      </c>
      <c r="B56" t="s">
        <v>212</v>
      </c>
      <c r="C56" t="s">
        <v>316</v>
      </c>
      <c r="D56" t="s">
        <v>313</v>
      </c>
      <c r="E56" t="s">
        <v>55</v>
      </c>
      <c r="F56" t="s">
        <v>2</v>
      </c>
      <c r="G56">
        <v>21602</v>
      </c>
      <c r="H56" t="s">
        <v>37</v>
      </c>
      <c r="I56" t="s">
        <v>71</v>
      </c>
      <c r="J56" t="s">
        <v>3</v>
      </c>
      <c r="K56" t="s">
        <v>1375</v>
      </c>
      <c r="L56" t="s">
        <v>42</v>
      </c>
      <c r="M56" t="s">
        <v>1495</v>
      </c>
      <c r="N56" t="s">
        <v>82</v>
      </c>
      <c r="O56" t="s">
        <v>82</v>
      </c>
      <c r="P56" t="s">
        <v>1528</v>
      </c>
      <c r="Q56">
        <v>24650076</v>
      </c>
      <c r="R56" t="s">
        <v>1843</v>
      </c>
      <c r="S56" t="s">
        <v>1174</v>
      </c>
      <c r="T56" t="s">
        <v>1840</v>
      </c>
      <c r="U56" t="s">
        <v>1841</v>
      </c>
      <c r="V56" t="s">
        <v>1842</v>
      </c>
    </row>
    <row r="57" spans="1:22" x14ac:dyDescent="0.25">
      <c r="A57" t="s">
        <v>317</v>
      </c>
      <c r="B57" t="s">
        <v>214</v>
      </c>
      <c r="C57" t="s">
        <v>318</v>
      </c>
      <c r="D57"/>
      <c r="E57" t="s">
        <v>549</v>
      </c>
      <c r="F57" t="s">
        <v>5</v>
      </c>
      <c r="G57">
        <v>60104</v>
      </c>
      <c r="H57" t="s">
        <v>47</v>
      </c>
      <c r="I57" t="s">
        <v>2</v>
      </c>
      <c r="J57" t="s">
        <v>5</v>
      </c>
      <c r="K57" t="s">
        <v>958</v>
      </c>
      <c r="L57" t="s">
        <v>48</v>
      </c>
      <c r="M57" t="s">
        <v>48</v>
      </c>
      <c r="N57" t="s">
        <v>104</v>
      </c>
      <c r="O57" t="s">
        <v>643</v>
      </c>
      <c r="P57" t="s">
        <v>1528</v>
      </c>
      <c r="Q57">
        <v>26500991</v>
      </c>
      <c r="R57" t="s">
        <v>1606</v>
      </c>
      <c r="S57" t="s">
        <v>1624</v>
      </c>
      <c r="T57" t="s">
        <v>1844</v>
      </c>
      <c r="U57" t="s">
        <v>1625</v>
      </c>
      <c r="V57" t="s">
        <v>1845</v>
      </c>
    </row>
    <row r="58" spans="1:22" x14ac:dyDescent="0.25">
      <c r="A58" t="s">
        <v>722</v>
      </c>
      <c r="B58" t="s">
        <v>214</v>
      </c>
      <c r="C58" t="s">
        <v>723</v>
      </c>
      <c r="D58" t="s">
        <v>317</v>
      </c>
      <c r="E58" t="s">
        <v>549</v>
      </c>
      <c r="F58" t="s">
        <v>5</v>
      </c>
      <c r="G58">
        <v>60104</v>
      </c>
      <c r="H58" t="s">
        <v>47</v>
      </c>
      <c r="I58" t="s">
        <v>2</v>
      </c>
      <c r="J58" t="s">
        <v>5</v>
      </c>
      <c r="K58" t="s">
        <v>958</v>
      </c>
      <c r="L58" t="s">
        <v>48</v>
      </c>
      <c r="M58" t="s">
        <v>48</v>
      </c>
      <c r="N58" t="s">
        <v>104</v>
      </c>
      <c r="O58" t="s">
        <v>104</v>
      </c>
      <c r="P58" t="s">
        <v>1528</v>
      </c>
      <c r="Q58">
        <v>22006406</v>
      </c>
      <c r="R58" t="s">
        <v>1606</v>
      </c>
      <c r="S58" t="s">
        <v>1624</v>
      </c>
      <c r="T58" t="s">
        <v>1844</v>
      </c>
      <c r="U58" t="s">
        <v>1625</v>
      </c>
      <c r="V58" t="s">
        <v>1845</v>
      </c>
    </row>
    <row r="59" spans="1:22" x14ac:dyDescent="0.25">
      <c r="A59" t="s">
        <v>1172</v>
      </c>
      <c r="B59" t="s">
        <v>216</v>
      </c>
      <c r="C59" t="s">
        <v>320</v>
      </c>
      <c r="D59"/>
      <c r="E59" t="s">
        <v>73</v>
      </c>
      <c r="F59" t="s">
        <v>4</v>
      </c>
      <c r="G59">
        <v>11903</v>
      </c>
      <c r="H59" t="s">
        <v>35</v>
      </c>
      <c r="I59" t="s">
        <v>74</v>
      </c>
      <c r="J59" t="s">
        <v>4</v>
      </c>
      <c r="K59" t="s">
        <v>1311</v>
      </c>
      <c r="L59" t="s">
        <v>36</v>
      </c>
      <c r="M59" t="s">
        <v>73</v>
      </c>
      <c r="N59" t="s">
        <v>1481</v>
      </c>
      <c r="O59" t="s">
        <v>1527</v>
      </c>
      <c r="P59" t="s">
        <v>1528</v>
      </c>
      <c r="Q59">
        <v>22704120</v>
      </c>
      <c r="R59" t="s">
        <v>1606</v>
      </c>
      <c r="S59" t="s">
        <v>1626</v>
      </c>
      <c r="T59" t="s">
        <v>1846</v>
      </c>
      <c r="U59" t="s">
        <v>1627</v>
      </c>
      <c r="V59" t="s">
        <v>1847</v>
      </c>
    </row>
    <row r="60" spans="1:22" x14ac:dyDescent="0.25">
      <c r="A60" t="s">
        <v>1173</v>
      </c>
      <c r="B60" t="s">
        <v>216</v>
      </c>
      <c r="C60" t="s">
        <v>319</v>
      </c>
      <c r="D60" t="s">
        <v>1172</v>
      </c>
      <c r="E60" t="s">
        <v>73</v>
      </c>
      <c r="F60" t="s">
        <v>4</v>
      </c>
      <c r="G60">
        <v>11901</v>
      </c>
      <c r="H60" t="s">
        <v>35</v>
      </c>
      <c r="I60" t="s">
        <v>74</v>
      </c>
      <c r="J60" t="s">
        <v>2</v>
      </c>
      <c r="K60" t="s">
        <v>1848</v>
      </c>
      <c r="L60" t="s">
        <v>36</v>
      </c>
      <c r="M60" t="s">
        <v>73</v>
      </c>
      <c r="N60" t="s">
        <v>1628</v>
      </c>
      <c r="O60" t="s">
        <v>1629</v>
      </c>
      <c r="P60" t="s">
        <v>1528</v>
      </c>
      <c r="Q60">
        <v>22704120</v>
      </c>
      <c r="R60" t="s">
        <v>1606</v>
      </c>
      <c r="S60" t="s">
        <v>1626</v>
      </c>
      <c r="T60" t="s">
        <v>1846</v>
      </c>
      <c r="U60" t="s">
        <v>1627</v>
      </c>
      <c r="V60" t="s">
        <v>1847</v>
      </c>
    </row>
    <row r="61" spans="1:22" x14ac:dyDescent="0.25">
      <c r="A61" t="s">
        <v>321</v>
      </c>
      <c r="B61" t="s">
        <v>218</v>
      </c>
      <c r="C61" t="s">
        <v>322</v>
      </c>
      <c r="D61"/>
      <c r="E61" t="s">
        <v>43</v>
      </c>
      <c r="F61" t="s">
        <v>7</v>
      </c>
      <c r="G61">
        <v>70303</v>
      </c>
      <c r="H61" t="s">
        <v>44</v>
      </c>
      <c r="I61" t="s">
        <v>4</v>
      </c>
      <c r="J61" t="s">
        <v>4</v>
      </c>
      <c r="K61" t="s">
        <v>916</v>
      </c>
      <c r="L61" t="s">
        <v>43</v>
      </c>
      <c r="M61" t="s">
        <v>1440</v>
      </c>
      <c r="N61" t="s">
        <v>101</v>
      </c>
      <c r="O61" t="s">
        <v>101</v>
      </c>
      <c r="P61" t="s">
        <v>1528</v>
      </c>
      <c r="Q61">
        <v>27652345</v>
      </c>
      <c r="R61" t="s">
        <v>1606</v>
      </c>
      <c r="S61" t="s">
        <v>1445</v>
      </c>
      <c r="T61" t="s">
        <v>1849</v>
      </c>
      <c r="U61" t="s">
        <v>1630</v>
      </c>
      <c r="V61" t="s">
        <v>1850</v>
      </c>
    </row>
    <row r="62" spans="1:22" x14ac:dyDescent="0.25">
      <c r="A62" t="s">
        <v>323</v>
      </c>
      <c r="B62" t="s">
        <v>218</v>
      </c>
      <c r="C62" t="s">
        <v>324</v>
      </c>
      <c r="D62" t="s">
        <v>321</v>
      </c>
      <c r="E62" t="s">
        <v>43</v>
      </c>
      <c r="F62" t="s">
        <v>7</v>
      </c>
      <c r="G62">
        <v>70306</v>
      </c>
      <c r="H62" t="s">
        <v>44</v>
      </c>
      <c r="I62" t="s">
        <v>4</v>
      </c>
      <c r="J62" t="s">
        <v>7</v>
      </c>
      <c r="K62" t="s">
        <v>1401</v>
      </c>
      <c r="L62" t="s">
        <v>43</v>
      </c>
      <c r="M62" t="s">
        <v>1440</v>
      </c>
      <c r="N62" t="s">
        <v>1446</v>
      </c>
      <c r="O62" t="s">
        <v>644</v>
      </c>
      <c r="P62" t="s">
        <v>1528</v>
      </c>
      <c r="Q62">
        <v>27652345</v>
      </c>
      <c r="R62" t="s">
        <v>1606</v>
      </c>
      <c r="S62" t="s">
        <v>1445</v>
      </c>
      <c r="T62" t="s">
        <v>1849</v>
      </c>
      <c r="U62" t="s">
        <v>1630</v>
      </c>
      <c r="V62" t="s">
        <v>1850</v>
      </c>
    </row>
    <row r="63" spans="1:22" x14ac:dyDescent="0.25">
      <c r="A63" t="s">
        <v>325</v>
      </c>
      <c r="B63" t="s">
        <v>218</v>
      </c>
      <c r="C63" t="s">
        <v>326</v>
      </c>
      <c r="D63" t="s">
        <v>321</v>
      </c>
      <c r="E63" t="s">
        <v>43</v>
      </c>
      <c r="F63" t="s">
        <v>7</v>
      </c>
      <c r="G63">
        <v>70303</v>
      </c>
      <c r="H63" t="s">
        <v>44</v>
      </c>
      <c r="I63" t="s">
        <v>4</v>
      </c>
      <c r="J63" t="s">
        <v>4</v>
      </c>
      <c r="K63" t="s">
        <v>916</v>
      </c>
      <c r="L63" t="s">
        <v>43</v>
      </c>
      <c r="M63" t="s">
        <v>1440</v>
      </c>
      <c r="N63" t="s">
        <v>101</v>
      </c>
      <c r="O63" t="s">
        <v>645</v>
      </c>
      <c r="P63" t="s">
        <v>1528</v>
      </c>
      <c r="Q63">
        <v>27651058</v>
      </c>
      <c r="R63" t="s">
        <v>1606</v>
      </c>
      <c r="S63" t="s">
        <v>1445</v>
      </c>
      <c r="T63" t="s">
        <v>1849</v>
      </c>
      <c r="U63" t="s">
        <v>1630</v>
      </c>
      <c r="V63" t="s">
        <v>1850</v>
      </c>
    </row>
    <row r="64" spans="1:22" x14ac:dyDescent="0.25">
      <c r="A64" t="s">
        <v>327</v>
      </c>
      <c r="B64" t="s">
        <v>218</v>
      </c>
      <c r="C64" t="s">
        <v>328</v>
      </c>
      <c r="D64" t="s">
        <v>321</v>
      </c>
      <c r="E64" t="s">
        <v>43</v>
      </c>
      <c r="F64" t="s">
        <v>7</v>
      </c>
      <c r="G64">
        <v>70306</v>
      </c>
      <c r="H64" t="s">
        <v>44</v>
      </c>
      <c r="I64" t="s">
        <v>4</v>
      </c>
      <c r="J64" t="s">
        <v>7</v>
      </c>
      <c r="K64" t="s">
        <v>1401</v>
      </c>
      <c r="L64" t="s">
        <v>43</v>
      </c>
      <c r="M64" t="s">
        <v>1440</v>
      </c>
      <c r="N64" t="s">
        <v>1446</v>
      </c>
      <c r="O64" t="s">
        <v>739</v>
      </c>
      <c r="P64" t="s">
        <v>1528</v>
      </c>
      <c r="Q64">
        <v>27652345</v>
      </c>
      <c r="R64" t="s">
        <v>1606</v>
      </c>
      <c r="S64" t="s">
        <v>1445</v>
      </c>
      <c r="T64" t="s">
        <v>1849</v>
      </c>
      <c r="U64" t="s">
        <v>1630</v>
      </c>
      <c r="V64" t="s">
        <v>1850</v>
      </c>
    </row>
    <row r="65" spans="1:22" x14ac:dyDescent="0.25">
      <c r="A65" t="s">
        <v>329</v>
      </c>
      <c r="B65" t="s">
        <v>220</v>
      </c>
      <c r="C65" t="s">
        <v>330</v>
      </c>
      <c r="D65"/>
      <c r="E65" t="s">
        <v>610</v>
      </c>
      <c r="F65" t="s">
        <v>9</v>
      </c>
      <c r="G65">
        <v>21301</v>
      </c>
      <c r="H65" t="s">
        <v>37</v>
      </c>
      <c r="I65" t="s">
        <v>15</v>
      </c>
      <c r="J65" t="s">
        <v>2</v>
      </c>
      <c r="K65" t="s">
        <v>965</v>
      </c>
      <c r="L65" t="s">
        <v>42</v>
      </c>
      <c r="M65" t="s">
        <v>50</v>
      </c>
      <c r="N65" t="s">
        <v>50</v>
      </c>
      <c r="O65" t="s">
        <v>646</v>
      </c>
      <c r="P65" t="s">
        <v>1528</v>
      </c>
      <c r="Q65">
        <v>24708464</v>
      </c>
      <c r="R65" t="s">
        <v>1851</v>
      </c>
      <c r="S65" t="s">
        <v>560</v>
      </c>
      <c r="T65" t="s">
        <v>1852</v>
      </c>
      <c r="U65" t="s">
        <v>1631</v>
      </c>
      <c r="V65" t="s">
        <v>1853</v>
      </c>
    </row>
    <row r="66" spans="1:22" x14ac:dyDescent="0.25">
      <c r="A66" t="s">
        <v>335</v>
      </c>
      <c r="B66" t="s">
        <v>222</v>
      </c>
      <c r="C66" t="s">
        <v>336</v>
      </c>
      <c r="D66"/>
      <c r="E66" t="s">
        <v>98</v>
      </c>
      <c r="F66" t="s">
        <v>2</v>
      </c>
      <c r="G66">
        <v>50201</v>
      </c>
      <c r="H66" t="s">
        <v>58</v>
      </c>
      <c r="I66" t="s">
        <v>3</v>
      </c>
      <c r="J66" t="s">
        <v>2</v>
      </c>
      <c r="K66" t="s">
        <v>830</v>
      </c>
      <c r="L66" t="s">
        <v>1415</v>
      </c>
      <c r="M66" t="s">
        <v>98</v>
      </c>
      <c r="N66" t="s">
        <v>98</v>
      </c>
      <c r="O66" t="s">
        <v>647</v>
      </c>
      <c r="P66" t="s">
        <v>1528</v>
      </c>
      <c r="Q66">
        <v>26854546</v>
      </c>
      <c r="R66" t="s">
        <v>1606</v>
      </c>
      <c r="S66" t="s">
        <v>1142</v>
      </c>
      <c r="T66" t="s">
        <v>1854</v>
      </c>
      <c r="U66" t="s">
        <v>1632</v>
      </c>
      <c r="V66" t="s">
        <v>1855</v>
      </c>
    </row>
    <row r="67" spans="1:22" x14ac:dyDescent="0.25">
      <c r="A67" t="s">
        <v>339</v>
      </c>
      <c r="B67" t="s">
        <v>222</v>
      </c>
      <c r="C67" t="s">
        <v>340</v>
      </c>
      <c r="D67" t="s">
        <v>335</v>
      </c>
      <c r="E67" t="s">
        <v>98</v>
      </c>
      <c r="F67" t="s">
        <v>5</v>
      </c>
      <c r="G67">
        <v>50203</v>
      </c>
      <c r="H67" t="s">
        <v>58</v>
      </c>
      <c r="I67" t="s">
        <v>3</v>
      </c>
      <c r="J67" t="s">
        <v>4</v>
      </c>
      <c r="K67" t="s">
        <v>907</v>
      </c>
      <c r="L67" t="s">
        <v>1415</v>
      </c>
      <c r="M67" t="s">
        <v>98</v>
      </c>
      <c r="N67" t="s">
        <v>61</v>
      </c>
      <c r="O67" t="s">
        <v>61</v>
      </c>
      <c r="P67" t="s">
        <v>1528</v>
      </c>
      <c r="Q67">
        <v>26854546</v>
      </c>
      <c r="R67" t="s">
        <v>1606</v>
      </c>
      <c r="S67" t="s">
        <v>1142</v>
      </c>
      <c r="T67" t="s">
        <v>1856</v>
      </c>
      <c r="U67" t="s">
        <v>1633</v>
      </c>
      <c r="V67" t="s">
        <v>1857</v>
      </c>
    </row>
    <row r="68" spans="1:22" x14ac:dyDescent="0.25">
      <c r="A68" t="s">
        <v>342</v>
      </c>
      <c r="B68" t="s">
        <v>224</v>
      </c>
      <c r="C68" t="s">
        <v>343</v>
      </c>
      <c r="D68"/>
      <c r="E68" t="s">
        <v>92</v>
      </c>
      <c r="F68" t="s">
        <v>5</v>
      </c>
      <c r="G68">
        <v>70601</v>
      </c>
      <c r="H68" t="s">
        <v>44</v>
      </c>
      <c r="I68" t="s">
        <v>7</v>
      </c>
      <c r="J68" t="s">
        <v>2</v>
      </c>
      <c r="K68" t="s">
        <v>1230</v>
      </c>
      <c r="L68" t="s">
        <v>43</v>
      </c>
      <c r="M68" t="s">
        <v>84</v>
      </c>
      <c r="N68" t="s">
        <v>84</v>
      </c>
      <c r="O68" t="s">
        <v>84</v>
      </c>
      <c r="P68" t="s">
        <v>1528</v>
      </c>
      <c r="Q68">
        <v>27168552</v>
      </c>
      <c r="R68" t="s">
        <v>1606</v>
      </c>
      <c r="S68" t="s">
        <v>1858</v>
      </c>
      <c r="T68" t="s">
        <v>1859</v>
      </c>
      <c r="U68" t="s">
        <v>1634</v>
      </c>
      <c r="V68" t="s">
        <v>1860</v>
      </c>
    </row>
    <row r="69" spans="1:22" x14ac:dyDescent="0.25">
      <c r="A69" t="s">
        <v>344</v>
      </c>
      <c r="B69" t="s">
        <v>224</v>
      </c>
      <c r="C69" t="s">
        <v>345</v>
      </c>
      <c r="D69" t="s">
        <v>342</v>
      </c>
      <c r="E69" t="s">
        <v>92</v>
      </c>
      <c r="F69" t="s">
        <v>5</v>
      </c>
      <c r="G69">
        <v>70603</v>
      </c>
      <c r="H69" t="s">
        <v>44</v>
      </c>
      <c r="I69" t="s">
        <v>7</v>
      </c>
      <c r="J69" t="s">
        <v>4</v>
      </c>
      <c r="K69" t="s">
        <v>1353</v>
      </c>
      <c r="L69" t="s">
        <v>43</v>
      </c>
      <c r="M69" t="s">
        <v>84</v>
      </c>
      <c r="N69" t="s">
        <v>112</v>
      </c>
      <c r="O69" t="s">
        <v>112</v>
      </c>
      <c r="P69" t="s">
        <v>1528</v>
      </c>
      <c r="Q69">
        <v>27168552</v>
      </c>
      <c r="R69" t="s">
        <v>1606</v>
      </c>
      <c r="S69" t="s">
        <v>1858</v>
      </c>
      <c r="T69" t="s">
        <v>1859</v>
      </c>
      <c r="U69" t="s">
        <v>1634</v>
      </c>
      <c r="V69" t="s">
        <v>1860</v>
      </c>
    </row>
    <row r="70" spans="1:22" x14ac:dyDescent="0.25">
      <c r="A70" t="s">
        <v>346</v>
      </c>
      <c r="B70" t="s">
        <v>224</v>
      </c>
      <c r="C70" t="s">
        <v>347</v>
      </c>
      <c r="D70" t="s">
        <v>342</v>
      </c>
      <c r="E70" t="s">
        <v>92</v>
      </c>
      <c r="F70" t="s">
        <v>5</v>
      </c>
      <c r="G70">
        <v>70601</v>
      </c>
      <c r="H70" t="s">
        <v>44</v>
      </c>
      <c r="I70" t="s">
        <v>7</v>
      </c>
      <c r="J70" t="s">
        <v>2</v>
      </c>
      <c r="K70" t="s">
        <v>1230</v>
      </c>
      <c r="L70" t="s">
        <v>43</v>
      </c>
      <c r="M70" t="s">
        <v>84</v>
      </c>
      <c r="N70" t="s">
        <v>84</v>
      </c>
      <c r="O70" t="s">
        <v>84</v>
      </c>
      <c r="P70" t="s">
        <v>1528</v>
      </c>
      <c r="Q70">
        <v>27168552</v>
      </c>
      <c r="R70" t="s">
        <v>1606</v>
      </c>
      <c r="S70" t="s">
        <v>1858</v>
      </c>
      <c r="T70" t="s">
        <v>1859</v>
      </c>
      <c r="U70" t="s">
        <v>1634</v>
      </c>
      <c r="V70" t="s">
        <v>1860</v>
      </c>
    </row>
    <row r="71" spans="1:22" x14ac:dyDescent="0.25">
      <c r="A71" t="s">
        <v>348</v>
      </c>
      <c r="B71" t="s">
        <v>224</v>
      </c>
      <c r="C71" t="s">
        <v>349</v>
      </c>
      <c r="D71" t="s">
        <v>342</v>
      </c>
      <c r="E71" t="s">
        <v>92</v>
      </c>
      <c r="F71" t="s">
        <v>5</v>
      </c>
      <c r="G71">
        <v>70601</v>
      </c>
      <c r="H71" t="s">
        <v>44</v>
      </c>
      <c r="I71" t="s">
        <v>7</v>
      </c>
      <c r="J71" t="s">
        <v>2</v>
      </c>
      <c r="K71" t="s">
        <v>1230</v>
      </c>
      <c r="L71" t="s">
        <v>43</v>
      </c>
      <c r="M71" t="s">
        <v>84</v>
      </c>
      <c r="N71" t="s">
        <v>84</v>
      </c>
      <c r="O71" t="s">
        <v>648</v>
      </c>
      <c r="P71" t="s">
        <v>1528</v>
      </c>
      <c r="Q71">
        <v>27168552</v>
      </c>
      <c r="R71" t="s">
        <v>1606</v>
      </c>
      <c r="S71" t="s">
        <v>1858</v>
      </c>
      <c r="T71" t="s">
        <v>1859</v>
      </c>
      <c r="U71" t="s">
        <v>1634</v>
      </c>
      <c r="V71" t="s">
        <v>1860</v>
      </c>
    </row>
    <row r="72" spans="1:22" x14ac:dyDescent="0.25">
      <c r="A72" t="s">
        <v>350</v>
      </c>
      <c r="B72" t="s">
        <v>226</v>
      </c>
      <c r="C72" t="s">
        <v>351</v>
      </c>
      <c r="D72"/>
      <c r="E72" t="s">
        <v>55</v>
      </c>
      <c r="F72" t="s">
        <v>10</v>
      </c>
      <c r="G72">
        <v>21401</v>
      </c>
      <c r="H72" t="s">
        <v>37</v>
      </c>
      <c r="I72" t="s">
        <v>56</v>
      </c>
      <c r="J72" t="s">
        <v>2</v>
      </c>
      <c r="K72" t="s">
        <v>975</v>
      </c>
      <c r="L72" t="s">
        <v>42</v>
      </c>
      <c r="M72" t="s">
        <v>1454</v>
      </c>
      <c r="N72" t="s">
        <v>1454</v>
      </c>
      <c r="O72" t="s">
        <v>741</v>
      </c>
      <c r="P72" t="s">
        <v>1528</v>
      </c>
      <c r="Q72">
        <v>24711879</v>
      </c>
      <c r="R72" t="s">
        <v>1861</v>
      </c>
      <c r="S72" t="s">
        <v>1455</v>
      </c>
      <c r="T72" t="s">
        <v>1861</v>
      </c>
      <c r="U72" t="s">
        <v>1862</v>
      </c>
      <c r="V72" t="s">
        <v>1863</v>
      </c>
    </row>
    <row r="73" spans="1:22" x14ac:dyDescent="0.25">
      <c r="A73" t="s">
        <v>352</v>
      </c>
      <c r="B73" t="s">
        <v>226</v>
      </c>
      <c r="C73" t="s">
        <v>353</v>
      </c>
      <c r="D73" t="s">
        <v>350</v>
      </c>
      <c r="E73" t="s">
        <v>55</v>
      </c>
      <c r="F73" t="s">
        <v>10</v>
      </c>
      <c r="G73">
        <v>21401</v>
      </c>
      <c r="H73" t="s">
        <v>37</v>
      </c>
      <c r="I73" t="s">
        <v>56</v>
      </c>
      <c r="J73" t="s">
        <v>2</v>
      </c>
      <c r="K73" t="s">
        <v>975</v>
      </c>
      <c r="L73" t="s">
        <v>42</v>
      </c>
      <c r="M73" t="s">
        <v>1454</v>
      </c>
      <c r="N73" t="s">
        <v>1454</v>
      </c>
      <c r="O73" t="s">
        <v>649</v>
      </c>
      <c r="P73" t="s">
        <v>1528</v>
      </c>
      <c r="Q73">
        <v>24711879</v>
      </c>
      <c r="R73" t="s">
        <v>1861</v>
      </c>
      <c r="S73" t="s">
        <v>1455</v>
      </c>
      <c r="T73" t="s">
        <v>1861</v>
      </c>
      <c r="U73" t="s">
        <v>1862</v>
      </c>
      <c r="V73" t="s">
        <v>1863</v>
      </c>
    </row>
    <row r="74" spans="1:22" x14ac:dyDescent="0.25">
      <c r="A74" t="s">
        <v>355</v>
      </c>
      <c r="B74" t="s">
        <v>229</v>
      </c>
      <c r="C74" t="s">
        <v>356</v>
      </c>
      <c r="D74"/>
      <c r="E74" t="s">
        <v>43</v>
      </c>
      <c r="F74" t="s">
        <v>7</v>
      </c>
      <c r="G74">
        <v>70304</v>
      </c>
      <c r="H74" t="s">
        <v>44</v>
      </c>
      <c r="I74" t="s">
        <v>4</v>
      </c>
      <c r="J74" t="s">
        <v>5</v>
      </c>
      <c r="K74" t="s">
        <v>972</v>
      </c>
      <c r="L74" t="s">
        <v>43</v>
      </c>
      <c r="M74" t="s">
        <v>1440</v>
      </c>
      <c r="N74" t="s">
        <v>114</v>
      </c>
      <c r="O74" t="s">
        <v>650</v>
      </c>
      <c r="P74" t="s">
        <v>1528</v>
      </c>
      <c r="Q74">
        <v>86898084</v>
      </c>
      <c r="R74" t="s">
        <v>1864</v>
      </c>
      <c r="S74" t="s">
        <v>563</v>
      </c>
      <c r="T74" t="s">
        <v>1865</v>
      </c>
      <c r="U74" t="s">
        <v>1630</v>
      </c>
      <c r="V74" t="s">
        <v>1850</v>
      </c>
    </row>
    <row r="75" spans="1:22" x14ac:dyDescent="0.25">
      <c r="A75" t="s">
        <v>357</v>
      </c>
      <c r="B75" t="s">
        <v>229</v>
      </c>
      <c r="C75" t="s">
        <v>358</v>
      </c>
      <c r="D75" t="s">
        <v>355</v>
      </c>
      <c r="E75" t="s">
        <v>43</v>
      </c>
      <c r="F75" t="s">
        <v>7</v>
      </c>
      <c r="G75">
        <v>70304</v>
      </c>
      <c r="H75" t="s">
        <v>44</v>
      </c>
      <c r="I75" t="s">
        <v>4</v>
      </c>
      <c r="J75" t="s">
        <v>5</v>
      </c>
      <c r="K75" t="s">
        <v>972</v>
      </c>
      <c r="L75" t="s">
        <v>43</v>
      </c>
      <c r="M75" t="s">
        <v>1440</v>
      </c>
      <c r="N75" t="s">
        <v>114</v>
      </c>
      <c r="O75" t="s">
        <v>650</v>
      </c>
      <c r="P75" t="s">
        <v>1528</v>
      </c>
      <c r="Q75">
        <v>86898084</v>
      </c>
      <c r="R75" t="s">
        <v>1864</v>
      </c>
      <c r="S75" t="s">
        <v>563</v>
      </c>
      <c r="T75" t="s">
        <v>1865</v>
      </c>
      <c r="U75" t="s">
        <v>1630</v>
      </c>
      <c r="V75" t="s">
        <v>1850</v>
      </c>
    </row>
    <row r="76" spans="1:22" x14ac:dyDescent="0.25">
      <c r="A76" t="s">
        <v>359</v>
      </c>
      <c r="B76" t="s">
        <v>229</v>
      </c>
      <c r="C76" t="s">
        <v>360</v>
      </c>
      <c r="D76" t="s">
        <v>355</v>
      </c>
      <c r="E76" t="s">
        <v>43</v>
      </c>
      <c r="F76" t="s">
        <v>7</v>
      </c>
      <c r="G76">
        <v>70304</v>
      </c>
      <c r="H76" t="s">
        <v>44</v>
      </c>
      <c r="I76" t="s">
        <v>4</v>
      </c>
      <c r="J76" t="s">
        <v>5</v>
      </c>
      <c r="K76" t="s">
        <v>972</v>
      </c>
      <c r="L76" t="s">
        <v>43</v>
      </c>
      <c r="M76" t="s">
        <v>1440</v>
      </c>
      <c r="N76" t="s">
        <v>114</v>
      </c>
      <c r="O76" t="s">
        <v>651</v>
      </c>
      <c r="P76" t="s">
        <v>1528</v>
      </c>
      <c r="Q76">
        <v>86988084</v>
      </c>
      <c r="R76" t="s">
        <v>1864</v>
      </c>
      <c r="S76" t="s">
        <v>563</v>
      </c>
      <c r="T76" t="s">
        <v>1865</v>
      </c>
      <c r="U76" t="s">
        <v>1630</v>
      </c>
      <c r="V76" t="s">
        <v>1850</v>
      </c>
    </row>
    <row r="77" spans="1:22" x14ac:dyDescent="0.25">
      <c r="A77" t="s">
        <v>361</v>
      </c>
      <c r="B77" t="s">
        <v>229</v>
      </c>
      <c r="C77" t="s">
        <v>362</v>
      </c>
      <c r="D77" t="s">
        <v>355</v>
      </c>
      <c r="E77" t="s">
        <v>43</v>
      </c>
      <c r="F77" t="s">
        <v>7</v>
      </c>
      <c r="G77">
        <v>70304</v>
      </c>
      <c r="H77" t="s">
        <v>44</v>
      </c>
      <c r="I77" t="s">
        <v>4</v>
      </c>
      <c r="J77" t="s">
        <v>5</v>
      </c>
      <c r="K77" t="s">
        <v>972</v>
      </c>
      <c r="L77" t="s">
        <v>43</v>
      </c>
      <c r="M77" t="s">
        <v>1440</v>
      </c>
      <c r="N77" t="s">
        <v>114</v>
      </c>
      <c r="O77" t="s">
        <v>652</v>
      </c>
      <c r="P77" t="s">
        <v>1528</v>
      </c>
      <c r="Q77">
        <v>86988084</v>
      </c>
      <c r="R77" t="s">
        <v>1864</v>
      </c>
      <c r="S77" t="s">
        <v>563</v>
      </c>
      <c r="T77" t="s">
        <v>1865</v>
      </c>
      <c r="U77" t="s">
        <v>1630</v>
      </c>
      <c r="V77" t="s">
        <v>1850</v>
      </c>
    </row>
    <row r="78" spans="1:22" x14ac:dyDescent="0.25">
      <c r="A78" t="s">
        <v>363</v>
      </c>
      <c r="B78" t="s">
        <v>229</v>
      </c>
      <c r="C78" t="s">
        <v>364</v>
      </c>
      <c r="D78" t="s">
        <v>355</v>
      </c>
      <c r="E78" t="s">
        <v>43</v>
      </c>
      <c r="F78" t="s">
        <v>7</v>
      </c>
      <c r="G78">
        <v>70304</v>
      </c>
      <c r="H78" t="s">
        <v>44</v>
      </c>
      <c r="I78" t="s">
        <v>4</v>
      </c>
      <c r="J78" t="s">
        <v>5</v>
      </c>
      <c r="K78" t="s">
        <v>972</v>
      </c>
      <c r="L78" t="s">
        <v>43</v>
      </c>
      <c r="M78" t="s">
        <v>1440</v>
      </c>
      <c r="N78" t="s">
        <v>114</v>
      </c>
      <c r="O78" t="s">
        <v>114</v>
      </c>
      <c r="P78" t="s">
        <v>1528</v>
      </c>
      <c r="Q78">
        <v>86898084</v>
      </c>
      <c r="R78" t="s">
        <v>1864</v>
      </c>
      <c r="S78" t="s">
        <v>563</v>
      </c>
      <c r="T78" t="s">
        <v>1865</v>
      </c>
      <c r="U78" t="s">
        <v>1630</v>
      </c>
      <c r="V78" t="s">
        <v>1850</v>
      </c>
    </row>
    <row r="79" spans="1:22" x14ac:dyDescent="0.25">
      <c r="A79" t="s">
        <v>365</v>
      </c>
      <c r="B79" t="s">
        <v>231</v>
      </c>
      <c r="C79" t="s">
        <v>366</v>
      </c>
      <c r="D79"/>
      <c r="E79" t="s">
        <v>43</v>
      </c>
      <c r="F79" t="s">
        <v>3</v>
      </c>
      <c r="G79">
        <v>70104</v>
      </c>
      <c r="H79" t="s">
        <v>44</v>
      </c>
      <c r="I79" t="s">
        <v>2</v>
      </c>
      <c r="J79" t="s">
        <v>5</v>
      </c>
      <c r="K79" t="s">
        <v>1363</v>
      </c>
      <c r="L79" t="s">
        <v>43</v>
      </c>
      <c r="M79" t="s">
        <v>43</v>
      </c>
      <c r="N79" t="s">
        <v>1451</v>
      </c>
      <c r="O79" t="s">
        <v>653</v>
      </c>
      <c r="P79" t="s">
        <v>1528</v>
      </c>
      <c r="Q79">
        <v>27561001</v>
      </c>
      <c r="R79" t="s">
        <v>1866</v>
      </c>
      <c r="S79" t="s">
        <v>557</v>
      </c>
      <c r="T79" t="s">
        <v>1866</v>
      </c>
      <c r="U79" t="s">
        <v>1635</v>
      </c>
      <c r="V79" t="s">
        <v>1867</v>
      </c>
    </row>
    <row r="80" spans="1:22" x14ac:dyDescent="0.25">
      <c r="A80" t="s">
        <v>367</v>
      </c>
      <c r="B80" t="s">
        <v>231</v>
      </c>
      <c r="C80" t="s">
        <v>368</v>
      </c>
      <c r="D80" t="s">
        <v>365</v>
      </c>
      <c r="E80" t="s">
        <v>43</v>
      </c>
      <c r="F80" t="s">
        <v>3</v>
      </c>
      <c r="G80">
        <v>70104</v>
      </c>
      <c r="H80" t="s">
        <v>44</v>
      </c>
      <c r="I80" t="s">
        <v>2</v>
      </c>
      <c r="J80" t="s">
        <v>5</v>
      </c>
      <c r="K80" t="s">
        <v>1363</v>
      </c>
      <c r="L80" t="s">
        <v>43</v>
      </c>
      <c r="M80" t="s">
        <v>43</v>
      </c>
      <c r="N80" t="s">
        <v>1451</v>
      </c>
      <c r="O80" t="s">
        <v>740</v>
      </c>
      <c r="P80" t="s">
        <v>1528</v>
      </c>
      <c r="Q80">
        <v>27561001</v>
      </c>
      <c r="R80" t="s">
        <v>1866</v>
      </c>
      <c r="S80" t="s">
        <v>557</v>
      </c>
      <c r="T80" t="s">
        <v>1866</v>
      </c>
      <c r="U80" t="s">
        <v>1635</v>
      </c>
      <c r="V80" t="s">
        <v>1867</v>
      </c>
    </row>
    <row r="81" spans="1:22" x14ac:dyDescent="0.25">
      <c r="A81" t="s">
        <v>369</v>
      </c>
      <c r="B81" t="s">
        <v>231</v>
      </c>
      <c r="C81" t="s">
        <v>370</v>
      </c>
      <c r="D81" t="s">
        <v>365</v>
      </c>
      <c r="E81" t="s">
        <v>43</v>
      </c>
      <c r="F81" t="s">
        <v>3</v>
      </c>
      <c r="G81">
        <v>70102</v>
      </c>
      <c r="H81" t="s">
        <v>44</v>
      </c>
      <c r="I81" t="s">
        <v>2</v>
      </c>
      <c r="J81" t="s">
        <v>3</v>
      </c>
      <c r="K81" t="s">
        <v>1273</v>
      </c>
      <c r="L81" t="s">
        <v>43</v>
      </c>
      <c r="M81" t="s">
        <v>43</v>
      </c>
      <c r="N81" t="s">
        <v>1452</v>
      </c>
      <c r="O81" t="s">
        <v>654</v>
      </c>
      <c r="P81" t="s">
        <v>1528</v>
      </c>
      <c r="Q81">
        <v>27561001</v>
      </c>
      <c r="R81" t="s">
        <v>1866</v>
      </c>
      <c r="S81" t="s">
        <v>557</v>
      </c>
      <c r="T81" t="s">
        <v>1866</v>
      </c>
      <c r="U81" t="s">
        <v>1635</v>
      </c>
      <c r="V81" t="s">
        <v>1867</v>
      </c>
    </row>
    <row r="82" spans="1:22" x14ac:dyDescent="0.25">
      <c r="A82" t="s">
        <v>371</v>
      </c>
      <c r="B82" t="s">
        <v>231</v>
      </c>
      <c r="C82" t="s">
        <v>372</v>
      </c>
      <c r="D82" t="s">
        <v>365</v>
      </c>
      <c r="E82" t="s">
        <v>43</v>
      </c>
      <c r="F82" t="s">
        <v>3</v>
      </c>
      <c r="G82">
        <v>70104</v>
      </c>
      <c r="H82" t="s">
        <v>44</v>
      </c>
      <c r="I82" t="s">
        <v>2</v>
      </c>
      <c r="J82" t="s">
        <v>5</v>
      </c>
      <c r="K82" t="s">
        <v>1363</v>
      </c>
      <c r="L82" t="s">
        <v>43</v>
      </c>
      <c r="M82" t="s">
        <v>43</v>
      </c>
      <c r="N82" t="s">
        <v>1451</v>
      </c>
      <c r="O82" t="s">
        <v>655</v>
      </c>
      <c r="P82" t="s">
        <v>1528</v>
      </c>
      <c r="Q82">
        <v>27561001</v>
      </c>
      <c r="R82" t="s">
        <v>1868</v>
      </c>
      <c r="S82" t="s">
        <v>557</v>
      </c>
      <c r="T82" t="s">
        <v>1866</v>
      </c>
      <c r="U82" t="s">
        <v>1635</v>
      </c>
      <c r="V82" t="s">
        <v>1867</v>
      </c>
    </row>
    <row r="83" spans="1:22" x14ac:dyDescent="0.25">
      <c r="A83" t="s">
        <v>373</v>
      </c>
      <c r="B83" t="s">
        <v>231</v>
      </c>
      <c r="C83" t="s">
        <v>374</v>
      </c>
      <c r="D83" t="s">
        <v>365</v>
      </c>
      <c r="E83" t="s">
        <v>43</v>
      </c>
      <c r="F83" t="s">
        <v>3</v>
      </c>
      <c r="G83">
        <v>70104</v>
      </c>
      <c r="H83" t="s">
        <v>44</v>
      </c>
      <c r="I83" t="s">
        <v>2</v>
      </c>
      <c r="J83" t="s">
        <v>5</v>
      </c>
      <c r="K83" t="s">
        <v>1363</v>
      </c>
      <c r="L83" t="s">
        <v>43</v>
      </c>
      <c r="M83" t="s">
        <v>43</v>
      </c>
      <c r="N83" t="s">
        <v>1451</v>
      </c>
      <c r="O83" t="s">
        <v>656</v>
      </c>
      <c r="P83" t="s">
        <v>1528</v>
      </c>
      <c r="Q83">
        <v>27561001</v>
      </c>
      <c r="R83" t="s">
        <v>1866</v>
      </c>
      <c r="S83" t="s">
        <v>557</v>
      </c>
      <c r="T83" t="s">
        <v>1866</v>
      </c>
      <c r="U83" t="s">
        <v>1635</v>
      </c>
      <c r="V83" t="s">
        <v>1867</v>
      </c>
    </row>
    <row r="84" spans="1:22" x14ac:dyDescent="0.25">
      <c r="A84" t="s">
        <v>375</v>
      </c>
      <c r="B84" t="s">
        <v>232</v>
      </c>
      <c r="C84" t="s">
        <v>376</v>
      </c>
      <c r="D84"/>
      <c r="E84" t="s">
        <v>549</v>
      </c>
      <c r="F84" t="s">
        <v>3</v>
      </c>
      <c r="G84">
        <v>60111</v>
      </c>
      <c r="H84" t="s">
        <v>47</v>
      </c>
      <c r="I84" t="s">
        <v>2</v>
      </c>
      <c r="J84" t="s">
        <v>13</v>
      </c>
      <c r="K84" t="s">
        <v>1410</v>
      </c>
      <c r="L84" t="s">
        <v>48</v>
      </c>
      <c r="M84" t="s">
        <v>48</v>
      </c>
      <c r="N84" t="s">
        <v>91</v>
      </c>
      <c r="O84" t="s">
        <v>91</v>
      </c>
      <c r="P84" t="s">
        <v>1528</v>
      </c>
      <c r="Q84">
        <v>21026629</v>
      </c>
      <c r="R84" t="s">
        <v>1869</v>
      </c>
      <c r="S84" t="s">
        <v>1636</v>
      </c>
      <c r="T84" t="s">
        <v>1869</v>
      </c>
      <c r="U84" t="s">
        <v>1870</v>
      </c>
      <c r="V84" t="s">
        <v>1871</v>
      </c>
    </row>
    <row r="85" spans="1:22" x14ac:dyDescent="0.25">
      <c r="A85" t="s">
        <v>377</v>
      </c>
      <c r="B85" t="s">
        <v>235</v>
      </c>
      <c r="C85" t="s">
        <v>378</v>
      </c>
      <c r="D85"/>
      <c r="E85" t="s">
        <v>55</v>
      </c>
      <c r="F85" t="s">
        <v>6</v>
      </c>
      <c r="G85">
        <v>21006</v>
      </c>
      <c r="H85" t="s">
        <v>37</v>
      </c>
      <c r="I85" t="s">
        <v>11</v>
      </c>
      <c r="J85" t="s">
        <v>7</v>
      </c>
      <c r="K85" t="s">
        <v>949</v>
      </c>
      <c r="L85" t="s">
        <v>42</v>
      </c>
      <c r="M85" t="s">
        <v>55</v>
      </c>
      <c r="N85" t="s">
        <v>86</v>
      </c>
      <c r="O85" t="s">
        <v>86</v>
      </c>
      <c r="P85" t="s">
        <v>1528</v>
      </c>
      <c r="Q85">
        <v>24731054</v>
      </c>
      <c r="R85" t="s">
        <v>1606</v>
      </c>
      <c r="S85" t="s">
        <v>558</v>
      </c>
      <c r="T85" t="s">
        <v>1872</v>
      </c>
      <c r="U85" t="s">
        <v>1637</v>
      </c>
      <c r="V85" t="s">
        <v>1873</v>
      </c>
    </row>
    <row r="86" spans="1:22" x14ac:dyDescent="0.25">
      <c r="A86" t="s">
        <v>379</v>
      </c>
      <c r="B86" t="s">
        <v>238</v>
      </c>
      <c r="C86" t="s">
        <v>380</v>
      </c>
      <c r="D86"/>
      <c r="E86" t="s">
        <v>73</v>
      </c>
      <c r="F86" t="s">
        <v>9</v>
      </c>
      <c r="G86">
        <v>11907</v>
      </c>
      <c r="H86" t="s">
        <v>35</v>
      </c>
      <c r="I86" t="s">
        <v>74</v>
      </c>
      <c r="J86" t="s">
        <v>8</v>
      </c>
      <c r="K86" t="s">
        <v>1317</v>
      </c>
      <c r="L86" t="s">
        <v>36</v>
      </c>
      <c r="M86" t="s">
        <v>73</v>
      </c>
      <c r="N86" t="s">
        <v>1466</v>
      </c>
      <c r="O86" t="s">
        <v>657</v>
      </c>
      <c r="P86" t="s">
        <v>1528</v>
      </c>
      <c r="Q86">
        <v>27360136</v>
      </c>
      <c r="R86" t="s">
        <v>1874</v>
      </c>
      <c r="S86" t="s">
        <v>1638</v>
      </c>
      <c r="T86" t="s">
        <v>1875</v>
      </c>
      <c r="U86" t="s">
        <v>1639</v>
      </c>
      <c r="V86" t="s">
        <v>1876</v>
      </c>
    </row>
    <row r="87" spans="1:22" x14ac:dyDescent="0.25">
      <c r="A87" t="s">
        <v>381</v>
      </c>
      <c r="B87" t="s">
        <v>240</v>
      </c>
      <c r="C87" t="s">
        <v>382</v>
      </c>
      <c r="D87"/>
      <c r="E87" t="s">
        <v>48</v>
      </c>
      <c r="F87" t="s">
        <v>5</v>
      </c>
      <c r="G87">
        <v>60401</v>
      </c>
      <c r="H87" t="s">
        <v>47</v>
      </c>
      <c r="I87" t="s">
        <v>5</v>
      </c>
      <c r="J87" t="s">
        <v>2</v>
      </c>
      <c r="K87" t="s">
        <v>838</v>
      </c>
      <c r="L87" t="s">
        <v>48</v>
      </c>
      <c r="M87" t="s">
        <v>1458</v>
      </c>
      <c r="N87" t="s">
        <v>100</v>
      </c>
      <c r="O87" t="s">
        <v>100</v>
      </c>
      <c r="P87" t="s">
        <v>1528</v>
      </c>
      <c r="Q87">
        <v>26397086</v>
      </c>
      <c r="R87" t="s">
        <v>1606</v>
      </c>
      <c r="S87" t="s">
        <v>1877</v>
      </c>
      <c r="T87" t="s">
        <v>1878</v>
      </c>
      <c r="U87" t="s">
        <v>1879</v>
      </c>
      <c r="V87" t="s">
        <v>1880</v>
      </c>
    </row>
    <row r="88" spans="1:22" x14ac:dyDescent="0.25">
      <c r="A88" t="s">
        <v>383</v>
      </c>
      <c r="B88" t="s">
        <v>240</v>
      </c>
      <c r="C88" t="s">
        <v>384</v>
      </c>
      <c r="D88" t="s">
        <v>381</v>
      </c>
      <c r="E88" t="s">
        <v>48</v>
      </c>
      <c r="F88" t="s">
        <v>5</v>
      </c>
      <c r="G88">
        <v>60102</v>
      </c>
      <c r="H88" t="s">
        <v>47</v>
      </c>
      <c r="I88" t="s">
        <v>2</v>
      </c>
      <c r="J88" t="s">
        <v>3</v>
      </c>
      <c r="K88" t="s">
        <v>866</v>
      </c>
      <c r="L88" t="s">
        <v>48</v>
      </c>
      <c r="M88" t="s">
        <v>48</v>
      </c>
      <c r="N88" t="s">
        <v>109</v>
      </c>
      <c r="O88" t="s">
        <v>109</v>
      </c>
      <c r="P88" t="s">
        <v>1528</v>
      </c>
      <c r="Q88">
        <v>26397086</v>
      </c>
      <c r="R88" t="s">
        <v>1606</v>
      </c>
      <c r="S88" t="s">
        <v>1877</v>
      </c>
      <c r="T88" t="s">
        <v>1878</v>
      </c>
      <c r="U88" t="s">
        <v>1879</v>
      </c>
      <c r="V88" t="s">
        <v>1880</v>
      </c>
    </row>
    <row r="89" spans="1:22" x14ac:dyDescent="0.25">
      <c r="A89" t="s">
        <v>385</v>
      </c>
      <c r="B89" t="s">
        <v>240</v>
      </c>
      <c r="C89" t="s">
        <v>386</v>
      </c>
      <c r="D89" t="s">
        <v>381</v>
      </c>
      <c r="E89" t="s">
        <v>48</v>
      </c>
      <c r="F89" t="s">
        <v>5</v>
      </c>
      <c r="G89">
        <v>60114</v>
      </c>
      <c r="H89" t="s">
        <v>47</v>
      </c>
      <c r="I89" t="s">
        <v>2</v>
      </c>
      <c r="J89" t="s">
        <v>56</v>
      </c>
      <c r="K89" t="s">
        <v>1032</v>
      </c>
      <c r="L89" t="s">
        <v>48</v>
      </c>
      <c r="M89" t="s">
        <v>48</v>
      </c>
      <c r="N89" t="s">
        <v>1459</v>
      </c>
      <c r="O89" t="s">
        <v>105</v>
      </c>
      <c r="P89" t="s">
        <v>1528</v>
      </c>
      <c r="Q89">
        <v>26397086</v>
      </c>
      <c r="R89" t="s">
        <v>1606</v>
      </c>
      <c r="S89" t="s">
        <v>1877</v>
      </c>
      <c r="T89" t="s">
        <v>1881</v>
      </c>
      <c r="U89" t="s">
        <v>1879</v>
      </c>
      <c r="V89" t="s">
        <v>1880</v>
      </c>
    </row>
    <row r="90" spans="1:22" x14ac:dyDescent="0.25">
      <c r="A90" t="s">
        <v>387</v>
      </c>
      <c r="B90" t="s">
        <v>242</v>
      </c>
      <c r="C90" t="s">
        <v>388</v>
      </c>
      <c r="D90"/>
      <c r="E90" t="s">
        <v>48</v>
      </c>
      <c r="F90" t="s">
        <v>6</v>
      </c>
      <c r="G90">
        <v>60112</v>
      </c>
      <c r="H90" t="s">
        <v>47</v>
      </c>
      <c r="I90" t="s">
        <v>2</v>
      </c>
      <c r="J90" t="s">
        <v>14</v>
      </c>
      <c r="K90" t="s">
        <v>1030</v>
      </c>
      <c r="L90" t="s">
        <v>48</v>
      </c>
      <c r="M90" t="s">
        <v>48</v>
      </c>
      <c r="N90" t="s">
        <v>108</v>
      </c>
      <c r="O90" t="s">
        <v>108</v>
      </c>
      <c r="P90" t="s">
        <v>1528</v>
      </c>
      <c r="Q90">
        <v>89296694</v>
      </c>
      <c r="R90" t="s">
        <v>1882</v>
      </c>
      <c r="S90" t="s">
        <v>1537</v>
      </c>
      <c r="T90" t="s">
        <v>1883</v>
      </c>
      <c r="U90" t="s">
        <v>1538</v>
      </c>
      <c r="V90" t="s">
        <v>1884</v>
      </c>
    </row>
    <row r="91" spans="1:22" x14ac:dyDescent="0.25">
      <c r="A91" t="s">
        <v>1039</v>
      </c>
      <c r="B91" t="s">
        <v>242</v>
      </c>
      <c r="C91" t="s">
        <v>389</v>
      </c>
      <c r="D91" t="s">
        <v>387</v>
      </c>
      <c r="E91" t="s">
        <v>48</v>
      </c>
      <c r="F91" t="s">
        <v>6</v>
      </c>
      <c r="G91">
        <v>60112</v>
      </c>
      <c r="H91" t="s">
        <v>47</v>
      </c>
      <c r="I91" t="s">
        <v>2</v>
      </c>
      <c r="J91" t="s">
        <v>51</v>
      </c>
      <c r="K91" t="s">
        <v>1033</v>
      </c>
      <c r="L91" t="s">
        <v>48</v>
      </c>
      <c r="M91" t="s">
        <v>48</v>
      </c>
      <c r="N91" t="s">
        <v>75</v>
      </c>
      <c r="O91" t="s">
        <v>75</v>
      </c>
      <c r="P91" t="s">
        <v>1528</v>
      </c>
      <c r="Q91">
        <v>89296694</v>
      </c>
      <c r="R91" t="s">
        <v>1882</v>
      </c>
      <c r="S91" t="s">
        <v>1537</v>
      </c>
      <c r="T91" t="s">
        <v>1883</v>
      </c>
      <c r="U91" t="s">
        <v>1538</v>
      </c>
      <c r="V91" t="s">
        <v>1884</v>
      </c>
    </row>
    <row r="92" spans="1:22" x14ac:dyDescent="0.25">
      <c r="A92" t="s">
        <v>390</v>
      </c>
      <c r="B92" t="s">
        <v>244</v>
      </c>
      <c r="C92" t="s">
        <v>391</v>
      </c>
      <c r="D92"/>
      <c r="E92" t="s">
        <v>48</v>
      </c>
      <c r="F92" t="s">
        <v>4</v>
      </c>
      <c r="G92">
        <v>60103</v>
      </c>
      <c r="H92" t="s">
        <v>47</v>
      </c>
      <c r="I92" t="s">
        <v>2</v>
      </c>
      <c r="J92" t="s">
        <v>4</v>
      </c>
      <c r="K92" t="s">
        <v>905</v>
      </c>
      <c r="L92" t="s">
        <v>48</v>
      </c>
      <c r="M92" t="s">
        <v>48</v>
      </c>
      <c r="N92" t="s">
        <v>110</v>
      </c>
      <c r="O92" t="s">
        <v>658</v>
      </c>
      <c r="P92" t="s">
        <v>1528</v>
      </c>
      <c r="Q92">
        <v>26388068</v>
      </c>
      <c r="R92" t="s">
        <v>1606</v>
      </c>
      <c r="S92" t="s">
        <v>1140</v>
      </c>
      <c r="T92" t="s">
        <v>1885</v>
      </c>
      <c r="U92" t="s">
        <v>1640</v>
      </c>
      <c r="V92" t="s">
        <v>1886</v>
      </c>
    </row>
    <row r="93" spans="1:22" x14ac:dyDescent="0.25">
      <c r="A93" t="s">
        <v>392</v>
      </c>
      <c r="B93" t="s">
        <v>244</v>
      </c>
      <c r="C93" t="s">
        <v>393</v>
      </c>
      <c r="D93" t="s">
        <v>390</v>
      </c>
      <c r="E93" t="s">
        <v>48</v>
      </c>
      <c r="F93" t="s">
        <v>4</v>
      </c>
      <c r="G93">
        <v>60103</v>
      </c>
      <c r="H93" t="s">
        <v>47</v>
      </c>
      <c r="I93" t="s">
        <v>2</v>
      </c>
      <c r="J93" t="s">
        <v>4</v>
      </c>
      <c r="K93" t="s">
        <v>905</v>
      </c>
      <c r="L93" t="s">
        <v>48</v>
      </c>
      <c r="M93" t="s">
        <v>48</v>
      </c>
      <c r="N93" t="s">
        <v>110</v>
      </c>
      <c r="O93" t="s">
        <v>659</v>
      </c>
      <c r="P93" t="s">
        <v>1528</v>
      </c>
      <c r="Q93">
        <v>26788059</v>
      </c>
      <c r="R93" t="s">
        <v>1606</v>
      </c>
      <c r="S93" t="s">
        <v>1140</v>
      </c>
      <c r="T93" t="s">
        <v>1885</v>
      </c>
      <c r="U93" t="s">
        <v>1640</v>
      </c>
      <c r="V93" t="s">
        <v>1886</v>
      </c>
    </row>
    <row r="94" spans="1:22" x14ac:dyDescent="0.25">
      <c r="A94" t="s">
        <v>394</v>
      </c>
      <c r="B94" t="s">
        <v>246</v>
      </c>
      <c r="C94" t="s">
        <v>395</v>
      </c>
      <c r="D94"/>
      <c r="E94" t="s">
        <v>48</v>
      </c>
      <c r="F94" t="s">
        <v>9</v>
      </c>
      <c r="G94">
        <v>60201</v>
      </c>
      <c r="H94" t="s">
        <v>47</v>
      </c>
      <c r="I94" t="s">
        <v>3</v>
      </c>
      <c r="J94" t="s">
        <v>2</v>
      </c>
      <c r="K94" t="s">
        <v>1195</v>
      </c>
      <c r="L94" t="s">
        <v>48</v>
      </c>
      <c r="M94" t="s">
        <v>107</v>
      </c>
      <c r="N94" t="s">
        <v>1441</v>
      </c>
      <c r="O94" t="s">
        <v>107</v>
      </c>
      <c r="P94" t="s">
        <v>1528</v>
      </c>
      <c r="Q94">
        <v>26359000</v>
      </c>
      <c r="R94" t="s">
        <v>1887</v>
      </c>
      <c r="S94" t="s">
        <v>1442</v>
      </c>
      <c r="T94" t="s">
        <v>1888</v>
      </c>
      <c r="U94" t="s">
        <v>1889</v>
      </c>
      <c r="V94" t="s">
        <v>1890</v>
      </c>
    </row>
    <row r="95" spans="1:22" x14ac:dyDescent="0.25">
      <c r="A95" t="s">
        <v>720</v>
      </c>
      <c r="B95" t="s">
        <v>246</v>
      </c>
      <c r="C95" t="s">
        <v>721</v>
      </c>
      <c r="D95" t="s">
        <v>394</v>
      </c>
      <c r="E95" t="s">
        <v>48</v>
      </c>
      <c r="F95" t="s">
        <v>9</v>
      </c>
      <c r="G95">
        <v>60206</v>
      </c>
      <c r="H95" t="s">
        <v>47</v>
      </c>
      <c r="I95" t="s">
        <v>3</v>
      </c>
      <c r="J95" t="s">
        <v>7</v>
      </c>
      <c r="K95" t="s">
        <v>1020</v>
      </c>
      <c r="L95" t="s">
        <v>48</v>
      </c>
      <c r="M95" t="s">
        <v>107</v>
      </c>
      <c r="N95" t="s">
        <v>1443</v>
      </c>
      <c r="O95" t="s">
        <v>738</v>
      </c>
      <c r="P95" t="s">
        <v>1528</v>
      </c>
      <c r="Q95">
        <v>26359000</v>
      </c>
      <c r="R95" t="s">
        <v>1891</v>
      </c>
      <c r="S95" t="s">
        <v>1442</v>
      </c>
      <c r="T95" t="s">
        <v>1888</v>
      </c>
      <c r="U95" t="s">
        <v>1889</v>
      </c>
      <c r="V95" t="s">
        <v>1890</v>
      </c>
    </row>
    <row r="96" spans="1:22" x14ac:dyDescent="0.25">
      <c r="A96" t="s">
        <v>396</v>
      </c>
      <c r="B96" t="s">
        <v>248</v>
      </c>
      <c r="C96" t="s">
        <v>397</v>
      </c>
      <c r="D96"/>
      <c r="E96" t="s">
        <v>55</v>
      </c>
      <c r="F96" t="s">
        <v>3</v>
      </c>
      <c r="G96">
        <v>21002</v>
      </c>
      <c r="H96" t="s">
        <v>37</v>
      </c>
      <c r="I96" t="s">
        <v>11</v>
      </c>
      <c r="J96" t="s">
        <v>3</v>
      </c>
      <c r="K96" t="s">
        <v>892</v>
      </c>
      <c r="L96" t="s">
        <v>42</v>
      </c>
      <c r="M96" t="s">
        <v>55</v>
      </c>
      <c r="N96" t="s">
        <v>1444</v>
      </c>
      <c r="O96" t="s">
        <v>660</v>
      </c>
      <c r="P96" t="s">
        <v>1528</v>
      </c>
      <c r="Q96">
        <v>24756542</v>
      </c>
      <c r="R96" t="s">
        <v>1892</v>
      </c>
      <c r="S96" t="s">
        <v>1531</v>
      </c>
      <c r="T96" t="s">
        <v>1893</v>
      </c>
      <c r="U96" t="s">
        <v>1894</v>
      </c>
      <c r="V96" t="s">
        <v>1895</v>
      </c>
    </row>
    <row r="97" spans="1:22" x14ac:dyDescent="0.25">
      <c r="A97" t="s">
        <v>398</v>
      </c>
      <c r="B97" t="s">
        <v>248</v>
      </c>
      <c r="C97" t="s">
        <v>399</v>
      </c>
      <c r="D97" t="s">
        <v>396</v>
      </c>
      <c r="E97" t="s">
        <v>55</v>
      </c>
      <c r="F97" t="s">
        <v>3</v>
      </c>
      <c r="G97">
        <v>21002</v>
      </c>
      <c r="H97" t="s">
        <v>37</v>
      </c>
      <c r="I97" t="s">
        <v>11</v>
      </c>
      <c r="J97" t="s">
        <v>3</v>
      </c>
      <c r="K97" t="s">
        <v>892</v>
      </c>
      <c r="L97" t="s">
        <v>42</v>
      </c>
      <c r="M97" t="s">
        <v>55</v>
      </c>
      <c r="N97" t="s">
        <v>1444</v>
      </c>
      <c r="O97" t="s">
        <v>661</v>
      </c>
      <c r="P97" t="s">
        <v>1528</v>
      </c>
      <c r="Q97">
        <v>24756504</v>
      </c>
      <c r="R97" t="s">
        <v>1892</v>
      </c>
      <c r="S97" t="s">
        <v>1531</v>
      </c>
      <c r="T97" t="s">
        <v>1893</v>
      </c>
      <c r="U97" t="s">
        <v>1641</v>
      </c>
      <c r="V97" t="s">
        <v>1895</v>
      </c>
    </row>
    <row r="98" spans="1:22" x14ac:dyDescent="0.25">
      <c r="A98" t="s">
        <v>400</v>
      </c>
      <c r="B98" t="s">
        <v>248</v>
      </c>
      <c r="C98" t="s">
        <v>401</v>
      </c>
      <c r="D98" t="s">
        <v>396</v>
      </c>
      <c r="E98" t="s">
        <v>55</v>
      </c>
      <c r="F98" t="s">
        <v>3</v>
      </c>
      <c r="G98">
        <v>21002</v>
      </c>
      <c r="H98" t="s">
        <v>37</v>
      </c>
      <c r="I98" t="s">
        <v>11</v>
      </c>
      <c r="J98" t="s">
        <v>3</v>
      </c>
      <c r="K98" t="s">
        <v>892</v>
      </c>
      <c r="L98" t="s">
        <v>42</v>
      </c>
      <c r="M98" t="s">
        <v>55</v>
      </c>
      <c r="N98" t="s">
        <v>1444</v>
      </c>
      <c r="O98" t="s">
        <v>662</v>
      </c>
      <c r="P98" t="s">
        <v>1528</v>
      </c>
      <c r="Q98">
        <v>24756542</v>
      </c>
      <c r="R98" t="s">
        <v>1892</v>
      </c>
      <c r="S98" t="s">
        <v>1531</v>
      </c>
      <c r="T98" t="s">
        <v>1893</v>
      </c>
      <c r="U98" t="s">
        <v>1641</v>
      </c>
      <c r="V98" t="s">
        <v>1895</v>
      </c>
    </row>
    <row r="99" spans="1:22" x14ac:dyDescent="0.25">
      <c r="A99" t="s">
        <v>402</v>
      </c>
      <c r="B99" t="s">
        <v>251</v>
      </c>
      <c r="C99" t="s">
        <v>403</v>
      </c>
      <c r="D99"/>
      <c r="E99" t="s">
        <v>57</v>
      </c>
      <c r="F99" t="s">
        <v>4</v>
      </c>
      <c r="G99">
        <v>50309</v>
      </c>
      <c r="H99" t="s">
        <v>58</v>
      </c>
      <c r="I99" t="s">
        <v>4</v>
      </c>
      <c r="J99" t="s">
        <v>10</v>
      </c>
      <c r="K99" t="s">
        <v>1025</v>
      </c>
      <c r="L99" t="s">
        <v>1415</v>
      </c>
      <c r="M99" t="s">
        <v>57</v>
      </c>
      <c r="N99" t="s">
        <v>1448</v>
      </c>
      <c r="O99" t="s">
        <v>663</v>
      </c>
      <c r="P99" t="s">
        <v>1528</v>
      </c>
      <c r="Q99">
        <v>26530984</v>
      </c>
      <c r="R99" t="s">
        <v>1606</v>
      </c>
      <c r="S99" t="s">
        <v>1642</v>
      </c>
      <c r="T99" t="s">
        <v>1896</v>
      </c>
      <c r="U99" t="s">
        <v>1643</v>
      </c>
      <c r="V99" t="s">
        <v>1897</v>
      </c>
    </row>
    <row r="100" spans="1:22" x14ac:dyDescent="0.25">
      <c r="A100" t="s">
        <v>404</v>
      </c>
      <c r="B100" t="s">
        <v>254</v>
      </c>
      <c r="C100" t="s">
        <v>405</v>
      </c>
      <c r="D100"/>
      <c r="E100" t="s">
        <v>55</v>
      </c>
      <c r="F100" t="s">
        <v>7</v>
      </c>
      <c r="G100">
        <v>21007</v>
      </c>
      <c r="H100" t="s">
        <v>37</v>
      </c>
      <c r="I100" t="s">
        <v>11</v>
      </c>
      <c r="J100" t="s">
        <v>8</v>
      </c>
      <c r="K100" t="s">
        <v>1558</v>
      </c>
      <c r="L100" t="s">
        <v>42</v>
      </c>
      <c r="M100" t="s">
        <v>55</v>
      </c>
      <c r="N100" t="s">
        <v>1524</v>
      </c>
      <c r="O100" t="s">
        <v>41</v>
      </c>
      <c r="P100" t="s">
        <v>1528</v>
      </c>
      <c r="Q100">
        <v>24691247</v>
      </c>
      <c r="R100" t="s">
        <v>1898</v>
      </c>
      <c r="S100" t="s">
        <v>559</v>
      </c>
      <c r="T100" t="s">
        <v>1899</v>
      </c>
      <c r="U100" t="s">
        <v>1644</v>
      </c>
      <c r="V100" t="s">
        <v>1900</v>
      </c>
    </row>
    <row r="101" spans="1:22" x14ac:dyDescent="0.25">
      <c r="A101" t="s">
        <v>407</v>
      </c>
      <c r="B101" t="s">
        <v>257</v>
      </c>
      <c r="C101" t="s">
        <v>408</v>
      </c>
      <c r="D101"/>
      <c r="E101" t="s">
        <v>55</v>
      </c>
      <c r="F101" t="s">
        <v>9</v>
      </c>
      <c r="G101">
        <v>21013</v>
      </c>
      <c r="H101" t="s">
        <v>37</v>
      </c>
      <c r="I101" t="s">
        <v>11</v>
      </c>
      <c r="J101" t="s">
        <v>15</v>
      </c>
      <c r="K101" t="s">
        <v>1901</v>
      </c>
      <c r="L101" t="s">
        <v>42</v>
      </c>
      <c r="M101" t="s">
        <v>55</v>
      </c>
      <c r="N101" t="s">
        <v>1490</v>
      </c>
      <c r="O101" t="s">
        <v>1645</v>
      </c>
      <c r="P101" t="s">
        <v>1528</v>
      </c>
      <c r="Q101">
        <v>24777567</v>
      </c>
      <c r="R101" t="s">
        <v>1606</v>
      </c>
      <c r="S101" t="s">
        <v>1646</v>
      </c>
      <c r="T101" t="s">
        <v>1902</v>
      </c>
      <c r="U101" t="s">
        <v>1647</v>
      </c>
      <c r="V101" t="s">
        <v>1903</v>
      </c>
    </row>
    <row r="102" spans="1:22" x14ac:dyDescent="0.25">
      <c r="A102" t="s">
        <v>410</v>
      </c>
      <c r="B102" t="s">
        <v>260</v>
      </c>
      <c r="C102" t="s">
        <v>411</v>
      </c>
      <c r="D102"/>
      <c r="E102" t="s">
        <v>610</v>
      </c>
      <c r="F102" t="s">
        <v>6</v>
      </c>
      <c r="G102">
        <v>21501</v>
      </c>
      <c r="H102" t="s">
        <v>37</v>
      </c>
      <c r="I102" t="s">
        <v>51</v>
      </c>
      <c r="J102" t="s">
        <v>2</v>
      </c>
      <c r="K102" t="s">
        <v>981</v>
      </c>
      <c r="L102" t="s">
        <v>42</v>
      </c>
      <c r="M102" t="s">
        <v>1447</v>
      </c>
      <c r="N102" t="s">
        <v>49</v>
      </c>
      <c r="O102" t="s">
        <v>49</v>
      </c>
      <c r="P102" t="s">
        <v>1528</v>
      </c>
      <c r="Q102">
        <v>24640042</v>
      </c>
      <c r="R102" t="s">
        <v>1606</v>
      </c>
      <c r="S102" t="s">
        <v>1532</v>
      </c>
      <c r="T102" t="s">
        <v>1904</v>
      </c>
      <c r="U102" t="s">
        <v>1905</v>
      </c>
      <c r="V102" t="s">
        <v>1906</v>
      </c>
    </row>
    <row r="103" spans="1:22" x14ac:dyDescent="0.25">
      <c r="A103" t="s">
        <v>497</v>
      </c>
      <c r="B103" t="s">
        <v>260</v>
      </c>
      <c r="C103" t="s">
        <v>498</v>
      </c>
      <c r="D103" t="s">
        <v>410</v>
      </c>
      <c r="E103" t="s">
        <v>610</v>
      </c>
      <c r="F103" t="s">
        <v>6</v>
      </c>
      <c r="G103">
        <v>21501</v>
      </c>
      <c r="H103" t="s">
        <v>37</v>
      </c>
      <c r="I103" t="s">
        <v>51</v>
      </c>
      <c r="J103" t="s">
        <v>2</v>
      </c>
      <c r="K103" t="s">
        <v>981</v>
      </c>
      <c r="L103" t="s">
        <v>42</v>
      </c>
      <c r="M103" t="s">
        <v>1447</v>
      </c>
      <c r="N103" t="s">
        <v>49</v>
      </c>
      <c r="O103" t="s">
        <v>49</v>
      </c>
      <c r="P103" t="s">
        <v>1528</v>
      </c>
      <c r="Q103">
        <v>24640042</v>
      </c>
      <c r="R103" t="s">
        <v>1606</v>
      </c>
      <c r="S103" t="s">
        <v>1532</v>
      </c>
      <c r="T103" t="s">
        <v>1904</v>
      </c>
      <c r="U103" t="s">
        <v>1905</v>
      </c>
      <c r="V103" t="s">
        <v>1906</v>
      </c>
    </row>
    <row r="104" spans="1:22" x14ac:dyDescent="0.25">
      <c r="A104" t="s">
        <v>412</v>
      </c>
      <c r="B104" t="s">
        <v>262</v>
      </c>
      <c r="C104" t="s">
        <v>413</v>
      </c>
      <c r="D104"/>
      <c r="E104" t="s">
        <v>550</v>
      </c>
      <c r="F104" t="s">
        <v>10</v>
      </c>
      <c r="G104">
        <v>20213</v>
      </c>
      <c r="H104" t="s">
        <v>37</v>
      </c>
      <c r="I104" t="s">
        <v>3</v>
      </c>
      <c r="J104" t="s">
        <v>15</v>
      </c>
      <c r="K104" t="s">
        <v>1907</v>
      </c>
      <c r="L104" t="s">
        <v>42</v>
      </c>
      <c r="M104" t="s">
        <v>1453</v>
      </c>
      <c r="N104" t="s">
        <v>1648</v>
      </c>
      <c r="O104" t="s">
        <v>62</v>
      </c>
      <c r="P104" t="s">
        <v>1528</v>
      </c>
      <c r="Q104">
        <v>24680356</v>
      </c>
      <c r="R104" t="s">
        <v>1606</v>
      </c>
      <c r="S104" t="s">
        <v>564</v>
      </c>
      <c r="T104" t="s">
        <v>1908</v>
      </c>
      <c r="U104" t="s">
        <v>1649</v>
      </c>
      <c r="V104" t="s">
        <v>1909</v>
      </c>
    </row>
    <row r="105" spans="1:22" x14ac:dyDescent="0.25">
      <c r="A105" t="s">
        <v>414</v>
      </c>
      <c r="B105" t="s">
        <v>262</v>
      </c>
      <c r="C105" t="s">
        <v>415</v>
      </c>
      <c r="D105" t="s">
        <v>412</v>
      </c>
      <c r="E105" t="s">
        <v>550</v>
      </c>
      <c r="F105" t="s">
        <v>10</v>
      </c>
      <c r="G105">
        <v>20214</v>
      </c>
      <c r="H105" t="s">
        <v>37</v>
      </c>
      <c r="I105" t="s">
        <v>3</v>
      </c>
      <c r="J105" t="s">
        <v>56</v>
      </c>
      <c r="K105" t="s">
        <v>1342</v>
      </c>
      <c r="L105" t="s">
        <v>42</v>
      </c>
      <c r="M105" t="s">
        <v>1453</v>
      </c>
      <c r="N105" t="s">
        <v>76</v>
      </c>
      <c r="O105" t="s">
        <v>665</v>
      </c>
      <c r="P105" t="s">
        <v>1528</v>
      </c>
      <c r="Q105">
        <v>24680356</v>
      </c>
      <c r="R105" t="s">
        <v>1910</v>
      </c>
      <c r="S105" t="s">
        <v>564</v>
      </c>
      <c r="T105" t="s">
        <v>1908</v>
      </c>
      <c r="U105" t="s">
        <v>1649</v>
      </c>
      <c r="V105" t="s">
        <v>1909</v>
      </c>
    </row>
    <row r="106" spans="1:22" x14ac:dyDescent="0.25">
      <c r="A106" t="s">
        <v>416</v>
      </c>
      <c r="B106" t="s">
        <v>263</v>
      </c>
      <c r="C106" t="s">
        <v>417</v>
      </c>
      <c r="D106"/>
      <c r="E106" t="s">
        <v>550</v>
      </c>
      <c r="F106" t="s">
        <v>3</v>
      </c>
      <c r="G106">
        <v>20204</v>
      </c>
      <c r="H106" t="s">
        <v>37</v>
      </c>
      <c r="I106" t="s">
        <v>3</v>
      </c>
      <c r="J106" t="s">
        <v>5</v>
      </c>
      <c r="K106" t="s">
        <v>1911</v>
      </c>
      <c r="L106" t="s">
        <v>42</v>
      </c>
      <c r="M106" t="s">
        <v>1453</v>
      </c>
      <c r="N106" t="s">
        <v>1650</v>
      </c>
      <c r="O106" t="s">
        <v>666</v>
      </c>
      <c r="P106" t="s">
        <v>1528</v>
      </c>
      <c r="Q106">
        <v>87880720</v>
      </c>
      <c r="R106" t="s">
        <v>1606</v>
      </c>
      <c r="S106" t="s">
        <v>1535</v>
      </c>
      <c r="T106" t="s">
        <v>1912</v>
      </c>
      <c r="U106" t="s">
        <v>1651</v>
      </c>
      <c r="V106" t="s">
        <v>1913</v>
      </c>
    </row>
    <row r="107" spans="1:22" x14ac:dyDescent="0.25">
      <c r="A107" t="s">
        <v>587</v>
      </c>
      <c r="B107" t="s">
        <v>263</v>
      </c>
      <c r="C107" t="s">
        <v>588</v>
      </c>
      <c r="D107" t="s">
        <v>416</v>
      </c>
      <c r="E107" t="s">
        <v>550</v>
      </c>
      <c r="F107" t="s">
        <v>3</v>
      </c>
      <c r="G107">
        <v>20210</v>
      </c>
      <c r="H107" t="s">
        <v>37</v>
      </c>
      <c r="I107" t="s">
        <v>3</v>
      </c>
      <c r="J107" t="s">
        <v>11</v>
      </c>
      <c r="K107" t="s">
        <v>1338</v>
      </c>
      <c r="L107" t="s">
        <v>42</v>
      </c>
      <c r="M107" t="s">
        <v>1453</v>
      </c>
      <c r="N107" t="s">
        <v>85</v>
      </c>
      <c r="O107" t="s">
        <v>85</v>
      </c>
      <c r="P107" t="s">
        <v>1528</v>
      </c>
      <c r="Q107">
        <v>85574257</v>
      </c>
      <c r="R107" t="s">
        <v>1606</v>
      </c>
      <c r="S107" t="s">
        <v>1535</v>
      </c>
      <c r="T107" t="s">
        <v>1912</v>
      </c>
      <c r="U107" t="s">
        <v>1651</v>
      </c>
      <c r="V107" t="s">
        <v>1913</v>
      </c>
    </row>
    <row r="108" spans="1:22" x14ac:dyDescent="0.25">
      <c r="A108" t="s">
        <v>1595</v>
      </c>
      <c r="B108" t="s">
        <v>263</v>
      </c>
      <c r="C108" t="s">
        <v>1591</v>
      </c>
      <c r="D108" t="s">
        <v>416</v>
      </c>
      <c r="E108" t="s">
        <v>550</v>
      </c>
      <c r="F108" t="s">
        <v>8</v>
      </c>
      <c r="G108">
        <v>21101</v>
      </c>
      <c r="H108" t="s">
        <v>37</v>
      </c>
      <c r="I108" t="s">
        <v>13</v>
      </c>
      <c r="J108" t="s">
        <v>2</v>
      </c>
      <c r="K108" t="s">
        <v>861</v>
      </c>
      <c r="L108" t="s">
        <v>42</v>
      </c>
      <c r="M108" t="s">
        <v>1652</v>
      </c>
      <c r="N108" t="s">
        <v>1652</v>
      </c>
      <c r="O108" t="s">
        <v>1653</v>
      </c>
      <c r="P108" t="s">
        <v>1528</v>
      </c>
      <c r="Q108">
        <v>85574257</v>
      </c>
      <c r="R108" t="s">
        <v>1606</v>
      </c>
      <c r="S108" t="s">
        <v>1535</v>
      </c>
      <c r="T108" t="s">
        <v>1912</v>
      </c>
      <c r="U108" t="s">
        <v>1651</v>
      </c>
      <c r="V108" t="s">
        <v>1913</v>
      </c>
    </row>
    <row r="109" spans="1:22" x14ac:dyDescent="0.25">
      <c r="A109" t="s">
        <v>418</v>
      </c>
      <c r="B109" t="s">
        <v>266</v>
      </c>
      <c r="C109" t="s">
        <v>419</v>
      </c>
      <c r="D109"/>
      <c r="E109" t="s">
        <v>92</v>
      </c>
      <c r="F109" t="s">
        <v>8</v>
      </c>
      <c r="G109">
        <v>70604</v>
      </c>
      <c r="H109" t="s">
        <v>44</v>
      </c>
      <c r="I109" t="s">
        <v>7</v>
      </c>
      <c r="J109" t="s">
        <v>5</v>
      </c>
      <c r="K109" t="s">
        <v>1377</v>
      </c>
      <c r="L109" t="s">
        <v>43</v>
      </c>
      <c r="M109" t="s">
        <v>84</v>
      </c>
      <c r="N109" t="s">
        <v>113</v>
      </c>
      <c r="O109" t="s">
        <v>113</v>
      </c>
      <c r="P109" t="s">
        <v>1528</v>
      </c>
      <c r="Q109">
        <v>27621018</v>
      </c>
      <c r="R109" t="s">
        <v>1606</v>
      </c>
      <c r="S109" t="s">
        <v>1654</v>
      </c>
      <c r="T109" t="s">
        <v>1914</v>
      </c>
      <c r="U109" t="s">
        <v>1915</v>
      </c>
      <c r="V109" t="s">
        <v>1916</v>
      </c>
    </row>
    <row r="110" spans="1:22" x14ac:dyDescent="0.25">
      <c r="A110" t="s">
        <v>728</v>
      </c>
      <c r="B110" t="s">
        <v>266</v>
      </c>
      <c r="C110" t="s">
        <v>729</v>
      </c>
      <c r="D110" t="s">
        <v>418</v>
      </c>
      <c r="E110" t="s">
        <v>92</v>
      </c>
      <c r="F110" t="s">
        <v>8</v>
      </c>
      <c r="G110">
        <v>70604</v>
      </c>
      <c r="H110" t="s">
        <v>44</v>
      </c>
      <c r="I110" t="s">
        <v>7</v>
      </c>
      <c r="J110" t="s">
        <v>5</v>
      </c>
      <c r="K110" t="s">
        <v>1377</v>
      </c>
      <c r="L110" t="s">
        <v>43</v>
      </c>
      <c r="M110" t="s">
        <v>84</v>
      </c>
      <c r="N110" t="s">
        <v>113</v>
      </c>
      <c r="O110" t="s">
        <v>41</v>
      </c>
      <c r="P110" t="s">
        <v>1528</v>
      </c>
      <c r="Q110">
        <v>27621018</v>
      </c>
      <c r="R110" t="s">
        <v>1606</v>
      </c>
      <c r="S110" t="s">
        <v>1654</v>
      </c>
      <c r="T110" t="s">
        <v>1914</v>
      </c>
      <c r="U110" t="s">
        <v>1915</v>
      </c>
      <c r="V110" t="s">
        <v>1916</v>
      </c>
    </row>
    <row r="111" spans="1:22" x14ac:dyDescent="0.25">
      <c r="A111" t="s">
        <v>420</v>
      </c>
      <c r="B111" t="s">
        <v>266</v>
      </c>
      <c r="C111" t="s">
        <v>421</v>
      </c>
      <c r="D111" t="s">
        <v>418</v>
      </c>
      <c r="E111" t="s">
        <v>92</v>
      </c>
      <c r="F111" t="s">
        <v>8</v>
      </c>
      <c r="G111">
        <v>70604</v>
      </c>
      <c r="H111" t="s">
        <v>44</v>
      </c>
      <c r="I111" t="s">
        <v>7</v>
      </c>
      <c r="J111" t="s">
        <v>5</v>
      </c>
      <c r="K111" t="s">
        <v>1377</v>
      </c>
      <c r="L111" t="s">
        <v>43</v>
      </c>
      <c r="M111" t="s">
        <v>84</v>
      </c>
      <c r="N111" t="s">
        <v>113</v>
      </c>
      <c r="O111" t="s">
        <v>90</v>
      </c>
      <c r="P111" t="s">
        <v>1528</v>
      </c>
      <c r="Q111">
        <v>27621018</v>
      </c>
      <c r="R111" t="s">
        <v>1606</v>
      </c>
      <c r="S111" t="s">
        <v>1654</v>
      </c>
      <c r="T111" t="s">
        <v>1914</v>
      </c>
      <c r="U111" t="s">
        <v>1915</v>
      </c>
      <c r="V111" t="s">
        <v>1916</v>
      </c>
    </row>
    <row r="112" spans="1:22" x14ac:dyDescent="0.25">
      <c r="A112" t="s">
        <v>422</v>
      </c>
      <c r="B112" t="s">
        <v>267</v>
      </c>
      <c r="C112" t="s">
        <v>423</v>
      </c>
      <c r="D112"/>
      <c r="E112" t="s">
        <v>92</v>
      </c>
      <c r="F112" t="s">
        <v>3</v>
      </c>
      <c r="G112">
        <v>70201</v>
      </c>
      <c r="H112" t="s">
        <v>44</v>
      </c>
      <c r="I112" t="s">
        <v>3</v>
      </c>
      <c r="J112" t="s">
        <v>2</v>
      </c>
      <c r="K112" t="s">
        <v>1197</v>
      </c>
      <c r="L112" t="s">
        <v>43</v>
      </c>
      <c r="M112" t="s">
        <v>1429</v>
      </c>
      <c r="N112" t="s">
        <v>92</v>
      </c>
      <c r="O112" t="s">
        <v>667</v>
      </c>
      <c r="P112" t="s">
        <v>1528</v>
      </c>
      <c r="Q112">
        <v>27633235</v>
      </c>
      <c r="R112" t="s">
        <v>1917</v>
      </c>
      <c r="S112" t="s">
        <v>1175</v>
      </c>
      <c r="T112" t="s">
        <v>1918</v>
      </c>
      <c r="U112" t="s">
        <v>1919</v>
      </c>
      <c r="V112" t="s">
        <v>1920</v>
      </c>
    </row>
    <row r="113" spans="1:22" x14ac:dyDescent="0.25">
      <c r="A113" t="s">
        <v>424</v>
      </c>
      <c r="B113" t="s">
        <v>267</v>
      </c>
      <c r="C113" t="s">
        <v>425</v>
      </c>
      <c r="D113" t="s">
        <v>422</v>
      </c>
      <c r="E113" t="s">
        <v>92</v>
      </c>
      <c r="F113" t="s">
        <v>3</v>
      </c>
      <c r="G113">
        <v>70203</v>
      </c>
      <c r="H113" t="s">
        <v>44</v>
      </c>
      <c r="I113" t="s">
        <v>3</v>
      </c>
      <c r="J113" t="s">
        <v>4</v>
      </c>
      <c r="K113" t="s">
        <v>1583</v>
      </c>
      <c r="L113" t="s">
        <v>43</v>
      </c>
      <c r="M113" t="s">
        <v>1429</v>
      </c>
      <c r="N113" t="s">
        <v>1431</v>
      </c>
      <c r="O113" t="s">
        <v>668</v>
      </c>
      <c r="P113" t="s">
        <v>1528</v>
      </c>
      <c r="Q113">
        <v>27633235</v>
      </c>
      <c r="R113" t="s">
        <v>1917</v>
      </c>
      <c r="S113" t="s">
        <v>1175</v>
      </c>
      <c r="T113" t="s">
        <v>1918</v>
      </c>
      <c r="U113" t="s">
        <v>1919</v>
      </c>
      <c r="V113" t="s">
        <v>1920</v>
      </c>
    </row>
    <row r="114" spans="1:22" x14ac:dyDescent="0.25">
      <c r="A114" t="s">
        <v>426</v>
      </c>
      <c r="B114" t="s">
        <v>267</v>
      </c>
      <c r="C114" t="s">
        <v>427</v>
      </c>
      <c r="D114" t="s">
        <v>422</v>
      </c>
      <c r="E114" t="s">
        <v>92</v>
      </c>
      <c r="F114" t="s">
        <v>3</v>
      </c>
      <c r="G114">
        <v>70203</v>
      </c>
      <c r="H114" t="s">
        <v>44</v>
      </c>
      <c r="I114" t="s">
        <v>3</v>
      </c>
      <c r="J114" t="s">
        <v>4</v>
      </c>
      <c r="K114" t="s">
        <v>1583</v>
      </c>
      <c r="L114" t="s">
        <v>43</v>
      </c>
      <c r="M114" t="s">
        <v>1429</v>
      </c>
      <c r="N114" t="s">
        <v>1431</v>
      </c>
      <c r="O114" t="s">
        <v>669</v>
      </c>
      <c r="P114" t="s">
        <v>1528</v>
      </c>
      <c r="Q114">
        <v>24633235</v>
      </c>
      <c r="R114" t="s">
        <v>1917</v>
      </c>
      <c r="S114" t="s">
        <v>1175</v>
      </c>
      <c r="T114" t="s">
        <v>1918</v>
      </c>
      <c r="U114" t="s">
        <v>1919</v>
      </c>
      <c r="V114" t="s">
        <v>1920</v>
      </c>
    </row>
    <row r="115" spans="1:22" x14ac:dyDescent="0.25">
      <c r="A115" t="s">
        <v>428</v>
      </c>
      <c r="B115" t="s">
        <v>267</v>
      </c>
      <c r="C115" t="s">
        <v>429</v>
      </c>
      <c r="D115" t="s">
        <v>422</v>
      </c>
      <c r="E115" t="s">
        <v>92</v>
      </c>
      <c r="F115" t="s">
        <v>3</v>
      </c>
      <c r="G115">
        <v>70203</v>
      </c>
      <c r="H115" t="s">
        <v>44</v>
      </c>
      <c r="I115" t="s">
        <v>3</v>
      </c>
      <c r="J115" t="s">
        <v>4</v>
      </c>
      <c r="K115" t="s">
        <v>1583</v>
      </c>
      <c r="L115" t="s">
        <v>43</v>
      </c>
      <c r="M115" t="s">
        <v>1429</v>
      </c>
      <c r="N115" t="s">
        <v>1431</v>
      </c>
      <c r="O115" t="s">
        <v>670</v>
      </c>
      <c r="P115" t="s">
        <v>1528</v>
      </c>
      <c r="Q115">
        <v>24633235</v>
      </c>
      <c r="R115" t="s">
        <v>1917</v>
      </c>
      <c r="S115" t="s">
        <v>1175</v>
      </c>
      <c r="T115" t="s">
        <v>1918</v>
      </c>
      <c r="U115" t="s">
        <v>1919</v>
      </c>
      <c r="V115" t="s">
        <v>1920</v>
      </c>
    </row>
    <row r="116" spans="1:22" x14ac:dyDescent="0.25">
      <c r="A116" t="s">
        <v>430</v>
      </c>
      <c r="B116" t="s">
        <v>269</v>
      </c>
      <c r="C116" t="s">
        <v>431</v>
      </c>
      <c r="D116"/>
      <c r="E116" t="s">
        <v>98</v>
      </c>
      <c r="F116" t="s">
        <v>8</v>
      </c>
      <c r="G116">
        <v>50901</v>
      </c>
      <c r="H116" t="s">
        <v>58</v>
      </c>
      <c r="I116" t="s">
        <v>10</v>
      </c>
      <c r="J116" t="s">
        <v>2</v>
      </c>
      <c r="K116" t="s">
        <v>856</v>
      </c>
      <c r="L116" t="s">
        <v>1415</v>
      </c>
      <c r="M116" t="s">
        <v>1463</v>
      </c>
      <c r="N116" t="s">
        <v>103</v>
      </c>
      <c r="O116" t="s">
        <v>103</v>
      </c>
      <c r="P116" t="s">
        <v>1528</v>
      </c>
      <c r="Q116">
        <v>26576302</v>
      </c>
      <c r="R116" t="s">
        <v>1921</v>
      </c>
      <c r="S116" t="s">
        <v>1655</v>
      </c>
      <c r="T116" t="s">
        <v>1922</v>
      </c>
      <c r="U116" t="s">
        <v>1656</v>
      </c>
      <c r="V116" t="s">
        <v>1923</v>
      </c>
    </row>
    <row r="117" spans="1:22" x14ac:dyDescent="0.25">
      <c r="A117" t="s">
        <v>432</v>
      </c>
      <c r="B117" t="s">
        <v>270</v>
      </c>
      <c r="C117" t="s">
        <v>433</v>
      </c>
      <c r="D117"/>
      <c r="E117" t="s">
        <v>66</v>
      </c>
      <c r="F117" t="s">
        <v>7</v>
      </c>
      <c r="G117">
        <v>11601</v>
      </c>
      <c r="H117" t="s">
        <v>35</v>
      </c>
      <c r="I117" t="s">
        <v>71</v>
      </c>
      <c r="J117" t="s">
        <v>2</v>
      </c>
      <c r="K117" t="s">
        <v>1296</v>
      </c>
      <c r="L117" t="s">
        <v>36</v>
      </c>
      <c r="M117" t="s">
        <v>1484</v>
      </c>
      <c r="N117" t="s">
        <v>72</v>
      </c>
      <c r="O117" t="s">
        <v>72</v>
      </c>
      <c r="P117" t="s">
        <v>1528</v>
      </c>
      <c r="Q117">
        <v>24190057</v>
      </c>
      <c r="R117" t="s">
        <v>1606</v>
      </c>
      <c r="S117" t="s">
        <v>1657</v>
      </c>
      <c r="T117" t="s">
        <v>1924</v>
      </c>
      <c r="U117" t="s">
        <v>1658</v>
      </c>
      <c r="V117" t="s">
        <v>1925</v>
      </c>
    </row>
    <row r="118" spans="1:22" x14ac:dyDescent="0.25">
      <c r="A118" t="s">
        <v>434</v>
      </c>
      <c r="B118" t="s">
        <v>273</v>
      </c>
      <c r="C118" t="s">
        <v>435</v>
      </c>
      <c r="D118"/>
      <c r="E118" t="s">
        <v>98</v>
      </c>
      <c r="F118" t="s">
        <v>4</v>
      </c>
      <c r="G118">
        <v>50202</v>
      </c>
      <c r="H118" t="s">
        <v>58</v>
      </c>
      <c r="I118" t="s">
        <v>3</v>
      </c>
      <c r="J118" t="s">
        <v>3</v>
      </c>
      <c r="K118" t="s">
        <v>1280</v>
      </c>
      <c r="L118" t="s">
        <v>1415</v>
      </c>
      <c r="M118" t="s">
        <v>98</v>
      </c>
      <c r="N118" t="s">
        <v>1482</v>
      </c>
      <c r="O118" t="s">
        <v>88</v>
      </c>
      <c r="P118" t="s">
        <v>1528</v>
      </c>
      <c r="Q118">
        <v>22007816</v>
      </c>
      <c r="R118" t="s">
        <v>1606</v>
      </c>
      <c r="S118" t="s">
        <v>1926</v>
      </c>
      <c r="T118" t="s">
        <v>1927</v>
      </c>
      <c r="U118" t="s">
        <v>1659</v>
      </c>
      <c r="V118" t="s">
        <v>1928</v>
      </c>
    </row>
    <row r="119" spans="1:22" x14ac:dyDescent="0.25">
      <c r="A119" t="s">
        <v>436</v>
      </c>
      <c r="B119" t="s">
        <v>273</v>
      </c>
      <c r="C119" t="s">
        <v>437</v>
      </c>
      <c r="D119" t="s">
        <v>434</v>
      </c>
      <c r="E119" t="s">
        <v>98</v>
      </c>
      <c r="F119" t="s">
        <v>4</v>
      </c>
      <c r="G119">
        <v>50204</v>
      </c>
      <c r="H119" t="s">
        <v>58</v>
      </c>
      <c r="I119" t="s">
        <v>3</v>
      </c>
      <c r="J119" t="s">
        <v>5</v>
      </c>
      <c r="K119" t="s">
        <v>1929</v>
      </c>
      <c r="L119" t="s">
        <v>1415</v>
      </c>
      <c r="M119" t="s">
        <v>98</v>
      </c>
      <c r="N119" t="s">
        <v>1660</v>
      </c>
      <c r="O119" t="s">
        <v>88</v>
      </c>
      <c r="P119" t="s">
        <v>1528</v>
      </c>
      <c r="Q119">
        <v>22007816</v>
      </c>
      <c r="R119" t="s">
        <v>1606</v>
      </c>
      <c r="S119" t="s">
        <v>1926</v>
      </c>
      <c r="T119" t="s">
        <v>1927</v>
      </c>
      <c r="U119" t="s">
        <v>1659</v>
      </c>
      <c r="V119" t="s">
        <v>1928</v>
      </c>
    </row>
    <row r="120" spans="1:22" x14ac:dyDescent="0.25">
      <c r="A120" t="s">
        <v>438</v>
      </c>
      <c r="B120" t="s">
        <v>276</v>
      </c>
      <c r="C120" t="s">
        <v>439</v>
      </c>
      <c r="D120"/>
      <c r="E120" t="s">
        <v>548</v>
      </c>
      <c r="F120" t="s">
        <v>4</v>
      </c>
      <c r="G120">
        <v>61301</v>
      </c>
      <c r="H120" t="s">
        <v>47</v>
      </c>
      <c r="I120" t="s">
        <v>15</v>
      </c>
      <c r="J120" t="s">
        <v>2</v>
      </c>
      <c r="K120" t="s">
        <v>1523</v>
      </c>
      <c r="L120" t="s">
        <v>48</v>
      </c>
      <c r="M120" t="s">
        <v>1469</v>
      </c>
      <c r="N120" t="s">
        <v>1469</v>
      </c>
      <c r="O120" t="s">
        <v>671</v>
      </c>
      <c r="P120" t="s">
        <v>1528</v>
      </c>
      <c r="Q120">
        <v>27355244</v>
      </c>
      <c r="R120" t="s">
        <v>1930</v>
      </c>
      <c r="S120" t="s">
        <v>817</v>
      </c>
      <c r="T120" t="s">
        <v>1931</v>
      </c>
      <c r="U120" t="s">
        <v>1661</v>
      </c>
      <c r="V120" t="s">
        <v>1932</v>
      </c>
    </row>
    <row r="121" spans="1:22" x14ac:dyDescent="0.25">
      <c r="A121" t="s">
        <v>440</v>
      </c>
      <c r="B121" t="s">
        <v>279</v>
      </c>
      <c r="C121" t="s">
        <v>441</v>
      </c>
      <c r="D121"/>
      <c r="E121" t="s">
        <v>548</v>
      </c>
      <c r="F121" t="s">
        <v>6</v>
      </c>
      <c r="G121">
        <v>60801</v>
      </c>
      <c r="H121" t="s">
        <v>47</v>
      </c>
      <c r="I121" t="s">
        <v>9</v>
      </c>
      <c r="J121" t="s">
        <v>2</v>
      </c>
      <c r="K121" t="s">
        <v>853</v>
      </c>
      <c r="L121" t="s">
        <v>48</v>
      </c>
      <c r="M121" t="s">
        <v>1485</v>
      </c>
      <c r="N121" t="s">
        <v>1486</v>
      </c>
      <c r="O121" t="s">
        <v>748</v>
      </c>
      <c r="P121" t="s">
        <v>1528</v>
      </c>
      <c r="Q121">
        <v>27735449</v>
      </c>
      <c r="R121" t="s">
        <v>1933</v>
      </c>
      <c r="S121" t="s">
        <v>551</v>
      </c>
      <c r="T121" t="s">
        <v>1934</v>
      </c>
      <c r="U121" t="s">
        <v>1662</v>
      </c>
      <c r="V121" t="s">
        <v>1933</v>
      </c>
    </row>
    <row r="122" spans="1:22" x14ac:dyDescent="0.25">
      <c r="A122" t="s">
        <v>442</v>
      </c>
      <c r="B122" t="s">
        <v>279</v>
      </c>
      <c r="C122" t="s">
        <v>443</v>
      </c>
      <c r="D122" t="s">
        <v>440</v>
      </c>
      <c r="E122" t="s">
        <v>548</v>
      </c>
      <c r="F122" t="s">
        <v>6</v>
      </c>
      <c r="G122">
        <v>60806</v>
      </c>
      <c r="H122" t="s">
        <v>47</v>
      </c>
      <c r="I122" t="s">
        <v>9</v>
      </c>
      <c r="J122" t="s">
        <v>7</v>
      </c>
      <c r="K122" t="s">
        <v>1582</v>
      </c>
      <c r="L122" t="s">
        <v>48</v>
      </c>
      <c r="M122" t="s">
        <v>1485</v>
      </c>
      <c r="N122" t="s">
        <v>1487</v>
      </c>
      <c r="O122" t="s">
        <v>75</v>
      </c>
      <c r="P122" t="s">
        <v>1528</v>
      </c>
      <c r="Q122">
        <v>27735449</v>
      </c>
      <c r="R122" t="s">
        <v>1933</v>
      </c>
      <c r="S122" t="s">
        <v>551</v>
      </c>
      <c r="T122" t="s">
        <v>1934</v>
      </c>
      <c r="U122" t="s">
        <v>1662</v>
      </c>
      <c r="V122" t="s">
        <v>1933</v>
      </c>
    </row>
    <row r="123" spans="1:22" x14ac:dyDescent="0.25">
      <c r="A123" t="s">
        <v>444</v>
      </c>
      <c r="B123" t="s">
        <v>279</v>
      </c>
      <c r="C123" t="s">
        <v>445</v>
      </c>
      <c r="D123" t="s">
        <v>440</v>
      </c>
      <c r="E123" t="s">
        <v>548</v>
      </c>
      <c r="F123" t="s">
        <v>6</v>
      </c>
      <c r="G123">
        <v>60801</v>
      </c>
      <c r="H123" t="s">
        <v>47</v>
      </c>
      <c r="I123" t="s">
        <v>9</v>
      </c>
      <c r="J123" t="s">
        <v>2</v>
      </c>
      <c r="K123" t="s">
        <v>853</v>
      </c>
      <c r="L123" t="s">
        <v>48</v>
      </c>
      <c r="M123" t="s">
        <v>1485</v>
      </c>
      <c r="N123" t="s">
        <v>1486</v>
      </c>
      <c r="O123" t="s">
        <v>672</v>
      </c>
      <c r="P123" t="s">
        <v>1528</v>
      </c>
      <c r="Q123">
        <v>27735449</v>
      </c>
      <c r="R123" t="s">
        <v>1935</v>
      </c>
      <c r="S123" t="s">
        <v>551</v>
      </c>
      <c r="T123" t="s">
        <v>1934</v>
      </c>
      <c r="U123" t="s">
        <v>1662</v>
      </c>
      <c r="V123" t="s">
        <v>1936</v>
      </c>
    </row>
    <row r="124" spans="1:22" x14ac:dyDescent="0.25">
      <c r="A124" t="s">
        <v>446</v>
      </c>
      <c r="B124" t="s">
        <v>279</v>
      </c>
      <c r="C124" t="s">
        <v>447</v>
      </c>
      <c r="D124" t="s">
        <v>440</v>
      </c>
      <c r="E124" t="s">
        <v>548</v>
      </c>
      <c r="F124" t="s">
        <v>14</v>
      </c>
      <c r="G124">
        <v>60801</v>
      </c>
      <c r="H124" t="s">
        <v>47</v>
      </c>
      <c r="I124" t="s">
        <v>9</v>
      </c>
      <c r="J124" t="s">
        <v>2</v>
      </c>
      <c r="K124" t="s">
        <v>853</v>
      </c>
      <c r="L124" t="s">
        <v>48</v>
      </c>
      <c r="M124" t="s">
        <v>1485</v>
      </c>
      <c r="N124" t="s">
        <v>1486</v>
      </c>
      <c r="O124" t="s">
        <v>673</v>
      </c>
      <c r="P124" t="s">
        <v>1528</v>
      </c>
      <c r="Q124">
        <v>27735449</v>
      </c>
      <c r="R124" t="s">
        <v>1937</v>
      </c>
      <c r="S124" t="s">
        <v>551</v>
      </c>
      <c r="T124" t="s">
        <v>1934</v>
      </c>
      <c r="U124" t="s">
        <v>1663</v>
      </c>
      <c r="V124" t="s">
        <v>1938</v>
      </c>
    </row>
    <row r="125" spans="1:22" x14ac:dyDescent="0.25">
      <c r="A125" t="s">
        <v>448</v>
      </c>
      <c r="B125" t="s">
        <v>279</v>
      </c>
      <c r="C125" t="s">
        <v>449</v>
      </c>
      <c r="D125" t="s">
        <v>440</v>
      </c>
      <c r="E125" t="s">
        <v>548</v>
      </c>
      <c r="F125" t="s">
        <v>15</v>
      </c>
      <c r="G125">
        <v>60804</v>
      </c>
      <c r="H125" t="s">
        <v>47</v>
      </c>
      <c r="I125" t="s">
        <v>9</v>
      </c>
      <c r="J125" t="s">
        <v>5</v>
      </c>
      <c r="K125" t="s">
        <v>994</v>
      </c>
      <c r="L125" t="s">
        <v>48</v>
      </c>
      <c r="M125" t="s">
        <v>1485</v>
      </c>
      <c r="N125" t="s">
        <v>1488</v>
      </c>
      <c r="O125" t="s">
        <v>674</v>
      </c>
      <c r="P125" t="s">
        <v>1528</v>
      </c>
      <c r="Q125">
        <v>27735449</v>
      </c>
      <c r="R125" t="s">
        <v>1606</v>
      </c>
      <c r="S125" t="s">
        <v>551</v>
      </c>
      <c r="T125" t="s">
        <v>1935</v>
      </c>
      <c r="U125" t="s">
        <v>1664</v>
      </c>
      <c r="V125" t="s">
        <v>1939</v>
      </c>
    </row>
    <row r="126" spans="1:22" x14ac:dyDescent="0.25">
      <c r="A126" t="s">
        <v>450</v>
      </c>
      <c r="B126" t="s">
        <v>282</v>
      </c>
      <c r="C126" t="s">
        <v>451</v>
      </c>
      <c r="D126"/>
      <c r="E126" t="s">
        <v>609</v>
      </c>
      <c r="F126" t="s">
        <v>3</v>
      </c>
      <c r="G126">
        <v>10109</v>
      </c>
      <c r="H126" t="s">
        <v>35</v>
      </c>
      <c r="I126" t="s">
        <v>2</v>
      </c>
      <c r="J126" t="s">
        <v>10</v>
      </c>
      <c r="K126" t="s">
        <v>1191</v>
      </c>
      <c r="L126" t="s">
        <v>36</v>
      </c>
      <c r="M126" t="s">
        <v>36</v>
      </c>
      <c r="N126" t="s">
        <v>1464</v>
      </c>
      <c r="O126" t="s">
        <v>744</v>
      </c>
      <c r="P126" t="s">
        <v>1528</v>
      </c>
      <c r="Q126">
        <v>22130130</v>
      </c>
      <c r="R126" t="s">
        <v>1606</v>
      </c>
      <c r="S126" t="s">
        <v>1536</v>
      </c>
      <c r="T126" t="s">
        <v>1940</v>
      </c>
      <c r="U126" t="s">
        <v>1665</v>
      </c>
      <c r="V126" t="s">
        <v>1941</v>
      </c>
    </row>
    <row r="127" spans="1:22" x14ac:dyDescent="0.25">
      <c r="A127" t="s">
        <v>499</v>
      </c>
      <c r="B127" t="s">
        <v>282</v>
      </c>
      <c r="C127" t="s">
        <v>500</v>
      </c>
      <c r="D127" t="s">
        <v>450</v>
      </c>
      <c r="E127" t="s">
        <v>609</v>
      </c>
      <c r="F127" t="s">
        <v>3</v>
      </c>
      <c r="G127">
        <v>10109</v>
      </c>
      <c r="H127" t="s">
        <v>35</v>
      </c>
      <c r="I127" t="s">
        <v>2</v>
      </c>
      <c r="J127" t="s">
        <v>10</v>
      </c>
      <c r="K127" t="s">
        <v>1191</v>
      </c>
      <c r="L127" t="s">
        <v>36</v>
      </c>
      <c r="M127" t="s">
        <v>36</v>
      </c>
      <c r="N127" t="s">
        <v>1464</v>
      </c>
      <c r="O127" t="s">
        <v>1464</v>
      </c>
      <c r="P127" t="s">
        <v>1528</v>
      </c>
      <c r="Q127">
        <v>22130130</v>
      </c>
      <c r="R127" t="s">
        <v>1606</v>
      </c>
      <c r="S127" t="s">
        <v>1536</v>
      </c>
      <c r="T127" t="s">
        <v>1940</v>
      </c>
      <c r="U127" t="s">
        <v>1665</v>
      </c>
      <c r="V127" t="s">
        <v>1941</v>
      </c>
    </row>
    <row r="128" spans="1:22" x14ac:dyDescent="0.25">
      <c r="A128" t="s">
        <v>501</v>
      </c>
      <c r="B128" t="s">
        <v>282</v>
      </c>
      <c r="C128" t="s">
        <v>502</v>
      </c>
      <c r="D128" t="s">
        <v>450</v>
      </c>
      <c r="E128" t="s">
        <v>609</v>
      </c>
      <c r="F128" t="s">
        <v>3</v>
      </c>
      <c r="G128">
        <v>10109</v>
      </c>
      <c r="H128" t="s">
        <v>35</v>
      </c>
      <c r="I128" t="s">
        <v>2</v>
      </c>
      <c r="J128" t="s">
        <v>10</v>
      </c>
      <c r="K128" t="s">
        <v>1191</v>
      </c>
      <c r="L128" t="s">
        <v>36</v>
      </c>
      <c r="M128" t="s">
        <v>36</v>
      </c>
      <c r="N128" t="s">
        <v>1464</v>
      </c>
      <c r="O128" t="s">
        <v>675</v>
      </c>
      <c r="P128" t="s">
        <v>1528</v>
      </c>
      <c r="Q128">
        <v>22130130</v>
      </c>
      <c r="R128" t="s">
        <v>1942</v>
      </c>
      <c r="S128" t="s">
        <v>1536</v>
      </c>
      <c r="T128" t="s">
        <v>1940</v>
      </c>
      <c r="U128" t="s">
        <v>1665</v>
      </c>
      <c r="V128" t="s">
        <v>1941</v>
      </c>
    </row>
    <row r="129" spans="1:22" x14ac:dyDescent="0.25">
      <c r="A129" t="s">
        <v>452</v>
      </c>
      <c r="B129" t="s">
        <v>285</v>
      </c>
      <c r="C129" t="s">
        <v>453</v>
      </c>
      <c r="D129"/>
      <c r="E129" t="s">
        <v>609</v>
      </c>
      <c r="F129" t="s">
        <v>4</v>
      </c>
      <c r="G129">
        <v>10202</v>
      </c>
      <c r="H129" t="s">
        <v>35</v>
      </c>
      <c r="I129" t="s">
        <v>3</v>
      </c>
      <c r="J129" t="s">
        <v>3</v>
      </c>
      <c r="K129" t="s">
        <v>1943</v>
      </c>
      <c r="L129" t="s">
        <v>36</v>
      </c>
      <c r="M129" t="s">
        <v>1666</v>
      </c>
      <c r="N129" t="s">
        <v>1667</v>
      </c>
      <c r="O129" t="s">
        <v>61</v>
      </c>
      <c r="P129" t="s">
        <v>1528</v>
      </c>
      <c r="Q129">
        <v>22017613</v>
      </c>
      <c r="R129" t="s">
        <v>1944</v>
      </c>
      <c r="S129" t="s">
        <v>1945</v>
      </c>
      <c r="T129" t="s">
        <v>1946</v>
      </c>
      <c r="U129" t="s">
        <v>1668</v>
      </c>
      <c r="V129" t="s">
        <v>1947</v>
      </c>
    </row>
    <row r="130" spans="1:22" x14ac:dyDescent="0.25">
      <c r="A130" t="s">
        <v>718</v>
      </c>
      <c r="B130" t="s">
        <v>285</v>
      </c>
      <c r="C130" t="s">
        <v>719</v>
      </c>
      <c r="D130" t="s">
        <v>452</v>
      </c>
      <c r="E130" t="s">
        <v>609</v>
      </c>
      <c r="F130" t="s">
        <v>4</v>
      </c>
      <c r="G130">
        <v>10202</v>
      </c>
      <c r="H130" t="s">
        <v>35</v>
      </c>
      <c r="I130" t="s">
        <v>3</v>
      </c>
      <c r="J130" t="s">
        <v>3</v>
      </c>
      <c r="K130" t="s">
        <v>1943</v>
      </c>
      <c r="L130" t="s">
        <v>36</v>
      </c>
      <c r="M130" t="s">
        <v>1666</v>
      </c>
      <c r="N130" t="s">
        <v>1667</v>
      </c>
      <c r="O130" t="s">
        <v>61</v>
      </c>
      <c r="P130" t="s">
        <v>1528</v>
      </c>
      <c r="Q130">
        <v>22017613</v>
      </c>
      <c r="R130" t="s">
        <v>1944</v>
      </c>
      <c r="S130" t="s">
        <v>1945</v>
      </c>
      <c r="T130" t="s">
        <v>1946</v>
      </c>
      <c r="U130" t="s">
        <v>1668</v>
      </c>
      <c r="V130" t="s">
        <v>1947</v>
      </c>
    </row>
    <row r="131" spans="1:22" x14ac:dyDescent="0.25">
      <c r="A131" t="s">
        <v>454</v>
      </c>
      <c r="B131" t="s">
        <v>286</v>
      </c>
      <c r="C131" t="s">
        <v>455</v>
      </c>
      <c r="D131"/>
      <c r="E131" t="s">
        <v>92</v>
      </c>
      <c r="F131" t="s">
        <v>6</v>
      </c>
      <c r="G131">
        <v>70204</v>
      </c>
      <c r="H131" t="s">
        <v>44</v>
      </c>
      <c r="I131" t="s">
        <v>3</v>
      </c>
      <c r="J131" t="s">
        <v>5</v>
      </c>
      <c r="K131" t="s">
        <v>1365</v>
      </c>
      <c r="L131" t="s">
        <v>43</v>
      </c>
      <c r="M131" t="s">
        <v>1429</v>
      </c>
      <c r="N131" t="s">
        <v>93</v>
      </c>
      <c r="O131" t="s">
        <v>61</v>
      </c>
      <c r="P131" t="s">
        <v>1528</v>
      </c>
      <c r="Q131">
        <v>27630044</v>
      </c>
      <c r="R131" t="s">
        <v>1606</v>
      </c>
      <c r="S131" t="s">
        <v>818</v>
      </c>
      <c r="T131" t="s">
        <v>1948</v>
      </c>
      <c r="U131" t="s">
        <v>1949</v>
      </c>
      <c r="V131" t="s">
        <v>1950</v>
      </c>
    </row>
    <row r="132" spans="1:22" x14ac:dyDescent="0.25">
      <c r="A132" t="s">
        <v>1042</v>
      </c>
      <c r="B132" t="s">
        <v>286</v>
      </c>
      <c r="C132" t="s">
        <v>456</v>
      </c>
      <c r="D132" t="s">
        <v>454</v>
      </c>
      <c r="E132" t="s">
        <v>92</v>
      </c>
      <c r="F132" t="s">
        <v>6</v>
      </c>
      <c r="G132">
        <v>70201</v>
      </c>
      <c r="H132" t="s">
        <v>44</v>
      </c>
      <c r="I132" t="s">
        <v>3</v>
      </c>
      <c r="J132" t="s">
        <v>2</v>
      </c>
      <c r="K132" t="s">
        <v>1197</v>
      </c>
      <c r="L132" t="s">
        <v>43</v>
      </c>
      <c r="M132" t="s">
        <v>1429</v>
      </c>
      <c r="N132" t="s">
        <v>92</v>
      </c>
      <c r="O132" t="s">
        <v>84</v>
      </c>
      <c r="P132" t="s">
        <v>1528</v>
      </c>
      <c r="Q132">
        <v>27630044</v>
      </c>
      <c r="R132" t="s">
        <v>1606</v>
      </c>
      <c r="S132" t="s">
        <v>818</v>
      </c>
      <c r="T132" t="s">
        <v>1948</v>
      </c>
      <c r="U132" t="s">
        <v>1951</v>
      </c>
      <c r="V132" t="s">
        <v>1950</v>
      </c>
    </row>
    <row r="133" spans="1:22" x14ac:dyDescent="0.25">
      <c r="A133" t="s">
        <v>503</v>
      </c>
      <c r="B133" t="s">
        <v>286</v>
      </c>
      <c r="C133" t="s">
        <v>181</v>
      </c>
      <c r="D133" t="s">
        <v>454</v>
      </c>
      <c r="E133" t="s">
        <v>92</v>
      </c>
      <c r="F133" t="s">
        <v>6</v>
      </c>
      <c r="G133">
        <v>70605</v>
      </c>
      <c r="H133" t="s">
        <v>44</v>
      </c>
      <c r="I133" t="s">
        <v>7</v>
      </c>
      <c r="J133" t="s">
        <v>6</v>
      </c>
      <c r="K133" t="s">
        <v>1394</v>
      </c>
      <c r="L133" t="s">
        <v>43</v>
      </c>
      <c r="M133" t="s">
        <v>84</v>
      </c>
      <c r="N133" t="s">
        <v>1478</v>
      </c>
      <c r="O133" t="s">
        <v>676</v>
      </c>
      <c r="P133" t="s">
        <v>1528</v>
      </c>
      <c r="Q133">
        <v>27630044</v>
      </c>
      <c r="R133" t="s">
        <v>1606</v>
      </c>
      <c r="S133" t="s">
        <v>818</v>
      </c>
      <c r="T133" t="s">
        <v>1948</v>
      </c>
      <c r="U133" t="s">
        <v>1949</v>
      </c>
      <c r="V133" t="s">
        <v>1950</v>
      </c>
    </row>
    <row r="134" spans="1:22" x14ac:dyDescent="0.25">
      <c r="A134" t="s">
        <v>589</v>
      </c>
      <c r="B134" t="s">
        <v>286</v>
      </c>
      <c r="C134" t="s">
        <v>591</v>
      </c>
      <c r="D134" t="s">
        <v>454</v>
      </c>
      <c r="E134" t="s">
        <v>92</v>
      </c>
      <c r="F134" t="s">
        <v>6</v>
      </c>
      <c r="G134">
        <v>70204</v>
      </c>
      <c r="H134" t="s">
        <v>44</v>
      </c>
      <c r="I134" t="s">
        <v>3</v>
      </c>
      <c r="J134" t="s">
        <v>5</v>
      </c>
      <c r="K134" t="s">
        <v>1365</v>
      </c>
      <c r="L134" t="s">
        <v>43</v>
      </c>
      <c r="M134" t="s">
        <v>1429</v>
      </c>
      <c r="N134" t="s">
        <v>93</v>
      </c>
      <c r="O134" t="s">
        <v>67</v>
      </c>
      <c r="P134" t="s">
        <v>1528</v>
      </c>
      <c r="Q134">
        <v>27630044</v>
      </c>
      <c r="R134" t="s">
        <v>1606</v>
      </c>
      <c r="S134" t="s">
        <v>818</v>
      </c>
      <c r="T134" t="s">
        <v>1948</v>
      </c>
      <c r="U134" t="s">
        <v>1949</v>
      </c>
      <c r="V134" t="s">
        <v>1950</v>
      </c>
    </row>
    <row r="135" spans="1:22" x14ac:dyDescent="0.25">
      <c r="A135" t="s">
        <v>590</v>
      </c>
      <c r="B135" t="s">
        <v>286</v>
      </c>
      <c r="C135" t="s">
        <v>592</v>
      </c>
      <c r="D135" t="s">
        <v>454</v>
      </c>
      <c r="E135" t="s">
        <v>92</v>
      </c>
      <c r="F135" t="s">
        <v>6</v>
      </c>
      <c r="G135">
        <v>70605</v>
      </c>
      <c r="H135" t="s">
        <v>44</v>
      </c>
      <c r="I135" t="s">
        <v>7</v>
      </c>
      <c r="J135" t="s">
        <v>6</v>
      </c>
      <c r="K135" t="s">
        <v>1394</v>
      </c>
      <c r="L135" t="s">
        <v>43</v>
      </c>
      <c r="M135" t="s">
        <v>84</v>
      </c>
      <c r="N135" t="s">
        <v>1478</v>
      </c>
      <c r="O135" t="s">
        <v>677</v>
      </c>
      <c r="P135" t="s">
        <v>1528</v>
      </c>
      <c r="Q135">
        <v>27630044</v>
      </c>
      <c r="R135" t="s">
        <v>1606</v>
      </c>
      <c r="S135" t="s">
        <v>818</v>
      </c>
      <c r="T135" t="s">
        <v>1948</v>
      </c>
      <c r="U135" t="s">
        <v>1949</v>
      </c>
      <c r="V135" t="s">
        <v>1950</v>
      </c>
    </row>
    <row r="136" spans="1:22" x14ac:dyDescent="0.25">
      <c r="A136" t="s">
        <v>730</v>
      </c>
      <c r="B136" t="s">
        <v>286</v>
      </c>
      <c r="C136" t="s">
        <v>731</v>
      </c>
      <c r="D136" t="s">
        <v>454</v>
      </c>
      <c r="E136" t="s">
        <v>92</v>
      </c>
      <c r="F136" t="s">
        <v>6</v>
      </c>
      <c r="G136">
        <v>70204</v>
      </c>
      <c r="H136" t="s">
        <v>44</v>
      </c>
      <c r="I136" t="s">
        <v>3</v>
      </c>
      <c r="J136" t="s">
        <v>5</v>
      </c>
      <c r="K136" t="s">
        <v>1365</v>
      </c>
      <c r="L136" t="s">
        <v>43</v>
      </c>
      <c r="M136" t="s">
        <v>1429</v>
      </c>
      <c r="N136" t="s">
        <v>93</v>
      </c>
      <c r="O136" t="s">
        <v>93</v>
      </c>
      <c r="P136" t="s">
        <v>1528</v>
      </c>
      <c r="Q136">
        <v>27630044</v>
      </c>
      <c r="R136" t="s">
        <v>1606</v>
      </c>
      <c r="S136" t="s">
        <v>818</v>
      </c>
      <c r="T136" t="s">
        <v>1948</v>
      </c>
      <c r="U136" t="s">
        <v>1949</v>
      </c>
      <c r="V136" t="s">
        <v>1950</v>
      </c>
    </row>
    <row r="137" spans="1:22" x14ac:dyDescent="0.25">
      <c r="A137" t="s">
        <v>457</v>
      </c>
      <c r="B137" t="s">
        <v>289</v>
      </c>
      <c r="C137" t="s">
        <v>458</v>
      </c>
      <c r="D137"/>
      <c r="E137" t="s">
        <v>92</v>
      </c>
      <c r="F137" t="s">
        <v>2</v>
      </c>
      <c r="G137">
        <v>70202</v>
      </c>
      <c r="H137" t="s">
        <v>44</v>
      </c>
      <c r="I137" t="s">
        <v>3</v>
      </c>
      <c r="J137" t="s">
        <v>3</v>
      </c>
      <c r="K137" t="s">
        <v>1281</v>
      </c>
      <c r="L137" t="s">
        <v>43</v>
      </c>
      <c r="M137" t="s">
        <v>1429</v>
      </c>
      <c r="N137" t="s">
        <v>1467</v>
      </c>
      <c r="O137" t="s">
        <v>647</v>
      </c>
      <c r="P137" t="s">
        <v>1528</v>
      </c>
      <c r="Q137">
        <v>27102653</v>
      </c>
      <c r="R137" t="s">
        <v>1606</v>
      </c>
      <c r="S137" t="s">
        <v>747</v>
      </c>
      <c r="T137" t="s">
        <v>1952</v>
      </c>
      <c r="U137" t="s">
        <v>1604</v>
      </c>
      <c r="V137" t="s">
        <v>1779</v>
      </c>
    </row>
    <row r="138" spans="1:22" x14ac:dyDescent="0.25">
      <c r="A138" t="s">
        <v>459</v>
      </c>
      <c r="B138" t="s">
        <v>289</v>
      </c>
      <c r="C138" t="s">
        <v>460</v>
      </c>
      <c r="D138" t="s">
        <v>457</v>
      </c>
      <c r="E138" t="s">
        <v>92</v>
      </c>
      <c r="F138" t="s">
        <v>2</v>
      </c>
      <c r="G138">
        <v>70202</v>
      </c>
      <c r="H138" t="s">
        <v>44</v>
      </c>
      <c r="I138" t="s">
        <v>3</v>
      </c>
      <c r="J138" t="s">
        <v>3</v>
      </c>
      <c r="K138" t="s">
        <v>1281</v>
      </c>
      <c r="L138" t="s">
        <v>43</v>
      </c>
      <c r="M138" t="s">
        <v>1429</v>
      </c>
      <c r="N138" t="s">
        <v>1467</v>
      </c>
      <c r="O138" t="s">
        <v>678</v>
      </c>
      <c r="P138" t="s">
        <v>1528</v>
      </c>
      <c r="Q138">
        <v>27102653</v>
      </c>
      <c r="R138" t="s">
        <v>1606</v>
      </c>
      <c r="S138" t="s">
        <v>747</v>
      </c>
      <c r="T138" t="s">
        <v>1952</v>
      </c>
      <c r="U138" t="s">
        <v>1604</v>
      </c>
      <c r="V138" t="s">
        <v>1779</v>
      </c>
    </row>
    <row r="139" spans="1:22" x14ac:dyDescent="0.25">
      <c r="A139" t="s">
        <v>461</v>
      </c>
      <c r="B139" t="s">
        <v>289</v>
      </c>
      <c r="C139" t="s">
        <v>462</v>
      </c>
      <c r="D139" t="s">
        <v>457</v>
      </c>
      <c r="E139" t="s">
        <v>92</v>
      </c>
      <c r="F139" t="s">
        <v>2</v>
      </c>
      <c r="G139">
        <v>70202</v>
      </c>
      <c r="H139" t="s">
        <v>44</v>
      </c>
      <c r="I139" t="s">
        <v>3</v>
      </c>
      <c r="J139" t="s">
        <v>3</v>
      </c>
      <c r="K139" t="s">
        <v>1281</v>
      </c>
      <c r="L139" t="s">
        <v>43</v>
      </c>
      <c r="M139" t="s">
        <v>1429</v>
      </c>
      <c r="N139" t="s">
        <v>1467</v>
      </c>
      <c r="O139" t="s">
        <v>679</v>
      </c>
      <c r="P139" t="s">
        <v>1528</v>
      </c>
      <c r="Q139">
        <v>27102653</v>
      </c>
      <c r="R139" t="s">
        <v>1606</v>
      </c>
      <c r="S139" t="s">
        <v>747</v>
      </c>
      <c r="T139" t="s">
        <v>1952</v>
      </c>
      <c r="U139" t="s">
        <v>1604</v>
      </c>
      <c r="V139" t="s">
        <v>1779</v>
      </c>
    </row>
    <row r="140" spans="1:22" x14ac:dyDescent="0.25">
      <c r="A140" t="s">
        <v>463</v>
      </c>
      <c r="B140" t="s">
        <v>289</v>
      </c>
      <c r="C140" t="s">
        <v>464</v>
      </c>
      <c r="D140" t="s">
        <v>457</v>
      </c>
      <c r="E140" t="s">
        <v>92</v>
      </c>
      <c r="F140" t="s">
        <v>2</v>
      </c>
      <c r="G140">
        <v>70202</v>
      </c>
      <c r="H140" t="s">
        <v>44</v>
      </c>
      <c r="I140" t="s">
        <v>3</v>
      </c>
      <c r="J140" t="s">
        <v>3</v>
      </c>
      <c r="K140" t="s">
        <v>1281</v>
      </c>
      <c r="L140" t="s">
        <v>43</v>
      </c>
      <c r="M140" t="s">
        <v>1429</v>
      </c>
      <c r="N140" t="s">
        <v>1467</v>
      </c>
      <c r="O140" t="s">
        <v>59</v>
      </c>
      <c r="P140" t="s">
        <v>1528</v>
      </c>
      <c r="Q140">
        <v>27102653</v>
      </c>
      <c r="R140" t="s">
        <v>1606</v>
      </c>
      <c r="S140" t="s">
        <v>747</v>
      </c>
      <c r="T140" t="s">
        <v>1953</v>
      </c>
      <c r="U140" t="s">
        <v>1604</v>
      </c>
      <c r="V140" t="s">
        <v>1779</v>
      </c>
    </row>
    <row r="141" spans="1:22" x14ac:dyDescent="0.25">
      <c r="A141" t="s">
        <v>465</v>
      </c>
      <c r="B141" t="s">
        <v>293</v>
      </c>
      <c r="C141" t="s">
        <v>466</v>
      </c>
      <c r="D141"/>
      <c r="E141" t="s">
        <v>549</v>
      </c>
      <c r="F141" t="s">
        <v>2</v>
      </c>
      <c r="G141">
        <v>60105</v>
      </c>
      <c r="H141" t="s">
        <v>47</v>
      </c>
      <c r="I141" t="s">
        <v>2</v>
      </c>
      <c r="J141" t="s">
        <v>6</v>
      </c>
      <c r="K141" t="s">
        <v>1954</v>
      </c>
      <c r="L141" t="s">
        <v>48</v>
      </c>
      <c r="M141" t="s">
        <v>1955</v>
      </c>
      <c r="N141" t="s">
        <v>1669</v>
      </c>
      <c r="O141" t="s">
        <v>111</v>
      </c>
      <c r="P141" t="s">
        <v>1528</v>
      </c>
      <c r="Q141">
        <v>26410700</v>
      </c>
      <c r="R141" t="s">
        <v>1606</v>
      </c>
      <c r="S141" t="s">
        <v>1956</v>
      </c>
      <c r="T141" t="s">
        <v>1957</v>
      </c>
      <c r="U141" t="s">
        <v>1670</v>
      </c>
      <c r="V141" t="s">
        <v>1958</v>
      </c>
    </row>
    <row r="142" spans="1:22" x14ac:dyDescent="0.25">
      <c r="A142" t="s">
        <v>467</v>
      </c>
      <c r="B142" t="s">
        <v>296</v>
      </c>
      <c r="C142" t="s">
        <v>468</v>
      </c>
      <c r="D142"/>
      <c r="E142" t="s">
        <v>52</v>
      </c>
      <c r="F142" t="s">
        <v>2</v>
      </c>
      <c r="G142">
        <v>20114</v>
      </c>
      <c r="H142" t="s">
        <v>37</v>
      </c>
      <c r="I142" t="s">
        <v>2</v>
      </c>
      <c r="J142" t="s">
        <v>56</v>
      </c>
      <c r="K142" t="s">
        <v>1329</v>
      </c>
      <c r="L142" t="s">
        <v>42</v>
      </c>
      <c r="M142" t="s">
        <v>42</v>
      </c>
      <c r="N142" t="s">
        <v>52</v>
      </c>
      <c r="O142" t="s">
        <v>39</v>
      </c>
      <c r="P142" t="s">
        <v>1528</v>
      </c>
      <c r="Q142">
        <v>24760010</v>
      </c>
      <c r="R142" t="s">
        <v>1606</v>
      </c>
      <c r="S142" t="s">
        <v>1671</v>
      </c>
      <c r="T142" t="s">
        <v>1959</v>
      </c>
      <c r="U142" t="s">
        <v>1623</v>
      </c>
      <c r="V142" t="s">
        <v>1960</v>
      </c>
    </row>
    <row r="143" spans="1:22" x14ac:dyDescent="0.25">
      <c r="A143" t="s">
        <v>469</v>
      </c>
      <c r="B143" t="s">
        <v>298</v>
      </c>
      <c r="C143" t="s">
        <v>470</v>
      </c>
      <c r="D143"/>
      <c r="E143" t="s">
        <v>612</v>
      </c>
      <c r="F143" t="s">
        <v>2</v>
      </c>
      <c r="G143">
        <v>70401</v>
      </c>
      <c r="H143" t="s">
        <v>44</v>
      </c>
      <c r="I143" t="s">
        <v>5</v>
      </c>
      <c r="J143" t="s">
        <v>2</v>
      </c>
      <c r="K143" t="s">
        <v>839</v>
      </c>
      <c r="L143" t="s">
        <v>43</v>
      </c>
      <c r="M143" t="s">
        <v>1423</v>
      </c>
      <c r="N143" t="s">
        <v>1424</v>
      </c>
      <c r="O143" t="s">
        <v>680</v>
      </c>
      <c r="P143" t="s">
        <v>1528</v>
      </c>
      <c r="Q143">
        <v>86019965</v>
      </c>
      <c r="R143" t="s">
        <v>1606</v>
      </c>
      <c r="S143" t="s">
        <v>562</v>
      </c>
      <c r="T143" t="s">
        <v>1961</v>
      </c>
      <c r="U143" t="s">
        <v>1619</v>
      </c>
      <c r="V143" t="s">
        <v>1834</v>
      </c>
    </row>
    <row r="144" spans="1:22" x14ac:dyDescent="0.25">
      <c r="A144" t="s">
        <v>471</v>
      </c>
      <c r="B144" t="s">
        <v>298</v>
      </c>
      <c r="C144" t="s">
        <v>472</v>
      </c>
      <c r="D144" t="s">
        <v>469</v>
      </c>
      <c r="E144" t="s">
        <v>612</v>
      </c>
      <c r="F144" t="s">
        <v>2</v>
      </c>
      <c r="G144">
        <v>70401</v>
      </c>
      <c r="H144" t="s">
        <v>44</v>
      </c>
      <c r="I144" t="s">
        <v>5</v>
      </c>
      <c r="J144" t="s">
        <v>2</v>
      </c>
      <c r="K144" t="s">
        <v>839</v>
      </c>
      <c r="L144" t="s">
        <v>43</v>
      </c>
      <c r="M144" t="s">
        <v>1423</v>
      </c>
      <c r="N144" t="s">
        <v>1424</v>
      </c>
      <c r="O144" t="s">
        <v>1672</v>
      </c>
      <c r="P144" t="s">
        <v>1528</v>
      </c>
      <c r="Q144">
        <v>86019965</v>
      </c>
      <c r="R144" t="s">
        <v>1606</v>
      </c>
      <c r="S144" t="s">
        <v>562</v>
      </c>
      <c r="T144" t="s">
        <v>1961</v>
      </c>
      <c r="U144" t="s">
        <v>1619</v>
      </c>
      <c r="V144" t="s">
        <v>1834</v>
      </c>
    </row>
    <row r="145" spans="1:22" x14ac:dyDescent="0.25">
      <c r="A145" t="s">
        <v>473</v>
      </c>
      <c r="B145" t="s">
        <v>298</v>
      </c>
      <c r="C145" t="s">
        <v>474</v>
      </c>
      <c r="D145" t="s">
        <v>469</v>
      </c>
      <c r="E145" t="s">
        <v>612</v>
      </c>
      <c r="F145" t="s">
        <v>2</v>
      </c>
      <c r="G145">
        <v>70401</v>
      </c>
      <c r="H145" t="s">
        <v>44</v>
      </c>
      <c r="I145" t="s">
        <v>5</v>
      </c>
      <c r="J145" t="s">
        <v>2</v>
      </c>
      <c r="K145" t="s">
        <v>839</v>
      </c>
      <c r="L145" t="s">
        <v>43</v>
      </c>
      <c r="M145" t="s">
        <v>1423</v>
      </c>
      <c r="N145" t="s">
        <v>1424</v>
      </c>
      <c r="O145" t="s">
        <v>1673</v>
      </c>
      <c r="P145" t="s">
        <v>1528</v>
      </c>
      <c r="Q145">
        <v>86019965</v>
      </c>
      <c r="R145" t="s">
        <v>1606</v>
      </c>
      <c r="S145" t="s">
        <v>562</v>
      </c>
      <c r="T145" t="s">
        <v>1961</v>
      </c>
      <c r="U145" t="s">
        <v>1619</v>
      </c>
      <c r="V145" t="s">
        <v>1834</v>
      </c>
    </row>
    <row r="146" spans="1:22" x14ac:dyDescent="0.25">
      <c r="A146" t="s">
        <v>475</v>
      </c>
      <c r="B146" t="s">
        <v>301</v>
      </c>
      <c r="C146" t="s">
        <v>476</v>
      </c>
      <c r="D146"/>
      <c r="E146" t="s">
        <v>611</v>
      </c>
      <c r="F146" t="s">
        <v>2</v>
      </c>
      <c r="G146">
        <v>10103</v>
      </c>
      <c r="H146" t="s">
        <v>35</v>
      </c>
      <c r="I146" t="s">
        <v>2</v>
      </c>
      <c r="J146" t="s">
        <v>4</v>
      </c>
      <c r="K146" t="s">
        <v>1182</v>
      </c>
      <c r="L146" t="s">
        <v>36</v>
      </c>
      <c r="M146" t="s">
        <v>36</v>
      </c>
      <c r="N146" t="s">
        <v>1474</v>
      </c>
      <c r="O146" t="s">
        <v>1143</v>
      </c>
      <c r="P146" t="s">
        <v>1528</v>
      </c>
      <c r="Q146">
        <v>22210481</v>
      </c>
      <c r="R146" t="s">
        <v>1606</v>
      </c>
      <c r="S146" t="s">
        <v>1962</v>
      </c>
      <c r="T146" t="s">
        <v>1963</v>
      </c>
      <c r="U146" t="s">
        <v>1801</v>
      </c>
      <c r="V146" t="s">
        <v>1802</v>
      </c>
    </row>
    <row r="147" spans="1:22" x14ac:dyDescent="0.25">
      <c r="A147" t="s">
        <v>506</v>
      </c>
      <c r="B147" t="s">
        <v>477</v>
      </c>
      <c r="C147" t="s">
        <v>507</v>
      </c>
      <c r="D147"/>
      <c r="E147" t="s">
        <v>613</v>
      </c>
      <c r="F147" t="s">
        <v>7</v>
      </c>
      <c r="G147">
        <v>60501</v>
      </c>
      <c r="H147" t="s">
        <v>47</v>
      </c>
      <c r="I147" t="s">
        <v>6</v>
      </c>
      <c r="J147" t="s">
        <v>2</v>
      </c>
      <c r="K147" t="s">
        <v>1222</v>
      </c>
      <c r="L147" t="s">
        <v>48</v>
      </c>
      <c r="M147" t="s">
        <v>1432</v>
      </c>
      <c r="N147" t="s">
        <v>1433</v>
      </c>
      <c r="O147" t="s">
        <v>683</v>
      </c>
      <c r="P147" t="s">
        <v>1528</v>
      </c>
      <c r="Q147">
        <v>27887067</v>
      </c>
      <c r="R147" t="s">
        <v>1606</v>
      </c>
      <c r="S147" t="s">
        <v>812</v>
      </c>
      <c r="T147" t="s">
        <v>1964</v>
      </c>
      <c r="U147" t="s">
        <v>1674</v>
      </c>
      <c r="V147" t="s">
        <v>1965</v>
      </c>
    </row>
    <row r="148" spans="1:22" x14ac:dyDescent="0.25">
      <c r="A148" t="s">
        <v>716</v>
      </c>
      <c r="B148" t="s">
        <v>477</v>
      </c>
      <c r="C148" t="s">
        <v>717</v>
      </c>
      <c r="D148" t="s">
        <v>506</v>
      </c>
      <c r="E148" t="s">
        <v>613</v>
      </c>
      <c r="F148" t="s">
        <v>7</v>
      </c>
      <c r="G148">
        <v>60505</v>
      </c>
      <c r="H148" t="s">
        <v>47</v>
      </c>
      <c r="I148" t="s">
        <v>6</v>
      </c>
      <c r="J148" t="s">
        <v>6</v>
      </c>
      <c r="K148" t="s">
        <v>1011</v>
      </c>
      <c r="L148" t="s">
        <v>48</v>
      </c>
      <c r="M148" t="s">
        <v>1432</v>
      </c>
      <c r="N148" t="s">
        <v>1434</v>
      </c>
      <c r="O148" t="s">
        <v>1434</v>
      </c>
      <c r="P148" t="s">
        <v>1528</v>
      </c>
      <c r="Q148">
        <v>27887067</v>
      </c>
      <c r="R148" t="s">
        <v>1606</v>
      </c>
      <c r="S148" t="s">
        <v>812</v>
      </c>
      <c r="T148" t="s">
        <v>1964</v>
      </c>
      <c r="U148" t="s">
        <v>1674</v>
      </c>
      <c r="V148" t="s">
        <v>1965</v>
      </c>
    </row>
    <row r="149" spans="1:22" x14ac:dyDescent="0.25">
      <c r="A149" t="s">
        <v>508</v>
      </c>
      <c r="B149" t="s">
        <v>477</v>
      </c>
      <c r="C149" t="s">
        <v>509</v>
      </c>
      <c r="D149" t="s">
        <v>506</v>
      </c>
      <c r="E149" t="s">
        <v>613</v>
      </c>
      <c r="F149" t="s">
        <v>7</v>
      </c>
      <c r="G149">
        <v>60502</v>
      </c>
      <c r="H149" t="s">
        <v>47</v>
      </c>
      <c r="I149" t="s">
        <v>6</v>
      </c>
      <c r="J149" t="s">
        <v>3</v>
      </c>
      <c r="K149" t="s">
        <v>877</v>
      </c>
      <c r="L149" t="s">
        <v>48</v>
      </c>
      <c r="M149" t="s">
        <v>1432</v>
      </c>
      <c r="N149" t="s">
        <v>1435</v>
      </c>
      <c r="O149" t="s">
        <v>1139</v>
      </c>
      <c r="P149" t="s">
        <v>1528</v>
      </c>
      <c r="Q149">
        <v>27887067</v>
      </c>
      <c r="R149" t="s">
        <v>1606</v>
      </c>
      <c r="S149" t="s">
        <v>812</v>
      </c>
      <c r="T149" t="s">
        <v>1964</v>
      </c>
      <c r="U149" t="s">
        <v>1674</v>
      </c>
      <c r="V149" t="s">
        <v>1965</v>
      </c>
    </row>
    <row r="150" spans="1:22" x14ac:dyDescent="0.25">
      <c r="A150" t="s">
        <v>510</v>
      </c>
      <c r="B150" t="s">
        <v>478</v>
      </c>
      <c r="C150" t="s">
        <v>511</v>
      </c>
      <c r="D150"/>
      <c r="E150" t="s">
        <v>613</v>
      </c>
      <c r="F150" t="s">
        <v>56</v>
      </c>
      <c r="G150">
        <v>60303</v>
      </c>
      <c r="H150" t="s">
        <v>47</v>
      </c>
      <c r="I150" t="s">
        <v>4</v>
      </c>
      <c r="J150" t="s">
        <v>4</v>
      </c>
      <c r="K150" t="s">
        <v>915</v>
      </c>
      <c r="L150" t="s">
        <v>48</v>
      </c>
      <c r="M150" t="s">
        <v>1425</v>
      </c>
      <c r="N150" t="s">
        <v>79</v>
      </c>
      <c r="O150" t="s">
        <v>684</v>
      </c>
      <c r="P150" t="s">
        <v>1528</v>
      </c>
      <c r="Q150">
        <v>22064088</v>
      </c>
      <c r="R150" t="s">
        <v>1966</v>
      </c>
      <c r="S150" t="s">
        <v>1533</v>
      </c>
      <c r="T150" t="s">
        <v>1966</v>
      </c>
      <c r="U150" t="s">
        <v>1967</v>
      </c>
      <c r="V150" t="s">
        <v>1968</v>
      </c>
    </row>
    <row r="151" spans="1:22" x14ac:dyDescent="0.25">
      <c r="A151" t="s">
        <v>513</v>
      </c>
      <c r="B151" t="s">
        <v>478</v>
      </c>
      <c r="C151" t="s">
        <v>514</v>
      </c>
      <c r="D151" t="s">
        <v>510</v>
      </c>
      <c r="E151" t="s">
        <v>613</v>
      </c>
      <c r="F151" t="s">
        <v>56</v>
      </c>
      <c r="G151">
        <v>60305</v>
      </c>
      <c r="H151" t="s">
        <v>47</v>
      </c>
      <c r="I151" t="s">
        <v>4</v>
      </c>
      <c r="J151" t="s">
        <v>6</v>
      </c>
      <c r="K151" t="s">
        <v>1009</v>
      </c>
      <c r="L151" t="s">
        <v>48</v>
      </c>
      <c r="M151" t="s">
        <v>1425</v>
      </c>
      <c r="N151" t="s">
        <v>1427</v>
      </c>
      <c r="O151" t="s">
        <v>685</v>
      </c>
      <c r="P151" t="s">
        <v>1528</v>
      </c>
      <c r="Q151">
        <v>22064088</v>
      </c>
      <c r="R151" t="s">
        <v>1966</v>
      </c>
      <c r="S151" t="s">
        <v>1533</v>
      </c>
      <c r="T151" t="s">
        <v>1966</v>
      </c>
      <c r="U151" t="s">
        <v>1967</v>
      </c>
      <c r="V151" t="s">
        <v>1968</v>
      </c>
    </row>
    <row r="152" spans="1:22" x14ac:dyDescent="0.25">
      <c r="A152" t="s">
        <v>515</v>
      </c>
      <c r="B152" t="s">
        <v>478</v>
      </c>
      <c r="C152" t="s">
        <v>516</v>
      </c>
      <c r="D152" t="s">
        <v>510</v>
      </c>
      <c r="E152" t="s">
        <v>613</v>
      </c>
      <c r="F152" t="s">
        <v>56</v>
      </c>
      <c r="G152">
        <v>60303</v>
      </c>
      <c r="H152" t="s">
        <v>47</v>
      </c>
      <c r="I152" t="s">
        <v>4</v>
      </c>
      <c r="J152" t="s">
        <v>4</v>
      </c>
      <c r="K152" t="s">
        <v>915</v>
      </c>
      <c r="L152" t="s">
        <v>48</v>
      </c>
      <c r="M152" t="s">
        <v>1425</v>
      </c>
      <c r="N152" t="s">
        <v>79</v>
      </c>
      <c r="O152" t="s">
        <v>61</v>
      </c>
      <c r="P152" t="s">
        <v>1528</v>
      </c>
      <c r="Q152">
        <v>22064088</v>
      </c>
      <c r="R152" t="s">
        <v>1966</v>
      </c>
      <c r="S152" t="s">
        <v>1533</v>
      </c>
      <c r="T152" t="s">
        <v>1966</v>
      </c>
      <c r="U152" t="s">
        <v>1967</v>
      </c>
      <c r="V152" t="s">
        <v>1968</v>
      </c>
    </row>
    <row r="153" spans="1:22" x14ac:dyDescent="0.25">
      <c r="A153" t="s">
        <v>517</v>
      </c>
      <c r="B153" t="s">
        <v>479</v>
      </c>
      <c r="C153" t="s">
        <v>518</v>
      </c>
      <c r="D153"/>
      <c r="E153" t="s">
        <v>613</v>
      </c>
      <c r="F153" t="s">
        <v>2</v>
      </c>
      <c r="G153">
        <v>60301</v>
      </c>
      <c r="H153" t="s">
        <v>47</v>
      </c>
      <c r="I153" t="s">
        <v>4</v>
      </c>
      <c r="J153" t="s">
        <v>2</v>
      </c>
      <c r="K153" t="s">
        <v>834</v>
      </c>
      <c r="L153" t="s">
        <v>48</v>
      </c>
      <c r="M153" t="s">
        <v>1425</v>
      </c>
      <c r="N153" t="s">
        <v>1425</v>
      </c>
      <c r="O153" t="s">
        <v>686</v>
      </c>
      <c r="P153" t="s">
        <v>1528</v>
      </c>
      <c r="Q153">
        <v>27300125</v>
      </c>
      <c r="R153" t="s">
        <v>1606</v>
      </c>
      <c r="S153" t="s">
        <v>565</v>
      </c>
      <c r="T153" t="s">
        <v>1969</v>
      </c>
      <c r="U153" t="s">
        <v>1970</v>
      </c>
      <c r="V153" t="s">
        <v>1971</v>
      </c>
    </row>
    <row r="154" spans="1:22" x14ac:dyDescent="0.25">
      <c r="A154" t="s">
        <v>522</v>
      </c>
      <c r="B154" t="s">
        <v>479</v>
      </c>
      <c r="C154" t="s">
        <v>523</v>
      </c>
      <c r="D154" t="s">
        <v>517</v>
      </c>
      <c r="E154" t="s">
        <v>613</v>
      </c>
      <c r="F154" t="s">
        <v>2</v>
      </c>
      <c r="G154">
        <v>60308</v>
      </c>
      <c r="H154" t="s">
        <v>47</v>
      </c>
      <c r="I154" t="s">
        <v>4</v>
      </c>
      <c r="J154" t="s">
        <v>9</v>
      </c>
      <c r="K154" t="s">
        <v>1027</v>
      </c>
      <c r="L154" t="s">
        <v>48</v>
      </c>
      <c r="M154" t="s">
        <v>1425</v>
      </c>
      <c r="N154" t="s">
        <v>1426</v>
      </c>
      <c r="O154" t="s">
        <v>688</v>
      </c>
      <c r="P154" t="s">
        <v>1528</v>
      </c>
      <c r="Q154">
        <v>27300125</v>
      </c>
      <c r="R154" t="s">
        <v>1606</v>
      </c>
      <c r="S154" t="s">
        <v>565</v>
      </c>
      <c r="T154" t="s">
        <v>1969</v>
      </c>
      <c r="U154" t="s">
        <v>1970</v>
      </c>
      <c r="V154" t="s">
        <v>1971</v>
      </c>
    </row>
    <row r="155" spans="1:22" x14ac:dyDescent="0.25">
      <c r="A155" t="s">
        <v>520</v>
      </c>
      <c r="B155" t="s">
        <v>479</v>
      </c>
      <c r="C155" t="s">
        <v>521</v>
      </c>
      <c r="D155" t="s">
        <v>517</v>
      </c>
      <c r="E155" t="s">
        <v>613</v>
      </c>
      <c r="F155" t="s">
        <v>2</v>
      </c>
      <c r="G155">
        <v>60303</v>
      </c>
      <c r="H155" t="s">
        <v>47</v>
      </c>
      <c r="I155" t="s">
        <v>4</v>
      </c>
      <c r="J155" t="s">
        <v>4</v>
      </c>
      <c r="K155" t="s">
        <v>915</v>
      </c>
      <c r="L155" t="s">
        <v>48</v>
      </c>
      <c r="M155" t="s">
        <v>1425</v>
      </c>
      <c r="N155" t="s">
        <v>79</v>
      </c>
      <c r="O155" t="s">
        <v>79</v>
      </c>
      <c r="P155" t="s">
        <v>1528</v>
      </c>
      <c r="Q155">
        <v>27300125</v>
      </c>
      <c r="R155" t="s">
        <v>1606</v>
      </c>
      <c r="S155" t="s">
        <v>565</v>
      </c>
      <c r="T155" t="s">
        <v>1969</v>
      </c>
      <c r="U155" t="s">
        <v>1970</v>
      </c>
      <c r="V155" t="s">
        <v>1971</v>
      </c>
    </row>
    <row r="156" spans="1:22" x14ac:dyDescent="0.25">
      <c r="A156" t="s">
        <v>1044</v>
      </c>
      <c r="B156" t="s">
        <v>479</v>
      </c>
      <c r="C156" t="s">
        <v>519</v>
      </c>
      <c r="D156" t="s">
        <v>517</v>
      </c>
      <c r="E156" t="s">
        <v>613</v>
      </c>
      <c r="F156" t="s">
        <v>2</v>
      </c>
      <c r="G156">
        <v>60302</v>
      </c>
      <c r="H156" t="s">
        <v>47</v>
      </c>
      <c r="I156" t="s">
        <v>4</v>
      </c>
      <c r="J156" t="s">
        <v>3</v>
      </c>
      <c r="K156" t="s">
        <v>1290</v>
      </c>
      <c r="L156" t="s">
        <v>48</v>
      </c>
      <c r="M156" t="s">
        <v>1425</v>
      </c>
      <c r="N156" t="s">
        <v>1428</v>
      </c>
      <c r="O156" t="s">
        <v>1137</v>
      </c>
      <c r="P156" t="s">
        <v>1528</v>
      </c>
      <c r="Q156">
        <v>27300125</v>
      </c>
      <c r="R156" t="s">
        <v>1606</v>
      </c>
      <c r="S156" t="s">
        <v>565</v>
      </c>
      <c r="T156" t="s">
        <v>1969</v>
      </c>
      <c r="U156" t="s">
        <v>1970</v>
      </c>
      <c r="V156" t="s">
        <v>1971</v>
      </c>
    </row>
    <row r="157" spans="1:22" x14ac:dyDescent="0.25">
      <c r="A157" t="s">
        <v>524</v>
      </c>
      <c r="B157" t="s">
        <v>480</v>
      </c>
      <c r="C157" t="s">
        <v>406</v>
      </c>
      <c r="D157"/>
      <c r="E157" t="s">
        <v>55</v>
      </c>
      <c r="F157" t="s">
        <v>13</v>
      </c>
      <c r="G157">
        <v>21012</v>
      </c>
      <c r="H157" t="s">
        <v>37</v>
      </c>
      <c r="I157" t="s">
        <v>11</v>
      </c>
      <c r="J157" t="s">
        <v>14</v>
      </c>
      <c r="K157" t="s">
        <v>1972</v>
      </c>
      <c r="L157" t="s">
        <v>42</v>
      </c>
      <c r="M157" t="s">
        <v>55</v>
      </c>
      <c r="N157" t="s">
        <v>1675</v>
      </c>
      <c r="O157" t="s">
        <v>77</v>
      </c>
      <c r="P157" t="s">
        <v>1528</v>
      </c>
      <c r="Q157">
        <v>24780715</v>
      </c>
      <c r="R157" t="s">
        <v>1606</v>
      </c>
      <c r="S157" t="s">
        <v>1676</v>
      </c>
      <c r="T157" t="s">
        <v>1973</v>
      </c>
      <c r="U157" t="s">
        <v>1974</v>
      </c>
      <c r="V157" t="s">
        <v>1975</v>
      </c>
    </row>
    <row r="158" spans="1:22" x14ac:dyDescent="0.25">
      <c r="A158" t="s">
        <v>525</v>
      </c>
      <c r="B158" t="s">
        <v>481</v>
      </c>
      <c r="C158" t="s">
        <v>354</v>
      </c>
      <c r="D158"/>
      <c r="E158" t="s">
        <v>55</v>
      </c>
      <c r="F158" t="s">
        <v>11</v>
      </c>
      <c r="G158">
        <v>21403</v>
      </c>
      <c r="H158" t="s">
        <v>37</v>
      </c>
      <c r="I158" t="s">
        <v>56</v>
      </c>
      <c r="J158" t="s">
        <v>4</v>
      </c>
      <c r="K158" t="s">
        <v>1976</v>
      </c>
      <c r="L158" t="s">
        <v>42</v>
      </c>
      <c r="M158" t="s">
        <v>1677</v>
      </c>
      <c r="N158" t="s">
        <v>1678</v>
      </c>
      <c r="O158" t="s">
        <v>1465</v>
      </c>
      <c r="P158" t="s">
        <v>1528</v>
      </c>
      <c r="Q158">
        <v>24718236</v>
      </c>
      <c r="R158" t="s">
        <v>1977</v>
      </c>
      <c r="S158" t="s">
        <v>1978</v>
      </c>
      <c r="T158" t="s">
        <v>1979</v>
      </c>
      <c r="U158" t="s">
        <v>1980</v>
      </c>
      <c r="V158" t="s">
        <v>1981</v>
      </c>
    </row>
    <row r="159" spans="1:22" x14ac:dyDescent="0.25">
      <c r="A159" t="s">
        <v>526</v>
      </c>
      <c r="B159" t="s">
        <v>482</v>
      </c>
      <c r="C159" t="s">
        <v>169</v>
      </c>
      <c r="D159"/>
      <c r="E159" t="s">
        <v>57</v>
      </c>
      <c r="F159" t="s">
        <v>7</v>
      </c>
      <c r="G159">
        <v>50503</v>
      </c>
      <c r="H159" t="s">
        <v>58</v>
      </c>
      <c r="I159" t="s">
        <v>6</v>
      </c>
      <c r="J159" t="s">
        <v>4</v>
      </c>
      <c r="K159" t="s">
        <v>927</v>
      </c>
      <c r="L159" t="s">
        <v>1415</v>
      </c>
      <c r="M159" t="s">
        <v>1418</v>
      </c>
      <c r="N159" t="s">
        <v>105</v>
      </c>
      <c r="O159" t="s">
        <v>105</v>
      </c>
      <c r="P159" t="s">
        <v>1528</v>
      </c>
      <c r="Q159">
        <v>24384723</v>
      </c>
      <c r="R159" t="s">
        <v>1606</v>
      </c>
      <c r="S159" t="s">
        <v>1679</v>
      </c>
      <c r="T159" t="s">
        <v>1982</v>
      </c>
      <c r="U159" t="s">
        <v>1680</v>
      </c>
      <c r="V159" t="s">
        <v>1983</v>
      </c>
    </row>
    <row r="160" spans="1:22" x14ac:dyDescent="0.25">
      <c r="A160" t="s">
        <v>1037</v>
      </c>
      <c r="B160" t="s">
        <v>482</v>
      </c>
      <c r="C160" t="s">
        <v>171</v>
      </c>
      <c r="D160" t="s">
        <v>526</v>
      </c>
      <c r="E160" t="s">
        <v>57</v>
      </c>
      <c r="F160" t="s">
        <v>7</v>
      </c>
      <c r="G160">
        <v>50503</v>
      </c>
      <c r="H160" t="s">
        <v>58</v>
      </c>
      <c r="I160" t="s">
        <v>6</v>
      </c>
      <c r="J160" t="s">
        <v>4</v>
      </c>
      <c r="K160" t="s">
        <v>927</v>
      </c>
      <c r="L160" t="s">
        <v>1415</v>
      </c>
      <c r="M160" t="s">
        <v>1418</v>
      </c>
      <c r="N160" t="s">
        <v>105</v>
      </c>
      <c r="O160" t="s">
        <v>687</v>
      </c>
      <c r="P160" t="s">
        <v>1528</v>
      </c>
      <c r="Q160">
        <v>24384723</v>
      </c>
      <c r="R160" t="s">
        <v>1606</v>
      </c>
      <c r="S160" t="s">
        <v>1679</v>
      </c>
      <c r="T160" t="s">
        <v>1982</v>
      </c>
      <c r="U160" t="s">
        <v>1680</v>
      </c>
      <c r="V160" t="s">
        <v>1983</v>
      </c>
    </row>
    <row r="161" spans="1:22" x14ac:dyDescent="0.25">
      <c r="A161" t="s">
        <v>527</v>
      </c>
      <c r="B161" t="s">
        <v>483</v>
      </c>
      <c r="C161" t="s">
        <v>172</v>
      </c>
      <c r="D161"/>
      <c r="E161" t="s">
        <v>57</v>
      </c>
      <c r="F161" t="s">
        <v>6</v>
      </c>
      <c r="G161">
        <v>50504</v>
      </c>
      <c r="H161" t="s">
        <v>58</v>
      </c>
      <c r="I161" t="s">
        <v>6</v>
      </c>
      <c r="J161" t="s">
        <v>5</v>
      </c>
      <c r="K161" t="s">
        <v>1984</v>
      </c>
      <c r="L161" t="s">
        <v>1415</v>
      </c>
      <c r="M161" t="s">
        <v>1681</v>
      </c>
      <c r="N161" t="s">
        <v>1682</v>
      </c>
      <c r="O161" t="s">
        <v>68</v>
      </c>
      <c r="P161" t="s">
        <v>1528</v>
      </c>
      <c r="Q161">
        <v>26511965</v>
      </c>
      <c r="R161" t="s">
        <v>1606</v>
      </c>
      <c r="S161" t="s">
        <v>1985</v>
      </c>
      <c r="T161" t="s">
        <v>1986</v>
      </c>
      <c r="U161" t="s">
        <v>1987</v>
      </c>
      <c r="V161" t="s">
        <v>1988</v>
      </c>
    </row>
    <row r="162" spans="1:22" x14ac:dyDescent="0.25">
      <c r="A162" t="s">
        <v>528</v>
      </c>
      <c r="B162" t="s">
        <v>484</v>
      </c>
      <c r="C162" t="s">
        <v>529</v>
      </c>
      <c r="D162"/>
      <c r="E162" t="s">
        <v>80</v>
      </c>
      <c r="F162" t="s">
        <v>2</v>
      </c>
      <c r="G162">
        <v>50604</v>
      </c>
      <c r="H162" t="s">
        <v>58</v>
      </c>
      <c r="I162" t="s">
        <v>7</v>
      </c>
      <c r="J162" t="s">
        <v>5</v>
      </c>
      <c r="K162" t="s">
        <v>986</v>
      </c>
      <c r="L162" t="s">
        <v>1415</v>
      </c>
      <c r="M162" t="s">
        <v>80</v>
      </c>
      <c r="N162" t="s">
        <v>106</v>
      </c>
      <c r="O162" t="s">
        <v>106</v>
      </c>
      <c r="P162" t="s">
        <v>1528</v>
      </c>
      <c r="Q162">
        <v>26740002</v>
      </c>
      <c r="R162" t="s">
        <v>1606</v>
      </c>
      <c r="S162" t="s">
        <v>1683</v>
      </c>
      <c r="T162" t="s">
        <v>1989</v>
      </c>
      <c r="U162" t="s">
        <v>1684</v>
      </c>
      <c r="V162" t="s">
        <v>1990</v>
      </c>
    </row>
    <row r="163" spans="1:22" x14ac:dyDescent="0.25">
      <c r="A163" t="s">
        <v>530</v>
      </c>
      <c r="B163" t="s">
        <v>485</v>
      </c>
      <c r="C163" t="s">
        <v>531</v>
      </c>
      <c r="D163"/>
      <c r="E163" t="s">
        <v>80</v>
      </c>
      <c r="F163" t="s">
        <v>4</v>
      </c>
      <c r="G163">
        <v>50801</v>
      </c>
      <c r="H163" t="s">
        <v>58</v>
      </c>
      <c r="I163" t="s">
        <v>9</v>
      </c>
      <c r="J163" t="s">
        <v>2</v>
      </c>
      <c r="K163" t="s">
        <v>1245</v>
      </c>
      <c r="L163" t="s">
        <v>1415</v>
      </c>
      <c r="M163" t="s">
        <v>87</v>
      </c>
      <c r="N163" t="s">
        <v>87</v>
      </c>
      <c r="O163" t="s">
        <v>87</v>
      </c>
      <c r="P163" t="s">
        <v>1528</v>
      </c>
      <c r="Q163">
        <v>26952151</v>
      </c>
      <c r="R163" t="s">
        <v>1991</v>
      </c>
      <c r="S163" t="s">
        <v>699</v>
      </c>
      <c r="T163" t="s">
        <v>1992</v>
      </c>
      <c r="U163" t="s">
        <v>1685</v>
      </c>
      <c r="V163" t="s">
        <v>1993</v>
      </c>
    </row>
    <row r="164" spans="1:22" x14ac:dyDescent="0.25">
      <c r="A164" t="s">
        <v>593</v>
      </c>
      <c r="B164" t="s">
        <v>485</v>
      </c>
      <c r="C164" t="s">
        <v>594</v>
      </c>
      <c r="D164" t="s">
        <v>530</v>
      </c>
      <c r="E164" t="s">
        <v>80</v>
      </c>
      <c r="F164" t="s">
        <v>4</v>
      </c>
      <c r="G164">
        <v>50801</v>
      </c>
      <c r="H164" t="s">
        <v>58</v>
      </c>
      <c r="I164" t="s">
        <v>9</v>
      </c>
      <c r="J164" t="s">
        <v>2</v>
      </c>
      <c r="K164" t="s">
        <v>1245</v>
      </c>
      <c r="L164" t="s">
        <v>1415</v>
      </c>
      <c r="M164" t="s">
        <v>87</v>
      </c>
      <c r="N164" t="s">
        <v>87</v>
      </c>
      <c r="O164" t="s">
        <v>749</v>
      </c>
      <c r="P164" t="s">
        <v>1528</v>
      </c>
      <c r="Q164">
        <v>26944113</v>
      </c>
      <c r="R164" t="s">
        <v>1606</v>
      </c>
      <c r="S164" t="s">
        <v>699</v>
      </c>
      <c r="T164" t="s">
        <v>1992</v>
      </c>
      <c r="U164" t="s">
        <v>1685</v>
      </c>
      <c r="V164" t="s">
        <v>1993</v>
      </c>
    </row>
    <row r="165" spans="1:22" x14ac:dyDescent="0.25">
      <c r="A165" t="s">
        <v>532</v>
      </c>
      <c r="B165" t="s">
        <v>486</v>
      </c>
      <c r="C165" t="s">
        <v>533</v>
      </c>
      <c r="D165"/>
      <c r="E165" t="s">
        <v>80</v>
      </c>
      <c r="F165" t="s">
        <v>5</v>
      </c>
      <c r="G165">
        <v>50701</v>
      </c>
      <c r="H165" t="s">
        <v>58</v>
      </c>
      <c r="I165" t="s">
        <v>8</v>
      </c>
      <c r="J165" t="s">
        <v>2</v>
      </c>
      <c r="K165" t="s">
        <v>851</v>
      </c>
      <c r="L165" t="s">
        <v>1415</v>
      </c>
      <c r="M165" t="s">
        <v>1416</v>
      </c>
      <c r="N165" t="s">
        <v>1618</v>
      </c>
      <c r="O165" t="s">
        <v>689</v>
      </c>
      <c r="P165" t="s">
        <v>1528</v>
      </c>
      <c r="Q165">
        <v>26628037</v>
      </c>
      <c r="R165" t="s">
        <v>1606</v>
      </c>
      <c r="S165" t="s">
        <v>1534</v>
      </c>
      <c r="T165" t="s">
        <v>1994</v>
      </c>
      <c r="U165" t="s">
        <v>1686</v>
      </c>
      <c r="V165" t="s">
        <v>1995</v>
      </c>
    </row>
    <row r="166" spans="1:22" x14ac:dyDescent="0.25">
      <c r="A166" t="s">
        <v>534</v>
      </c>
      <c r="B166" t="s">
        <v>486</v>
      </c>
      <c r="C166" t="s">
        <v>261</v>
      </c>
      <c r="D166" t="s">
        <v>532</v>
      </c>
      <c r="E166" t="s">
        <v>80</v>
      </c>
      <c r="F166" t="s">
        <v>5</v>
      </c>
      <c r="G166">
        <v>50704</v>
      </c>
      <c r="H166" t="s">
        <v>58</v>
      </c>
      <c r="I166" t="s">
        <v>8</v>
      </c>
      <c r="J166" t="s">
        <v>5</v>
      </c>
      <c r="K166" t="s">
        <v>988</v>
      </c>
      <c r="L166" t="s">
        <v>1415</v>
      </c>
      <c r="M166" t="s">
        <v>1416</v>
      </c>
      <c r="N166" t="s">
        <v>81</v>
      </c>
      <c r="O166" t="s">
        <v>81</v>
      </c>
      <c r="P166" t="s">
        <v>1528</v>
      </c>
      <c r="Q166">
        <v>26628037</v>
      </c>
      <c r="R166" t="s">
        <v>1606</v>
      </c>
      <c r="S166" t="s">
        <v>1534</v>
      </c>
      <c r="T166" t="s">
        <v>1994</v>
      </c>
      <c r="U166" t="s">
        <v>1686</v>
      </c>
      <c r="V166" t="s">
        <v>1995</v>
      </c>
    </row>
    <row r="167" spans="1:22" x14ac:dyDescent="0.25">
      <c r="A167" t="s">
        <v>535</v>
      </c>
      <c r="B167" t="s">
        <v>486</v>
      </c>
      <c r="C167" t="s">
        <v>268</v>
      </c>
      <c r="D167" t="s">
        <v>532</v>
      </c>
      <c r="E167" t="s">
        <v>80</v>
      </c>
      <c r="F167" t="s">
        <v>5</v>
      </c>
      <c r="G167">
        <v>50704</v>
      </c>
      <c r="H167" t="s">
        <v>58</v>
      </c>
      <c r="I167" t="s">
        <v>8</v>
      </c>
      <c r="J167" t="s">
        <v>5</v>
      </c>
      <c r="K167" t="s">
        <v>988</v>
      </c>
      <c r="L167" t="s">
        <v>1415</v>
      </c>
      <c r="M167" t="s">
        <v>1416</v>
      </c>
      <c r="N167" t="s">
        <v>81</v>
      </c>
      <c r="O167" t="s">
        <v>690</v>
      </c>
      <c r="P167" t="s">
        <v>1528</v>
      </c>
      <c r="Q167">
        <v>26628037</v>
      </c>
      <c r="R167" t="s">
        <v>1606</v>
      </c>
      <c r="S167" t="s">
        <v>1534</v>
      </c>
      <c r="T167" t="s">
        <v>1994</v>
      </c>
      <c r="U167" t="s">
        <v>1686</v>
      </c>
      <c r="V167" t="s">
        <v>1995</v>
      </c>
    </row>
    <row r="168" spans="1:22" x14ac:dyDescent="0.25">
      <c r="A168" t="s">
        <v>804</v>
      </c>
      <c r="B168" t="s">
        <v>487</v>
      </c>
      <c r="C168" t="s">
        <v>213</v>
      </c>
      <c r="D168"/>
      <c r="E168" t="s">
        <v>94</v>
      </c>
      <c r="F168" t="s">
        <v>3</v>
      </c>
      <c r="G168">
        <v>30501</v>
      </c>
      <c r="H168" t="s">
        <v>40</v>
      </c>
      <c r="I168" t="s">
        <v>6</v>
      </c>
      <c r="J168" t="s">
        <v>2</v>
      </c>
      <c r="K168" t="s">
        <v>841</v>
      </c>
      <c r="L168" t="s">
        <v>1439</v>
      </c>
      <c r="M168" t="s">
        <v>94</v>
      </c>
      <c r="N168" t="s">
        <v>94</v>
      </c>
      <c r="O168" t="s">
        <v>691</v>
      </c>
      <c r="P168" t="s">
        <v>1528</v>
      </c>
      <c r="Q168">
        <v>25560211</v>
      </c>
      <c r="R168" t="s">
        <v>1996</v>
      </c>
      <c r="S168" t="s">
        <v>556</v>
      </c>
      <c r="T168" t="s">
        <v>1996</v>
      </c>
      <c r="U168" t="s">
        <v>1808</v>
      </c>
      <c r="V168" t="s">
        <v>1997</v>
      </c>
    </row>
    <row r="169" spans="1:22" x14ac:dyDescent="0.25">
      <c r="A169" t="s">
        <v>1596</v>
      </c>
      <c r="B169" t="s">
        <v>487</v>
      </c>
      <c r="C169" t="s">
        <v>1589</v>
      </c>
      <c r="D169" t="s">
        <v>804</v>
      </c>
      <c r="E169" t="s">
        <v>94</v>
      </c>
      <c r="F169" t="s">
        <v>3</v>
      </c>
      <c r="G169">
        <v>30506</v>
      </c>
      <c r="H169" t="s">
        <v>40</v>
      </c>
      <c r="I169" t="s">
        <v>6</v>
      </c>
      <c r="J169" t="s">
        <v>7</v>
      </c>
      <c r="K169" t="s">
        <v>1002</v>
      </c>
      <c r="L169" t="s">
        <v>1439</v>
      </c>
      <c r="M169" t="s">
        <v>94</v>
      </c>
      <c r="N169" t="s">
        <v>1687</v>
      </c>
      <c r="O169" t="s">
        <v>1688</v>
      </c>
      <c r="P169" t="s">
        <v>1528</v>
      </c>
      <c r="Q169">
        <v>25381002</v>
      </c>
      <c r="R169" t="s">
        <v>1606</v>
      </c>
      <c r="S169" t="s">
        <v>556</v>
      </c>
      <c r="T169" t="s">
        <v>1996</v>
      </c>
      <c r="U169" t="s">
        <v>1808</v>
      </c>
      <c r="V169" t="s">
        <v>1997</v>
      </c>
    </row>
    <row r="170" spans="1:22" x14ac:dyDescent="0.25">
      <c r="A170" t="s">
        <v>805</v>
      </c>
      <c r="B170" t="s">
        <v>487</v>
      </c>
      <c r="C170" t="s">
        <v>221</v>
      </c>
      <c r="D170" t="s">
        <v>804</v>
      </c>
      <c r="E170" t="s">
        <v>94</v>
      </c>
      <c r="F170" t="s">
        <v>3</v>
      </c>
      <c r="G170">
        <v>30501</v>
      </c>
      <c r="H170" t="s">
        <v>40</v>
      </c>
      <c r="I170" t="s">
        <v>6</v>
      </c>
      <c r="J170" t="s">
        <v>2</v>
      </c>
      <c r="K170" t="s">
        <v>841</v>
      </c>
      <c r="L170" t="s">
        <v>1439</v>
      </c>
      <c r="M170" t="s">
        <v>94</v>
      </c>
      <c r="N170" t="s">
        <v>94</v>
      </c>
      <c r="O170" t="s">
        <v>692</v>
      </c>
      <c r="P170" t="s">
        <v>1528</v>
      </c>
      <c r="Q170">
        <v>25560789</v>
      </c>
      <c r="R170" t="s">
        <v>1606</v>
      </c>
      <c r="S170" t="s">
        <v>556</v>
      </c>
      <c r="T170" t="s">
        <v>1996</v>
      </c>
      <c r="U170" t="s">
        <v>1808</v>
      </c>
      <c r="V170" t="s">
        <v>1997</v>
      </c>
    </row>
    <row r="171" spans="1:22" x14ac:dyDescent="0.25">
      <c r="A171" t="s">
        <v>806</v>
      </c>
      <c r="B171" t="s">
        <v>487</v>
      </c>
      <c r="C171" t="s">
        <v>223</v>
      </c>
      <c r="D171" t="s">
        <v>804</v>
      </c>
      <c r="E171" t="s">
        <v>94</v>
      </c>
      <c r="F171" t="s">
        <v>3</v>
      </c>
      <c r="G171">
        <v>30504</v>
      </c>
      <c r="H171" t="s">
        <v>40</v>
      </c>
      <c r="I171" t="s">
        <v>6</v>
      </c>
      <c r="J171" t="s">
        <v>5</v>
      </c>
      <c r="K171" t="s">
        <v>980</v>
      </c>
      <c r="L171" t="s">
        <v>1439</v>
      </c>
      <c r="M171" t="s">
        <v>94</v>
      </c>
      <c r="N171" t="s">
        <v>57</v>
      </c>
      <c r="O171" t="s">
        <v>57</v>
      </c>
      <c r="P171" t="s">
        <v>1528</v>
      </c>
      <c r="Q171">
        <v>25386015</v>
      </c>
      <c r="R171" t="s">
        <v>1606</v>
      </c>
      <c r="S171" t="s">
        <v>556</v>
      </c>
      <c r="T171" t="s">
        <v>1996</v>
      </c>
      <c r="U171" t="s">
        <v>1808</v>
      </c>
      <c r="V171" t="s">
        <v>1997</v>
      </c>
    </row>
    <row r="172" spans="1:22" x14ac:dyDescent="0.25">
      <c r="A172" t="s">
        <v>538</v>
      </c>
      <c r="B172" t="s">
        <v>488</v>
      </c>
      <c r="C172" t="s">
        <v>225</v>
      </c>
      <c r="D172"/>
      <c r="E172" t="s">
        <v>94</v>
      </c>
      <c r="F172" t="s">
        <v>6</v>
      </c>
      <c r="G172">
        <v>30508</v>
      </c>
      <c r="H172" t="s">
        <v>40</v>
      </c>
      <c r="I172" t="s">
        <v>6</v>
      </c>
      <c r="J172" t="s">
        <v>9</v>
      </c>
      <c r="K172" t="s">
        <v>1004</v>
      </c>
      <c r="L172" t="s">
        <v>1439</v>
      </c>
      <c r="M172" t="s">
        <v>94</v>
      </c>
      <c r="N172" t="s">
        <v>95</v>
      </c>
      <c r="O172" t="s">
        <v>95</v>
      </c>
      <c r="P172" t="s">
        <v>1528</v>
      </c>
      <c r="Q172">
        <v>25548037</v>
      </c>
      <c r="R172" t="s">
        <v>1606</v>
      </c>
      <c r="S172" t="s">
        <v>1145</v>
      </c>
      <c r="T172" t="s">
        <v>1998</v>
      </c>
      <c r="U172" t="s">
        <v>1613</v>
      </c>
      <c r="V172" t="s">
        <v>1886</v>
      </c>
    </row>
    <row r="173" spans="1:22" x14ac:dyDescent="0.25">
      <c r="A173" t="s">
        <v>536</v>
      </c>
      <c r="B173" t="s">
        <v>488</v>
      </c>
      <c r="C173" t="s">
        <v>211</v>
      </c>
      <c r="D173" t="s">
        <v>538</v>
      </c>
      <c r="E173" t="s">
        <v>94</v>
      </c>
      <c r="F173" t="s">
        <v>6</v>
      </c>
      <c r="G173">
        <v>30505</v>
      </c>
      <c r="H173" t="s">
        <v>40</v>
      </c>
      <c r="I173" t="s">
        <v>6</v>
      </c>
      <c r="J173" t="s">
        <v>6</v>
      </c>
      <c r="K173" t="s">
        <v>1001</v>
      </c>
      <c r="L173" t="s">
        <v>1439</v>
      </c>
      <c r="M173" t="s">
        <v>94</v>
      </c>
      <c r="N173" t="s">
        <v>1492</v>
      </c>
      <c r="O173" t="s">
        <v>78</v>
      </c>
      <c r="P173" t="s">
        <v>1528</v>
      </c>
      <c r="Q173">
        <v>25548037</v>
      </c>
      <c r="R173" t="s">
        <v>1606</v>
      </c>
      <c r="S173" t="s">
        <v>1145</v>
      </c>
      <c r="T173" t="s">
        <v>1998</v>
      </c>
      <c r="U173" t="s">
        <v>1613</v>
      </c>
      <c r="V173" t="s">
        <v>1886</v>
      </c>
    </row>
    <row r="174" spans="1:22" x14ac:dyDescent="0.25">
      <c r="A174" t="s">
        <v>1597</v>
      </c>
      <c r="B174" t="s">
        <v>488</v>
      </c>
      <c r="C174" t="s">
        <v>1588</v>
      </c>
      <c r="D174" t="s">
        <v>538</v>
      </c>
      <c r="E174" t="s">
        <v>94</v>
      </c>
      <c r="F174" t="s">
        <v>6</v>
      </c>
      <c r="G174">
        <v>30512</v>
      </c>
      <c r="H174" t="s">
        <v>40</v>
      </c>
      <c r="I174" t="s">
        <v>6</v>
      </c>
      <c r="J174" t="s">
        <v>14</v>
      </c>
      <c r="K174" t="s">
        <v>1390</v>
      </c>
      <c r="L174" t="s">
        <v>1439</v>
      </c>
      <c r="M174" t="s">
        <v>94</v>
      </c>
      <c r="N174" t="s">
        <v>1689</v>
      </c>
      <c r="O174" t="s">
        <v>645</v>
      </c>
      <c r="P174" t="s">
        <v>1528</v>
      </c>
      <c r="Q174">
        <v>25548037</v>
      </c>
      <c r="R174" t="s">
        <v>1606</v>
      </c>
      <c r="S174" t="s">
        <v>1145</v>
      </c>
      <c r="T174" t="s">
        <v>1998</v>
      </c>
      <c r="U174" t="s">
        <v>1613</v>
      </c>
      <c r="V174" t="s">
        <v>1886</v>
      </c>
    </row>
    <row r="175" spans="1:22" x14ac:dyDescent="0.25">
      <c r="A175" t="s">
        <v>537</v>
      </c>
      <c r="B175" t="s">
        <v>488</v>
      </c>
      <c r="C175" t="s">
        <v>219</v>
      </c>
      <c r="D175" t="s">
        <v>538</v>
      </c>
      <c r="E175" t="s">
        <v>94</v>
      </c>
      <c r="F175" t="s">
        <v>6</v>
      </c>
      <c r="G175">
        <v>30507</v>
      </c>
      <c r="H175" t="s">
        <v>40</v>
      </c>
      <c r="I175" t="s">
        <v>6</v>
      </c>
      <c r="J175" t="s">
        <v>8</v>
      </c>
      <c r="K175" t="s">
        <v>1003</v>
      </c>
      <c r="L175" t="s">
        <v>1439</v>
      </c>
      <c r="M175" t="s">
        <v>94</v>
      </c>
      <c r="N175" t="s">
        <v>96</v>
      </c>
      <c r="O175" t="s">
        <v>96</v>
      </c>
      <c r="P175" t="s">
        <v>1528</v>
      </c>
      <c r="Q175">
        <v>25548037</v>
      </c>
      <c r="R175" t="s">
        <v>1606</v>
      </c>
      <c r="S175" t="s">
        <v>1145</v>
      </c>
      <c r="T175" t="s">
        <v>1998</v>
      </c>
      <c r="U175" t="s">
        <v>1613</v>
      </c>
      <c r="V175" t="s">
        <v>1886</v>
      </c>
    </row>
    <row r="176" spans="1:22" x14ac:dyDescent="0.25">
      <c r="A176" t="s">
        <v>1598</v>
      </c>
      <c r="B176" t="s">
        <v>489</v>
      </c>
      <c r="C176" t="s">
        <v>217</v>
      </c>
      <c r="D176"/>
      <c r="E176" t="s">
        <v>94</v>
      </c>
      <c r="F176" t="s">
        <v>2</v>
      </c>
      <c r="G176">
        <v>30403</v>
      </c>
      <c r="H176" t="s">
        <v>40</v>
      </c>
      <c r="I176" t="s">
        <v>5</v>
      </c>
      <c r="J176" t="s">
        <v>4</v>
      </c>
      <c r="K176" t="s">
        <v>1346</v>
      </c>
      <c r="L176" t="s">
        <v>1439</v>
      </c>
      <c r="M176" t="s">
        <v>1467</v>
      </c>
      <c r="N176" t="s">
        <v>1466</v>
      </c>
      <c r="O176" t="s">
        <v>745</v>
      </c>
      <c r="P176" t="s">
        <v>1528</v>
      </c>
      <c r="Q176">
        <v>25313404</v>
      </c>
      <c r="R176" t="s">
        <v>1606</v>
      </c>
      <c r="S176" t="s">
        <v>1690</v>
      </c>
      <c r="T176" t="s">
        <v>1999</v>
      </c>
      <c r="U176" t="s">
        <v>2000</v>
      </c>
      <c r="V176" t="s">
        <v>1997</v>
      </c>
    </row>
    <row r="177" spans="1:22" x14ac:dyDescent="0.25">
      <c r="A177" t="s">
        <v>539</v>
      </c>
      <c r="B177" t="s">
        <v>489</v>
      </c>
      <c r="C177" t="s">
        <v>215</v>
      </c>
      <c r="D177" t="s">
        <v>1598</v>
      </c>
      <c r="E177" t="s">
        <v>94</v>
      </c>
      <c r="F177" t="s">
        <v>2</v>
      </c>
      <c r="G177">
        <v>30401</v>
      </c>
      <c r="H177" t="s">
        <v>40</v>
      </c>
      <c r="I177" t="s">
        <v>5</v>
      </c>
      <c r="J177" t="s">
        <v>2</v>
      </c>
      <c r="K177" t="s">
        <v>1210</v>
      </c>
      <c r="L177" t="s">
        <v>1439</v>
      </c>
      <c r="M177" t="s">
        <v>1467</v>
      </c>
      <c r="N177" t="s">
        <v>1468</v>
      </c>
      <c r="O177" t="s">
        <v>1468</v>
      </c>
      <c r="P177" t="s">
        <v>1528</v>
      </c>
      <c r="Q177">
        <v>25313404</v>
      </c>
      <c r="R177" t="s">
        <v>2001</v>
      </c>
      <c r="S177" t="s">
        <v>1690</v>
      </c>
      <c r="T177" t="s">
        <v>1999</v>
      </c>
      <c r="U177" t="s">
        <v>2002</v>
      </c>
      <c r="V177" t="s">
        <v>1997</v>
      </c>
    </row>
    <row r="178" spans="1:22" x14ac:dyDescent="0.25">
      <c r="A178" t="s">
        <v>1599</v>
      </c>
      <c r="B178" t="s">
        <v>489</v>
      </c>
      <c r="C178" t="s">
        <v>1590</v>
      </c>
      <c r="D178" t="s">
        <v>1598</v>
      </c>
      <c r="E178" t="s">
        <v>94</v>
      </c>
      <c r="F178" t="s">
        <v>2</v>
      </c>
      <c r="G178">
        <v>30402</v>
      </c>
      <c r="H178" t="s">
        <v>40</v>
      </c>
      <c r="I178" t="s">
        <v>5</v>
      </c>
      <c r="J178" t="s">
        <v>3</v>
      </c>
      <c r="K178" t="s">
        <v>1295</v>
      </c>
      <c r="L178" t="s">
        <v>1439</v>
      </c>
      <c r="M178" t="s">
        <v>1467</v>
      </c>
      <c r="N178" t="s">
        <v>1691</v>
      </c>
      <c r="O178" t="s">
        <v>1691</v>
      </c>
      <c r="P178" t="s">
        <v>1528</v>
      </c>
      <c r="Q178">
        <v>25313404</v>
      </c>
      <c r="R178" t="s">
        <v>1606</v>
      </c>
      <c r="S178" t="s">
        <v>1690</v>
      </c>
      <c r="T178" t="s">
        <v>1999</v>
      </c>
      <c r="U178" t="s">
        <v>2002</v>
      </c>
      <c r="V178" t="s">
        <v>1997</v>
      </c>
    </row>
    <row r="179" spans="1:22" x14ac:dyDescent="0.25">
      <c r="A179" t="s">
        <v>540</v>
      </c>
      <c r="B179" t="s">
        <v>490</v>
      </c>
      <c r="C179" t="s">
        <v>201</v>
      </c>
      <c r="D179"/>
      <c r="E179" t="s">
        <v>610</v>
      </c>
      <c r="F179" t="s">
        <v>4</v>
      </c>
      <c r="G179">
        <v>21303</v>
      </c>
      <c r="H179" t="s">
        <v>37</v>
      </c>
      <c r="I179" t="s">
        <v>15</v>
      </c>
      <c r="J179" t="s">
        <v>4</v>
      </c>
      <c r="K179" t="s">
        <v>1560</v>
      </c>
      <c r="L179" t="s">
        <v>42</v>
      </c>
      <c r="M179" t="s">
        <v>50</v>
      </c>
      <c r="N179" t="s">
        <v>1525</v>
      </c>
      <c r="O179" t="s">
        <v>36</v>
      </c>
      <c r="P179" t="s">
        <v>1528</v>
      </c>
      <c r="Q179">
        <v>88167579</v>
      </c>
      <c r="R179" t="s">
        <v>2003</v>
      </c>
      <c r="S179" t="s">
        <v>1692</v>
      </c>
      <c r="T179" t="s">
        <v>2003</v>
      </c>
      <c r="U179" t="s">
        <v>1693</v>
      </c>
      <c r="V179" t="s">
        <v>2004</v>
      </c>
    </row>
    <row r="180" spans="1:22" x14ac:dyDescent="0.25">
      <c r="A180" t="s">
        <v>541</v>
      </c>
      <c r="B180" t="s">
        <v>491</v>
      </c>
      <c r="C180" t="s">
        <v>187</v>
      </c>
      <c r="D180"/>
      <c r="E180" t="s">
        <v>610</v>
      </c>
      <c r="F180" t="s">
        <v>3</v>
      </c>
      <c r="G180">
        <v>21302</v>
      </c>
      <c r="H180" t="s">
        <v>37</v>
      </c>
      <c r="I180" t="s">
        <v>15</v>
      </c>
      <c r="J180" t="s">
        <v>3</v>
      </c>
      <c r="K180" t="s">
        <v>966</v>
      </c>
      <c r="L180" t="s">
        <v>42</v>
      </c>
      <c r="M180" t="s">
        <v>50</v>
      </c>
      <c r="N180" t="s">
        <v>97</v>
      </c>
      <c r="O180" t="s">
        <v>97</v>
      </c>
      <c r="P180" t="s">
        <v>1528</v>
      </c>
      <c r="Q180">
        <v>83503878</v>
      </c>
      <c r="R180" t="s">
        <v>1606</v>
      </c>
      <c r="S180" t="s">
        <v>1694</v>
      </c>
      <c r="T180" t="s">
        <v>2005</v>
      </c>
      <c r="U180" t="s">
        <v>1695</v>
      </c>
      <c r="V180" t="s">
        <v>2006</v>
      </c>
    </row>
    <row r="181" spans="1:22" x14ac:dyDescent="0.25">
      <c r="A181" t="s">
        <v>542</v>
      </c>
      <c r="B181" t="s">
        <v>492</v>
      </c>
      <c r="C181" t="s">
        <v>191</v>
      </c>
      <c r="D181"/>
      <c r="E181" t="s">
        <v>610</v>
      </c>
      <c r="F181" t="s">
        <v>8</v>
      </c>
      <c r="G181">
        <v>21306</v>
      </c>
      <c r="H181" t="s">
        <v>37</v>
      </c>
      <c r="I181" t="s">
        <v>15</v>
      </c>
      <c r="J181" t="s">
        <v>7</v>
      </c>
      <c r="K181" t="s">
        <v>1369</v>
      </c>
      <c r="L181" t="s">
        <v>42</v>
      </c>
      <c r="M181" t="s">
        <v>50</v>
      </c>
      <c r="N181" t="s">
        <v>1422</v>
      </c>
      <c r="O181" t="s">
        <v>693</v>
      </c>
      <c r="P181" t="s">
        <v>1528</v>
      </c>
      <c r="Q181">
        <v>87834990</v>
      </c>
      <c r="R181" t="s">
        <v>2007</v>
      </c>
      <c r="S181" t="s">
        <v>2008</v>
      </c>
      <c r="T181" t="s">
        <v>2007</v>
      </c>
      <c r="U181" t="s">
        <v>1696</v>
      </c>
      <c r="V181" t="s">
        <v>2009</v>
      </c>
    </row>
    <row r="182" spans="1:22" x14ac:dyDescent="0.25">
      <c r="A182" t="s">
        <v>544</v>
      </c>
      <c r="B182" t="s">
        <v>493</v>
      </c>
      <c r="C182" t="s">
        <v>189</v>
      </c>
      <c r="D182"/>
      <c r="E182" t="s">
        <v>610</v>
      </c>
      <c r="F182" t="s">
        <v>5</v>
      </c>
      <c r="G182">
        <v>21304</v>
      </c>
      <c r="H182" t="s">
        <v>37</v>
      </c>
      <c r="I182" t="s">
        <v>15</v>
      </c>
      <c r="J182" t="s">
        <v>5</v>
      </c>
      <c r="K182" t="s">
        <v>969</v>
      </c>
      <c r="L182" t="s">
        <v>42</v>
      </c>
      <c r="M182" t="s">
        <v>50</v>
      </c>
      <c r="N182" t="s">
        <v>1419</v>
      </c>
      <c r="O182" t="s">
        <v>1697</v>
      </c>
      <c r="P182" t="s">
        <v>1528</v>
      </c>
      <c r="Q182">
        <v>84668404</v>
      </c>
      <c r="R182" t="s">
        <v>1606</v>
      </c>
      <c r="S182" t="s">
        <v>2010</v>
      </c>
      <c r="T182" t="s">
        <v>2011</v>
      </c>
      <c r="U182" t="s">
        <v>1698</v>
      </c>
      <c r="V182" t="s">
        <v>2012</v>
      </c>
    </row>
    <row r="183" spans="1:22" x14ac:dyDescent="0.25">
      <c r="A183" t="s">
        <v>543</v>
      </c>
      <c r="B183" t="s">
        <v>493</v>
      </c>
      <c r="C183" t="s">
        <v>193</v>
      </c>
      <c r="D183" t="s">
        <v>544</v>
      </c>
      <c r="E183" t="s">
        <v>610</v>
      </c>
      <c r="F183" t="s">
        <v>5</v>
      </c>
      <c r="G183">
        <v>21308</v>
      </c>
      <c r="H183" t="s">
        <v>37</v>
      </c>
      <c r="I183" t="s">
        <v>15</v>
      </c>
      <c r="J183" t="s">
        <v>9</v>
      </c>
      <c r="K183" t="s">
        <v>974</v>
      </c>
      <c r="L183" t="s">
        <v>42</v>
      </c>
      <c r="M183" t="s">
        <v>50</v>
      </c>
      <c r="N183" t="s">
        <v>1420</v>
      </c>
      <c r="O183" t="s">
        <v>694</v>
      </c>
      <c r="P183" t="s">
        <v>1528</v>
      </c>
      <c r="Q183">
        <v>84668404</v>
      </c>
      <c r="R183" t="s">
        <v>1606</v>
      </c>
      <c r="S183" t="s">
        <v>2010</v>
      </c>
      <c r="T183" t="s">
        <v>2011</v>
      </c>
      <c r="U183" t="s">
        <v>1698</v>
      </c>
      <c r="V183" t="s">
        <v>2012</v>
      </c>
    </row>
    <row r="184" spans="1:22" x14ac:dyDescent="0.25">
      <c r="A184" t="s">
        <v>545</v>
      </c>
      <c r="B184" t="s">
        <v>494</v>
      </c>
      <c r="C184" t="s">
        <v>332</v>
      </c>
      <c r="D184"/>
      <c r="E184" t="s">
        <v>610</v>
      </c>
      <c r="F184" t="s">
        <v>7</v>
      </c>
      <c r="G184">
        <v>21504</v>
      </c>
      <c r="H184" t="s">
        <v>37</v>
      </c>
      <c r="I184" t="s">
        <v>51</v>
      </c>
      <c r="J184" t="s">
        <v>5</v>
      </c>
      <c r="K184" t="s">
        <v>984</v>
      </c>
      <c r="L184" t="s">
        <v>42</v>
      </c>
      <c r="M184" t="s">
        <v>1447</v>
      </c>
      <c r="N184" t="s">
        <v>54</v>
      </c>
      <c r="O184" t="s">
        <v>54</v>
      </c>
      <c r="P184" t="s">
        <v>1528</v>
      </c>
      <c r="Q184">
        <v>24021018</v>
      </c>
      <c r="R184" t="s">
        <v>1606</v>
      </c>
      <c r="S184" t="s">
        <v>1449</v>
      </c>
      <c r="T184" t="s">
        <v>2013</v>
      </c>
      <c r="U184" t="s">
        <v>2014</v>
      </c>
      <c r="V184" t="s">
        <v>2015</v>
      </c>
    </row>
    <row r="185" spans="1:22" x14ac:dyDescent="0.25">
      <c r="A185" t="s">
        <v>546</v>
      </c>
      <c r="B185" t="s">
        <v>494</v>
      </c>
      <c r="C185" t="s">
        <v>331</v>
      </c>
      <c r="D185" t="s">
        <v>545</v>
      </c>
      <c r="E185" t="s">
        <v>610</v>
      </c>
      <c r="F185" t="s">
        <v>7</v>
      </c>
      <c r="G185">
        <v>21503</v>
      </c>
      <c r="H185" t="s">
        <v>37</v>
      </c>
      <c r="I185" t="s">
        <v>51</v>
      </c>
      <c r="J185" t="s">
        <v>4</v>
      </c>
      <c r="K185" t="s">
        <v>983</v>
      </c>
      <c r="L185" t="s">
        <v>42</v>
      </c>
      <c r="M185" t="s">
        <v>1447</v>
      </c>
      <c r="N185" t="s">
        <v>1450</v>
      </c>
      <c r="O185" t="s">
        <v>695</v>
      </c>
      <c r="P185" t="s">
        <v>1528</v>
      </c>
      <c r="Q185">
        <v>24021018</v>
      </c>
      <c r="R185" t="s">
        <v>1606</v>
      </c>
      <c r="S185" t="s">
        <v>1449</v>
      </c>
      <c r="T185" t="s">
        <v>2013</v>
      </c>
      <c r="U185" t="s">
        <v>2014</v>
      </c>
      <c r="V185" t="s">
        <v>2015</v>
      </c>
    </row>
    <row r="186" spans="1:22" x14ac:dyDescent="0.25">
      <c r="A186" t="s">
        <v>724</v>
      </c>
      <c r="B186" t="s">
        <v>494</v>
      </c>
      <c r="C186" t="s">
        <v>333</v>
      </c>
      <c r="D186" t="s">
        <v>545</v>
      </c>
      <c r="E186" t="s">
        <v>610</v>
      </c>
      <c r="F186" t="s">
        <v>7</v>
      </c>
      <c r="G186">
        <v>21301</v>
      </c>
      <c r="H186" t="s">
        <v>37</v>
      </c>
      <c r="I186" t="s">
        <v>15</v>
      </c>
      <c r="J186" t="s">
        <v>2</v>
      </c>
      <c r="K186" t="s">
        <v>965</v>
      </c>
      <c r="L186" t="s">
        <v>42</v>
      </c>
      <c r="M186" t="s">
        <v>50</v>
      </c>
      <c r="N186" t="s">
        <v>50</v>
      </c>
      <c r="O186" t="s">
        <v>59</v>
      </c>
      <c r="P186" t="s">
        <v>1528</v>
      </c>
      <c r="Q186">
        <v>24021018</v>
      </c>
      <c r="R186" t="s">
        <v>1606</v>
      </c>
      <c r="S186" t="s">
        <v>1449</v>
      </c>
      <c r="T186" t="s">
        <v>2013</v>
      </c>
      <c r="U186" t="s">
        <v>2014</v>
      </c>
      <c r="V186" t="s">
        <v>2015</v>
      </c>
    </row>
    <row r="187" spans="1:22" x14ac:dyDescent="0.25">
      <c r="A187" t="s">
        <v>547</v>
      </c>
      <c r="B187" t="s">
        <v>494</v>
      </c>
      <c r="C187" t="s">
        <v>334</v>
      </c>
      <c r="D187" t="s">
        <v>545</v>
      </c>
      <c r="E187" t="s">
        <v>610</v>
      </c>
      <c r="F187" t="s">
        <v>7</v>
      </c>
      <c r="G187">
        <v>21504</v>
      </c>
      <c r="H187" t="s">
        <v>37</v>
      </c>
      <c r="I187" t="s">
        <v>51</v>
      </c>
      <c r="J187" t="s">
        <v>5</v>
      </c>
      <c r="K187" t="s">
        <v>984</v>
      </c>
      <c r="L187" t="s">
        <v>42</v>
      </c>
      <c r="M187" t="s">
        <v>1447</v>
      </c>
      <c r="N187" t="s">
        <v>54</v>
      </c>
      <c r="O187" t="s">
        <v>67</v>
      </c>
      <c r="P187" t="s">
        <v>1528</v>
      </c>
      <c r="Q187">
        <v>24021018</v>
      </c>
      <c r="R187" t="s">
        <v>1606</v>
      </c>
      <c r="S187" t="s">
        <v>1449</v>
      </c>
      <c r="T187" t="s">
        <v>2013</v>
      </c>
      <c r="U187" t="s">
        <v>1699</v>
      </c>
      <c r="V187" t="s">
        <v>2016</v>
      </c>
    </row>
    <row r="188" spans="1:22" x14ac:dyDescent="0.25">
      <c r="A188" t="s">
        <v>595</v>
      </c>
      <c r="B188" t="s">
        <v>579</v>
      </c>
      <c r="C188" t="s">
        <v>603</v>
      </c>
      <c r="D188"/>
      <c r="E188" t="s">
        <v>614</v>
      </c>
      <c r="F188" t="s">
        <v>4</v>
      </c>
      <c r="G188">
        <v>11501</v>
      </c>
      <c r="H188" t="s">
        <v>35</v>
      </c>
      <c r="I188" t="s">
        <v>51</v>
      </c>
      <c r="J188" t="s">
        <v>2</v>
      </c>
      <c r="K188" t="s">
        <v>1291</v>
      </c>
      <c r="L188" t="s">
        <v>36</v>
      </c>
      <c r="M188" t="s">
        <v>1460</v>
      </c>
      <c r="N188" t="s">
        <v>70</v>
      </c>
      <c r="O188" t="s">
        <v>70</v>
      </c>
      <c r="P188" t="s">
        <v>1528</v>
      </c>
      <c r="Q188">
        <v>22806815</v>
      </c>
      <c r="R188" t="s">
        <v>1606</v>
      </c>
      <c r="S188" t="s">
        <v>2017</v>
      </c>
      <c r="T188" t="s">
        <v>2018</v>
      </c>
      <c r="U188" t="s">
        <v>2019</v>
      </c>
      <c r="V188" t="s">
        <v>2020</v>
      </c>
    </row>
    <row r="189" spans="1:22" x14ac:dyDescent="0.25">
      <c r="A189" t="s">
        <v>596</v>
      </c>
      <c r="B189" t="s">
        <v>580</v>
      </c>
      <c r="C189" t="s">
        <v>604</v>
      </c>
      <c r="D189"/>
      <c r="E189" t="s">
        <v>614</v>
      </c>
      <c r="F189" t="s">
        <v>7</v>
      </c>
      <c r="G189">
        <v>11101</v>
      </c>
      <c r="H189" t="s">
        <v>35</v>
      </c>
      <c r="I189" t="s">
        <v>13</v>
      </c>
      <c r="J189" t="s">
        <v>2</v>
      </c>
      <c r="K189" t="s">
        <v>1258</v>
      </c>
      <c r="L189" t="s">
        <v>36</v>
      </c>
      <c r="M189" t="s">
        <v>1438</v>
      </c>
      <c r="N189" t="s">
        <v>62</v>
      </c>
      <c r="O189" t="s">
        <v>62</v>
      </c>
      <c r="P189" t="s">
        <v>1528</v>
      </c>
      <c r="Q189">
        <v>22296620</v>
      </c>
      <c r="R189" t="s">
        <v>1606</v>
      </c>
      <c r="S189" t="s">
        <v>1530</v>
      </c>
      <c r="T189" t="s">
        <v>2021</v>
      </c>
      <c r="U189" t="s">
        <v>1700</v>
      </c>
      <c r="V189" t="s">
        <v>2022</v>
      </c>
    </row>
    <row r="190" spans="1:22" x14ac:dyDescent="0.25">
      <c r="A190" t="s">
        <v>597</v>
      </c>
      <c r="B190" t="s">
        <v>581</v>
      </c>
      <c r="C190" t="s">
        <v>605</v>
      </c>
      <c r="D190"/>
      <c r="E190" t="s">
        <v>614</v>
      </c>
      <c r="F190" t="s">
        <v>6</v>
      </c>
      <c r="G190">
        <v>11401</v>
      </c>
      <c r="H190" t="s">
        <v>35</v>
      </c>
      <c r="I190" t="s">
        <v>56</v>
      </c>
      <c r="J190" t="s">
        <v>2</v>
      </c>
      <c r="K190" t="s">
        <v>1286</v>
      </c>
      <c r="L190" t="s">
        <v>36</v>
      </c>
      <c r="M190" t="s">
        <v>1461</v>
      </c>
      <c r="N190" t="s">
        <v>1462</v>
      </c>
      <c r="O190" t="s">
        <v>49</v>
      </c>
      <c r="P190" t="s">
        <v>1528</v>
      </c>
      <c r="Q190">
        <v>40319536</v>
      </c>
      <c r="R190" t="s">
        <v>1606</v>
      </c>
      <c r="S190" t="s">
        <v>1701</v>
      </c>
      <c r="T190" t="s">
        <v>2023</v>
      </c>
      <c r="U190" t="s">
        <v>1702</v>
      </c>
      <c r="V190" t="s">
        <v>2024</v>
      </c>
    </row>
    <row r="191" spans="1:22" x14ac:dyDescent="0.25">
      <c r="A191" t="s">
        <v>598</v>
      </c>
      <c r="B191" t="s">
        <v>707</v>
      </c>
      <c r="C191" t="s">
        <v>337</v>
      </c>
      <c r="D191"/>
      <c r="E191" t="s">
        <v>98</v>
      </c>
      <c r="F191" t="s">
        <v>6</v>
      </c>
      <c r="G191">
        <v>51101</v>
      </c>
      <c r="H191" t="s">
        <v>58</v>
      </c>
      <c r="I191" t="s">
        <v>13</v>
      </c>
      <c r="J191" t="s">
        <v>2</v>
      </c>
      <c r="K191" t="s">
        <v>862</v>
      </c>
      <c r="L191" t="s">
        <v>1415</v>
      </c>
      <c r="M191" t="s">
        <v>102</v>
      </c>
      <c r="N191" t="s">
        <v>102</v>
      </c>
      <c r="O191" t="s">
        <v>102</v>
      </c>
      <c r="P191" t="s">
        <v>1528</v>
      </c>
      <c r="Q191">
        <v>87070867</v>
      </c>
      <c r="R191" t="s">
        <v>1606</v>
      </c>
      <c r="S191" t="s">
        <v>2025</v>
      </c>
      <c r="T191" t="s">
        <v>2026</v>
      </c>
      <c r="U191" t="s">
        <v>2027</v>
      </c>
      <c r="V191" t="s">
        <v>2028</v>
      </c>
    </row>
    <row r="192" spans="1:22" x14ac:dyDescent="0.25">
      <c r="A192" t="s">
        <v>599</v>
      </c>
      <c r="B192" t="s">
        <v>710</v>
      </c>
      <c r="C192" t="s">
        <v>338</v>
      </c>
      <c r="D192"/>
      <c r="E192" t="s">
        <v>98</v>
      </c>
      <c r="F192" t="s">
        <v>7</v>
      </c>
      <c r="G192">
        <v>50206</v>
      </c>
      <c r="H192" t="s">
        <v>58</v>
      </c>
      <c r="I192" t="s">
        <v>3</v>
      </c>
      <c r="J192" t="s">
        <v>7</v>
      </c>
      <c r="K192" t="s">
        <v>1019</v>
      </c>
      <c r="L192" t="s">
        <v>1415</v>
      </c>
      <c r="M192" t="s">
        <v>98</v>
      </c>
      <c r="N192" t="s">
        <v>99</v>
      </c>
      <c r="O192" t="s">
        <v>99</v>
      </c>
      <c r="P192" t="s">
        <v>1528</v>
      </c>
      <c r="Q192">
        <v>47105715</v>
      </c>
      <c r="R192" t="s">
        <v>1606</v>
      </c>
      <c r="S192" t="s">
        <v>700</v>
      </c>
      <c r="T192" t="s">
        <v>2029</v>
      </c>
      <c r="U192" t="s">
        <v>1703</v>
      </c>
      <c r="V192" t="s">
        <v>2030</v>
      </c>
    </row>
    <row r="193" spans="1:22" x14ac:dyDescent="0.25">
      <c r="A193" t="s">
        <v>600</v>
      </c>
      <c r="B193" t="s">
        <v>582</v>
      </c>
      <c r="C193" t="s">
        <v>341</v>
      </c>
      <c r="D193"/>
      <c r="E193" t="s">
        <v>98</v>
      </c>
      <c r="F193" t="s">
        <v>7</v>
      </c>
      <c r="G193">
        <v>50205</v>
      </c>
      <c r="H193" t="s">
        <v>58</v>
      </c>
      <c r="I193" t="s">
        <v>3</v>
      </c>
      <c r="J193" t="s">
        <v>6</v>
      </c>
      <c r="K193" t="s">
        <v>1387</v>
      </c>
      <c r="L193" t="s">
        <v>1415</v>
      </c>
      <c r="M193" t="s">
        <v>98</v>
      </c>
      <c r="N193" t="s">
        <v>1477</v>
      </c>
      <c r="O193" t="s">
        <v>696</v>
      </c>
      <c r="P193" t="s">
        <v>1528</v>
      </c>
      <c r="Q193">
        <v>22017209</v>
      </c>
      <c r="R193" t="s">
        <v>1606</v>
      </c>
      <c r="S193" t="s">
        <v>1144</v>
      </c>
      <c r="T193" t="s">
        <v>2031</v>
      </c>
      <c r="U193" t="s">
        <v>1703</v>
      </c>
      <c r="V193" t="s">
        <v>2030</v>
      </c>
    </row>
    <row r="194" spans="1:22" x14ac:dyDescent="0.25">
      <c r="A194" t="s">
        <v>1412</v>
      </c>
      <c r="B194" t="s">
        <v>583</v>
      </c>
      <c r="C194" t="s">
        <v>606</v>
      </c>
      <c r="D194"/>
      <c r="E194" t="s">
        <v>612</v>
      </c>
      <c r="F194" t="s">
        <v>6</v>
      </c>
      <c r="G194">
        <v>70102</v>
      </c>
      <c r="H194" t="s">
        <v>44</v>
      </c>
      <c r="I194" t="s">
        <v>2</v>
      </c>
      <c r="J194" t="s">
        <v>3</v>
      </c>
      <c r="K194" t="s">
        <v>1273</v>
      </c>
      <c r="L194" t="s">
        <v>43</v>
      </c>
      <c r="M194" t="s">
        <v>43</v>
      </c>
      <c r="N194" t="s">
        <v>1452</v>
      </c>
      <c r="O194" t="s">
        <v>697</v>
      </c>
      <c r="P194" t="s">
        <v>1528</v>
      </c>
      <c r="Q194">
        <v>86572214</v>
      </c>
      <c r="R194" t="s">
        <v>2032</v>
      </c>
      <c r="S194" t="s">
        <v>2033</v>
      </c>
      <c r="T194" t="s">
        <v>2032</v>
      </c>
      <c r="U194" t="s">
        <v>1704</v>
      </c>
      <c r="V194" t="s">
        <v>2034</v>
      </c>
    </row>
    <row r="195" spans="1:22" x14ac:dyDescent="0.25">
      <c r="A195" t="s">
        <v>601</v>
      </c>
      <c r="B195" t="s">
        <v>584</v>
      </c>
      <c r="C195" t="s">
        <v>607</v>
      </c>
      <c r="D195"/>
      <c r="E195" t="s">
        <v>611</v>
      </c>
      <c r="F195" t="s">
        <v>7</v>
      </c>
      <c r="G195">
        <v>11001</v>
      </c>
      <c r="H195" t="s">
        <v>35</v>
      </c>
      <c r="I195" t="s">
        <v>11</v>
      </c>
      <c r="J195" t="s">
        <v>2</v>
      </c>
      <c r="K195" t="s">
        <v>1252</v>
      </c>
      <c r="L195" t="s">
        <v>36</v>
      </c>
      <c r="M195" t="s">
        <v>60</v>
      </c>
      <c r="N195" t="s">
        <v>60</v>
      </c>
      <c r="O195" t="s">
        <v>60</v>
      </c>
      <c r="P195" t="s">
        <v>1528</v>
      </c>
      <c r="Q195">
        <v>22140796</v>
      </c>
      <c r="R195" t="s">
        <v>1606</v>
      </c>
      <c r="S195" t="s">
        <v>1136</v>
      </c>
      <c r="T195" t="s">
        <v>2035</v>
      </c>
      <c r="U195" t="s">
        <v>2036</v>
      </c>
      <c r="V195" t="s">
        <v>2037</v>
      </c>
    </row>
    <row r="196" spans="1:22" x14ac:dyDescent="0.25">
      <c r="A196" t="s">
        <v>602</v>
      </c>
      <c r="B196" t="s">
        <v>585</v>
      </c>
      <c r="C196" t="s">
        <v>608</v>
      </c>
      <c r="D196"/>
      <c r="E196" t="s">
        <v>43</v>
      </c>
      <c r="F196" t="s">
        <v>6</v>
      </c>
      <c r="G196">
        <v>70301</v>
      </c>
      <c r="H196" t="s">
        <v>44</v>
      </c>
      <c r="I196" t="s">
        <v>4</v>
      </c>
      <c r="J196" t="s">
        <v>2</v>
      </c>
      <c r="K196" t="s">
        <v>835</v>
      </c>
      <c r="L196" t="s">
        <v>43</v>
      </c>
      <c r="M196" t="s">
        <v>1440</v>
      </c>
      <c r="N196" t="s">
        <v>1440</v>
      </c>
      <c r="O196" t="s">
        <v>698</v>
      </c>
      <c r="P196" t="s">
        <v>1528</v>
      </c>
      <c r="Q196">
        <v>22002907</v>
      </c>
      <c r="R196" t="s">
        <v>1606</v>
      </c>
      <c r="S196" t="s">
        <v>1705</v>
      </c>
      <c r="T196" t="s">
        <v>2038</v>
      </c>
      <c r="U196" t="s">
        <v>1706</v>
      </c>
      <c r="V196" t="s">
        <v>2039</v>
      </c>
    </row>
    <row r="197" spans="1:22" x14ac:dyDescent="0.25">
      <c r="A197" t="s">
        <v>713</v>
      </c>
      <c r="B197" t="s">
        <v>706</v>
      </c>
      <c r="C197" t="s">
        <v>409</v>
      </c>
      <c r="D197"/>
      <c r="E197" t="s">
        <v>55</v>
      </c>
      <c r="F197" t="s">
        <v>8</v>
      </c>
      <c r="G197">
        <v>21011</v>
      </c>
      <c r="H197" t="s">
        <v>37</v>
      </c>
      <c r="I197" t="s">
        <v>11</v>
      </c>
      <c r="J197" t="s">
        <v>13</v>
      </c>
      <c r="K197" t="s">
        <v>953</v>
      </c>
      <c r="L197" t="s">
        <v>42</v>
      </c>
      <c r="M197" t="s">
        <v>55</v>
      </c>
      <c r="N197" t="s">
        <v>1421</v>
      </c>
      <c r="O197" t="s">
        <v>664</v>
      </c>
      <c r="P197" t="s">
        <v>1528</v>
      </c>
      <c r="Q197">
        <v>24695054</v>
      </c>
      <c r="R197" t="s">
        <v>1606</v>
      </c>
      <c r="S197" t="s">
        <v>736</v>
      </c>
      <c r="T197" t="s">
        <v>2040</v>
      </c>
      <c r="U197" t="s">
        <v>1707</v>
      </c>
      <c r="V197" t="s">
        <v>2041</v>
      </c>
    </row>
    <row r="198" spans="1:22" x14ac:dyDescent="0.25">
      <c r="A198" t="s">
        <v>725</v>
      </c>
      <c r="B198" t="s">
        <v>708</v>
      </c>
      <c r="C198" t="s">
        <v>505</v>
      </c>
      <c r="D198"/>
      <c r="E198" t="s">
        <v>612</v>
      </c>
      <c r="F198" t="s">
        <v>2</v>
      </c>
      <c r="G198">
        <v>70403</v>
      </c>
      <c r="H198" t="s">
        <v>44</v>
      </c>
      <c r="I198" t="s">
        <v>5</v>
      </c>
      <c r="J198" t="s">
        <v>4</v>
      </c>
      <c r="K198" t="s">
        <v>922</v>
      </c>
      <c r="L198" t="s">
        <v>43</v>
      </c>
      <c r="M198" t="s">
        <v>1423</v>
      </c>
      <c r="N198" t="s">
        <v>116</v>
      </c>
      <c r="O198" t="s">
        <v>681</v>
      </c>
      <c r="P198" t="s">
        <v>1528</v>
      </c>
      <c r="Q198">
        <v>27503003</v>
      </c>
      <c r="R198" t="s">
        <v>1606</v>
      </c>
      <c r="S198" t="s">
        <v>816</v>
      </c>
      <c r="T198" t="s">
        <v>2042</v>
      </c>
      <c r="U198" t="s">
        <v>1619</v>
      </c>
      <c r="V198" t="s">
        <v>1834</v>
      </c>
    </row>
    <row r="199" spans="1:22" x14ac:dyDescent="0.25">
      <c r="A199" t="s">
        <v>732</v>
      </c>
      <c r="B199" t="s">
        <v>711</v>
      </c>
      <c r="C199" t="s">
        <v>504</v>
      </c>
      <c r="D199"/>
      <c r="E199" t="s">
        <v>612</v>
      </c>
      <c r="F199" t="s">
        <v>4</v>
      </c>
      <c r="G199">
        <v>70404</v>
      </c>
      <c r="H199" t="s">
        <v>44</v>
      </c>
      <c r="I199" t="s">
        <v>5</v>
      </c>
      <c r="J199" t="s">
        <v>5</v>
      </c>
      <c r="K199" t="s">
        <v>977</v>
      </c>
      <c r="L199" t="s">
        <v>43</v>
      </c>
      <c r="M199" t="s">
        <v>1423</v>
      </c>
      <c r="N199" t="s">
        <v>1491</v>
      </c>
      <c r="O199" t="s">
        <v>682</v>
      </c>
      <c r="P199" t="s">
        <v>1528</v>
      </c>
      <c r="Q199">
        <v>50084577</v>
      </c>
      <c r="R199" t="s">
        <v>2043</v>
      </c>
      <c r="S199" t="s">
        <v>819</v>
      </c>
      <c r="T199" t="s">
        <v>2044</v>
      </c>
      <c r="U199" t="s">
        <v>1708</v>
      </c>
      <c r="V199" t="s">
        <v>2045</v>
      </c>
    </row>
    <row r="200" spans="1:22" x14ac:dyDescent="0.25">
      <c r="A200" t="s">
        <v>726</v>
      </c>
      <c r="B200" t="s">
        <v>709</v>
      </c>
      <c r="C200" t="s">
        <v>727</v>
      </c>
      <c r="D200"/>
      <c r="E200" t="s">
        <v>48</v>
      </c>
      <c r="F200" t="s">
        <v>7</v>
      </c>
      <c r="G200">
        <v>61201</v>
      </c>
      <c r="H200" t="s">
        <v>47</v>
      </c>
      <c r="I200" t="s">
        <v>14</v>
      </c>
      <c r="J200" t="s">
        <v>2</v>
      </c>
      <c r="K200" t="s">
        <v>1519</v>
      </c>
      <c r="L200" t="s">
        <v>48</v>
      </c>
      <c r="M200" t="s">
        <v>742</v>
      </c>
      <c r="N200" t="s">
        <v>742</v>
      </c>
      <c r="O200" t="s">
        <v>742</v>
      </c>
      <c r="P200" t="s">
        <v>1528</v>
      </c>
      <c r="Q200">
        <v>26457380</v>
      </c>
      <c r="R200" t="s">
        <v>1606</v>
      </c>
      <c r="S200" t="s">
        <v>743</v>
      </c>
      <c r="T200" t="s">
        <v>2046</v>
      </c>
      <c r="U200" t="s">
        <v>1709</v>
      </c>
      <c r="V200" t="s">
        <v>2047</v>
      </c>
    </row>
    <row r="201" spans="1:22" x14ac:dyDescent="0.25">
      <c r="A201" t="s">
        <v>733</v>
      </c>
      <c r="B201" t="s">
        <v>712</v>
      </c>
      <c r="C201" t="s">
        <v>734</v>
      </c>
      <c r="D201"/>
      <c r="E201" t="s">
        <v>550</v>
      </c>
      <c r="F201" t="s">
        <v>5</v>
      </c>
      <c r="G201">
        <v>21201</v>
      </c>
      <c r="H201" t="s">
        <v>37</v>
      </c>
      <c r="I201" t="s">
        <v>14</v>
      </c>
      <c r="J201" t="s">
        <v>2</v>
      </c>
      <c r="K201" t="s">
        <v>1265</v>
      </c>
      <c r="L201" t="s">
        <v>42</v>
      </c>
      <c r="M201" t="s">
        <v>1526</v>
      </c>
      <c r="N201" t="s">
        <v>750</v>
      </c>
      <c r="O201" t="s">
        <v>657</v>
      </c>
      <c r="P201" t="s">
        <v>1528</v>
      </c>
      <c r="Q201">
        <v>24541660</v>
      </c>
      <c r="R201" t="s">
        <v>1606</v>
      </c>
      <c r="S201" t="s">
        <v>2048</v>
      </c>
      <c r="T201" t="s">
        <v>2049</v>
      </c>
      <c r="U201" t="s">
        <v>2050</v>
      </c>
      <c r="V201" t="s">
        <v>2051</v>
      </c>
    </row>
    <row r="202" spans="1:22" x14ac:dyDescent="0.25">
      <c r="A202" t="s">
        <v>807</v>
      </c>
      <c r="B202" t="s">
        <v>809</v>
      </c>
      <c r="C202" t="s">
        <v>512</v>
      </c>
      <c r="D202"/>
      <c r="E202" t="s">
        <v>613</v>
      </c>
      <c r="F202" t="s">
        <v>11</v>
      </c>
      <c r="G202">
        <v>60301</v>
      </c>
      <c r="H202" t="s">
        <v>47</v>
      </c>
      <c r="I202" t="s">
        <v>4</v>
      </c>
      <c r="J202" t="s">
        <v>2</v>
      </c>
      <c r="K202" t="s">
        <v>834</v>
      </c>
      <c r="L202" t="s">
        <v>48</v>
      </c>
      <c r="M202" t="s">
        <v>1425</v>
      </c>
      <c r="N202" t="s">
        <v>1425</v>
      </c>
      <c r="O202" t="s">
        <v>1710</v>
      </c>
      <c r="P202" t="s">
        <v>1528</v>
      </c>
      <c r="Q202">
        <v>89707144</v>
      </c>
      <c r="R202" t="s">
        <v>1606</v>
      </c>
      <c r="S202" t="s">
        <v>1141</v>
      </c>
      <c r="T202" t="s">
        <v>2052</v>
      </c>
      <c r="U202" t="s">
        <v>2053</v>
      </c>
      <c r="V202" t="s">
        <v>2054</v>
      </c>
    </row>
    <row r="203" spans="1:22" x14ac:dyDescent="0.25">
      <c r="A203" t="s">
        <v>1772</v>
      </c>
      <c r="B203" t="s">
        <v>1767</v>
      </c>
      <c r="C203" s="336" t="s">
        <v>1775</v>
      </c>
      <c r="D203"/>
      <c r="E203" t="s">
        <v>38</v>
      </c>
      <c r="F203" t="s">
        <v>4</v>
      </c>
      <c r="G203">
        <v>10601</v>
      </c>
      <c r="H203" t="s">
        <v>35</v>
      </c>
      <c r="I203" t="s">
        <v>7</v>
      </c>
      <c r="J203" t="s">
        <v>2</v>
      </c>
      <c r="K203" t="s">
        <v>1814</v>
      </c>
      <c r="L203" t="s">
        <v>36</v>
      </c>
      <c r="M203" t="s">
        <v>2055</v>
      </c>
      <c r="N203" t="s">
        <v>2055</v>
      </c>
      <c r="O203" t="s">
        <v>694</v>
      </c>
      <c r="P203" t="s">
        <v>1528</v>
      </c>
      <c r="Q203">
        <v>25400315</v>
      </c>
      <c r="R203" t="s">
        <v>1606</v>
      </c>
      <c r="S203" t="s">
        <v>2056</v>
      </c>
      <c r="T203" t="s">
        <v>2057</v>
      </c>
      <c r="U203" t="s">
        <v>1612</v>
      </c>
      <c r="V203" t="s">
        <v>2058</v>
      </c>
    </row>
    <row r="204" spans="1:22" x14ac:dyDescent="0.25">
      <c r="A204" t="s">
        <v>1773</v>
      </c>
      <c r="B204" t="s">
        <v>1767</v>
      </c>
      <c r="C204" s="336" t="s">
        <v>1776</v>
      </c>
      <c r="D204" t="s">
        <v>1772</v>
      </c>
      <c r="E204" t="s">
        <v>38</v>
      </c>
      <c r="F204" t="s">
        <v>4</v>
      </c>
      <c r="G204">
        <v>10604</v>
      </c>
      <c r="H204" t="s">
        <v>35</v>
      </c>
      <c r="I204" t="s">
        <v>7</v>
      </c>
      <c r="J204" t="s">
        <v>5</v>
      </c>
      <c r="K204" t="s">
        <v>2059</v>
      </c>
      <c r="L204" t="s">
        <v>36</v>
      </c>
      <c r="M204" t="s">
        <v>2055</v>
      </c>
      <c r="N204" t="s">
        <v>2060</v>
      </c>
      <c r="O204" t="s">
        <v>2060</v>
      </c>
      <c r="P204" t="s">
        <v>1528</v>
      </c>
      <c r="Q204">
        <v>25400315</v>
      </c>
      <c r="R204" t="s">
        <v>1606</v>
      </c>
      <c r="S204" t="s">
        <v>2056</v>
      </c>
      <c r="T204" t="s">
        <v>2061</v>
      </c>
      <c r="U204" t="s">
        <v>1612</v>
      </c>
      <c r="V204" t="s">
        <v>2058</v>
      </c>
    </row>
  </sheetData>
  <sheetProtection algorithmName="SHA-512" hashValue="fMvB9mcEkdM8InU8CDI+DC51qNdBHFHONetH3NO6bLm+cwv/Pz8IpVxOMe4ozHB9zL3DCdJCbIbT8mlqGtcQVg==" saltValue="CpnHuz+++2vIqfduI/6PCw==" spinCount="100000" sheet="1" objects="1" scenarios="1"/>
  <autoFilter ref="A2:V204" xr:uid="{00000000-0001-0000-0200-000000000000}"/>
  <sortState xmlns:xlrd2="http://schemas.microsoft.com/office/spreadsheetml/2017/richdata2" ref="A3:U196">
    <sortCondition ref="A3:A19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/>
  <dimension ref="B1:Q204"/>
  <sheetViews>
    <sheetView zoomScale="80" zoomScaleNormal="80" workbookViewId="0">
      <pane ySplit="2" topLeftCell="A63" activePane="bottomLeft" state="frozen"/>
      <selection activeCell="G8" sqref="G8:N8"/>
      <selection pane="bottomLeft" activeCell="J91" sqref="J91"/>
    </sheetView>
  </sheetViews>
  <sheetFormatPr baseColWidth="10" defaultColWidth="11.42578125" defaultRowHeight="15" x14ac:dyDescent="0.25"/>
  <cols>
    <col min="1" max="1" width="11.42578125" style="4"/>
    <col min="2" max="2" width="11.28515625" style="10" bestFit="1" customWidth="1"/>
    <col min="3" max="3" width="11.5703125" style="10" bestFit="1" customWidth="1"/>
    <col min="4" max="4" width="33.5703125" style="10" bestFit="1" customWidth="1"/>
    <col min="5" max="8" width="11.42578125" style="4"/>
    <col min="9" max="9" width="10.5703125" style="4" customWidth="1"/>
    <col min="10" max="10" width="50.85546875" style="4" bestFit="1" customWidth="1"/>
    <col min="11" max="11" width="10.140625" style="4" bestFit="1" customWidth="1"/>
    <col min="12" max="13" width="11.42578125" style="4"/>
    <col min="14" max="14" width="56.42578125" style="4" bestFit="1" customWidth="1"/>
    <col min="15" max="16384" width="11.42578125" style="4"/>
  </cols>
  <sheetData>
    <row r="1" spans="2:17" x14ac:dyDescent="0.25">
      <c r="B1" s="3">
        <v>1</v>
      </c>
      <c r="C1" s="3">
        <v>2</v>
      </c>
      <c r="D1" s="3">
        <v>3</v>
      </c>
    </row>
    <row r="2" spans="2:17" s="9" customFormat="1" x14ac:dyDescent="0.25">
      <c r="B2" s="7" t="s">
        <v>21</v>
      </c>
      <c r="C2" s="7" t="s">
        <v>22</v>
      </c>
      <c r="D2" s="8" t="s">
        <v>567</v>
      </c>
      <c r="I2" s="339" t="s">
        <v>22</v>
      </c>
      <c r="J2" s="339" t="s">
        <v>23</v>
      </c>
      <c r="K2" s="339" t="s">
        <v>21</v>
      </c>
      <c r="L2" s="4"/>
      <c r="M2" s="4"/>
    </row>
    <row r="3" spans="2:17" x14ac:dyDescent="0.25">
      <c r="B3" t="s">
        <v>811</v>
      </c>
      <c r="C3" t="s">
        <v>810</v>
      </c>
      <c r="D3" t="s">
        <v>566</v>
      </c>
      <c r="I3" s="340" t="s">
        <v>1045</v>
      </c>
      <c r="J3" s="341" t="s">
        <v>808</v>
      </c>
      <c r="K3" s="340" t="s">
        <v>811</v>
      </c>
      <c r="L3" s="4" t="s">
        <v>566</v>
      </c>
      <c r="M3" s="9"/>
      <c r="N3" s="4" t="s">
        <v>808</v>
      </c>
      <c r="O3" s="4" t="s">
        <v>810</v>
      </c>
      <c r="P3" s="4" t="s">
        <v>811</v>
      </c>
      <c r="Q3" s="4" t="s">
        <v>566</v>
      </c>
    </row>
    <row r="4" spans="2:17" x14ac:dyDescent="0.25">
      <c r="B4" t="s">
        <v>156</v>
      </c>
      <c r="C4" t="s">
        <v>154</v>
      </c>
      <c r="D4" t="s">
        <v>566</v>
      </c>
      <c r="I4" s="340" t="s">
        <v>1046</v>
      </c>
      <c r="J4" s="342" t="s">
        <v>155</v>
      </c>
      <c r="K4" s="10" t="s">
        <v>156</v>
      </c>
      <c r="L4" s="4" t="s">
        <v>566</v>
      </c>
      <c r="N4" s="4" t="s">
        <v>155</v>
      </c>
      <c r="O4" s="4" t="s">
        <v>154</v>
      </c>
      <c r="P4" s="4" t="s">
        <v>156</v>
      </c>
      <c r="Q4" s="4" t="s">
        <v>566</v>
      </c>
    </row>
    <row r="5" spans="2:17" x14ac:dyDescent="0.25">
      <c r="B5" t="s">
        <v>159</v>
      </c>
      <c r="C5" t="s">
        <v>157</v>
      </c>
      <c r="D5" t="s">
        <v>566</v>
      </c>
      <c r="I5" s="340" t="s">
        <v>1047</v>
      </c>
      <c r="J5" s="343" t="s">
        <v>158</v>
      </c>
      <c r="K5" s="340" t="s">
        <v>159</v>
      </c>
      <c r="L5" s="4" t="s">
        <v>566</v>
      </c>
      <c r="N5" s="4" t="s">
        <v>158</v>
      </c>
      <c r="O5" s="4" t="s">
        <v>157</v>
      </c>
      <c r="P5" s="4" t="s">
        <v>159</v>
      </c>
      <c r="Q5" s="4" t="s">
        <v>566</v>
      </c>
    </row>
    <row r="6" spans="2:17" x14ac:dyDescent="0.25">
      <c r="B6" t="s">
        <v>161</v>
      </c>
      <c r="C6" t="s">
        <v>150</v>
      </c>
      <c r="D6" t="s">
        <v>566</v>
      </c>
      <c r="I6" s="340" t="s">
        <v>1048</v>
      </c>
      <c r="J6" s="342" t="s">
        <v>160</v>
      </c>
      <c r="K6" s="10" t="s">
        <v>161</v>
      </c>
      <c r="L6" s="4" t="s">
        <v>566</v>
      </c>
      <c r="N6" s="4" t="s">
        <v>160</v>
      </c>
      <c r="O6" s="4" t="s">
        <v>150</v>
      </c>
      <c r="P6" s="4" t="s">
        <v>161</v>
      </c>
      <c r="Q6" s="4" t="s">
        <v>566</v>
      </c>
    </row>
    <row r="7" spans="2:17" x14ac:dyDescent="0.25">
      <c r="B7" t="s">
        <v>164</v>
      </c>
      <c r="C7" t="s">
        <v>162</v>
      </c>
      <c r="D7" t="s">
        <v>566</v>
      </c>
      <c r="I7" s="340" t="s">
        <v>1049</v>
      </c>
      <c r="J7" s="343" t="s">
        <v>163</v>
      </c>
      <c r="K7" s="340" t="s">
        <v>164</v>
      </c>
      <c r="L7" s="4" t="s">
        <v>566</v>
      </c>
      <c r="N7" s="4" t="s">
        <v>163</v>
      </c>
      <c r="O7" s="4" t="s">
        <v>162</v>
      </c>
      <c r="P7" s="4" t="s">
        <v>164</v>
      </c>
      <c r="Q7" s="4" t="s">
        <v>566</v>
      </c>
    </row>
    <row r="8" spans="2:17" x14ac:dyDescent="0.25">
      <c r="B8" t="s">
        <v>165</v>
      </c>
      <c r="C8" t="s">
        <v>162</v>
      </c>
      <c r="D8"/>
      <c r="I8" s="340" t="s">
        <v>1050</v>
      </c>
      <c r="J8" s="342" t="s">
        <v>167</v>
      </c>
      <c r="K8" s="10" t="s">
        <v>168</v>
      </c>
      <c r="L8" s="4" t="s">
        <v>566</v>
      </c>
      <c r="N8" s="4" t="s">
        <v>167</v>
      </c>
      <c r="O8" s="4" t="s">
        <v>166</v>
      </c>
      <c r="P8" s="4" t="s">
        <v>168</v>
      </c>
      <c r="Q8" s="4" t="s">
        <v>566</v>
      </c>
    </row>
    <row r="9" spans="2:17" x14ac:dyDescent="0.25">
      <c r="B9" t="s">
        <v>168</v>
      </c>
      <c r="C9" t="s">
        <v>166</v>
      </c>
      <c r="D9" t="s">
        <v>566</v>
      </c>
      <c r="I9" s="340" t="s">
        <v>1051</v>
      </c>
      <c r="J9" s="343" t="s">
        <v>174</v>
      </c>
      <c r="K9" s="340" t="s">
        <v>175</v>
      </c>
      <c r="L9" s="4" t="s">
        <v>566</v>
      </c>
      <c r="N9" s="4" t="s">
        <v>174</v>
      </c>
      <c r="O9" s="4" t="s">
        <v>173</v>
      </c>
      <c r="P9" s="4" t="s">
        <v>175</v>
      </c>
      <c r="Q9" s="4" t="s">
        <v>566</v>
      </c>
    </row>
    <row r="10" spans="2:17" x14ac:dyDescent="0.25">
      <c r="B10" t="s">
        <v>175</v>
      </c>
      <c r="C10" t="s">
        <v>173</v>
      </c>
      <c r="D10" t="s">
        <v>566</v>
      </c>
      <c r="I10" s="340" t="s">
        <v>1052</v>
      </c>
      <c r="J10" s="342" t="s">
        <v>177</v>
      </c>
      <c r="K10" s="10" t="s">
        <v>178</v>
      </c>
      <c r="L10" s="4" t="s">
        <v>566</v>
      </c>
      <c r="N10" s="4" t="s">
        <v>177</v>
      </c>
      <c r="O10" s="4" t="s">
        <v>176</v>
      </c>
      <c r="P10" s="4" t="s">
        <v>178</v>
      </c>
      <c r="Q10" s="4" t="s">
        <v>566</v>
      </c>
    </row>
    <row r="11" spans="2:17" x14ac:dyDescent="0.25">
      <c r="B11" t="s">
        <v>178</v>
      </c>
      <c r="C11" t="s">
        <v>176</v>
      </c>
      <c r="D11" t="s">
        <v>566</v>
      </c>
      <c r="I11" s="340" t="s">
        <v>1053</v>
      </c>
      <c r="J11" s="343" t="s">
        <v>185</v>
      </c>
      <c r="K11" s="340" t="s">
        <v>186</v>
      </c>
      <c r="L11" s="4" t="s">
        <v>566</v>
      </c>
      <c r="N11" s="4" t="s">
        <v>185</v>
      </c>
      <c r="O11" s="4" t="s">
        <v>184</v>
      </c>
      <c r="P11" s="4" t="s">
        <v>186</v>
      </c>
      <c r="Q11" s="4" t="s">
        <v>566</v>
      </c>
    </row>
    <row r="12" spans="2:17" x14ac:dyDescent="0.25">
      <c r="B12" t="s">
        <v>180</v>
      </c>
      <c r="C12" t="s">
        <v>176</v>
      </c>
      <c r="D12"/>
      <c r="I12" s="340" t="s">
        <v>1054</v>
      </c>
      <c r="J12" s="342" t="s">
        <v>1768</v>
      </c>
      <c r="K12" s="10" t="s">
        <v>204</v>
      </c>
      <c r="L12" s="4" t="s">
        <v>566</v>
      </c>
      <c r="N12" s="4" t="s">
        <v>1768</v>
      </c>
      <c r="O12" s="4" t="s">
        <v>188</v>
      </c>
      <c r="P12" s="4" t="s">
        <v>204</v>
      </c>
      <c r="Q12" s="4" t="s">
        <v>566</v>
      </c>
    </row>
    <row r="13" spans="2:17" x14ac:dyDescent="0.25">
      <c r="B13" t="s">
        <v>496</v>
      </c>
      <c r="C13" t="s">
        <v>176</v>
      </c>
      <c r="D13"/>
      <c r="I13" s="340" t="s">
        <v>1055</v>
      </c>
      <c r="J13" s="343" t="s">
        <v>208</v>
      </c>
      <c r="K13" s="340" t="s">
        <v>209</v>
      </c>
      <c r="L13" s="4" t="s">
        <v>566</v>
      </c>
      <c r="N13" s="4" t="s">
        <v>208</v>
      </c>
      <c r="O13" s="4" t="s">
        <v>190</v>
      </c>
      <c r="P13" s="4" t="s">
        <v>209</v>
      </c>
      <c r="Q13" s="4" t="s">
        <v>566</v>
      </c>
    </row>
    <row r="14" spans="2:17" x14ac:dyDescent="0.25">
      <c r="B14" t="s">
        <v>183</v>
      </c>
      <c r="C14" t="s">
        <v>176</v>
      </c>
      <c r="D14"/>
      <c r="I14" s="340" t="s">
        <v>1056</v>
      </c>
      <c r="J14" s="342" t="s">
        <v>227</v>
      </c>
      <c r="K14" s="10" t="s">
        <v>228</v>
      </c>
      <c r="L14" s="4" t="s">
        <v>566</v>
      </c>
      <c r="N14" s="4" t="s">
        <v>227</v>
      </c>
      <c r="O14" s="4" t="s">
        <v>192</v>
      </c>
      <c r="P14" s="4" t="s">
        <v>228</v>
      </c>
      <c r="Q14" s="4" t="s">
        <v>566</v>
      </c>
    </row>
    <row r="15" spans="2:17" x14ac:dyDescent="0.25">
      <c r="B15" t="s">
        <v>715</v>
      </c>
      <c r="C15" t="s">
        <v>176</v>
      </c>
      <c r="D15"/>
      <c r="I15" s="340" t="s">
        <v>1057</v>
      </c>
      <c r="J15" s="343" t="s">
        <v>236</v>
      </c>
      <c r="K15" s="340" t="s">
        <v>237</v>
      </c>
      <c r="L15" s="4" t="s">
        <v>566</v>
      </c>
      <c r="N15" s="4" t="s">
        <v>236</v>
      </c>
      <c r="O15" s="4" t="s">
        <v>194</v>
      </c>
      <c r="P15" s="4" t="s">
        <v>237</v>
      </c>
      <c r="Q15" s="4" t="s">
        <v>566</v>
      </c>
    </row>
    <row r="16" spans="2:17" x14ac:dyDescent="0.25">
      <c r="B16" t="s">
        <v>186</v>
      </c>
      <c r="C16" t="s">
        <v>184</v>
      </c>
      <c r="D16" t="s">
        <v>566</v>
      </c>
      <c r="I16" s="340" t="s">
        <v>1058</v>
      </c>
      <c r="J16" s="10" t="s">
        <v>1040</v>
      </c>
      <c r="K16" s="10" t="s">
        <v>241</v>
      </c>
      <c r="L16" s="4" t="s">
        <v>566</v>
      </c>
      <c r="N16" s="4" t="s">
        <v>1040</v>
      </c>
      <c r="O16" s="4" t="s">
        <v>197</v>
      </c>
      <c r="P16" s="4" t="s">
        <v>241</v>
      </c>
      <c r="Q16" s="4" t="s">
        <v>566</v>
      </c>
    </row>
    <row r="17" spans="2:17" x14ac:dyDescent="0.25">
      <c r="B17" t="s">
        <v>196</v>
      </c>
      <c r="C17" t="s">
        <v>184</v>
      </c>
      <c r="D17"/>
      <c r="I17" s="340" t="s">
        <v>1058</v>
      </c>
      <c r="J17" s="10" t="s">
        <v>1411</v>
      </c>
      <c r="K17" s="10" t="s">
        <v>243</v>
      </c>
      <c r="L17" s="4" t="s">
        <v>566</v>
      </c>
      <c r="N17" s="4" t="s">
        <v>1411</v>
      </c>
      <c r="O17" s="4" t="s">
        <v>197</v>
      </c>
      <c r="P17" s="4" t="s">
        <v>243</v>
      </c>
      <c r="Q17" s="4" t="s">
        <v>566</v>
      </c>
    </row>
    <row r="18" spans="2:17" x14ac:dyDescent="0.25">
      <c r="B18" t="s">
        <v>199</v>
      </c>
      <c r="C18" t="s">
        <v>184</v>
      </c>
      <c r="D18"/>
      <c r="I18" s="340" t="s">
        <v>1058</v>
      </c>
      <c r="J18" s="344" t="s">
        <v>1585</v>
      </c>
      <c r="K18" s="10" t="s">
        <v>245</v>
      </c>
      <c r="L18" s="4" t="s">
        <v>566</v>
      </c>
      <c r="N18" s="4" t="s">
        <v>1585</v>
      </c>
      <c r="O18" s="4" t="s">
        <v>197</v>
      </c>
      <c r="P18" s="4" t="s">
        <v>245</v>
      </c>
      <c r="Q18" s="4" t="s">
        <v>566</v>
      </c>
    </row>
    <row r="19" spans="2:17" x14ac:dyDescent="0.25">
      <c r="B19" t="s">
        <v>204</v>
      </c>
      <c r="C19" t="s">
        <v>188</v>
      </c>
      <c r="D19" t="s">
        <v>566</v>
      </c>
      <c r="I19" s="340" t="s">
        <v>1058</v>
      </c>
      <c r="J19" s="344" t="s">
        <v>1036</v>
      </c>
      <c r="K19" s="10" t="s">
        <v>247</v>
      </c>
      <c r="L19" s="4" t="s">
        <v>566</v>
      </c>
      <c r="N19" s="4" t="s">
        <v>1036</v>
      </c>
      <c r="O19" s="4" t="s">
        <v>197</v>
      </c>
      <c r="P19" s="4" t="s">
        <v>247</v>
      </c>
      <c r="Q19" s="4" t="s">
        <v>566</v>
      </c>
    </row>
    <row r="20" spans="2:17" x14ac:dyDescent="0.25">
      <c r="B20" t="s">
        <v>206</v>
      </c>
      <c r="C20" t="s">
        <v>188</v>
      </c>
      <c r="D20"/>
      <c r="I20" s="340" t="s">
        <v>1058</v>
      </c>
      <c r="J20" s="344" t="s">
        <v>1038</v>
      </c>
      <c r="K20" s="10" t="s">
        <v>239</v>
      </c>
      <c r="L20" s="4" t="s">
        <v>566</v>
      </c>
      <c r="N20" s="4" t="s">
        <v>1038</v>
      </c>
      <c r="O20" s="4" t="s">
        <v>197</v>
      </c>
      <c r="P20" s="4" t="s">
        <v>239</v>
      </c>
      <c r="Q20" s="4" t="s">
        <v>566</v>
      </c>
    </row>
    <row r="21" spans="2:17" x14ac:dyDescent="0.25">
      <c r="B21" t="s">
        <v>586</v>
      </c>
      <c r="C21" t="s">
        <v>188</v>
      </c>
      <c r="D21"/>
      <c r="I21" s="340" t="s">
        <v>1058</v>
      </c>
      <c r="J21" s="344" t="s">
        <v>1586</v>
      </c>
      <c r="K21" s="10" t="s">
        <v>1587</v>
      </c>
      <c r="L21" s="4" t="s">
        <v>566</v>
      </c>
      <c r="N21" s="4" t="s">
        <v>1586</v>
      </c>
      <c r="O21" s="4" t="s">
        <v>197</v>
      </c>
      <c r="P21" s="4" t="s">
        <v>1587</v>
      </c>
      <c r="Q21" s="4" t="s">
        <v>566</v>
      </c>
    </row>
    <row r="22" spans="2:17" x14ac:dyDescent="0.25">
      <c r="B22" t="s">
        <v>209</v>
      </c>
      <c r="C22" t="s">
        <v>190</v>
      </c>
      <c r="D22" t="s">
        <v>566</v>
      </c>
      <c r="I22" s="340" t="s">
        <v>1059</v>
      </c>
      <c r="J22" s="343" t="s">
        <v>249</v>
      </c>
      <c r="K22" s="340" t="s">
        <v>250</v>
      </c>
      <c r="L22" s="4" t="s">
        <v>566</v>
      </c>
      <c r="N22" s="4" t="s">
        <v>249</v>
      </c>
      <c r="O22" s="4" t="s">
        <v>200</v>
      </c>
      <c r="P22" s="4" t="s">
        <v>250</v>
      </c>
      <c r="Q22" s="4" t="s">
        <v>566</v>
      </c>
    </row>
    <row r="23" spans="2:17" x14ac:dyDescent="0.25">
      <c r="B23" t="s">
        <v>228</v>
      </c>
      <c r="C23" t="s">
        <v>192</v>
      </c>
      <c r="D23" t="s">
        <v>566</v>
      </c>
      <c r="I23" s="340" t="s">
        <v>1060</v>
      </c>
      <c r="J23" s="342" t="s">
        <v>258</v>
      </c>
      <c r="K23" s="10" t="s">
        <v>259</v>
      </c>
      <c r="L23" s="4" t="s">
        <v>566</v>
      </c>
      <c r="N23" s="4" t="s">
        <v>258</v>
      </c>
      <c r="O23" s="4" t="s">
        <v>202</v>
      </c>
      <c r="P23" s="4" t="s">
        <v>259</v>
      </c>
      <c r="Q23" s="4" t="s">
        <v>566</v>
      </c>
    </row>
    <row r="24" spans="2:17" x14ac:dyDescent="0.25">
      <c r="B24" t="s">
        <v>230</v>
      </c>
      <c r="C24" t="s">
        <v>192</v>
      </c>
      <c r="D24"/>
      <c r="I24" s="340" t="s">
        <v>1061</v>
      </c>
      <c r="J24" s="343" t="s">
        <v>271</v>
      </c>
      <c r="K24" s="340" t="s">
        <v>272</v>
      </c>
      <c r="L24" s="4" t="s">
        <v>566</v>
      </c>
      <c r="N24" s="4" t="s">
        <v>271</v>
      </c>
      <c r="O24" s="4" t="s">
        <v>205</v>
      </c>
      <c r="P24" s="4" t="s">
        <v>272</v>
      </c>
      <c r="Q24" s="4" t="s">
        <v>566</v>
      </c>
    </row>
    <row r="25" spans="2:17" x14ac:dyDescent="0.25">
      <c r="B25" t="s">
        <v>1774</v>
      </c>
      <c r="C25" t="s">
        <v>192</v>
      </c>
      <c r="D25"/>
      <c r="I25" s="340" t="s">
        <v>1062</v>
      </c>
      <c r="J25" s="342" t="s">
        <v>280</v>
      </c>
      <c r="K25" s="10" t="s">
        <v>281</v>
      </c>
      <c r="L25" s="4" t="s">
        <v>566</v>
      </c>
      <c r="N25" s="4" t="s">
        <v>280</v>
      </c>
      <c r="O25" s="4" t="s">
        <v>207</v>
      </c>
      <c r="P25" s="4" t="s">
        <v>281</v>
      </c>
      <c r="Q25" s="4" t="s">
        <v>566</v>
      </c>
    </row>
    <row r="26" spans="2:17" x14ac:dyDescent="0.25">
      <c r="B26" t="s">
        <v>234</v>
      </c>
      <c r="C26" t="s">
        <v>192</v>
      </c>
      <c r="D26"/>
      <c r="I26" s="340" t="s">
        <v>1063</v>
      </c>
      <c r="J26" s="343" t="s">
        <v>304</v>
      </c>
      <c r="K26" s="340" t="s">
        <v>305</v>
      </c>
      <c r="L26" s="4" t="s">
        <v>566</v>
      </c>
      <c r="N26" s="4" t="s">
        <v>304</v>
      </c>
      <c r="O26" s="4" t="s">
        <v>210</v>
      </c>
      <c r="P26" s="4" t="s">
        <v>305</v>
      </c>
      <c r="Q26" s="4" t="s">
        <v>566</v>
      </c>
    </row>
    <row r="27" spans="2:17" x14ac:dyDescent="0.25">
      <c r="B27" t="s">
        <v>237</v>
      </c>
      <c r="C27" t="s">
        <v>194</v>
      </c>
      <c r="D27" t="s">
        <v>566</v>
      </c>
      <c r="I27" s="340" t="s">
        <v>1064</v>
      </c>
      <c r="J27" s="342" t="s">
        <v>313</v>
      </c>
      <c r="K27" s="10" t="s">
        <v>314</v>
      </c>
      <c r="L27" s="4" t="s">
        <v>566</v>
      </c>
      <c r="N27" s="4" t="s">
        <v>313</v>
      </c>
      <c r="O27" s="4" t="s">
        <v>212</v>
      </c>
      <c r="P27" s="4" t="s">
        <v>314</v>
      </c>
      <c r="Q27" s="4" t="s">
        <v>566</v>
      </c>
    </row>
    <row r="28" spans="2:17" x14ac:dyDescent="0.25">
      <c r="B28" t="s">
        <v>241</v>
      </c>
      <c r="C28" t="s">
        <v>197</v>
      </c>
      <c r="D28" t="s">
        <v>566</v>
      </c>
      <c r="I28" s="340" t="s">
        <v>1065</v>
      </c>
      <c r="J28" s="343" t="s">
        <v>317</v>
      </c>
      <c r="K28" s="340" t="s">
        <v>318</v>
      </c>
      <c r="L28" s="4" t="s">
        <v>566</v>
      </c>
      <c r="N28" s="4" t="s">
        <v>317</v>
      </c>
      <c r="O28" s="4" t="s">
        <v>214</v>
      </c>
      <c r="P28" s="4" t="s">
        <v>318</v>
      </c>
      <c r="Q28" s="4" t="s">
        <v>566</v>
      </c>
    </row>
    <row r="29" spans="2:17" x14ac:dyDescent="0.25">
      <c r="B29" t="s">
        <v>243</v>
      </c>
      <c r="C29" t="s">
        <v>197</v>
      </c>
      <c r="D29" t="s">
        <v>566</v>
      </c>
      <c r="I29" s="340" t="s">
        <v>1066</v>
      </c>
      <c r="J29" s="8" t="s">
        <v>1172</v>
      </c>
      <c r="K29" s="8" t="s">
        <v>320</v>
      </c>
      <c r="L29" s="4" t="s">
        <v>566</v>
      </c>
      <c r="N29" s="4" t="s">
        <v>1172</v>
      </c>
      <c r="O29" s="4" t="s">
        <v>216</v>
      </c>
      <c r="P29" s="4" t="s">
        <v>320</v>
      </c>
      <c r="Q29" s="4" t="s">
        <v>566</v>
      </c>
    </row>
    <row r="30" spans="2:17" x14ac:dyDescent="0.25">
      <c r="B30" t="s">
        <v>245</v>
      </c>
      <c r="C30" t="s">
        <v>197</v>
      </c>
      <c r="D30" t="s">
        <v>566</v>
      </c>
      <c r="I30" s="340" t="s">
        <v>1067</v>
      </c>
      <c r="J30" s="343" t="s">
        <v>321</v>
      </c>
      <c r="K30" s="340" t="s">
        <v>322</v>
      </c>
      <c r="L30" s="4" t="s">
        <v>566</v>
      </c>
      <c r="N30" s="4" t="s">
        <v>321</v>
      </c>
      <c r="O30" s="4" t="s">
        <v>218</v>
      </c>
      <c r="P30" s="4" t="s">
        <v>322</v>
      </c>
      <c r="Q30" s="4" t="s">
        <v>566</v>
      </c>
    </row>
    <row r="31" spans="2:17" x14ac:dyDescent="0.25">
      <c r="B31" t="s">
        <v>247</v>
      </c>
      <c r="C31" t="s">
        <v>197</v>
      </c>
      <c r="D31" t="s">
        <v>566</v>
      </c>
      <c r="I31" s="340" t="s">
        <v>1068</v>
      </c>
      <c r="J31" s="342" t="s">
        <v>329</v>
      </c>
      <c r="K31" s="10" t="s">
        <v>330</v>
      </c>
      <c r="L31" s="4" t="s">
        <v>566</v>
      </c>
      <c r="N31" s="4" t="s">
        <v>329</v>
      </c>
      <c r="O31" s="4" t="s">
        <v>220</v>
      </c>
      <c r="P31" s="4" t="s">
        <v>330</v>
      </c>
      <c r="Q31" s="4" t="s">
        <v>566</v>
      </c>
    </row>
    <row r="32" spans="2:17" x14ac:dyDescent="0.25">
      <c r="B32" t="s">
        <v>239</v>
      </c>
      <c r="C32" t="s">
        <v>197</v>
      </c>
      <c r="D32" t="s">
        <v>566</v>
      </c>
      <c r="I32" s="340" t="s">
        <v>1069</v>
      </c>
      <c r="J32" s="343" t="s">
        <v>335</v>
      </c>
      <c r="K32" s="340" t="s">
        <v>336</v>
      </c>
      <c r="L32" s="4" t="s">
        <v>566</v>
      </c>
      <c r="N32" s="4" t="s">
        <v>335</v>
      </c>
      <c r="O32" s="4" t="s">
        <v>222</v>
      </c>
      <c r="P32" s="4" t="s">
        <v>336</v>
      </c>
      <c r="Q32" s="4" t="s">
        <v>566</v>
      </c>
    </row>
    <row r="33" spans="2:17" x14ac:dyDescent="0.25">
      <c r="B33" t="s">
        <v>1587</v>
      </c>
      <c r="C33" t="s">
        <v>197</v>
      </c>
      <c r="D33" t="s">
        <v>566</v>
      </c>
      <c r="I33" s="340" t="s">
        <v>1070</v>
      </c>
      <c r="J33" s="342" t="s">
        <v>342</v>
      </c>
      <c r="K33" s="10" t="s">
        <v>343</v>
      </c>
      <c r="L33" s="4" t="s">
        <v>566</v>
      </c>
      <c r="N33" s="4" t="s">
        <v>342</v>
      </c>
      <c r="O33" s="4" t="s">
        <v>224</v>
      </c>
      <c r="P33" s="4" t="s">
        <v>343</v>
      </c>
      <c r="Q33" s="4" t="s">
        <v>566</v>
      </c>
    </row>
    <row r="34" spans="2:17" x14ac:dyDescent="0.25">
      <c r="B34" t="s">
        <v>250</v>
      </c>
      <c r="C34" t="s">
        <v>200</v>
      </c>
      <c r="D34" t="s">
        <v>566</v>
      </c>
      <c r="I34" s="340" t="s">
        <v>1071</v>
      </c>
      <c r="J34" s="343" t="s">
        <v>350</v>
      </c>
      <c r="K34" s="340" t="s">
        <v>351</v>
      </c>
      <c r="L34" s="4" t="s">
        <v>566</v>
      </c>
      <c r="N34" s="4" t="s">
        <v>350</v>
      </c>
      <c r="O34" s="4" t="s">
        <v>226</v>
      </c>
      <c r="P34" s="4" t="s">
        <v>351</v>
      </c>
      <c r="Q34" s="4" t="s">
        <v>566</v>
      </c>
    </row>
    <row r="35" spans="2:17" x14ac:dyDescent="0.25">
      <c r="B35" t="s">
        <v>253</v>
      </c>
      <c r="C35" t="s">
        <v>200</v>
      </c>
      <c r="D35"/>
      <c r="I35" s="340" t="s">
        <v>1072</v>
      </c>
      <c r="J35" s="342" t="s">
        <v>355</v>
      </c>
      <c r="K35" s="10" t="s">
        <v>356</v>
      </c>
      <c r="L35" s="4" t="s">
        <v>566</v>
      </c>
      <c r="N35" s="4" t="s">
        <v>355</v>
      </c>
      <c r="O35" s="4" t="s">
        <v>229</v>
      </c>
      <c r="P35" s="4" t="s">
        <v>356</v>
      </c>
      <c r="Q35" s="4" t="s">
        <v>566</v>
      </c>
    </row>
    <row r="36" spans="2:17" x14ac:dyDescent="0.25">
      <c r="B36" t="s">
        <v>256</v>
      </c>
      <c r="C36" t="s">
        <v>200</v>
      </c>
      <c r="D36"/>
      <c r="I36" s="340" t="s">
        <v>1073</v>
      </c>
      <c r="J36" s="343" t="s">
        <v>365</v>
      </c>
      <c r="K36" s="340" t="s">
        <v>366</v>
      </c>
      <c r="L36" s="4" t="s">
        <v>566</v>
      </c>
      <c r="N36" s="4" t="s">
        <v>365</v>
      </c>
      <c r="O36" s="4" t="s">
        <v>231</v>
      </c>
      <c r="P36" s="4" t="s">
        <v>366</v>
      </c>
      <c r="Q36" s="4" t="s">
        <v>566</v>
      </c>
    </row>
    <row r="37" spans="2:17" x14ac:dyDescent="0.25">
      <c r="B37" t="s">
        <v>259</v>
      </c>
      <c r="C37" t="s">
        <v>202</v>
      </c>
      <c r="D37" t="s">
        <v>566</v>
      </c>
      <c r="I37" s="340" t="s">
        <v>1074</v>
      </c>
      <c r="J37" s="342" t="s">
        <v>375</v>
      </c>
      <c r="K37" s="10" t="s">
        <v>376</v>
      </c>
      <c r="L37" s="4" t="s">
        <v>566</v>
      </c>
      <c r="N37" s="4" t="s">
        <v>375</v>
      </c>
      <c r="O37" s="4" t="s">
        <v>232</v>
      </c>
      <c r="P37" s="4" t="s">
        <v>376</v>
      </c>
      <c r="Q37" s="4" t="s">
        <v>566</v>
      </c>
    </row>
    <row r="38" spans="2:17" x14ac:dyDescent="0.25">
      <c r="B38" t="s">
        <v>265</v>
      </c>
      <c r="C38" t="s">
        <v>202</v>
      </c>
      <c r="D38"/>
      <c r="I38" s="340" t="s">
        <v>1075</v>
      </c>
      <c r="J38" s="343" t="s">
        <v>377</v>
      </c>
      <c r="K38" s="340" t="s">
        <v>378</v>
      </c>
      <c r="L38" s="4" t="s">
        <v>566</v>
      </c>
      <c r="N38" s="4" t="s">
        <v>377</v>
      </c>
      <c r="O38" s="4" t="s">
        <v>235</v>
      </c>
      <c r="P38" s="4" t="s">
        <v>378</v>
      </c>
      <c r="Q38" s="4" t="s">
        <v>566</v>
      </c>
    </row>
    <row r="39" spans="2:17" x14ac:dyDescent="0.25">
      <c r="B39" t="s">
        <v>272</v>
      </c>
      <c r="C39" t="s">
        <v>205</v>
      </c>
      <c r="D39" t="s">
        <v>566</v>
      </c>
      <c r="I39" s="340" t="s">
        <v>1076</v>
      </c>
      <c r="J39" s="344" t="s">
        <v>379</v>
      </c>
      <c r="K39" s="10" t="s">
        <v>380</v>
      </c>
      <c r="L39" s="4" t="s">
        <v>566</v>
      </c>
      <c r="N39" s="4" t="s">
        <v>379</v>
      </c>
      <c r="O39" s="4" t="s">
        <v>238</v>
      </c>
      <c r="P39" s="4" t="s">
        <v>380</v>
      </c>
      <c r="Q39" s="4" t="s">
        <v>566</v>
      </c>
    </row>
    <row r="40" spans="2:17" x14ac:dyDescent="0.25">
      <c r="B40" t="s">
        <v>275</v>
      </c>
      <c r="C40" t="s">
        <v>205</v>
      </c>
      <c r="D40"/>
      <c r="I40" s="340" t="s">
        <v>1077</v>
      </c>
      <c r="J40" s="343" t="s">
        <v>381</v>
      </c>
      <c r="K40" s="340" t="s">
        <v>382</v>
      </c>
      <c r="L40" s="4" t="s">
        <v>566</v>
      </c>
      <c r="N40" s="4" t="s">
        <v>381</v>
      </c>
      <c r="O40" s="4" t="s">
        <v>240</v>
      </c>
      <c r="P40" s="4" t="s">
        <v>382</v>
      </c>
      <c r="Q40" s="4" t="s">
        <v>566</v>
      </c>
    </row>
    <row r="41" spans="2:17" x14ac:dyDescent="0.25">
      <c r="B41" t="s">
        <v>278</v>
      </c>
      <c r="C41" t="s">
        <v>205</v>
      </c>
      <c r="D41"/>
      <c r="I41" s="340" t="s">
        <v>1078</v>
      </c>
      <c r="J41" s="342" t="s">
        <v>387</v>
      </c>
      <c r="K41" s="10" t="s">
        <v>388</v>
      </c>
      <c r="L41" s="4" t="s">
        <v>566</v>
      </c>
      <c r="N41" s="4" t="s">
        <v>387</v>
      </c>
      <c r="O41" s="4" t="s">
        <v>242</v>
      </c>
      <c r="P41" s="4" t="s">
        <v>388</v>
      </c>
      <c r="Q41" s="4" t="s">
        <v>566</v>
      </c>
    </row>
    <row r="42" spans="2:17" x14ac:dyDescent="0.25">
      <c r="B42" t="s">
        <v>281</v>
      </c>
      <c r="C42" t="s">
        <v>207</v>
      </c>
      <c r="D42" t="s">
        <v>566</v>
      </c>
      <c r="I42" s="340" t="s">
        <v>1079</v>
      </c>
      <c r="J42" s="343" t="s">
        <v>390</v>
      </c>
      <c r="K42" s="340" t="s">
        <v>391</v>
      </c>
      <c r="L42" s="4" t="s">
        <v>566</v>
      </c>
      <c r="N42" s="4" t="s">
        <v>390</v>
      </c>
      <c r="O42" s="4" t="s">
        <v>244</v>
      </c>
      <c r="P42" s="4" t="s">
        <v>391</v>
      </c>
      <c r="Q42" s="4" t="s">
        <v>566</v>
      </c>
    </row>
    <row r="43" spans="2:17" x14ac:dyDescent="0.25">
      <c r="B43" t="s">
        <v>284</v>
      </c>
      <c r="C43" t="s">
        <v>207</v>
      </c>
      <c r="D43"/>
      <c r="I43" s="340" t="s">
        <v>1080</v>
      </c>
      <c r="J43" s="342" t="s">
        <v>394</v>
      </c>
      <c r="K43" s="10" t="s">
        <v>395</v>
      </c>
      <c r="L43" s="4" t="s">
        <v>566</v>
      </c>
      <c r="N43" s="4" t="s">
        <v>394</v>
      </c>
      <c r="O43" s="4" t="s">
        <v>246</v>
      </c>
      <c r="P43" s="4" t="s">
        <v>395</v>
      </c>
      <c r="Q43" s="4" t="s">
        <v>566</v>
      </c>
    </row>
    <row r="44" spans="2:17" x14ac:dyDescent="0.25">
      <c r="B44" t="s">
        <v>288</v>
      </c>
      <c r="C44" t="s">
        <v>207</v>
      </c>
      <c r="D44"/>
      <c r="I44" s="340" t="s">
        <v>1081</v>
      </c>
      <c r="J44" s="343" t="s">
        <v>396</v>
      </c>
      <c r="K44" s="340" t="s">
        <v>397</v>
      </c>
      <c r="L44" s="4" t="s">
        <v>566</v>
      </c>
      <c r="N44" s="4" t="s">
        <v>396</v>
      </c>
      <c r="O44" s="4" t="s">
        <v>248</v>
      </c>
      <c r="P44" s="4" t="s">
        <v>397</v>
      </c>
      <c r="Q44" s="4" t="s">
        <v>566</v>
      </c>
    </row>
    <row r="45" spans="2:17" x14ac:dyDescent="0.25">
      <c r="B45" t="s">
        <v>291</v>
      </c>
      <c r="C45" t="s">
        <v>207</v>
      </c>
      <c r="D45"/>
      <c r="I45" s="340" t="s">
        <v>1082</v>
      </c>
      <c r="J45" s="342" t="s">
        <v>402</v>
      </c>
      <c r="K45" s="10" t="s">
        <v>403</v>
      </c>
      <c r="L45" s="4" t="s">
        <v>566</v>
      </c>
      <c r="N45" s="4" t="s">
        <v>402</v>
      </c>
      <c r="O45" s="4" t="s">
        <v>251</v>
      </c>
      <c r="P45" s="4" t="s">
        <v>403</v>
      </c>
      <c r="Q45" s="4" t="s">
        <v>566</v>
      </c>
    </row>
    <row r="46" spans="2:17" x14ac:dyDescent="0.25">
      <c r="B46" t="s">
        <v>295</v>
      </c>
      <c r="C46" t="s">
        <v>207</v>
      </c>
      <c r="D46"/>
      <c r="I46" s="340" t="s">
        <v>1083</v>
      </c>
      <c r="J46" s="343" t="s">
        <v>404</v>
      </c>
      <c r="K46" s="340" t="s">
        <v>405</v>
      </c>
      <c r="L46" s="4" t="s">
        <v>566</v>
      </c>
      <c r="N46" s="4" t="s">
        <v>404</v>
      </c>
      <c r="O46" s="4" t="s">
        <v>254</v>
      </c>
      <c r="P46" s="4" t="s">
        <v>405</v>
      </c>
      <c r="Q46" s="4" t="s">
        <v>566</v>
      </c>
    </row>
    <row r="47" spans="2:17" x14ac:dyDescent="0.25">
      <c r="B47" t="s">
        <v>69</v>
      </c>
      <c r="C47" t="s">
        <v>207</v>
      </c>
      <c r="D47"/>
      <c r="I47" s="340" t="s">
        <v>1084</v>
      </c>
      <c r="J47" s="342" t="s">
        <v>407</v>
      </c>
      <c r="K47" s="10" t="s">
        <v>408</v>
      </c>
      <c r="L47" s="4" t="s">
        <v>566</v>
      </c>
      <c r="N47" s="4" t="s">
        <v>407</v>
      </c>
      <c r="O47" s="4" t="s">
        <v>257</v>
      </c>
      <c r="P47" s="4" t="s">
        <v>408</v>
      </c>
      <c r="Q47" s="4" t="s">
        <v>566</v>
      </c>
    </row>
    <row r="48" spans="2:17" x14ac:dyDescent="0.25">
      <c r="B48" t="s">
        <v>300</v>
      </c>
      <c r="C48" t="s">
        <v>207</v>
      </c>
      <c r="D48"/>
      <c r="I48" s="340" t="s">
        <v>1085</v>
      </c>
      <c r="J48" s="343" t="s">
        <v>410</v>
      </c>
      <c r="K48" s="340" t="s">
        <v>411</v>
      </c>
      <c r="L48" s="4" t="s">
        <v>566</v>
      </c>
      <c r="N48" s="4" t="s">
        <v>410</v>
      </c>
      <c r="O48" s="4" t="s">
        <v>260</v>
      </c>
      <c r="P48" s="4" t="s">
        <v>411</v>
      </c>
      <c r="Q48" s="4" t="s">
        <v>566</v>
      </c>
    </row>
    <row r="49" spans="2:17" x14ac:dyDescent="0.25">
      <c r="B49" t="s">
        <v>303</v>
      </c>
      <c r="C49" t="s">
        <v>207</v>
      </c>
      <c r="D49"/>
      <c r="I49" s="340" t="s">
        <v>1086</v>
      </c>
      <c r="J49" s="342" t="s">
        <v>412</v>
      </c>
      <c r="K49" s="10" t="s">
        <v>413</v>
      </c>
      <c r="L49" s="4" t="s">
        <v>566</v>
      </c>
      <c r="N49" s="4" t="s">
        <v>412</v>
      </c>
      <c r="O49" s="4" t="s">
        <v>262</v>
      </c>
      <c r="P49" s="4" t="s">
        <v>413</v>
      </c>
      <c r="Q49" s="4" t="s">
        <v>566</v>
      </c>
    </row>
    <row r="50" spans="2:17" x14ac:dyDescent="0.25">
      <c r="B50" t="s">
        <v>305</v>
      </c>
      <c r="C50" t="s">
        <v>210</v>
      </c>
      <c r="D50" t="s">
        <v>566</v>
      </c>
      <c r="I50" s="340" t="s">
        <v>1087</v>
      </c>
      <c r="J50" s="343" t="s">
        <v>416</v>
      </c>
      <c r="K50" s="340" t="s">
        <v>417</v>
      </c>
      <c r="L50" s="4" t="s">
        <v>566</v>
      </c>
      <c r="N50" s="4" t="s">
        <v>416</v>
      </c>
      <c r="O50" s="4" t="s">
        <v>263</v>
      </c>
      <c r="P50" s="4" t="s">
        <v>417</v>
      </c>
      <c r="Q50" s="4" t="s">
        <v>566</v>
      </c>
    </row>
    <row r="51" spans="2:17" x14ac:dyDescent="0.25">
      <c r="B51" t="s">
        <v>310</v>
      </c>
      <c r="C51" t="s">
        <v>210</v>
      </c>
      <c r="D51"/>
      <c r="I51" s="340" t="s">
        <v>1088</v>
      </c>
      <c r="J51" s="342" t="s">
        <v>418</v>
      </c>
      <c r="K51" s="10" t="s">
        <v>419</v>
      </c>
      <c r="L51" s="4" t="s">
        <v>566</v>
      </c>
      <c r="N51" s="4" t="s">
        <v>418</v>
      </c>
      <c r="O51" s="4" t="s">
        <v>266</v>
      </c>
      <c r="P51" s="4" t="s">
        <v>419</v>
      </c>
      <c r="Q51" s="4" t="s">
        <v>566</v>
      </c>
    </row>
    <row r="52" spans="2:17" x14ac:dyDescent="0.25">
      <c r="B52" t="s">
        <v>307</v>
      </c>
      <c r="C52" t="s">
        <v>210</v>
      </c>
      <c r="D52"/>
      <c r="I52" s="340" t="s">
        <v>1089</v>
      </c>
      <c r="J52" s="343" t="s">
        <v>422</v>
      </c>
      <c r="K52" s="340" t="s">
        <v>423</v>
      </c>
      <c r="L52" s="4" t="s">
        <v>566</v>
      </c>
      <c r="N52" s="4" t="s">
        <v>422</v>
      </c>
      <c r="O52" s="4" t="s">
        <v>267</v>
      </c>
      <c r="P52" s="4" t="s">
        <v>423</v>
      </c>
      <c r="Q52" s="4" t="s">
        <v>566</v>
      </c>
    </row>
    <row r="53" spans="2:17" x14ac:dyDescent="0.25">
      <c r="B53" t="s">
        <v>309</v>
      </c>
      <c r="C53" t="s">
        <v>210</v>
      </c>
      <c r="D53"/>
      <c r="I53" s="340" t="s">
        <v>1090</v>
      </c>
      <c r="J53" s="342" t="s">
        <v>430</v>
      </c>
      <c r="K53" s="10" t="s">
        <v>431</v>
      </c>
      <c r="L53" s="4" t="s">
        <v>566</v>
      </c>
      <c r="N53" s="4" t="s">
        <v>430</v>
      </c>
      <c r="O53" s="4" t="s">
        <v>269</v>
      </c>
      <c r="P53" s="4" t="s">
        <v>431</v>
      </c>
      <c r="Q53" s="4" t="s">
        <v>566</v>
      </c>
    </row>
    <row r="54" spans="2:17" x14ac:dyDescent="0.25">
      <c r="B54" t="s">
        <v>312</v>
      </c>
      <c r="C54" t="s">
        <v>210</v>
      </c>
      <c r="D54"/>
      <c r="I54" s="340" t="s">
        <v>1091</v>
      </c>
      <c r="J54" s="343" t="s">
        <v>432</v>
      </c>
      <c r="K54" s="340" t="s">
        <v>433</v>
      </c>
      <c r="L54" s="4" t="s">
        <v>566</v>
      </c>
      <c r="N54" s="4" t="s">
        <v>432</v>
      </c>
      <c r="O54" s="4" t="s">
        <v>270</v>
      </c>
      <c r="P54" s="4" t="s">
        <v>433</v>
      </c>
      <c r="Q54" s="4" t="s">
        <v>566</v>
      </c>
    </row>
    <row r="55" spans="2:17" x14ac:dyDescent="0.25">
      <c r="B55" t="s">
        <v>314</v>
      </c>
      <c r="C55" t="s">
        <v>212</v>
      </c>
      <c r="D55" t="s">
        <v>566</v>
      </c>
      <c r="I55" s="340" t="s">
        <v>1092</v>
      </c>
      <c r="J55" s="342" t="s">
        <v>434</v>
      </c>
      <c r="K55" s="10" t="s">
        <v>435</v>
      </c>
      <c r="L55" s="4" t="s">
        <v>566</v>
      </c>
      <c r="N55" s="4" t="s">
        <v>434</v>
      </c>
      <c r="O55" s="4" t="s">
        <v>273</v>
      </c>
      <c r="P55" s="4" t="s">
        <v>435</v>
      </c>
      <c r="Q55" s="4" t="s">
        <v>566</v>
      </c>
    </row>
    <row r="56" spans="2:17" x14ac:dyDescent="0.25">
      <c r="B56" t="s">
        <v>316</v>
      </c>
      <c r="C56" t="s">
        <v>212</v>
      </c>
      <c r="D56"/>
      <c r="I56" s="340" t="s">
        <v>1093</v>
      </c>
      <c r="J56" s="343" t="s">
        <v>438</v>
      </c>
      <c r="K56" s="340" t="s">
        <v>439</v>
      </c>
      <c r="L56" s="4" t="s">
        <v>566</v>
      </c>
      <c r="N56" s="4" t="s">
        <v>438</v>
      </c>
      <c r="O56" s="4" t="s">
        <v>276</v>
      </c>
      <c r="P56" s="4" t="s">
        <v>439</v>
      </c>
      <c r="Q56" s="4" t="s">
        <v>566</v>
      </c>
    </row>
    <row r="57" spans="2:17" x14ac:dyDescent="0.25">
      <c r="B57" t="s">
        <v>318</v>
      </c>
      <c r="C57" t="s">
        <v>214</v>
      </c>
      <c r="D57" t="s">
        <v>566</v>
      </c>
      <c r="I57" s="340" t="s">
        <v>1094</v>
      </c>
      <c r="J57" s="342" t="s">
        <v>440</v>
      </c>
      <c r="K57" s="10" t="s">
        <v>441</v>
      </c>
      <c r="L57" s="4" t="s">
        <v>566</v>
      </c>
      <c r="N57" s="4" t="s">
        <v>440</v>
      </c>
      <c r="O57" s="4" t="s">
        <v>279</v>
      </c>
      <c r="P57" s="4" t="s">
        <v>441</v>
      </c>
      <c r="Q57" s="4" t="s">
        <v>566</v>
      </c>
    </row>
    <row r="58" spans="2:17" x14ac:dyDescent="0.25">
      <c r="B58" t="s">
        <v>723</v>
      </c>
      <c r="C58" t="s">
        <v>214</v>
      </c>
      <c r="D58"/>
      <c r="I58" s="340" t="s">
        <v>1095</v>
      </c>
      <c r="J58" s="343" t="s">
        <v>450</v>
      </c>
      <c r="K58" s="340" t="s">
        <v>451</v>
      </c>
      <c r="L58" s="4" t="s">
        <v>566</v>
      </c>
      <c r="N58" s="4" t="s">
        <v>450</v>
      </c>
      <c r="O58" s="4" t="s">
        <v>282</v>
      </c>
      <c r="P58" s="4" t="s">
        <v>451</v>
      </c>
      <c r="Q58" s="4" t="s">
        <v>566</v>
      </c>
    </row>
    <row r="59" spans="2:17" x14ac:dyDescent="0.25">
      <c r="B59" t="s">
        <v>320</v>
      </c>
      <c r="C59" t="s">
        <v>216</v>
      </c>
      <c r="D59" t="s">
        <v>566</v>
      </c>
      <c r="I59" s="340" t="s">
        <v>1096</v>
      </c>
      <c r="J59" s="342" t="s">
        <v>452</v>
      </c>
      <c r="K59" s="10" t="s">
        <v>453</v>
      </c>
      <c r="L59" s="4" t="s">
        <v>566</v>
      </c>
      <c r="N59" s="4" t="s">
        <v>452</v>
      </c>
      <c r="O59" s="4" t="s">
        <v>285</v>
      </c>
      <c r="P59" s="4" t="s">
        <v>453</v>
      </c>
      <c r="Q59" s="4" t="s">
        <v>566</v>
      </c>
    </row>
    <row r="60" spans="2:17" x14ac:dyDescent="0.25">
      <c r="B60" t="s">
        <v>319</v>
      </c>
      <c r="C60" t="s">
        <v>216</v>
      </c>
      <c r="D60"/>
      <c r="I60" s="340" t="s">
        <v>1097</v>
      </c>
      <c r="J60" s="343" t="s">
        <v>454</v>
      </c>
      <c r="K60" s="340" t="s">
        <v>455</v>
      </c>
      <c r="L60" s="4" t="s">
        <v>566</v>
      </c>
      <c r="N60" s="4" t="s">
        <v>454</v>
      </c>
      <c r="O60" s="4" t="s">
        <v>286</v>
      </c>
      <c r="P60" s="4" t="s">
        <v>455</v>
      </c>
      <c r="Q60" s="4" t="s">
        <v>566</v>
      </c>
    </row>
    <row r="61" spans="2:17" x14ac:dyDescent="0.25">
      <c r="B61" t="s">
        <v>322</v>
      </c>
      <c r="C61" t="s">
        <v>218</v>
      </c>
      <c r="D61" t="s">
        <v>566</v>
      </c>
      <c r="I61" s="340" t="s">
        <v>1098</v>
      </c>
      <c r="J61" s="342" t="s">
        <v>457</v>
      </c>
      <c r="K61" s="10" t="s">
        <v>458</v>
      </c>
      <c r="L61" s="4" t="s">
        <v>566</v>
      </c>
      <c r="N61" s="4" t="s">
        <v>457</v>
      </c>
      <c r="O61" s="4" t="s">
        <v>289</v>
      </c>
      <c r="P61" s="4" t="s">
        <v>458</v>
      </c>
      <c r="Q61" s="4" t="s">
        <v>566</v>
      </c>
    </row>
    <row r="62" spans="2:17" x14ac:dyDescent="0.25">
      <c r="B62" t="s">
        <v>324</v>
      </c>
      <c r="C62" t="s">
        <v>218</v>
      </c>
      <c r="D62"/>
      <c r="I62" s="340" t="s">
        <v>1099</v>
      </c>
      <c r="J62" s="343" t="s">
        <v>465</v>
      </c>
      <c r="K62" s="340" t="s">
        <v>466</v>
      </c>
      <c r="L62" s="4" t="s">
        <v>566</v>
      </c>
      <c r="N62" s="4" t="s">
        <v>465</v>
      </c>
      <c r="O62" s="4" t="s">
        <v>293</v>
      </c>
      <c r="P62" s="4" t="s">
        <v>466</v>
      </c>
      <c r="Q62" s="4" t="s">
        <v>566</v>
      </c>
    </row>
    <row r="63" spans="2:17" x14ac:dyDescent="0.25">
      <c r="B63" t="s">
        <v>326</v>
      </c>
      <c r="C63" t="s">
        <v>218</v>
      </c>
      <c r="D63"/>
      <c r="I63" s="340" t="s">
        <v>1100</v>
      </c>
      <c r="J63" s="342" t="s">
        <v>467</v>
      </c>
      <c r="K63" s="10" t="s">
        <v>468</v>
      </c>
      <c r="L63" s="4" t="s">
        <v>566</v>
      </c>
      <c r="N63" s="4" t="s">
        <v>467</v>
      </c>
      <c r="O63" s="4" t="s">
        <v>296</v>
      </c>
      <c r="P63" s="4" t="s">
        <v>468</v>
      </c>
      <c r="Q63" s="4" t="s">
        <v>566</v>
      </c>
    </row>
    <row r="64" spans="2:17" x14ac:dyDescent="0.25">
      <c r="B64" t="s">
        <v>328</v>
      </c>
      <c r="C64" t="s">
        <v>218</v>
      </c>
      <c r="D64"/>
      <c r="I64" s="340" t="s">
        <v>1101</v>
      </c>
      <c r="J64" s="343" t="s">
        <v>469</v>
      </c>
      <c r="K64" s="340" t="s">
        <v>470</v>
      </c>
      <c r="L64" s="4" t="s">
        <v>566</v>
      </c>
      <c r="N64" s="4" t="s">
        <v>469</v>
      </c>
      <c r="O64" s="4" t="s">
        <v>298</v>
      </c>
      <c r="P64" s="4" t="s">
        <v>470</v>
      </c>
      <c r="Q64" s="4" t="s">
        <v>566</v>
      </c>
    </row>
    <row r="65" spans="2:17" x14ac:dyDescent="0.25">
      <c r="B65" t="s">
        <v>330</v>
      </c>
      <c r="C65" t="s">
        <v>220</v>
      </c>
      <c r="D65" t="s">
        <v>566</v>
      </c>
      <c r="I65" s="340" t="s">
        <v>1102</v>
      </c>
      <c r="J65" s="342" t="s">
        <v>475</v>
      </c>
      <c r="K65" s="10" t="s">
        <v>476</v>
      </c>
      <c r="L65" s="4" t="s">
        <v>566</v>
      </c>
      <c r="N65" s="4" t="s">
        <v>475</v>
      </c>
      <c r="O65" s="4" t="s">
        <v>301</v>
      </c>
      <c r="P65" s="4" t="s">
        <v>476</v>
      </c>
      <c r="Q65" s="4" t="s">
        <v>566</v>
      </c>
    </row>
    <row r="66" spans="2:17" x14ac:dyDescent="0.25">
      <c r="B66" t="s">
        <v>336</v>
      </c>
      <c r="C66" t="s">
        <v>222</v>
      </c>
      <c r="D66" t="s">
        <v>566</v>
      </c>
      <c r="I66" s="340" t="s">
        <v>1103</v>
      </c>
      <c r="J66" s="341" t="s">
        <v>506</v>
      </c>
      <c r="K66" s="341" t="s">
        <v>507</v>
      </c>
      <c r="L66" s="4" t="s">
        <v>566</v>
      </c>
      <c r="N66" s="4" t="s">
        <v>506</v>
      </c>
      <c r="O66" s="4" t="s">
        <v>477</v>
      </c>
      <c r="P66" s="4" t="s">
        <v>507</v>
      </c>
      <c r="Q66" s="4" t="s">
        <v>566</v>
      </c>
    </row>
    <row r="67" spans="2:17" x14ac:dyDescent="0.25">
      <c r="B67" t="s">
        <v>340</v>
      </c>
      <c r="C67" t="s">
        <v>222</v>
      </c>
      <c r="D67"/>
      <c r="I67" s="340" t="s">
        <v>1104</v>
      </c>
      <c r="J67" s="14" t="s">
        <v>510</v>
      </c>
      <c r="K67" s="14" t="s">
        <v>511</v>
      </c>
      <c r="L67" s="4" t="s">
        <v>566</v>
      </c>
      <c r="N67" s="4" t="s">
        <v>510</v>
      </c>
      <c r="O67" s="4" t="s">
        <v>478</v>
      </c>
      <c r="P67" s="4" t="s">
        <v>511</v>
      </c>
      <c r="Q67" s="4" t="s">
        <v>566</v>
      </c>
    </row>
    <row r="68" spans="2:17" x14ac:dyDescent="0.25">
      <c r="B68" t="s">
        <v>343</v>
      </c>
      <c r="C68" t="s">
        <v>224</v>
      </c>
      <c r="D68" t="s">
        <v>566</v>
      </c>
      <c r="I68" s="340" t="s">
        <v>1105</v>
      </c>
      <c r="J68" s="341" t="s">
        <v>517</v>
      </c>
      <c r="K68" s="341" t="s">
        <v>518</v>
      </c>
      <c r="L68" s="4" t="s">
        <v>566</v>
      </c>
      <c r="N68" s="4" t="s">
        <v>517</v>
      </c>
      <c r="O68" s="4" t="s">
        <v>479</v>
      </c>
      <c r="P68" s="4" t="s">
        <v>518</v>
      </c>
      <c r="Q68" s="4" t="s">
        <v>566</v>
      </c>
    </row>
    <row r="69" spans="2:17" x14ac:dyDescent="0.25">
      <c r="B69" t="s">
        <v>345</v>
      </c>
      <c r="C69" t="s">
        <v>224</v>
      </c>
      <c r="D69"/>
      <c r="I69" s="340" t="s">
        <v>1106</v>
      </c>
      <c r="J69" s="14" t="s">
        <v>524</v>
      </c>
      <c r="K69" s="14" t="s">
        <v>406</v>
      </c>
      <c r="L69" s="4" t="s">
        <v>566</v>
      </c>
      <c r="N69" s="4" t="s">
        <v>524</v>
      </c>
      <c r="O69" s="4" t="s">
        <v>480</v>
      </c>
      <c r="P69" s="4" t="s">
        <v>406</v>
      </c>
      <c r="Q69" s="4" t="s">
        <v>566</v>
      </c>
    </row>
    <row r="70" spans="2:17" x14ac:dyDescent="0.25">
      <c r="B70" t="s">
        <v>347</v>
      </c>
      <c r="C70" t="s">
        <v>224</v>
      </c>
      <c r="D70"/>
      <c r="I70" s="340" t="s">
        <v>1107</v>
      </c>
      <c r="J70" s="341" t="s">
        <v>525</v>
      </c>
      <c r="K70" s="341" t="s">
        <v>354</v>
      </c>
      <c r="L70" s="4" t="s">
        <v>566</v>
      </c>
      <c r="N70" s="4" t="s">
        <v>525</v>
      </c>
      <c r="O70" s="4" t="s">
        <v>481</v>
      </c>
      <c r="P70" s="4" t="s">
        <v>354</v>
      </c>
      <c r="Q70" s="4" t="s">
        <v>566</v>
      </c>
    </row>
    <row r="71" spans="2:17" x14ac:dyDescent="0.25">
      <c r="B71" t="s">
        <v>349</v>
      </c>
      <c r="C71" t="s">
        <v>224</v>
      </c>
      <c r="D71"/>
      <c r="I71" s="340" t="s">
        <v>1108</v>
      </c>
      <c r="J71" s="14" t="s">
        <v>526</v>
      </c>
      <c r="K71" s="14" t="s">
        <v>169</v>
      </c>
      <c r="L71" s="4" t="s">
        <v>566</v>
      </c>
      <c r="N71" s="4" t="s">
        <v>526</v>
      </c>
      <c r="O71" s="4" t="s">
        <v>482</v>
      </c>
      <c r="P71" s="4" t="s">
        <v>169</v>
      </c>
      <c r="Q71" s="4" t="s">
        <v>566</v>
      </c>
    </row>
    <row r="72" spans="2:17" x14ac:dyDescent="0.25">
      <c r="B72" t="s">
        <v>351</v>
      </c>
      <c r="C72" t="s">
        <v>226</v>
      </c>
      <c r="D72" t="s">
        <v>566</v>
      </c>
      <c r="I72" s="340" t="s">
        <v>1109</v>
      </c>
      <c r="J72" s="341" t="s">
        <v>527</v>
      </c>
      <c r="K72" s="341" t="s">
        <v>172</v>
      </c>
      <c r="L72" s="4" t="s">
        <v>566</v>
      </c>
      <c r="N72" s="4" t="s">
        <v>527</v>
      </c>
      <c r="O72" s="4" t="s">
        <v>483</v>
      </c>
      <c r="P72" s="4" t="s">
        <v>172</v>
      </c>
      <c r="Q72" s="4" t="s">
        <v>566</v>
      </c>
    </row>
    <row r="73" spans="2:17" x14ac:dyDescent="0.25">
      <c r="B73" t="s">
        <v>353</v>
      </c>
      <c r="C73" t="s">
        <v>226</v>
      </c>
      <c r="D73"/>
      <c r="I73" s="340" t="s">
        <v>1110</v>
      </c>
      <c r="J73" s="14" t="s">
        <v>528</v>
      </c>
      <c r="K73" s="14" t="s">
        <v>529</v>
      </c>
      <c r="L73" s="4" t="s">
        <v>566</v>
      </c>
      <c r="N73" s="4" t="s">
        <v>528</v>
      </c>
      <c r="O73" s="4" t="s">
        <v>484</v>
      </c>
      <c r="P73" s="4" t="s">
        <v>529</v>
      </c>
      <c r="Q73" s="4" t="s">
        <v>566</v>
      </c>
    </row>
    <row r="74" spans="2:17" x14ac:dyDescent="0.25">
      <c r="B74" t="s">
        <v>356</v>
      </c>
      <c r="C74" t="s">
        <v>229</v>
      </c>
      <c r="D74" t="s">
        <v>566</v>
      </c>
      <c r="I74" s="340" t="s">
        <v>1111</v>
      </c>
      <c r="J74" s="341" t="s">
        <v>530</v>
      </c>
      <c r="K74" s="341" t="s">
        <v>531</v>
      </c>
      <c r="L74" s="4" t="s">
        <v>566</v>
      </c>
      <c r="N74" s="4" t="s">
        <v>530</v>
      </c>
      <c r="O74" s="4" t="s">
        <v>485</v>
      </c>
      <c r="P74" s="4" t="s">
        <v>531</v>
      </c>
      <c r="Q74" s="4" t="s">
        <v>566</v>
      </c>
    </row>
    <row r="75" spans="2:17" x14ac:dyDescent="0.25">
      <c r="B75" t="s">
        <v>358</v>
      </c>
      <c r="C75" t="s">
        <v>229</v>
      </c>
      <c r="D75"/>
      <c r="I75" s="340" t="s">
        <v>1112</v>
      </c>
      <c r="J75" s="14" t="s">
        <v>532</v>
      </c>
      <c r="K75" s="14" t="s">
        <v>533</v>
      </c>
      <c r="L75" s="4" t="s">
        <v>566</v>
      </c>
      <c r="N75" s="4" t="s">
        <v>532</v>
      </c>
      <c r="O75" s="4" t="s">
        <v>486</v>
      </c>
      <c r="P75" s="4" t="s">
        <v>533</v>
      </c>
      <c r="Q75" s="4" t="s">
        <v>566</v>
      </c>
    </row>
    <row r="76" spans="2:17" x14ac:dyDescent="0.25">
      <c r="B76" t="s">
        <v>360</v>
      </c>
      <c r="C76" t="s">
        <v>229</v>
      </c>
      <c r="D76"/>
      <c r="I76" s="340" t="s">
        <v>1113</v>
      </c>
      <c r="J76" s="341" t="s">
        <v>804</v>
      </c>
      <c r="K76" s="341" t="s">
        <v>213</v>
      </c>
      <c r="L76" s="4" t="s">
        <v>566</v>
      </c>
      <c r="N76" s="4" t="s">
        <v>804</v>
      </c>
      <c r="O76" s="4" t="s">
        <v>487</v>
      </c>
      <c r="P76" s="4" t="s">
        <v>213</v>
      </c>
      <c r="Q76" s="4" t="s">
        <v>566</v>
      </c>
    </row>
    <row r="77" spans="2:17" x14ac:dyDescent="0.25">
      <c r="B77" t="s">
        <v>362</v>
      </c>
      <c r="C77" t="s">
        <v>229</v>
      </c>
      <c r="D77"/>
      <c r="I77" s="340" t="s">
        <v>1114</v>
      </c>
      <c r="J77" s="14" t="s">
        <v>538</v>
      </c>
      <c r="K77" s="14" t="s">
        <v>225</v>
      </c>
      <c r="L77" s="4" t="s">
        <v>566</v>
      </c>
      <c r="N77" s="4" t="s">
        <v>538</v>
      </c>
      <c r="O77" s="4" t="s">
        <v>488</v>
      </c>
      <c r="P77" s="4" t="s">
        <v>225</v>
      </c>
      <c r="Q77" s="4" t="s">
        <v>566</v>
      </c>
    </row>
    <row r="78" spans="2:17" x14ac:dyDescent="0.25">
      <c r="B78" t="s">
        <v>364</v>
      </c>
      <c r="C78" t="s">
        <v>229</v>
      </c>
      <c r="D78"/>
      <c r="I78" s="340" t="s">
        <v>1115</v>
      </c>
      <c r="J78" s="341" t="s">
        <v>1598</v>
      </c>
      <c r="K78" s="341" t="s">
        <v>217</v>
      </c>
      <c r="L78" s="4" t="s">
        <v>566</v>
      </c>
      <c r="N78" s="4" t="s">
        <v>1598</v>
      </c>
      <c r="O78" s="4" t="s">
        <v>489</v>
      </c>
      <c r="P78" s="4" t="s">
        <v>217</v>
      </c>
      <c r="Q78" s="4" t="s">
        <v>566</v>
      </c>
    </row>
    <row r="79" spans="2:17" x14ac:dyDescent="0.25">
      <c r="B79" t="s">
        <v>366</v>
      </c>
      <c r="C79" t="s">
        <v>231</v>
      </c>
      <c r="D79" t="s">
        <v>566</v>
      </c>
      <c r="I79" s="340" t="s">
        <v>1116</v>
      </c>
      <c r="J79" s="14" t="s">
        <v>540</v>
      </c>
      <c r="K79" s="14" t="s">
        <v>201</v>
      </c>
      <c r="L79" s="4" t="s">
        <v>566</v>
      </c>
      <c r="N79" s="4" t="s">
        <v>540</v>
      </c>
      <c r="O79" s="4" t="s">
        <v>490</v>
      </c>
      <c r="P79" s="4" t="s">
        <v>201</v>
      </c>
      <c r="Q79" s="4" t="s">
        <v>566</v>
      </c>
    </row>
    <row r="80" spans="2:17" x14ac:dyDescent="0.25">
      <c r="B80" t="s">
        <v>368</v>
      </c>
      <c r="C80" t="s">
        <v>231</v>
      </c>
      <c r="D80"/>
      <c r="I80" s="340" t="s">
        <v>1117</v>
      </c>
      <c r="J80" s="341" t="s">
        <v>541</v>
      </c>
      <c r="K80" s="341" t="s">
        <v>187</v>
      </c>
      <c r="L80" s="4" t="s">
        <v>566</v>
      </c>
      <c r="N80" s="4" t="s">
        <v>541</v>
      </c>
      <c r="O80" s="4" t="s">
        <v>491</v>
      </c>
      <c r="P80" s="4" t="s">
        <v>187</v>
      </c>
      <c r="Q80" s="4" t="s">
        <v>566</v>
      </c>
    </row>
    <row r="81" spans="2:17" x14ac:dyDescent="0.25">
      <c r="B81" t="s">
        <v>370</v>
      </c>
      <c r="C81" t="s">
        <v>231</v>
      </c>
      <c r="D81"/>
      <c r="I81" s="340" t="s">
        <v>1118</v>
      </c>
      <c r="J81" s="14" t="s">
        <v>542</v>
      </c>
      <c r="K81" s="14" t="s">
        <v>191</v>
      </c>
      <c r="L81" s="4" t="s">
        <v>566</v>
      </c>
      <c r="N81" s="4" t="s">
        <v>542</v>
      </c>
      <c r="O81" s="4" t="s">
        <v>492</v>
      </c>
      <c r="P81" s="4" t="s">
        <v>191</v>
      </c>
      <c r="Q81" s="4" t="s">
        <v>566</v>
      </c>
    </row>
    <row r="82" spans="2:17" x14ac:dyDescent="0.25">
      <c r="B82" t="s">
        <v>372</v>
      </c>
      <c r="C82" t="s">
        <v>231</v>
      </c>
      <c r="D82"/>
      <c r="I82" s="340" t="s">
        <v>1119</v>
      </c>
      <c r="J82" s="341" t="s">
        <v>544</v>
      </c>
      <c r="K82" s="341" t="s">
        <v>189</v>
      </c>
      <c r="L82" s="4" t="s">
        <v>566</v>
      </c>
      <c r="N82" s="4" t="s">
        <v>544</v>
      </c>
      <c r="O82" s="4" t="s">
        <v>493</v>
      </c>
      <c r="P82" s="4" t="s">
        <v>189</v>
      </c>
      <c r="Q82" s="4" t="s">
        <v>566</v>
      </c>
    </row>
    <row r="83" spans="2:17" x14ac:dyDescent="0.25">
      <c r="B83" t="s">
        <v>374</v>
      </c>
      <c r="C83" t="s">
        <v>231</v>
      </c>
      <c r="D83"/>
      <c r="I83" s="340" t="s">
        <v>1120</v>
      </c>
      <c r="J83" s="14" t="s">
        <v>545</v>
      </c>
      <c r="K83" s="14" t="s">
        <v>332</v>
      </c>
      <c r="L83" s="4" t="s">
        <v>566</v>
      </c>
      <c r="N83" s="4" t="s">
        <v>545</v>
      </c>
      <c r="O83" s="4" t="s">
        <v>494</v>
      </c>
      <c r="P83" s="4" t="s">
        <v>332</v>
      </c>
      <c r="Q83" s="4" t="s">
        <v>566</v>
      </c>
    </row>
    <row r="84" spans="2:17" x14ac:dyDescent="0.25">
      <c r="B84" t="s">
        <v>376</v>
      </c>
      <c r="C84" t="s">
        <v>232</v>
      </c>
      <c r="D84" t="s">
        <v>566</v>
      </c>
      <c r="I84" s="340" t="s">
        <v>1121</v>
      </c>
      <c r="J84" s="343" t="s">
        <v>595</v>
      </c>
      <c r="K84" s="345" t="s">
        <v>603</v>
      </c>
      <c r="L84" s="4" t="s">
        <v>566</v>
      </c>
      <c r="N84" s="4" t="s">
        <v>595</v>
      </c>
      <c r="O84" s="4" t="s">
        <v>579</v>
      </c>
      <c r="P84" s="4" t="s">
        <v>603</v>
      </c>
      <c r="Q84" s="4" t="s">
        <v>566</v>
      </c>
    </row>
    <row r="85" spans="2:17" x14ac:dyDescent="0.25">
      <c r="B85" t="s">
        <v>378</v>
      </c>
      <c r="C85" t="s">
        <v>235</v>
      </c>
      <c r="D85" t="s">
        <v>566</v>
      </c>
      <c r="I85" s="340" t="s">
        <v>1122</v>
      </c>
      <c r="J85" s="342" t="s">
        <v>596</v>
      </c>
      <c r="K85" s="4" t="s">
        <v>604</v>
      </c>
      <c r="L85" s="4" t="s">
        <v>566</v>
      </c>
      <c r="N85" s="4" t="s">
        <v>596</v>
      </c>
      <c r="O85" s="4" t="s">
        <v>580</v>
      </c>
      <c r="P85" s="4" t="s">
        <v>604</v>
      </c>
      <c r="Q85" s="4" t="s">
        <v>566</v>
      </c>
    </row>
    <row r="86" spans="2:17" x14ac:dyDescent="0.25">
      <c r="B86" t="s">
        <v>380</v>
      </c>
      <c r="C86" t="s">
        <v>238</v>
      </c>
      <c r="D86" t="s">
        <v>566</v>
      </c>
      <c r="I86" s="340" t="s">
        <v>1123</v>
      </c>
      <c r="J86" s="343" t="s">
        <v>597</v>
      </c>
      <c r="K86" s="345" t="s">
        <v>605</v>
      </c>
      <c r="L86" s="4" t="s">
        <v>566</v>
      </c>
      <c r="N86" s="4" t="s">
        <v>597</v>
      </c>
      <c r="O86" s="4" t="s">
        <v>581</v>
      </c>
      <c r="P86" s="4" t="s">
        <v>605</v>
      </c>
      <c r="Q86" s="4" t="s">
        <v>566</v>
      </c>
    </row>
    <row r="87" spans="2:17" x14ac:dyDescent="0.25">
      <c r="B87" t="s">
        <v>382</v>
      </c>
      <c r="C87" t="s">
        <v>240</v>
      </c>
      <c r="D87" t="s">
        <v>566</v>
      </c>
      <c r="I87" s="340" t="s">
        <v>1124</v>
      </c>
      <c r="J87" s="342" t="s">
        <v>598</v>
      </c>
      <c r="K87" s="4" t="s">
        <v>337</v>
      </c>
      <c r="L87" s="4" t="s">
        <v>566</v>
      </c>
      <c r="N87" s="4" t="s">
        <v>598</v>
      </c>
      <c r="O87" s="4" t="s">
        <v>707</v>
      </c>
      <c r="P87" s="4" t="s">
        <v>337</v>
      </c>
      <c r="Q87" s="4" t="s">
        <v>566</v>
      </c>
    </row>
    <row r="88" spans="2:17" x14ac:dyDescent="0.25">
      <c r="B88" t="s">
        <v>384</v>
      </c>
      <c r="C88" t="s">
        <v>240</v>
      </c>
      <c r="D88"/>
      <c r="I88" s="340" t="s">
        <v>1125</v>
      </c>
      <c r="J88" s="343" t="s">
        <v>599</v>
      </c>
      <c r="K88" s="345" t="s">
        <v>338</v>
      </c>
      <c r="L88" s="4" t="s">
        <v>566</v>
      </c>
      <c r="N88" s="4" t="s">
        <v>599</v>
      </c>
      <c r="O88" s="4" t="s">
        <v>710</v>
      </c>
      <c r="P88" s="4" t="s">
        <v>338</v>
      </c>
      <c r="Q88" s="4" t="s">
        <v>566</v>
      </c>
    </row>
    <row r="89" spans="2:17" x14ac:dyDescent="0.25">
      <c r="B89" t="s">
        <v>386</v>
      </c>
      <c r="C89" t="s">
        <v>240</v>
      </c>
      <c r="D89"/>
      <c r="I89" s="340" t="s">
        <v>1126</v>
      </c>
      <c r="J89" s="342" t="s">
        <v>600</v>
      </c>
      <c r="K89" s="4" t="s">
        <v>341</v>
      </c>
      <c r="L89" s="4" t="s">
        <v>566</v>
      </c>
      <c r="N89" s="4" t="s">
        <v>600</v>
      </c>
      <c r="O89" s="4" t="s">
        <v>582</v>
      </c>
      <c r="P89" s="4" t="s">
        <v>341</v>
      </c>
      <c r="Q89" s="4" t="s">
        <v>566</v>
      </c>
    </row>
    <row r="90" spans="2:17" x14ac:dyDescent="0.25">
      <c r="B90" t="s">
        <v>388</v>
      </c>
      <c r="C90" t="s">
        <v>242</v>
      </c>
      <c r="D90" t="s">
        <v>566</v>
      </c>
      <c r="I90" s="340" t="s">
        <v>1127</v>
      </c>
      <c r="J90" s="343" t="s">
        <v>1412</v>
      </c>
      <c r="K90" s="345" t="s">
        <v>606</v>
      </c>
      <c r="L90" s="4" t="s">
        <v>566</v>
      </c>
      <c r="N90" s="4" t="s">
        <v>1412</v>
      </c>
      <c r="O90" s="4" t="s">
        <v>583</v>
      </c>
      <c r="P90" s="4" t="s">
        <v>606</v>
      </c>
      <c r="Q90" s="4" t="s">
        <v>566</v>
      </c>
    </row>
    <row r="91" spans="2:17" x14ac:dyDescent="0.25">
      <c r="B91" t="s">
        <v>389</v>
      </c>
      <c r="C91" t="s">
        <v>242</v>
      </c>
      <c r="D91"/>
      <c r="I91" s="340" t="s">
        <v>1128</v>
      </c>
      <c r="J91" s="342" t="s">
        <v>601</v>
      </c>
      <c r="K91" s="4" t="s">
        <v>607</v>
      </c>
      <c r="L91" s="4" t="s">
        <v>566</v>
      </c>
      <c r="N91" s="4" t="s">
        <v>601</v>
      </c>
      <c r="O91" s="4" t="s">
        <v>584</v>
      </c>
      <c r="P91" s="4" t="s">
        <v>607</v>
      </c>
      <c r="Q91" s="4" t="s">
        <v>566</v>
      </c>
    </row>
    <row r="92" spans="2:17" x14ac:dyDescent="0.25">
      <c r="B92" t="s">
        <v>391</v>
      </c>
      <c r="C92" t="s">
        <v>244</v>
      </c>
      <c r="D92" t="s">
        <v>566</v>
      </c>
      <c r="I92" s="340" t="s">
        <v>1129</v>
      </c>
      <c r="J92" s="343" t="s">
        <v>602</v>
      </c>
      <c r="K92" s="345" t="s">
        <v>608</v>
      </c>
      <c r="L92" s="4" t="s">
        <v>566</v>
      </c>
      <c r="N92" s="4" t="s">
        <v>602</v>
      </c>
      <c r="O92" s="4" t="s">
        <v>585</v>
      </c>
      <c r="P92" s="4" t="s">
        <v>608</v>
      </c>
      <c r="Q92" s="4" t="s">
        <v>566</v>
      </c>
    </row>
    <row r="93" spans="2:17" x14ac:dyDescent="0.25">
      <c r="B93" t="s">
        <v>393</v>
      </c>
      <c r="C93" t="s">
        <v>244</v>
      </c>
      <c r="D93"/>
      <c r="I93" s="340" t="s">
        <v>1130</v>
      </c>
      <c r="J93" s="342" t="s">
        <v>713</v>
      </c>
      <c r="K93" s="10" t="s">
        <v>409</v>
      </c>
      <c r="L93" s="4" t="s">
        <v>566</v>
      </c>
      <c r="N93" s="4" t="s">
        <v>713</v>
      </c>
      <c r="O93" s="4" t="s">
        <v>706</v>
      </c>
      <c r="P93" s="4" t="s">
        <v>409</v>
      </c>
      <c r="Q93" s="4" t="s">
        <v>566</v>
      </c>
    </row>
    <row r="94" spans="2:17" x14ac:dyDescent="0.25">
      <c r="B94" t="s">
        <v>395</v>
      </c>
      <c r="C94" t="s">
        <v>246</v>
      </c>
      <c r="D94" t="s">
        <v>566</v>
      </c>
      <c r="I94" s="340" t="s">
        <v>1131</v>
      </c>
      <c r="J94" s="343" t="s">
        <v>725</v>
      </c>
      <c r="K94" s="340" t="s">
        <v>505</v>
      </c>
      <c r="L94" s="4" t="s">
        <v>566</v>
      </c>
      <c r="N94" s="4" t="s">
        <v>725</v>
      </c>
      <c r="O94" s="4" t="s">
        <v>708</v>
      </c>
      <c r="P94" s="4" t="s">
        <v>505</v>
      </c>
      <c r="Q94" s="4" t="s">
        <v>566</v>
      </c>
    </row>
    <row r="95" spans="2:17" x14ac:dyDescent="0.25">
      <c r="B95" t="s">
        <v>721</v>
      </c>
      <c r="C95" t="s">
        <v>246</v>
      </c>
      <c r="D95"/>
      <c r="I95" s="340" t="s">
        <v>1132</v>
      </c>
      <c r="J95" s="342" t="s">
        <v>732</v>
      </c>
      <c r="K95" s="10" t="s">
        <v>504</v>
      </c>
      <c r="L95" s="4" t="s">
        <v>566</v>
      </c>
      <c r="N95" s="4" t="s">
        <v>732</v>
      </c>
      <c r="O95" s="4" t="s">
        <v>711</v>
      </c>
      <c r="P95" s="4" t="s">
        <v>504</v>
      </c>
      <c r="Q95" s="4" t="s">
        <v>566</v>
      </c>
    </row>
    <row r="96" spans="2:17" x14ac:dyDescent="0.25">
      <c r="B96" t="s">
        <v>397</v>
      </c>
      <c r="C96" t="s">
        <v>248</v>
      </c>
      <c r="D96" t="s">
        <v>566</v>
      </c>
      <c r="I96" s="340" t="s">
        <v>1133</v>
      </c>
      <c r="J96" s="343" t="s">
        <v>726</v>
      </c>
      <c r="K96" s="340" t="s">
        <v>727</v>
      </c>
      <c r="L96" s="4" t="s">
        <v>566</v>
      </c>
      <c r="N96" s="4" t="s">
        <v>726</v>
      </c>
      <c r="O96" s="4" t="s">
        <v>709</v>
      </c>
      <c r="P96" s="4" t="s">
        <v>727</v>
      </c>
      <c r="Q96" s="4" t="s">
        <v>566</v>
      </c>
    </row>
    <row r="97" spans="2:17" x14ac:dyDescent="0.25">
      <c r="B97" t="s">
        <v>399</v>
      </c>
      <c r="C97" t="s">
        <v>248</v>
      </c>
      <c r="D97"/>
      <c r="I97" s="340" t="s">
        <v>1134</v>
      </c>
      <c r="J97" s="342" t="s">
        <v>733</v>
      </c>
      <c r="K97" s="10" t="s">
        <v>734</v>
      </c>
      <c r="L97" s="4" t="s">
        <v>566</v>
      </c>
      <c r="N97" s="4" t="s">
        <v>733</v>
      </c>
      <c r="O97" s="4" t="s">
        <v>712</v>
      </c>
      <c r="P97" s="4" t="s">
        <v>734</v>
      </c>
      <c r="Q97" s="4" t="s">
        <v>566</v>
      </c>
    </row>
    <row r="98" spans="2:17" x14ac:dyDescent="0.25">
      <c r="B98" t="s">
        <v>401</v>
      </c>
      <c r="C98" t="s">
        <v>248</v>
      </c>
      <c r="D98"/>
      <c r="I98" s="340" t="s">
        <v>1135</v>
      </c>
      <c r="J98" s="342" t="s">
        <v>807</v>
      </c>
      <c r="K98" s="10" t="s">
        <v>512</v>
      </c>
      <c r="L98" s="4" t="s">
        <v>566</v>
      </c>
      <c r="N98" s="4" t="s">
        <v>807</v>
      </c>
      <c r="O98" s="4" t="s">
        <v>809</v>
      </c>
      <c r="P98" s="4" t="s">
        <v>512</v>
      </c>
      <c r="Q98" s="4" t="s">
        <v>566</v>
      </c>
    </row>
    <row r="99" spans="2:17" x14ac:dyDescent="0.25">
      <c r="B99" t="s">
        <v>403</v>
      </c>
      <c r="C99" t="s">
        <v>251</v>
      </c>
      <c r="D99" t="s">
        <v>566</v>
      </c>
      <c r="I99" s="4" t="s">
        <v>1777</v>
      </c>
      <c r="J99" s="4" t="s">
        <v>1772</v>
      </c>
      <c r="K99" s="4" t="s">
        <v>1775</v>
      </c>
      <c r="L99" s="4" t="s">
        <v>566</v>
      </c>
      <c r="N99" s="4" t="s">
        <v>1772</v>
      </c>
      <c r="O99" s="4" t="s">
        <v>1767</v>
      </c>
      <c r="P99" s="4" t="s">
        <v>1775</v>
      </c>
      <c r="Q99" s="4" t="s">
        <v>566</v>
      </c>
    </row>
    <row r="100" spans="2:17" x14ac:dyDescent="0.25">
      <c r="B100" t="s">
        <v>405</v>
      </c>
      <c r="C100" t="s">
        <v>254</v>
      </c>
      <c r="D100" t="s">
        <v>566</v>
      </c>
    </row>
    <row r="101" spans="2:17" x14ac:dyDescent="0.25">
      <c r="B101" t="s">
        <v>408</v>
      </c>
      <c r="C101" t="s">
        <v>257</v>
      </c>
      <c r="D101" t="s">
        <v>566</v>
      </c>
    </row>
    <row r="102" spans="2:17" x14ac:dyDescent="0.25">
      <c r="B102" t="s">
        <v>411</v>
      </c>
      <c r="C102" t="s">
        <v>260</v>
      </c>
      <c r="D102" t="s">
        <v>566</v>
      </c>
    </row>
    <row r="103" spans="2:17" x14ac:dyDescent="0.25">
      <c r="B103" t="s">
        <v>498</v>
      </c>
      <c r="C103" t="s">
        <v>260</v>
      </c>
      <c r="D103"/>
    </row>
    <row r="104" spans="2:17" x14ac:dyDescent="0.25">
      <c r="B104" t="s">
        <v>413</v>
      </c>
      <c r="C104" t="s">
        <v>262</v>
      </c>
      <c r="D104" t="s">
        <v>566</v>
      </c>
    </row>
    <row r="105" spans="2:17" x14ac:dyDescent="0.25">
      <c r="B105" t="s">
        <v>415</v>
      </c>
      <c r="C105" t="s">
        <v>262</v>
      </c>
      <c r="D105"/>
    </row>
    <row r="106" spans="2:17" x14ac:dyDescent="0.25">
      <c r="B106" t="s">
        <v>417</v>
      </c>
      <c r="C106" t="s">
        <v>263</v>
      </c>
      <c r="D106" t="s">
        <v>566</v>
      </c>
    </row>
    <row r="107" spans="2:17" x14ac:dyDescent="0.25">
      <c r="B107" t="s">
        <v>588</v>
      </c>
      <c r="C107" t="s">
        <v>263</v>
      </c>
      <c r="D107"/>
    </row>
    <row r="108" spans="2:17" x14ac:dyDescent="0.25">
      <c r="B108" t="s">
        <v>1591</v>
      </c>
      <c r="C108" t="s">
        <v>263</v>
      </c>
      <c r="D108"/>
    </row>
    <row r="109" spans="2:17" x14ac:dyDescent="0.25">
      <c r="B109" t="s">
        <v>419</v>
      </c>
      <c r="C109" t="s">
        <v>266</v>
      </c>
      <c r="D109" t="s">
        <v>566</v>
      </c>
    </row>
    <row r="110" spans="2:17" x14ac:dyDescent="0.25">
      <c r="B110" t="s">
        <v>729</v>
      </c>
      <c r="C110" t="s">
        <v>266</v>
      </c>
      <c r="D110"/>
    </row>
    <row r="111" spans="2:17" x14ac:dyDescent="0.25">
      <c r="B111" t="s">
        <v>421</v>
      </c>
      <c r="C111" t="s">
        <v>266</v>
      </c>
      <c r="D111"/>
    </row>
    <row r="112" spans="2:17" x14ac:dyDescent="0.25">
      <c r="B112" t="s">
        <v>423</v>
      </c>
      <c r="C112" t="s">
        <v>267</v>
      </c>
      <c r="D112" t="s">
        <v>566</v>
      </c>
    </row>
    <row r="113" spans="2:4" x14ac:dyDescent="0.25">
      <c r="B113" t="s">
        <v>425</v>
      </c>
      <c r="C113" t="s">
        <v>267</v>
      </c>
      <c r="D113"/>
    </row>
    <row r="114" spans="2:4" x14ac:dyDescent="0.25">
      <c r="B114" t="s">
        <v>427</v>
      </c>
      <c r="C114" t="s">
        <v>267</v>
      </c>
      <c r="D114"/>
    </row>
    <row r="115" spans="2:4" x14ac:dyDescent="0.25">
      <c r="B115" t="s">
        <v>429</v>
      </c>
      <c r="C115" t="s">
        <v>267</v>
      </c>
      <c r="D115"/>
    </row>
    <row r="116" spans="2:4" x14ac:dyDescent="0.25">
      <c r="B116" t="s">
        <v>431</v>
      </c>
      <c r="C116" t="s">
        <v>269</v>
      </c>
      <c r="D116" t="s">
        <v>566</v>
      </c>
    </row>
    <row r="117" spans="2:4" x14ac:dyDescent="0.25">
      <c r="B117" t="s">
        <v>433</v>
      </c>
      <c r="C117" t="s">
        <v>270</v>
      </c>
      <c r="D117" t="s">
        <v>566</v>
      </c>
    </row>
    <row r="118" spans="2:4" x14ac:dyDescent="0.25">
      <c r="B118" t="s">
        <v>435</v>
      </c>
      <c r="C118" t="s">
        <v>273</v>
      </c>
      <c r="D118" t="s">
        <v>566</v>
      </c>
    </row>
    <row r="119" spans="2:4" x14ac:dyDescent="0.25">
      <c r="B119" t="s">
        <v>437</v>
      </c>
      <c r="C119" t="s">
        <v>273</v>
      </c>
      <c r="D119"/>
    </row>
    <row r="120" spans="2:4" x14ac:dyDescent="0.25">
      <c r="B120" t="s">
        <v>439</v>
      </c>
      <c r="C120" t="s">
        <v>276</v>
      </c>
      <c r="D120" t="s">
        <v>566</v>
      </c>
    </row>
    <row r="121" spans="2:4" x14ac:dyDescent="0.25">
      <c r="B121" t="s">
        <v>441</v>
      </c>
      <c r="C121" t="s">
        <v>279</v>
      </c>
      <c r="D121" t="s">
        <v>566</v>
      </c>
    </row>
    <row r="122" spans="2:4" x14ac:dyDescent="0.25">
      <c r="B122" t="s">
        <v>443</v>
      </c>
      <c r="C122" t="s">
        <v>279</v>
      </c>
      <c r="D122"/>
    </row>
    <row r="123" spans="2:4" x14ac:dyDescent="0.25">
      <c r="B123" t="s">
        <v>445</v>
      </c>
      <c r="C123" t="s">
        <v>279</v>
      </c>
      <c r="D123"/>
    </row>
    <row r="124" spans="2:4" x14ac:dyDescent="0.25">
      <c r="B124" t="s">
        <v>447</v>
      </c>
      <c r="C124" t="s">
        <v>279</v>
      </c>
      <c r="D124"/>
    </row>
    <row r="125" spans="2:4" x14ac:dyDescent="0.25">
      <c r="B125" t="s">
        <v>449</v>
      </c>
      <c r="C125" t="s">
        <v>279</v>
      </c>
      <c r="D125"/>
    </row>
    <row r="126" spans="2:4" x14ac:dyDescent="0.25">
      <c r="B126" t="s">
        <v>451</v>
      </c>
      <c r="C126" t="s">
        <v>282</v>
      </c>
      <c r="D126" t="s">
        <v>566</v>
      </c>
    </row>
    <row r="127" spans="2:4" x14ac:dyDescent="0.25">
      <c r="B127" t="s">
        <v>500</v>
      </c>
      <c r="C127" t="s">
        <v>282</v>
      </c>
      <c r="D127"/>
    </row>
    <row r="128" spans="2:4" x14ac:dyDescent="0.25">
      <c r="B128" t="s">
        <v>502</v>
      </c>
      <c r="C128" t="s">
        <v>282</v>
      </c>
      <c r="D128"/>
    </row>
    <row r="129" spans="2:4" x14ac:dyDescent="0.25">
      <c r="B129" t="s">
        <v>453</v>
      </c>
      <c r="C129" t="s">
        <v>285</v>
      </c>
      <c r="D129" t="s">
        <v>566</v>
      </c>
    </row>
    <row r="130" spans="2:4" x14ac:dyDescent="0.25">
      <c r="B130" t="s">
        <v>719</v>
      </c>
      <c r="C130" t="s">
        <v>285</v>
      </c>
      <c r="D130"/>
    </row>
    <row r="131" spans="2:4" x14ac:dyDescent="0.25">
      <c r="B131" t="s">
        <v>455</v>
      </c>
      <c r="C131" t="s">
        <v>286</v>
      </c>
      <c r="D131" t="s">
        <v>566</v>
      </c>
    </row>
    <row r="132" spans="2:4" x14ac:dyDescent="0.25">
      <c r="B132" t="s">
        <v>456</v>
      </c>
      <c r="C132" t="s">
        <v>286</v>
      </c>
      <c r="D132"/>
    </row>
    <row r="133" spans="2:4" x14ac:dyDescent="0.25">
      <c r="B133" t="s">
        <v>181</v>
      </c>
      <c r="C133" t="s">
        <v>286</v>
      </c>
      <c r="D133"/>
    </row>
    <row r="134" spans="2:4" x14ac:dyDescent="0.25">
      <c r="B134" t="s">
        <v>591</v>
      </c>
      <c r="C134" t="s">
        <v>286</v>
      </c>
      <c r="D134"/>
    </row>
    <row r="135" spans="2:4" x14ac:dyDescent="0.25">
      <c r="B135" t="s">
        <v>592</v>
      </c>
      <c r="C135" t="s">
        <v>286</v>
      </c>
      <c r="D135"/>
    </row>
    <row r="136" spans="2:4" x14ac:dyDescent="0.25">
      <c r="B136" t="s">
        <v>731</v>
      </c>
      <c r="C136" t="s">
        <v>286</v>
      </c>
      <c r="D136"/>
    </row>
    <row r="137" spans="2:4" x14ac:dyDescent="0.25">
      <c r="B137" t="s">
        <v>458</v>
      </c>
      <c r="C137" t="s">
        <v>289</v>
      </c>
      <c r="D137" t="s">
        <v>566</v>
      </c>
    </row>
    <row r="138" spans="2:4" x14ac:dyDescent="0.25">
      <c r="B138" t="s">
        <v>460</v>
      </c>
      <c r="C138" t="s">
        <v>289</v>
      </c>
      <c r="D138"/>
    </row>
    <row r="139" spans="2:4" x14ac:dyDescent="0.25">
      <c r="B139" t="s">
        <v>462</v>
      </c>
      <c r="C139" t="s">
        <v>289</v>
      </c>
      <c r="D139"/>
    </row>
    <row r="140" spans="2:4" x14ac:dyDescent="0.25">
      <c r="B140" t="s">
        <v>464</v>
      </c>
      <c r="C140" t="s">
        <v>289</v>
      </c>
      <c r="D140"/>
    </row>
    <row r="141" spans="2:4" x14ac:dyDescent="0.25">
      <c r="B141" t="s">
        <v>466</v>
      </c>
      <c r="C141" t="s">
        <v>293</v>
      </c>
      <c r="D141" t="s">
        <v>566</v>
      </c>
    </row>
    <row r="142" spans="2:4" x14ac:dyDescent="0.25">
      <c r="B142" t="s">
        <v>468</v>
      </c>
      <c r="C142" t="s">
        <v>296</v>
      </c>
      <c r="D142" t="s">
        <v>566</v>
      </c>
    </row>
    <row r="143" spans="2:4" x14ac:dyDescent="0.25">
      <c r="B143" t="s">
        <v>470</v>
      </c>
      <c r="C143" t="s">
        <v>298</v>
      </c>
      <c r="D143" t="s">
        <v>566</v>
      </c>
    </row>
    <row r="144" spans="2:4" x14ac:dyDescent="0.25">
      <c r="B144" t="s">
        <v>472</v>
      </c>
      <c r="C144" t="s">
        <v>298</v>
      </c>
      <c r="D144"/>
    </row>
    <row r="145" spans="2:4" x14ac:dyDescent="0.25">
      <c r="B145" t="s">
        <v>474</v>
      </c>
      <c r="C145" t="s">
        <v>298</v>
      </c>
      <c r="D145"/>
    </row>
    <row r="146" spans="2:4" x14ac:dyDescent="0.25">
      <c r="B146" t="s">
        <v>476</v>
      </c>
      <c r="C146" t="s">
        <v>301</v>
      </c>
      <c r="D146" t="s">
        <v>566</v>
      </c>
    </row>
    <row r="147" spans="2:4" x14ac:dyDescent="0.25">
      <c r="B147" t="s">
        <v>507</v>
      </c>
      <c r="C147" t="s">
        <v>477</v>
      </c>
      <c r="D147" t="s">
        <v>566</v>
      </c>
    </row>
    <row r="148" spans="2:4" x14ac:dyDescent="0.25">
      <c r="B148" t="s">
        <v>717</v>
      </c>
      <c r="C148" t="s">
        <v>477</v>
      </c>
      <c r="D148"/>
    </row>
    <row r="149" spans="2:4" x14ac:dyDescent="0.25">
      <c r="B149" t="s">
        <v>509</v>
      </c>
      <c r="C149" t="s">
        <v>477</v>
      </c>
      <c r="D149"/>
    </row>
    <row r="150" spans="2:4" x14ac:dyDescent="0.25">
      <c r="B150" t="s">
        <v>511</v>
      </c>
      <c r="C150" t="s">
        <v>478</v>
      </c>
      <c r="D150" t="s">
        <v>566</v>
      </c>
    </row>
    <row r="151" spans="2:4" x14ac:dyDescent="0.25">
      <c r="B151" t="s">
        <v>514</v>
      </c>
      <c r="C151" t="s">
        <v>478</v>
      </c>
      <c r="D151"/>
    </row>
    <row r="152" spans="2:4" x14ac:dyDescent="0.25">
      <c r="B152" t="s">
        <v>516</v>
      </c>
      <c r="C152" t="s">
        <v>478</v>
      </c>
      <c r="D152"/>
    </row>
    <row r="153" spans="2:4" x14ac:dyDescent="0.25">
      <c r="B153" t="s">
        <v>518</v>
      </c>
      <c r="C153" t="s">
        <v>479</v>
      </c>
      <c r="D153" t="s">
        <v>566</v>
      </c>
    </row>
    <row r="154" spans="2:4" x14ac:dyDescent="0.25">
      <c r="B154" t="s">
        <v>523</v>
      </c>
      <c r="C154" t="s">
        <v>479</v>
      </c>
      <c r="D154"/>
    </row>
    <row r="155" spans="2:4" x14ac:dyDescent="0.25">
      <c r="B155" t="s">
        <v>521</v>
      </c>
      <c r="C155" t="s">
        <v>479</v>
      </c>
      <c r="D155"/>
    </row>
    <row r="156" spans="2:4" x14ac:dyDescent="0.25">
      <c r="B156" t="s">
        <v>519</v>
      </c>
      <c r="C156" t="s">
        <v>479</v>
      </c>
      <c r="D156"/>
    </row>
    <row r="157" spans="2:4" x14ac:dyDescent="0.25">
      <c r="B157" t="s">
        <v>406</v>
      </c>
      <c r="C157" t="s">
        <v>480</v>
      </c>
      <c r="D157" t="s">
        <v>566</v>
      </c>
    </row>
    <row r="158" spans="2:4" x14ac:dyDescent="0.25">
      <c r="B158" t="s">
        <v>354</v>
      </c>
      <c r="C158" t="s">
        <v>481</v>
      </c>
      <c r="D158" t="s">
        <v>566</v>
      </c>
    </row>
    <row r="159" spans="2:4" x14ac:dyDescent="0.25">
      <c r="B159" t="s">
        <v>169</v>
      </c>
      <c r="C159" t="s">
        <v>482</v>
      </c>
      <c r="D159" t="s">
        <v>566</v>
      </c>
    </row>
    <row r="160" spans="2:4" x14ac:dyDescent="0.25">
      <c r="B160" t="s">
        <v>171</v>
      </c>
      <c r="C160" t="s">
        <v>482</v>
      </c>
      <c r="D160"/>
    </row>
    <row r="161" spans="2:4" x14ac:dyDescent="0.25">
      <c r="B161" t="s">
        <v>172</v>
      </c>
      <c r="C161" t="s">
        <v>483</v>
      </c>
      <c r="D161" t="s">
        <v>566</v>
      </c>
    </row>
    <row r="162" spans="2:4" x14ac:dyDescent="0.25">
      <c r="B162" t="s">
        <v>529</v>
      </c>
      <c r="C162" t="s">
        <v>484</v>
      </c>
      <c r="D162" t="s">
        <v>566</v>
      </c>
    </row>
    <row r="163" spans="2:4" x14ac:dyDescent="0.25">
      <c r="B163" t="s">
        <v>531</v>
      </c>
      <c r="C163" t="s">
        <v>485</v>
      </c>
      <c r="D163" t="s">
        <v>566</v>
      </c>
    </row>
    <row r="164" spans="2:4" x14ac:dyDescent="0.25">
      <c r="B164" t="s">
        <v>594</v>
      </c>
      <c r="C164" t="s">
        <v>485</v>
      </c>
      <c r="D164"/>
    </row>
    <row r="165" spans="2:4" x14ac:dyDescent="0.25">
      <c r="B165" t="s">
        <v>533</v>
      </c>
      <c r="C165" t="s">
        <v>486</v>
      </c>
      <c r="D165" t="s">
        <v>566</v>
      </c>
    </row>
    <row r="166" spans="2:4" x14ac:dyDescent="0.25">
      <c r="B166" t="s">
        <v>261</v>
      </c>
      <c r="C166" t="s">
        <v>486</v>
      </c>
      <c r="D166"/>
    </row>
    <row r="167" spans="2:4" x14ac:dyDescent="0.25">
      <c r="B167" t="s">
        <v>268</v>
      </c>
      <c r="C167" t="s">
        <v>486</v>
      </c>
      <c r="D167"/>
    </row>
    <row r="168" spans="2:4" x14ac:dyDescent="0.25">
      <c r="B168" t="s">
        <v>213</v>
      </c>
      <c r="C168" t="s">
        <v>487</v>
      </c>
      <c r="D168" t="s">
        <v>566</v>
      </c>
    </row>
    <row r="169" spans="2:4" x14ac:dyDescent="0.25">
      <c r="B169" t="s">
        <v>1589</v>
      </c>
      <c r="C169" t="s">
        <v>487</v>
      </c>
      <c r="D169"/>
    </row>
    <row r="170" spans="2:4" x14ac:dyDescent="0.25">
      <c r="B170" t="s">
        <v>221</v>
      </c>
      <c r="C170" t="s">
        <v>487</v>
      </c>
      <c r="D170"/>
    </row>
    <row r="171" spans="2:4" x14ac:dyDescent="0.25">
      <c r="B171" t="s">
        <v>223</v>
      </c>
      <c r="C171" t="s">
        <v>487</v>
      </c>
      <c r="D171"/>
    </row>
    <row r="172" spans="2:4" x14ac:dyDescent="0.25">
      <c r="B172" t="s">
        <v>225</v>
      </c>
      <c r="C172" t="s">
        <v>488</v>
      </c>
      <c r="D172" t="s">
        <v>566</v>
      </c>
    </row>
    <row r="173" spans="2:4" x14ac:dyDescent="0.25">
      <c r="B173" t="s">
        <v>211</v>
      </c>
      <c r="C173" t="s">
        <v>488</v>
      </c>
      <c r="D173"/>
    </row>
    <row r="174" spans="2:4" x14ac:dyDescent="0.25">
      <c r="B174" t="s">
        <v>1588</v>
      </c>
      <c r="C174" t="s">
        <v>488</v>
      </c>
      <c r="D174"/>
    </row>
    <row r="175" spans="2:4" x14ac:dyDescent="0.25">
      <c r="B175" t="s">
        <v>219</v>
      </c>
      <c r="C175" t="s">
        <v>488</v>
      </c>
      <c r="D175"/>
    </row>
    <row r="176" spans="2:4" x14ac:dyDescent="0.25">
      <c r="B176" t="s">
        <v>217</v>
      </c>
      <c r="C176" t="s">
        <v>489</v>
      </c>
      <c r="D176" t="s">
        <v>566</v>
      </c>
    </row>
    <row r="177" spans="2:4" x14ac:dyDescent="0.25">
      <c r="B177" t="s">
        <v>215</v>
      </c>
      <c r="C177" t="s">
        <v>489</v>
      </c>
      <c r="D177"/>
    </row>
    <row r="178" spans="2:4" x14ac:dyDescent="0.25">
      <c r="B178" t="s">
        <v>1590</v>
      </c>
      <c r="C178" t="s">
        <v>489</v>
      </c>
      <c r="D178"/>
    </row>
    <row r="179" spans="2:4" x14ac:dyDescent="0.25">
      <c r="B179" t="s">
        <v>201</v>
      </c>
      <c r="C179" t="s">
        <v>490</v>
      </c>
      <c r="D179" t="s">
        <v>566</v>
      </c>
    </row>
    <row r="180" spans="2:4" x14ac:dyDescent="0.25">
      <c r="B180" t="s">
        <v>187</v>
      </c>
      <c r="C180" t="s">
        <v>491</v>
      </c>
      <c r="D180" t="s">
        <v>566</v>
      </c>
    </row>
    <row r="181" spans="2:4" x14ac:dyDescent="0.25">
      <c r="B181" t="s">
        <v>191</v>
      </c>
      <c r="C181" t="s">
        <v>492</v>
      </c>
      <c r="D181" t="s">
        <v>566</v>
      </c>
    </row>
    <row r="182" spans="2:4" x14ac:dyDescent="0.25">
      <c r="B182" t="s">
        <v>189</v>
      </c>
      <c r="C182" t="s">
        <v>493</v>
      </c>
      <c r="D182" t="s">
        <v>566</v>
      </c>
    </row>
    <row r="183" spans="2:4" x14ac:dyDescent="0.25">
      <c r="B183" t="s">
        <v>193</v>
      </c>
      <c r="C183" t="s">
        <v>493</v>
      </c>
      <c r="D183"/>
    </row>
    <row r="184" spans="2:4" x14ac:dyDescent="0.25">
      <c r="B184" t="s">
        <v>332</v>
      </c>
      <c r="C184" t="s">
        <v>494</v>
      </c>
      <c r="D184" t="s">
        <v>566</v>
      </c>
    </row>
    <row r="185" spans="2:4" x14ac:dyDescent="0.25">
      <c r="B185" t="s">
        <v>331</v>
      </c>
      <c r="C185" t="s">
        <v>494</v>
      </c>
      <c r="D185"/>
    </row>
    <row r="186" spans="2:4" x14ac:dyDescent="0.25">
      <c r="B186" t="s">
        <v>333</v>
      </c>
      <c r="C186" t="s">
        <v>494</v>
      </c>
      <c r="D186"/>
    </row>
    <row r="187" spans="2:4" x14ac:dyDescent="0.25">
      <c r="B187" t="s">
        <v>334</v>
      </c>
      <c r="C187" t="s">
        <v>494</v>
      </c>
      <c r="D187"/>
    </row>
    <row r="188" spans="2:4" x14ac:dyDescent="0.25">
      <c r="B188" t="s">
        <v>603</v>
      </c>
      <c r="C188" t="s">
        <v>579</v>
      </c>
      <c r="D188" t="s">
        <v>566</v>
      </c>
    </row>
    <row r="189" spans="2:4" x14ac:dyDescent="0.25">
      <c r="B189" t="s">
        <v>604</v>
      </c>
      <c r="C189" t="s">
        <v>580</v>
      </c>
      <c r="D189" t="s">
        <v>566</v>
      </c>
    </row>
    <row r="190" spans="2:4" x14ac:dyDescent="0.25">
      <c r="B190" t="s">
        <v>605</v>
      </c>
      <c r="C190" t="s">
        <v>581</v>
      </c>
      <c r="D190" t="s">
        <v>566</v>
      </c>
    </row>
    <row r="191" spans="2:4" x14ac:dyDescent="0.25">
      <c r="B191" t="s">
        <v>337</v>
      </c>
      <c r="C191" t="s">
        <v>707</v>
      </c>
      <c r="D191" t="s">
        <v>566</v>
      </c>
    </row>
    <row r="192" spans="2:4" x14ac:dyDescent="0.25">
      <c r="B192" t="s">
        <v>338</v>
      </c>
      <c r="C192" t="s">
        <v>710</v>
      </c>
      <c r="D192" t="s">
        <v>566</v>
      </c>
    </row>
    <row r="193" spans="2:4" x14ac:dyDescent="0.25">
      <c r="B193" t="s">
        <v>341</v>
      </c>
      <c r="C193" t="s">
        <v>582</v>
      </c>
      <c r="D193" t="s">
        <v>566</v>
      </c>
    </row>
    <row r="194" spans="2:4" x14ac:dyDescent="0.25">
      <c r="B194" t="s">
        <v>606</v>
      </c>
      <c r="C194" t="s">
        <v>583</v>
      </c>
      <c r="D194" t="s">
        <v>566</v>
      </c>
    </row>
    <row r="195" spans="2:4" x14ac:dyDescent="0.25">
      <c r="B195" t="s">
        <v>607</v>
      </c>
      <c r="C195" t="s">
        <v>584</v>
      </c>
      <c r="D195" t="s">
        <v>566</v>
      </c>
    </row>
    <row r="196" spans="2:4" x14ac:dyDescent="0.25">
      <c r="B196" t="s">
        <v>608</v>
      </c>
      <c r="C196" t="s">
        <v>585</v>
      </c>
      <c r="D196" t="s">
        <v>566</v>
      </c>
    </row>
    <row r="197" spans="2:4" x14ac:dyDescent="0.25">
      <c r="B197" t="s">
        <v>409</v>
      </c>
      <c r="C197" t="s">
        <v>706</v>
      </c>
      <c r="D197" t="s">
        <v>566</v>
      </c>
    </row>
    <row r="198" spans="2:4" x14ac:dyDescent="0.25">
      <c r="B198" t="s">
        <v>505</v>
      </c>
      <c r="C198" t="s">
        <v>708</v>
      </c>
      <c r="D198" t="s">
        <v>566</v>
      </c>
    </row>
    <row r="199" spans="2:4" x14ac:dyDescent="0.25">
      <c r="B199" t="s">
        <v>504</v>
      </c>
      <c r="C199" t="s">
        <v>711</v>
      </c>
      <c r="D199" t="s">
        <v>566</v>
      </c>
    </row>
    <row r="200" spans="2:4" x14ac:dyDescent="0.25">
      <c r="B200" t="s">
        <v>727</v>
      </c>
      <c r="C200" t="s">
        <v>709</v>
      </c>
      <c r="D200" t="s">
        <v>566</v>
      </c>
    </row>
    <row r="201" spans="2:4" x14ac:dyDescent="0.25">
      <c r="B201" t="s">
        <v>734</v>
      </c>
      <c r="C201" t="s">
        <v>712</v>
      </c>
      <c r="D201" t="s">
        <v>566</v>
      </c>
    </row>
    <row r="202" spans="2:4" x14ac:dyDescent="0.25">
      <c r="B202" t="s">
        <v>512</v>
      </c>
      <c r="C202" t="s">
        <v>809</v>
      </c>
      <c r="D202" t="s">
        <v>566</v>
      </c>
    </row>
    <row r="203" spans="2:4" x14ac:dyDescent="0.25">
      <c r="B203" s="336" t="s">
        <v>1775</v>
      </c>
      <c r="C203" t="s">
        <v>1767</v>
      </c>
      <c r="D203" t="s">
        <v>566</v>
      </c>
    </row>
    <row r="204" spans="2:4" x14ac:dyDescent="0.25">
      <c r="B204" s="336" t="s">
        <v>1776</v>
      </c>
      <c r="C204" t="s">
        <v>1767</v>
      </c>
      <c r="D204"/>
    </row>
  </sheetData>
  <sheetProtection algorithmName="SHA-512" hashValue="z8apszn/tih+5NNl0jjVxHuLFmcPyGxRPNYu81KEDiBn1HEXPu4Rwfp3xjGtmc24oDhkzmeT1RzdWwfNX0pM+A==" saltValue="se1srFiz8M6216k7y9rT9w==" spinCount="100000" sheet="1" objects="1" scenarios="1"/>
  <autoFilter ref="B2:M204" xr:uid="{00000000-0001-0000-0300-000000000000}"/>
  <sortState xmlns:xlrd2="http://schemas.microsoft.com/office/spreadsheetml/2017/richdata2" ref="N3:Q99">
    <sortCondition ref="O3:O99"/>
  </sortState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F36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28515625" style="406" customWidth="1"/>
    <col min="2" max="2" width="43.140625" style="43" customWidth="1"/>
    <col min="3" max="3" width="63.85546875" style="43" customWidth="1"/>
    <col min="4" max="4" width="2.85546875" style="43" customWidth="1"/>
    <col min="5" max="5" width="45" style="43" customWidth="1"/>
    <col min="6" max="6" width="11.42578125" style="43"/>
    <col min="7" max="16384" width="11.42578125" style="44"/>
  </cols>
  <sheetData>
    <row r="1" spans="1:5" x14ac:dyDescent="0.25">
      <c r="A1" s="406">
        <v>1</v>
      </c>
    </row>
    <row r="2" spans="1:5" ht="33.75" x14ac:dyDescent="0.5">
      <c r="A2" s="406">
        <v>2</v>
      </c>
      <c r="B2" s="462" t="s">
        <v>1735</v>
      </c>
      <c r="C2" s="462"/>
      <c r="D2" s="462"/>
      <c r="E2" s="462"/>
    </row>
    <row r="3" spans="1:5" ht="31.5" x14ac:dyDescent="0.25">
      <c r="A3" s="406">
        <v>3</v>
      </c>
      <c r="B3" s="463" t="s">
        <v>1724</v>
      </c>
      <c r="C3" s="463"/>
      <c r="D3" s="463"/>
      <c r="E3" s="463"/>
    </row>
    <row r="4" spans="1:5" ht="31.5" customHeight="1" x14ac:dyDescent="0.25">
      <c r="A4" s="406">
        <v>4</v>
      </c>
      <c r="B4" s="464" t="s">
        <v>1725</v>
      </c>
      <c r="C4" s="464"/>
      <c r="D4" s="464"/>
      <c r="E4" s="464"/>
    </row>
    <row r="5" spans="1:5" ht="12" customHeight="1" x14ac:dyDescent="0.25">
      <c r="A5" s="406">
        <v>5</v>
      </c>
      <c r="D5" s="45"/>
      <c r="E5" s="458" t="s">
        <v>1745</v>
      </c>
    </row>
    <row r="6" spans="1:5" ht="21.75" customHeight="1" x14ac:dyDescent="0.25">
      <c r="A6" s="406">
        <v>6</v>
      </c>
      <c r="B6" s="46" t="s">
        <v>118</v>
      </c>
      <c r="C6" s="246"/>
      <c r="D6" s="47"/>
      <c r="E6" s="459"/>
    </row>
    <row r="7" spans="1:5" ht="29.25" customHeight="1" x14ac:dyDescent="0.25">
      <c r="A7" s="406">
        <v>7</v>
      </c>
      <c r="B7" s="46" t="str">
        <f>IF(E9="*","Sede Central:","Satélite:")</f>
        <v>Satélite:</v>
      </c>
      <c r="C7" s="247"/>
      <c r="D7" s="47"/>
      <c r="E7" s="460" t="str">
        <f>CONCATENATE("8.",C8,C6,"-",C7)</f>
        <v>8.-</v>
      </c>
    </row>
    <row r="8" spans="1:5" ht="21" customHeight="1" x14ac:dyDescent="0.25">
      <c r="A8" s="406">
        <v>8</v>
      </c>
      <c r="B8" s="46" t="s">
        <v>1</v>
      </c>
      <c r="C8" s="48" t="str">
        <f>IFERROR(VLOOKUP(C7,datos,3,0),"")</f>
        <v/>
      </c>
      <c r="D8" s="47"/>
      <c r="E8" s="461"/>
    </row>
    <row r="9" spans="1:5" ht="20.25" customHeight="1" x14ac:dyDescent="0.25">
      <c r="A9" s="406">
        <v>9</v>
      </c>
      <c r="B9" s="46"/>
      <c r="D9" s="49" t="str">
        <f>IF(C7="","","XX")</f>
        <v/>
      </c>
      <c r="E9" s="49" t="str">
        <f>IFERROR(VLOOKUP(C8,datos_1,3,0),"")</f>
        <v/>
      </c>
    </row>
    <row r="10" spans="1:5" ht="20.25" customHeight="1" x14ac:dyDescent="0.25">
      <c r="A10" s="406">
        <v>10</v>
      </c>
      <c r="B10" s="46" t="str">
        <f>IF(C10="","","CINDEA al que pertenece:")</f>
        <v/>
      </c>
      <c r="C10" s="254" t="str">
        <f>IFERROR(IF(E9="*","",IF(D9="XX",VLOOKUP(C6,cindea,2,0),"")),"")</f>
        <v/>
      </c>
      <c r="D10" s="47"/>
      <c r="E10" s="50"/>
    </row>
    <row r="11" spans="1:5" ht="20.25" customHeight="1" x14ac:dyDescent="0.25">
      <c r="A11" s="406">
        <v>11</v>
      </c>
      <c r="B11" s="46"/>
      <c r="D11" s="47"/>
      <c r="E11" s="50"/>
    </row>
    <row r="12" spans="1:5" ht="20.25" customHeight="1" x14ac:dyDescent="0.25">
      <c r="A12" s="406">
        <v>12</v>
      </c>
      <c r="B12" s="46" t="s">
        <v>1713</v>
      </c>
      <c r="C12" s="248" t="str">
        <f>IFERROR(VLOOKUP(C7,datos,17,0),"")</f>
        <v/>
      </c>
      <c r="D12" s="51"/>
    </row>
    <row r="13" spans="1:5" ht="20.25" customHeight="1" x14ac:dyDescent="0.25">
      <c r="A13" s="406">
        <v>13</v>
      </c>
      <c r="B13" s="46" t="s">
        <v>1714</v>
      </c>
      <c r="C13" s="248" t="str">
        <f>IFERROR(VLOOKUP(C7,datos,18,0),"")</f>
        <v/>
      </c>
      <c r="D13" s="51"/>
      <c r="E13" s="52" t="s">
        <v>1715</v>
      </c>
    </row>
    <row r="14" spans="1:5" ht="20.25" customHeight="1" x14ac:dyDescent="0.25">
      <c r="A14" s="406">
        <v>14</v>
      </c>
      <c r="B14" s="46"/>
      <c r="C14" s="53"/>
      <c r="D14" s="51"/>
    </row>
    <row r="15" spans="1:5" ht="20.25" customHeight="1" x14ac:dyDescent="0.25">
      <c r="A15" s="406">
        <v>15</v>
      </c>
      <c r="B15" s="46" t="s">
        <v>1716</v>
      </c>
      <c r="C15" s="249" t="str">
        <f>IFERROR(VLOOKUP(C16,prov,2,0),"")</f>
        <v/>
      </c>
      <c r="D15" s="54"/>
    </row>
    <row r="16" spans="1:5" ht="20.25" customHeight="1" x14ac:dyDescent="0.25">
      <c r="A16" s="406">
        <v>16</v>
      </c>
      <c r="B16" s="46" t="s">
        <v>701</v>
      </c>
      <c r="C16" s="55" t="str">
        <f>IFERROR(VLOOKUP($C$7,datos,7,0),"")</f>
        <v/>
      </c>
      <c r="D16" s="54"/>
    </row>
    <row r="17" spans="1:5" ht="20.25" customHeight="1" x14ac:dyDescent="0.25">
      <c r="A17" s="406">
        <v>17</v>
      </c>
      <c r="B17" s="56" t="s">
        <v>1717</v>
      </c>
      <c r="C17" s="250" t="str">
        <f>IFERROR(VLOOKUP($C$7,datos,16,0),"")</f>
        <v/>
      </c>
      <c r="D17" s="57"/>
    </row>
    <row r="18" spans="1:5" ht="20.25" customHeight="1" x14ac:dyDescent="0.25">
      <c r="A18" s="406">
        <v>18</v>
      </c>
      <c r="B18" s="56" t="s">
        <v>117</v>
      </c>
      <c r="C18" s="250" t="str">
        <f>IFERROR(VLOOKUP($C$7,datos,5,0),"")</f>
        <v/>
      </c>
      <c r="D18" s="57"/>
      <c r="E18" s="52" t="s">
        <v>1718</v>
      </c>
    </row>
    <row r="19" spans="1:5" ht="20.25" customHeight="1" x14ac:dyDescent="0.25">
      <c r="A19" s="406">
        <v>19</v>
      </c>
      <c r="B19" s="56" t="s">
        <v>12</v>
      </c>
      <c r="C19" s="251" t="str">
        <f>IFERROR(VLOOKUP($C$7,datos,6,0),"")</f>
        <v/>
      </c>
      <c r="D19" s="57"/>
    </row>
    <row r="20" spans="1:5" ht="20.25" customHeight="1" x14ac:dyDescent="0.25">
      <c r="A20" s="406">
        <v>20</v>
      </c>
      <c r="B20" s="56"/>
      <c r="C20" s="58"/>
      <c r="D20" s="57"/>
      <c r="E20" s="59"/>
    </row>
    <row r="21" spans="1:5" s="43" customFormat="1" ht="36" customHeight="1" x14ac:dyDescent="0.25">
      <c r="A21" s="406">
        <v>21</v>
      </c>
      <c r="C21" s="253" t="str">
        <f>IFERROR(IF(E9="*","Tiene Satélites nuevos? Indíquelos seguidamente, y complete un formulario para cada uno",""),"")</f>
        <v/>
      </c>
    </row>
    <row r="22" spans="1:5" ht="20.25" customHeight="1" x14ac:dyDescent="0.25">
      <c r="A22" s="406">
        <v>22</v>
      </c>
      <c r="B22" s="60"/>
      <c r="C22" s="60"/>
    </row>
    <row r="23" spans="1:5" s="43" customFormat="1" ht="20.25" customHeight="1" x14ac:dyDescent="0.25">
      <c r="A23" s="406">
        <v>23</v>
      </c>
      <c r="B23" s="56" t="str">
        <f>IF($E$9="*","1.","")</f>
        <v/>
      </c>
      <c r="C23" s="61" t="str">
        <f>IF(B23="","",0)</f>
        <v/>
      </c>
      <c r="E23" s="52" t="s">
        <v>1719</v>
      </c>
    </row>
    <row r="24" spans="1:5" s="43" customFormat="1" ht="20.25" customHeight="1" x14ac:dyDescent="0.25">
      <c r="A24" s="406">
        <v>24</v>
      </c>
      <c r="B24" s="56" t="str">
        <f>IF($E$9="*","2.","")</f>
        <v/>
      </c>
      <c r="C24" s="62" t="str">
        <f t="shared" ref="C24:C26" si="0">IF(B24="","",0)</f>
        <v/>
      </c>
    </row>
    <row r="25" spans="1:5" s="43" customFormat="1" ht="20.25" customHeight="1" x14ac:dyDescent="0.25">
      <c r="A25" s="406">
        <v>25</v>
      </c>
      <c r="B25" s="56" t="str">
        <f>IF($E$9="*","3.","")</f>
        <v/>
      </c>
      <c r="C25" s="62" t="str">
        <f t="shared" si="0"/>
        <v/>
      </c>
      <c r="E25" s="455" t="s">
        <v>1736</v>
      </c>
    </row>
    <row r="26" spans="1:5" s="43" customFormat="1" ht="20.25" customHeight="1" x14ac:dyDescent="0.25">
      <c r="A26" s="406">
        <v>26</v>
      </c>
      <c r="B26" s="56" t="str">
        <f>IF($E$9="*","4.","")</f>
        <v/>
      </c>
      <c r="C26" s="62" t="str">
        <f t="shared" si="0"/>
        <v/>
      </c>
      <c r="E26" s="456"/>
    </row>
    <row r="27" spans="1:5" s="43" customFormat="1" ht="20.25" customHeight="1" x14ac:dyDescent="0.25">
      <c r="A27" s="406">
        <v>27</v>
      </c>
      <c r="B27" s="63"/>
      <c r="E27" s="456"/>
    </row>
    <row r="28" spans="1:5" s="43" customFormat="1" ht="20.25" customHeight="1" x14ac:dyDescent="0.25">
      <c r="A28" s="406">
        <v>28</v>
      </c>
      <c r="B28" s="46" t="s">
        <v>1720</v>
      </c>
      <c r="C28" s="252" t="str">
        <f>IFERROR(VLOOKUP($C$7,datos,19,0),"")</f>
        <v/>
      </c>
      <c r="D28" s="64"/>
      <c r="E28" s="456"/>
    </row>
    <row r="29" spans="1:5" s="43" customFormat="1" ht="20.25" customHeight="1" x14ac:dyDescent="0.25">
      <c r="A29" s="406">
        <v>29</v>
      </c>
      <c r="B29" s="46" t="s">
        <v>1721</v>
      </c>
      <c r="C29" s="248" t="str">
        <f>IFERROR(VLOOKUP($C$7,datos,20,0),"")</f>
        <v/>
      </c>
      <c r="D29" s="65"/>
      <c r="E29" s="456"/>
    </row>
    <row r="30" spans="1:5" ht="20.25" customHeight="1" x14ac:dyDescent="0.25">
      <c r="A30" s="406">
        <v>30</v>
      </c>
      <c r="B30" s="46" t="s">
        <v>1722</v>
      </c>
      <c r="C30" s="252" t="str">
        <f>IFERROR(VLOOKUP($C$7,datos,21,0),"")</f>
        <v/>
      </c>
      <c r="D30" s="57"/>
      <c r="E30" s="456"/>
    </row>
    <row r="31" spans="1:5" ht="20.25" customHeight="1" x14ac:dyDescent="0.25">
      <c r="A31" s="406">
        <v>31</v>
      </c>
      <c r="B31" s="46" t="s">
        <v>1723</v>
      </c>
      <c r="C31" s="248" t="str">
        <f>IFERROR(VLOOKUP($C$7,datos,22,0),"")</f>
        <v/>
      </c>
      <c r="E31" s="456"/>
    </row>
    <row r="32" spans="1:5" x14ac:dyDescent="0.25">
      <c r="A32" s="407"/>
      <c r="B32" s="66"/>
      <c r="D32" s="67"/>
      <c r="E32" s="457"/>
    </row>
    <row r="33" spans="3:5" x14ac:dyDescent="0.25">
      <c r="C33" s="67"/>
      <c r="D33" s="67"/>
    </row>
    <row r="34" spans="3:5" x14ac:dyDescent="0.25">
      <c r="C34" s="67"/>
      <c r="D34" s="67"/>
    </row>
    <row r="35" spans="3:5" x14ac:dyDescent="0.25">
      <c r="C35" s="67"/>
      <c r="D35" s="67"/>
    </row>
    <row r="36" spans="3:5" x14ac:dyDescent="0.25">
      <c r="C36" s="67"/>
      <c r="D36" s="67"/>
      <c r="E36" s="67"/>
    </row>
  </sheetData>
  <sheetProtection algorithmName="SHA-512" hashValue="ukHeKHf7BhTPS3V/ktMNawctedrN6HjezJ/oPo6uWgs/4ak+5rl75Yw8qB4eB/XtiXtjolNV6cVNKngp1HLpdA==" saltValue="5Zu7CTHWPNXoEz23Zzb8vA==" spinCount="100000" sheet="1" objects="1" scenarios="1"/>
  <mergeCells count="6">
    <mergeCell ref="E25:E32"/>
    <mergeCell ref="E5:E6"/>
    <mergeCell ref="E7:E8"/>
    <mergeCell ref="B2:E2"/>
    <mergeCell ref="B3:E3"/>
    <mergeCell ref="B4:E4"/>
  </mergeCells>
  <conditionalFormatting sqref="C10">
    <cfRule type="cellIs" dxfId="56" priority="22" operator="equal">
      <formula>"*"</formula>
    </cfRule>
    <cfRule type="containsBlanks" dxfId="55" priority="25">
      <formula>LEN(TRIM(C10))=0</formula>
    </cfRule>
  </conditionalFormatting>
  <conditionalFormatting sqref="C21">
    <cfRule type="cellIs" dxfId="54" priority="1" operator="notEqual">
      <formula>""</formula>
    </cfRule>
  </conditionalFormatting>
  <conditionalFormatting sqref="C23:C26">
    <cfRule type="cellIs" dxfId="53" priority="2" operator="equal">
      <formula>0</formula>
    </cfRule>
    <cfRule type="notContainsBlanks" dxfId="52" priority="24">
      <formula>LEN(TRIM(C23))&gt;0</formula>
    </cfRule>
  </conditionalFormatting>
  <conditionalFormatting sqref="C28:C31">
    <cfRule type="cellIs" dxfId="51" priority="5" operator="equal">
      <formula>#N/A</formula>
    </cfRule>
  </conditionalFormatting>
  <conditionalFormatting sqref="C12:D20">
    <cfRule type="cellIs" dxfId="50" priority="17" operator="equal">
      <formula>#N/A</formula>
    </cfRule>
  </conditionalFormatting>
  <conditionalFormatting sqref="D9:E9">
    <cfRule type="cellIs" dxfId="49" priority="21" operator="equal">
      <formula>#N/A</formula>
    </cfRule>
  </conditionalFormatting>
  <dataValidations count="2">
    <dataValidation type="list" allowBlank="1" showInputMessage="1" prompt="Seleccione los últimos 4 dígitos del Código Presupuestario._x000a__x000a_CINDEA Green Valley debe seleccionar 0000" sqref="C6" xr:uid="{00000000-0002-0000-0400-000001000000}">
      <formula1>Coodigo</formula1>
    </dataValidation>
    <dataValidation type="list" allowBlank="1" showInputMessage="1" showErrorMessage="1" prompt="Seleccione el nombre del CINDEA Central o Satélite." sqref="C7" xr:uid="{00000000-0002-0000-0400-000002000000}">
      <formula1>INDIRECT($C$6)</formula1>
    </dataValidation>
  </dataValidations>
  <printOptions horizontalCentered="1"/>
  <pageMargins left="0.39370078740157483" right="0.39370078740157483" top="0.9055118110236221" bottom="0.39370078740157483" header="0.31496062992125984" footer="0.15748031496062992"/>
  <pageSetup scale="77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0.79998168889431442"/>
    <pageSetUpPr fitToPage="1"/>
  </sheetPr>
  <dimension ref="A1:AF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85546875" style="68" customWidth="1"/>
    <col min="2" max="2" width="38.140625" style="44" customWidth="1"/>
    <col min="3" max="26" width="7.28515625" style="44" customWidth="1"/>
    <col min="27" max="16384" width="11.42578125" style="44"/>
  </cols>
  <sheetData>
    <row r="1" spans="1:32" ht="18.75" x14ac:dyDescent="0.3">
      <c r="A1" s="406">
        <v>1</v>
      </c>
      <c r="B1" s="172" t="s">
        <v>705</v>
      </c>
      <c r="C1" s="207"/>
      <c r="D1" s="207"/>
      <c r="E1" s="207"/>
      <c r="F1" s="207"/>
      <c r="G1" s="207"/>
      <c r="H1" s="207"/>
      <c r="I1" s="207"/>
    </row>
    <row r="2" spans="1:32" ht="26.25" x14ac:dyDescent="0.4">
      <c r="A2" s="406">
        <v>2</v>
      </c>
      <c r="B2" s="206" t="s">
        <v>577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32" ht="18.75" x14ac:dyDescent="0.3">
      <c r="A3" s="406">
        <v>3</v>
      </c>
      <c r="B3" s="172" t="s">
        <v>568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32" ht="18.75" x14ac:dyDescent="0.3">
      <c r="A4" s="406">
        <v>4</v>
      </c>
      <c r="B4" s="172" t="s">
        <v>147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32" ht="19.5" thickBot="1" x14ac:dyDescent="0.35">
      <c r="A5" s="406">
        <v>5</v>
      </c>
      <c r="B5" s="359" t="s">
        <v>1752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</row>
    <row r="6" spans="1:32" ht="23.25" customHeight="1" thickTop="1" x14ac:dyDescent="0.25">
      <c r="A6" s="406">
        <v>6</v>
      </c>
      <c r="B6" s="474" t="s">
        <v>1733</v>
      </c>
      <c r="C6" s="494" t="s">
        <v>569</v>
      </c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6"/>
      <c r="X6" s="477" t="s">
        <v>1758</v>
      </c>
      <c r="Y6" s="478"/>
      <c r="Z6" s="478"/>
    </row>
    <row r="7" spans="1:32" ht="19.5" customHeight="1" thickBot="1" x14ac:dyDescent="0.3">
      <c r="A7" s="406">
        <v>7</v>
      </c>
      <c r="B7" s="475"/>
      <c r="C7" s="483" t="s">
        <v>570</v>
      </c>
      <c r="D7" s="484"/>
      <c r="E7" s="484"/>
      <c r="F7" s="487" t="s">
        <v>1753</v>
      </c>
      <c r="G7" s="484"/>
      <c r="H7" s="488"/>
      <c r="I7" s="484" t="s">
        <v>1754</v>
      </c>
      <c r="J7" s="484"/>
      <c r="K7" s="488"/>
      <c r="L7" s="497" t="s">
        <v>1755</v>
      </c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9"/>
      <c r="X7" s="479"/>
      <c r="Y7" s="480"/>
      <c r="Z7" s="480"/>
    </row>
    <row r="8" spans="1:32" ht="21" customHeight="1" x14ac:dyDescent="0.25">
      <c r="A8" s="406">
        <v>8</v>
      </c>
      <c r="B8" s="475"/>
      <c r="C8" s="485"/>
      <c r="D8" s="486"/>
      <c r="E8" s="486"/>
      <c r="F8" s="489"/>
      <c r="G8" s="486"/>
      <c r="H8" s="490"/>
      <c r="I8" s="486"/>
      <c r="J8" s="486"/>
      <c r="K8" s="490"/>
      <c r="L8" s="491" t="s">
        <v>571</v>
      </c>
      <c r="M8" s="492"/>
      <c r="N8" s="492"/>
      <c r="O8" s="493" t="s">
        <v>572</v>
      </c>
      <c r="P8" s="492"/>
      <c r="Q8" s="492"/>
      <c r="R8" s="493" t="s">
        <v>1756</v>
      </c>
      <c r="S8" s="492"/>
      <c r="T8" s="500"/>
      <c r="U8" s="493" t="s">
        <v>1757</v>
      </c>
      <c r="V8" s="492"/>
      <c r="W8" s="500"/>
      <c r="X8" s="481"/>
      <c r="Y8" s="482"/>
      <c r="Z8" s="482"/>
    </row>
    <row r="9" spans="1:32" ht="30.75" customHeight="1" thickBot="1" x14ac:dyDescent="0.3">
      <c r="A9" s="406">
        <v>9</v>
      </c>
      <c r="B9" s="476"/>
      <c r="C9" s="194" t="s">
        <v>0</v>
      </c>
      <c r="D9" s="193" t="s">
        <v>20</v>
      </c>
      <c r="E9" s="194" t="s">
        <v>19</v>
      </c>
      <c r="F9" s="195" t="s">
        <v>0</v>
      </c>
      <c r="G9" s="193" t="s">
        <v>20</v>
      </c>
      <c r="H9" s="196" t="s">
        <v>19</v>
      </c>
      <c r="I9" s="234" t="s">
        <v>0</v>
      </c>
      <c r="J9" s="193" t="s">
        <v>20</v>
      </c>
      <c r="K9" s="194" t="s">
        <v>19</v>
      </c>
      <c r="L9" s="235" t="s">
        <v>0</v>
      </c>
      <c r="M9" s="193" t="s">
        <v>20</v>
      </c>
      <c r="N9" s="194" t="s">
        <v>19</v>
      </c>
      <c r="O9" s="236" t="s">
        <v>0</v>
      </c>
      <c r="P9" s="193" t="s">
        <v>20</v>
      </c>
      <c r="Q9" s="194" t="s">
        <v>19</v>
      </c>
      <c r="R9" s="236" t="s">
        <v>0</v>
      </c>
      <c r="S9" s="193" t="s">
        <v>20</v>
      </c>
      <c r="T9" s="194" t="s">
        <v>19</v>
      </c>
      <c r="U9" s="236" t="s">
        <v>0</v>
      </c>
      <c r="V9" s="193" t="s">
        <v>20</v>
      </c>
      <c r="W9" s="194" t="s">
        <v>19</v>
      </c>
      <c r="X9" s="235" t="s">
        <v>0</v>
      </c>
      <c r="Y9" s="193" t="s">
        <v>20</v>
      </c>
      <c r="Z9" s="194" t="s">
        <v>19</v>
      </c>
    </row>
    <row r="10" spans="1:32" ht="24.75" customHeight="1" thickTop="1" thickBot="1" x14ac:dyDescent="0.3">
      <c r="A10" s="406">
        <v>10</v>
      </c>
      <c r="B10" s="213" t="s">
        <v>1746</v>
      </c>
      <c r="C10" s="162">
        <f>+D10+E10</f>
        <v>0</v>
      </c>
      <c r="D10" s="164">
        <f>+G10+J10+M10+P10+S10+V10</f>
        <v>0</v>
      </c>
      <c r="E10" s="179">
        <f>+H10+K10+N10+Q10+T10+W10</f>
        <v>0</v>
      </c>
      <c r="F10" s="214">
        <f>+G10+H10</f>
        <v>0</v>
      </c>
      <c r="G10" s="255"/>
      <c r="H10" s="256"/>
      <c r="I10" s="179">
        <f>+J10+K10</f>
        <v>0</v>
      </c>
      <c r="J10" s="255"/>
      <c r="K10" s="257"/>
      <c r="L10" s="214">
        <f>+M10+N10</f>
        <v>0</v>
      </c>
      <c r="M10" s="255"/>
      <c r="N10" s="257"/>
      <c r="O10" s="237">
        <f>+P10+Q10</f>
        <v>0</v>
      </c>
      <c r="P10" s="255"/>
      <c r="Q10" s="257"/>
      <c r="R10" s="237">
        <f>+S10+T10</f>
        <v>0</v>
      </c>
      <c r="S10" s="255"/>
      <c r="T10" s="257"/>
      <c r="U10" s="237">
        <f>+V10+W10</f>
        <v>0</v>
      </c>
      <c r="V10" s="255"/>
      <c r="W10" s="257"/>
      <c r="X10" s="214">
        <f>+Y10+Z10</f>
        <v>0</v>
      </c>
      <c r="Y10" s="255"/>
      <c r="Z10" s="257"/>
    </row>
    <row r="11" spans="1:32" ht="27" customHeight="1" x14ac:dyDescent="0.25">
      <c r="A11" s="406">
        <v>11</v>
      </c>
      <c r="B11" s="215" t="s">
        <v>1747</v>
      </c>
      <c r="C11" s="216">
        <f>D11+E11</f>
        <v>0</v>
      </c>
      <c r="D11" s="217">
        <f t="shared" ref="D11:E16" si="0">+G11+J11+M11+P11+S11+V11</f>
        <v>0</v>
      </c>
      <c r="E11" s="218">
        <f t="shared" si="0"/>
        <v>0</v>
      </c>
      <c r="F11" s="120">
        <f>+G11+H11</f>
        <v>0</v>
      </c>
      <c r="G11" s="258"/>
      <c r="H11" s="259"/>
      <c r="I11" s="122">
        <f>+J11+K11</f>
        <v>0</v>
      </c>
      <c r="J11" s="258"/>
      <c r="K11" s="260"/>
      <c r="L11" s="120">
        <f>+M11+N11</f>
        <v>0</v>
      </c>
      <c r="M11" s="258"/>
      <c r="N11" s="260"/>
      <c r="O11" s="238">
        <f>+P11+Q11</f>
        <v>0</v>
      </c>
      <c r="P11" s="258"/>
      <c r="Q11" s="260"/>
      <c r="R11" s="238">
        <f>+S11+T11</f>
        <v>0</v>
      </c>
      <c r="S11" s="258"/>
      <c r="T11" s="260"/>
      <c r="U11" s="238">
        <f>+V11+W11</f>
        <v>0</v>
      </c>
      <c r="V11" s="258"/>
      <c r="W11" s="260"/>
      <c r="X11" s="120">
        <f>+Y11+Z11</f>
        <v>0</v>
      </c>
      <c r="Y11" s="258"/>
      <c r="Z11" s="260"/>
    </row>
    <row r="12" spans="1:32" ht="27" customHeight="1" x14ac:dyDescent="0.25">
      <c r="A12" s="406">
        <v>12</v>
      </c>
      <c r="B12" s="219" t="s">
        <v>1748</v>
      </c>
      <c r="C12" s="124">
        <f t="shared" ref="C12:C15" si="1">D12+E12</f>
        <v>0</v>
      </c>
      <c r="D12" s="133">
        <f t="shared" si="0"/>
        <v>0</v>
      </c>
      <c r="E12" s="134">
        <f t="shared" si="0"/>
        <v>0</v>
      </c>
      <c r="F12" s="132">
        <f t="shared" ref="F12:F15" si="2">+G12+H12</f>
        <v>0</v>
      </c>
      <c r="G12" s="261"/>
      <c r="H12" s="262"/>
      <c r="I12" s="134">
        <f t="shared" ref="I12:I15" si="3">+J12+K12</f>
        <v>0</v>
      </c>
      <c r="J12" s="261"/>
      <c r="K12" s="263"/>
      <c r="L12" s="132">
        <f t="shared" ref="L12:L15" si="4">+M12+N12</f>
        <v>0</v>
      </c>
      <c r="M12" s="261"/>
      <c r="N12" s="263"/>
      <c r="O12" s="239">
        <f t="shared" ref="O12:O15" si="5">+P12+Q12</f>
        <v>0</v>
      </c>
      <c r="P12" s="261"/>
      <c r="Q12" s="263"/>
      <c r="R12" s="239">
        <f t="shared" ref="R12:R15" si="6">+S12+T12</f>
        <v>0</v>
      </c>
      <c r="S12" s="261"/>
      <c r="T12" s="263"/>
      <c r="U12" s="239">
        <f t="shared" ref="U12:U15" si="7">+V12+W12</f>
        <v>0</v>
      </c>
      <c r="V12" s="261"/>
      <c r="W12" s="263"/>
      <c r="X12" s="132">
        <f t="shared" ref="X12" si="8">+Y12+Z12</f>
        <v>0</v>
      </c>
      <c r="Y12" s="261"/>
      <c r="Z12" s="263"/>
    </row>
    <row r="13" spans="1:32" ht="27" customHeight="1" x14ac:dyDescent="0.25">
      <c r="A13" s="406">
        <v>13</v>
      </c>
      <c r="B13" s="219" t="s">
        <v>1749</v>
      </c>
      <c r="C13" s="124">
        <f t="shared" si="1"/>
        <v>0</v>
      </c>
      <c r="D13" s="133">
        <f t="shared" si="0"/>
        <v>0</v>
      </c>
      <c r="E13" s="134">
        <f t="shared" si="0"/>
        <v>0</v>
      </c>
      <c r="F13" s="132">
        <f t="shared" si="2"/>
        <v>0</v>
      </c>
      <c r="G13" s="261"/>
      <c r="H13" s="262"/>
      <c r="I13" s="134">
        <f t="shared" si="3"/>
        <v>0</v>
      </c>
      <c r="J13" s="261"/>
      <c r="K13" s="263"/>
      <c r="L13" s="132">
        <f t="shared" si="4"/>
        <v>0</v>
      </c>
      <c r="M13" s="261"/>
      <c r="N13" s="263"/>
      <c r="O13" s="239">
        <f t="shared" si="5"/>
        <v>0</v>
      </c>
      <c r="P13" s="261"/>
      <c r="Q13" s="263"/>
      <c r="R13" s="239">
        <f t="shared" si="6"/>
        <v>0</v>
      </c>
      <c r="S13" s="261"/>
      <c r="T13" s="263"/>
      <c r="U13" s="239">
        <f t="shared" si="7"/>
        <v>0</v>
      </c>
      <c r="V13" s="261"/>
      <c r="W13" s="263"/>
      <c r="X13" s="132">
        <f t="shared" ref="X13" si="9">+Y13+Z13</f>
        <v>0</v>
      </c>
      <c r="Y13" s="261"/>
      <c r="Z13" s="263"/>
    </row>
    <row r="14" spans="1:32" ht="27" customHeight="1" x14ac:dyDescent="0.25">
      <c r="A14" s="406">
        <v>14</v>
      </c>
      <c r="B14" s="219" t="s">
        <v>1744</v>
      </c>
      <c r="C14" s="124">
        <f t="shared" si="1"/>
        <v>0</v>
      </c>
      <c r="D14" s="133">
        <f t="shared" si="0"/>
        <v>0</v>
      </c>
      <c r="E14" s="134">
        <f t="shared" si="0"/>
        <v>0</v>
      </c>
      <c r="F14" s="132">
        <f t="shared" si="2"/>
        <v>0</v>
      </c>
      <c r="G14" s="261"/>
      <c r="H14" s="262"/>
      <c r="I14" s="134">
        <f t="shared" si="3"/>
        <v>0</v>
      </c>
      <c r="J14" s="261"/>
      <c r="K14" s="263"/>
      <c r="L14" s="132">
        <f t="shared" si="4"/>
        <v>0</v>
      </c>
      <c r="M14" s="261"/>
      <c r="N14" s="263"/>
      <c r="O14" s="239">
        <f t="shared" si="5"/>
        <v>0</v>
      </c>
      <c r="P14" s="261"/>
      <c r="Q14" s="263"/>
      <c r="R14" s="239">
        <f t="shared" si="6"/>
        <v>0</v>
      </c>
      <c r="S14" s="261"/>
      <c r="T14" s="263"/>
      <c r="U14" s="239">
        <f t="shared" si="7"/>
        <v>0</v>
      </c>
      <c r="V14" s="261"/>
      <c r="W14" s="263"/>
      <c r="X14" s="132">
        <f t="shared" ref="X14" si="10">+Y14+Z14</f>
        <v>0</v>
      </c>
      <c r="Y14" s="261"/>
      <c r="Z14" s="263"/>
    </row>
    <row r="15" spans="1:32" ht="27" customHeight="1" thickBot="1" x14ac:dyDescent="0.3">
      <c r="A15" s="406">
        <v>15</v>
      </c>
      <c r="B15" s="220" t="s">
        <v>1750</v>
      </c>
      <c r="C15" s="221">
        <f t="shared" si="1"/>
        <v>0</v>
      </c>
      <c r="D15" s="222">
        <f t="shared" si="0"/>
        <v>0</v>
      </c>
      <c r="E15" s="223">
        <f t="shared" si="0"/>
        <v>0</v>
      </c>
      <c r="F15" s="224">
        <f t="shared" si="2"/>
        <v>0</v>
      </c>
      <c r="G15" s="264"/>
      <c r="H15" s="265"/>
      <c r="I15" s="223">
        <f t="shared" si="3"/>
        <v>0</v>
      </c>
      <c r="J15" s="264"/>
      <c r="K15" s="266"/>
      <c r="L15" s="224">
        <f t="shared" si="4"/>
        <v>0</v>
      </c>
      <c r="M15" s="264"/>
      <c r="N15" s="266"/>
      <c r="O15" s="240">
        <f t="shared" si="5"/>
        <v>0</v>
      </c>
      <c r="P15" s="264"/>
      <c r="Q15" s="266"/>
      <c r="R15" s="240">
        <f t="shared" si="6"/>
        <v>0</v>
      </c>
      <c r="S15" s="264"/>
      <c r="T15" s="266"/>
      <c r="U15" s="240">
        <f t="shared" si="7"/>
        <v>0</v>
      </c>
      <c r="V15" s="264"/>
      <c r="W15" s="266"/>
      <c r="X15" s="224">
        <f t="shared" ref="X15" si="11">+Y15+Z15</f>
        <v>0</v>
      </c>
      <c r="Y15" s="264"/>
      <c r="Z15" s="266"/>
    </row>
    <row r="16" spans="1:32" ht="24.75" customHeight="1" thickBot="1" x14ac:dyDescent="0.3">
      <c r="A16" s="406">
        <v>16</v>
      </c>
      <c r="B16" s="225" t="s">
        <v>1751</v>
      </c>
      <c r="C16" s="226">
        <f>+D16+E16</f>
        <v>0</v>
      </c>
      <c r="D16" s="227">
        <f t="shared" si="0"/>
        <v>0</v>
      </c>
      <c r="E16" s="228">
        <f t="shared" si="0"/>
        <v>0</v>
      </c>
      <c r="F16" s="229">
        <f>+G16+H16</f>
        <v>0</v>
      </c>
      <c r="G16" s="227">
        <f>(G10+G11+G12)-(G13+G14+G15)</f>
        <v>0</v>
      </c>
      <c r="H16" s="230">
        <f>(H10+H11+H12)-(H13+H14+H15)</f>
        <v>0</v>
      </c>
      <c r="I16" s="228">
        <f>+J16+K16</f>
        <v>0</v>
      </c>
      <c r="J16" s="227">
        <f>(J10+J11+J12)-(J13+J14+J15)</f>
        <v>0</v>
      </c>
      <c r="K16" s="228">
        <f>(K10+K11+K12)-(K13+K14+K15)</f>
        <v>0</v>
      </c>
      <c r="L16" s="229">
        <f>+M16+N16</f>
        <v>0</v>
      </c>
      <c r="M16" s="227">
        <f>(M10+M11+M12)-(M13+M14+M15)</f>
        <v>0</v>
      </c>
      <c r="N16" s="228">
        <f>(N10+N11+N12)-(N13+N14+N15)</f>
        <v>0</v>
      </c>
      <c r="O16" s="241">
        <f>+P16+Q16</f>
        <v>0</v>
      </c>
      <c r="P16" s="227">
        <f>(P10+P11+P12)-(P13+P14+P15)</f>
        <v>0</v>
      </c>
      <c r="Q16" s="228">
        <f>(Q10+Q11+Q12)-(Q13+Q14+Q15)</f>
        <v>0</v>
      </c>
      <c r="R16" s="241">
        <f>+S16+T16</f>
        <v>0</v>
      </c>
      <c r="S16" s="227">
        <f>(S10+S11+S12)-(S13+S14+S15)</f>
        <v>0</v>
      </c>
      <c r="T16" s="228">
        <f>(T10+T11+T12)-(T13+T14+T15)</f>
        <v>0</v>
      </c>
      <c r="U16" s="241">
        <f>+V16+W16</f>
        <v>0</v>
      </c>
      <c r="V16" s="227">
        <f>(V10+V11+V12)-(V13+V14+V15)</f>
        <v>0</v>
      </c>
      <c r="W16" s="228">
        <f>(W10+W11+W12)-(W13+W14+W15)</f>
        <v>0</v>
      </c>
      <c r="X16" s="229">
        <f>+Y16+Z16</f>
        <v>0</v>
      </c>
      <c r="Y16" s="227">
        <f>(Y10+Y11+Y12)-(Y13+Y14+Y15)</f>
        <v>0</v>
      </c>
      <c r="Z16" s="228">
        <f>(Z10+Z11+Z12)-(Z13+Z14+Z15)</f>
        <v>0</v>
      </c>
    </row>
    <row r="17" spans="1:28" s="43" customFormat="1" ht="16.5" thickTop="1" x14ac:dyDescent="0.25">
      <c r="A17" s="406">
        <v>17</v>
      </c>
      <c r="D17" s="242"/>
      <c r="E17" s="243"/>
      <c r="F17" s="243"/>
      <c r="G17" s="243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5"/>
      <c r="AB17" s="245"/>
    </row>
    <row r="18" spans="1:28" x14ac:dyDescent="0.25">
      <c r="A18" s="406">
        <v>18</v>
      </c>
      <c r="B18" s="204" t="s">
        <v>573</v>
      </c>
    </row>
    <row r="19" spans="1:28" ht="21.75" customHeight="1" x14ac:dyDescent="0.25">
      <c r="A19" s="406">
        <v>19</v>
      </c>
      <c r="B19" s="465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7"/>
    </row>
    <row r="20" spans="1:28" ht="21.75" customHeight="1" x14ac:dyDescent="0.25">
      <c r="A20" s="406"/>
      <c r="B20" s="468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70"/>
    </row>
    <row r="21" spans="1:28" ht="21.75" customHeight="1" x14ac:dyDescent="0.25">
      <c r="A21" s="406"/>
      <c r="B21" s="468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70"/>
    </row>
    <row r="22" spans="1:28" ht="21.75" customHeight="1" x14ac:dyDescent="0.25">
      <c r="A22" s="406"/>
      <c r="B22" s="471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3"/>
    </row>
    <row r="23" spans="1:28" x14ac:dyDescent="0.25">
      <c r="A23" s="406"/>
    </row>
    <row r="24" spans="1:28" x14ac:dyDescent="0.25">
      <c r="A24" s="406"/>
    </row>
  </sheetData>
  <sheetProtection algorithmName="SHA-512" hashValue="0F3usMALtqXqm5uRZIhnEDCXke/JrUiAwS4ZtEx91dPZtvaJWB0AsVVGcy3QFgsVVfgOaGzqglzbp2Du5HIxVg==" saltValue="+191dHOsZPMpmKqihDrUng==" spinCount="100000" sheet="1" objects="1" scenarios="1"/>
  <mergeCells count="12">
    <mergeCell ref="B19:Z22"/>
    <mergeCell ref="B6:B9"/>
    <mergeCell ref="X6:Z8"/>
    <mergeCell ref="C7:E8"/>
    <mergeCell ref="F7:H8"/>
    <mergeCell ref="I7:K8"/>
    <mergeCell ref="L8:N8"/>
    <mergeCell ref="O8:Q8"/>
    <mergeCell ref="C6:W6"/>
    <mergeCell ref="L7:W7"/>
    <mergeCell ref="R8:T8"/>
    <mergeCell ref="U8:W8"/>
  </mergeCells>
  <conditionalFormatting sqref="C17:E17">
    <cfRule type="cellIs" dxfId="48" priority="19" operator="equal">
      <formula>0</formula>
    </cfRule>
    <cfRule type="cellIs" dxfId="47" priority="20" operator="equal">
      <formula>0</formula>
    </cfRule>
    <cfRule type="cellIs" dxfId="46" priority="21" operator="equal">
      <formula>0</formula>
    </cfRule>
  </conditionalFormatting>
  <conditionalFormatting sqref="C10:F15 I10:I15 L10:L15 O10:O15">
    <cfRule type="cellIs" dxfId="45" priority="4" operator="equal">
      <formula>0</formula>
    </cfRule>
  </conditionalFormatting>
  <conditionalFormatting sqref="C16:Z16">
    <cfRule type="cellIs" dxfId="44" priority="3" operator="equal">
      <formula>0</formula>
    </cfRule>
  </conditionalFormatting>
  <conditionalFormatting sqref="C17:Z17">
    <cfRule type="cellIs" dxfId="43" priority="22" operator="equal">
      <formula>0</formula>
    </cfRule>
  </conditionalFormatting>
  <conditionalFormatting sqref="R10:R15">
    <cfRule type="cellIs" dxfId="42" priority="2" operator="equal">
      <formula>0</formula>
    </cfRule>
  </conditionalFormatting>
  <conditionalFormatting sqref="U10:U15">
    <cfRule type="cellIs" dxfId="41" priority="1" operator="equal">
      <formula>0</formula>
    </cfRule>
  </conditionalFormatting>
  <conditionalFormatting sqref="X10:X15">
    <cfRule type="cellIs" dxfId="40" priority="5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61" orientation="landscape" r:id="rId1"/>
  <headerFooter>
    <oddHeader>&amp;L&amp;G</oddHeader>
    <oddFooter>&amp;R&amp;"Carlito,Negrita"CINDEA&amp;"Carlito,Normal",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23" id="{24AD6F7A-F189-471E-A67E-8597C3EE1A71}">
            <xm:f>ISERROR('\Dixie E. Brenes Vindas\Datos\1.Archivos 2016\Censo Escolar-Informe Final 2016\FORMULARIOS\CE-IF 2016 - Excel\IPEC-CINDEA\[CINDEA C.E. 2015 -- I.Final.xlsx]CUADRO 2'!#REF!)</xm:f>
            <x14:dxf>
              <font>
                <color theme="0"/>
              </font>
            </x14:dxf>
          </x14:cfRule>
          <xm:sqref>AA17:AB17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6">
    <tabColor theme="3" tint="0.79998168889431442"/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44.7109375" style="44" customWidth="1"/>
    <col min="3" max="20" width="7.7109375" style="44" customWidth="1"/>
    <col min="21" max="16384" width="11.42578125" style="44"/>
  </cols>
  <sheetData>
    <row r="1" spans="1:20" ht="18" customHeight="1" x14ac:dyDescent="0.3">
      <c r="A1" s="406">
        <v>1</v>
      </c>
      <c r="B1" s="69" t="s">
        <v>704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20" ht="26.25" x14ac:dyDescent="0.4">
      <c r="A2" s="406">
        <v>2</v>
      </c>
      <c r="B2" s="206" t="s">
        <v>577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67"/>
    </row>
    <row r="3" spans="1:20" ht="23.25" x14ac:dyDescent="0.35">
      <c r="A3" s="406">
        <v>3</v>
      </c>
      <c r="B3" s="208" t="s">
        <v>1759</v>
      </c>
      <c r="C3" s="209"/>
      <c r="D3" s="209"/>
      <c r="E3" s="209"/>
      <c r="F3" s="209"/>
      <c r="G3" s="209"/>
      <c r="H3" s="209"/>
      <c r="I3" s="209"/>
      <c r="J3" s="209"/>
      <c r="T3" s="209"/>
    </row>
    <row r="4" spans="1:20" ht="18.75" x14ac:dyDescent="0.3">
      <c r="A4" s="406">
        <v>4</v>
      </c>
      <c r="B4" s="172" t="s">
        <v>147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</row>
    <row r="5" spans="1:20" ht="19.5" thickBot="1" x14ac:dyDescent="0.35">
      <c r="A5" s="406">
        <v>5</v>
      </c>
      <c r="B5" s="359" t="s">
        <v>1752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</row>
    <row r="6" spans="1:20" ht="49.5" customHeight="1" thickTop="1" x14ac:dyDescent="0.25">
      <c r="A6" s="406">
        <v>6</v>
      </c>
      <c r="B6" s="474" t="s">
        <v>1733</v>
      </c>
      <c r="C6" s="501" t="s">
        <v>0</v>
      </c>
      <c r="D6" s="502"/>
      <c r="E6" s="502"/>
      <c r="F6" s="503" t="s">
        <v>16</v>
      </c>
      <c r="G6" s="504"/>
      <c r="H6" s="505"/>
      <c r="I6" s="504" t="s">
        <v>1760</v>
      </c>
      <c r="J6" s="504"/>
      <c r="K6" s="504"/>
      <c r="L6" s="503" t="s">
        <v>1761</v>
      </c>
      <c r="M6" s="504"/>
      <c r="N6" s="505"/>
      <c r="O6" s="503" t="s">
        <v>18</v>
      </c>
      <c r="P6" s="504"/>
      <c r="Q6" s="505"/>
      <c r="R6" s="503" t="s">
        <v>17</v>
      </c>
      <c r="S6" s="504"/>
      <c r="T6" s="504"/>
    </row>
    <row r="7" spans="1:20" ht="30" customHeight="1" thickBot="1" x14ac:dyDescent="0.3">
      <c r="A7" s="406">
        <v>7</v>
      </c>
      <c r="B7" s="476"/>
      <c r="C7" s="192" t="s">
        <v>0</v>
      </c>
      <c r="D7" s="193" t="s">
        <v>20</v>
      </c>
      <c r="E7" s="194" t="s">
        <v>19</v>
      </c>
      <c r="F7" s="210" t="s">
        <v>0</v>
      </c>
      <c r="G7" s="193" t="s">
        <v>20</v>
      </c>
      <c r="H7" s="211" t="s">
        <v>19</v>
      </c>
      <c r="I7" s="210" t="s">
        <v>0</v>
      </c>
      <c r="J7" s="193" t="s">
        <v>20</v>
      </c>
      <c r="K7" s="211" t="s">
        <v>19</v>
      </c>
      <c r="L7" s="210" t="s">
        <v>0</v>
      </c>
      <c r="M7" s="193" t="s">
        <v>20</v>
      </c>
      <c r="N7" s="211" t="s">
        <v>19</v>
      </c>
      <c r="O7" s="210" t="s">
        <v>0</v>
      </c>
      <c r="P7" s="193" t="s">
        <v>20</v>
      </c>
      <c r="Q7" s="211" t="s">
        <v>19</v>
      </c>
      <c r="R7" s="210" t="s">
        <v>0</v>
      </c>
      <c r="S7" s="193" t="s">
        <v>20</v>
      </c>
      <c r="T7" s="212" t="s">
        <v>19</v>
      </c>
    </row>
    <row r="8" spans="1:20" ht="24.75" customHeight="1" thickTop="1" thickBot="1" x14ac:dyDescent="0.3">
      <c r="A8" s="406">
        <v>8</v>
      </c>
      <c r="B8" s="213" t="s">
        <v>1746</v>
      </c>
      <c r="C8" s="162">
        <f>+D8+E8</f>
        <v>0</v>
      </c>
      <c r="D8" s="164">
        <f>+G8+J8+M8+P8+S8</f>
        <v>0</v>
      </c>
      <c r="E8" s="179">
        <f>+H8+K8+N8+Q8+T8</f>
        <v>0</v>
      </c>
      <c r="F8" s="214">
        <f>+G8+H8</f>
        <v>0</v>
      </c>
      <c r="G8" s="255"/>
      <c r="H8" s="256"/>
      <c r="I8" s="214">
        <f>+J8+K8</f>
        <v>0</v>
      </c>
      <c r="J8" s="255"/>
      <c r="K8" s="256"/>
      <c r="L8" s="179">
        <f>+M8+N8</f>
        <v>0</v>
      </c>
      <c r="M8" s="255"/>
      <c r="N8" s="257"/>
      <c r="O8" s="214">
        <f>+P8+Q8</f>
        <v>0</v>
      </c>
      <c r="P8" s="255"/>
      <c r="Q8" s="256"/>
      <c r="R8" s="214">
        <f>+S8+T8</f>
        <v>0</v>
      </c>
      <c r="S8" s="255"/>
      <c r="T8" s="257"/>
    </row>
    <row r="9" spans="1:20" ht="24.75" customHeight="1" x14ac:dyDescent="0.25">
      <c r="A9" s="406">
        <v>9</v>
      </c>
      <c r="B9" s="215" t="s">
        <v>1747</v>
      </c>
      <c r="C9" s="216">
        <f>D9+E9</f>
        <v>0</v>
      </c>
      <c r="D9" s="217">
        <f t="shared" ref="D9:E13" si="0">+G9+J9+M9+P9+S9</f>
        <v>0</v>
      </c>
      <c r="E9" s="218">
        <f t="shared" si="0"/>
        <v>0</v>
      </c>
      <c r="F9" s="120">
        <f>+G9+H9</f>
        <v>0</v>
      </c>
      <c r="G9" s="258"/>
      <c r="H9" s="259"/>
      <c r="I9" s="120">
        <f>+J9+K9</f>
        <v>0</v>
      </c>
      <c r="J9" s="258"/>
      <c r="K9" s="259"/>
      <c r="L9" s="122">
        <f>+M9+N9</f>
        <v>0</v>
      </c>
      <c r="M9" s="258"/>
      <c r="N9" s="260"/>
      <c r="O9" s="120">
        <f>+P9+Q9</f>
        <v>0</v>
      </c>
      <c r="P9" s="258"/>
      <c r="Q9" s="259"/>
      <c r="R9" s="120">
        <f>+S9+T9</f>
        <v>0</v>
      </c>
      <c r="S9" s="258"/>
      <c r="T9" s="260"/>
    </row>
    <row r="10" spans="1:20" ht="24.75" customHeight="1" x14ac:dyDescent="0.25">
      <c r="A10" s="406">
        <v>10</v>
      </c>
      <c r="B10" s="219" t="s">
        <v>1748</v>
      </c>
      <c r="C10" s="124">
        <f t="shared" ref="C10:C13" si="1">D10+E10</f>
        <v>0</v>
      </c>
      <c r="D10" s="133">
        <f t="shared" si="0"/>
        <v>0</v>
      </c>
      <c r="E10" s="134">
        <f t="shared" si="0"/>
        <v>0</v>
      </c>
      <c r="F10" s="132">
        <f t="shared" ref="F10:F13" si="2">+G10+H10</f>
        <v>0</v>
      </c>
      <c r="G10" s="261"/>
      <c r="H10" s="262"/>
      <c r="I10" s="132">
        <f t="shared" ref="I10:I13" si="3">+J10+K10</f>
        <v>0</v>
      </c>
      <c r="J10" s="261"/>
      <c r="K10" s="262"/>
      <c r="L10" s="134">
        <f t="shared" ref="L10:L13" si="4">+M10+N10</f>
        <v>0</v>
      </c>
      <c r="M10" s="261"/>
      <c r="N10" s="263"/>
      <c r="O10" s="132">
        <f t="shared" ref="O10:O13" si="5">+P10+Q10</f>
        <v>0</v>
      </c>
      <c r="P10" s="261"/>
      <c r="Q10" s="262"/>
      <c r="R10" s="132">
        <f t="shared" ref="R10:R13" si="6">+S10+T10</f>
        <v>0</v>
      </c>
      <c r="S10" s="261"/>
      <c r="T10" s="263"/>
    </row>
    <row r="11" spans="1:20" ht="24.75" customHeight="1" x14ac:dyDescent="0.25">
      <c r="A11" s="406">
        <v>11</v>
      </c>
      <c r="B11" s="219" t="s">
        <v>1749</v>
      </c>
      <c r="C11" s="124">
        <f t="shared" si="1"/>
        <v>0</v>
      </c>
      <c r="D11" s="133">
        <f>+G11+J11+M11+P11+S11</f>
        <v>0</v>
      </c>
      <c r="E11" s="134">
        <f t="shared" si="0"/>
        <v>0</v>
      </c>
      <c r="F11" s="132">
        <f t="shared" si="2"/>
        <v>0</v>
      </c>
      <c r="G11" s="261"/>
      <c r="H11" s="262"/>
      <c r="I11" s="132">
        <f t="shared" si="3"/>
        <v>0</v>
      </c>
      <c r="J11" s="261"/>
      <c r="K11" s="262"/>
      <c r="L11" s="134">
        <f t="shared" si="4"/>
        <v>0</v>
      </c>
      <c r="M11" s="261"/>
      <c r="N11" s="263"/>
      <c r="O11" s="132">
        <f t="shared" si="5"/>
        <v>0</v>
      </c>
      <c r="P11" s="261"/>
      <c r="Q11" s="262"/>
      <c r="R11" s="132">
        <f t="shared" si="6"/>
        <v>0</v>
      </c>
      <c r="S11" s="261"/>
      <c r="T11" s="263"/>
    </row>
    <row r="12" spans="1:20" ht="24.75" customHeight="1" x14ac:dyDescent="0.25">
      <c r="A12" s="406">
        <v>12</v>
      </c>
      <c r="B12" s="219" t="s">
        <v>1744</v>
      </c>
      <c r="C12" s="124">
        <f t="shared" si="1"/>
        <v>0</v>
      </c>
      <c r="D12" s="133">
        <f t="shared" si="0"/>
        <v>0</v>
      </c>
      <c r="E12" s="134">
        <f t="shared" si="0"/>
        <v>0</v>
      </c>
      <c r="F12" s="132">
        <f t="shared" si="2"/>
        <v>0</v>
      </c>
      <c r="G12" s="261"/>
      <c r="H12" s="262"/>
      <c r="I12" s="132">
        <f t="shared" si="3"/>
        <v>0</v>
      </c>
      <c r="J12" s="261"/>
      <c r="K12" s="262"/>
      <c r="L12" s="134">
        <f t="shared" si="4"/>
        <v>0</v>
      </c>
      <c r="M12" s="261"/>
      <c r="N12" s="263"/>
      <c r="O12" s="132">
        <f t="shared" si="5"/>
        <v>0</v>
      </c>
      <c r="P12" s="261"/>
      <c r="Q12" s="262"/>
      <c r="R12" s="132">
        <f t="shared" si="6"/>
        <v>0</v>
      </c>
      <c r="S12" s="261"/>
      <c r="T12" s="263"/>
    </row>
    <row r="13" spans="1:20" ht="24.75" customHeight="1" thickBot="1" x14ac:dyDescent="0.3">
      <c r="A13" s="406">
        <v>13</v>
      </c>
      <c r="B13" s="220" t="s">
        <v>1750</v>
      </c>
      <c r="C13" s="221">
        <f t="shared" si="1"/>
        <v>0</v>
      </c>
      <c r="D13" s="222">
        <f t="shared" si="0"/>
        <v>0</v>
      </c>
      <c r="E13" s="223">
        <f t="shared" si="0"/>
        <v>0</v>
      </c>
      <c r="F13" s="224">
        <f t="shared" si="2"/>
        <v>0</v>
      </c>
      <c r="G13" s="264"/>
      <c r="H13" s="265"/>
      <c r="I13" s="224">
        <f t="shared" si="3"/>
        <v>0</v>
      </c>
      <c r="J13" s="264"/>
      <c r="K13" s="265"/>
      <c r="L13" s="223">
        <f t="shared" si="4"/>
        <v>0</v>
      </c>
      <c r="M13" s="264"/>
      <c r="N13" s="266"/>
      <c r="O13" s="224">
        <f t="shared" si="5"/>
        <v>0</v>
      </c>
      <c r="P13" s="264"/>
      <c r="Q13" s="265"/>
      <c r="R13" s="224">
        <f t="shared" si="6"/>
        <v>0</v>
      </c>
      <c r="S13" s="264"/>
      <c r="T13" s="266"/>
    </row>
    <row r="14" spans="1:20" ht="24.75" customHeight="1" thickBot="1" x14ac:dyDescent="0.3">
      <c r="A14" s="406">
        <v>14</v>
      </c>
      <c r="B14" s="423" t="s">
        <v>1751</v>
      </c>
      <c r="C14" s="424">
        <f>+D14+E14</f>
        <v>0</v>
      </c>
      <c r="D14" s="425">
        <f>((D8+D9+D10)-(D11+D12+D13))</f>
        <v>0</v>
      </c>
      <c r="E14" s="426">
        <f>((E8+E9+E10)-(E11+E12+E13))</f>
        <v>0</v>
      </c>
      <c r="F14" s="427">
        <f>+G14+H14</f>
        <v>0</v>
      </c>
      <c r="G14" s="425">
        <f>((G8+G9+G10)-(G11+G12+G13))</f>
        <v>0</v>
      </c>
      <c r="H14" s="428">
        <f>((H8+H9+H10)-(H11+H12+H13))</f>
        <v>0</v>
      </c>
      <c r="I14" s="427">
        <f>+J14+K14</f>
        <v>0</v>
      </c>
      <c r="J14" s="425">
        <f>((J8+J9+J10)-(J11+J12+J13))</f>
        <v>0</v>
      </c>
      <c r="K14" s="428">
        <f>((K8+K9+K10)-(K11+K12+K13))</f>
        <v>0</v>
      </c>
      <c r="L14" s="426">
        <f>+M14+N14</f>
        <v>0</v>
      </c>
      <c r="M14" s="425">
        <f>((M8+M9+M10)-(M11+M12+M13))</f>
        <v>0</v>
      </c>
      <c r="N14" s="426">
        <f>((N8+N9+N10)-(N11+N12+N13))</f>
        <v>0</v>
      </c>
      <c r="O14" s="427">
        <f>+P14+Q14</f>
        <v>0</v>
      </c>
      <c r="P14" s="425">
        <f>((P8+P9+P10)-(P11+P12+P13))</f>
        <v>0</v>
      </c>
      <c r="Q14" s="428">
        <f>((Q8+Q9+Q10)-(Q11+Q12+Q13))</f>
        <v>0</v>
      </c>
      <c r="R14" s="427">
        <f>+S14+T14</f>
        <v>0</v>
      </c>
      <c r="S14" s="425">
        <f>((S8+S9+S10)-(S11+S12+S13))</f>
        <v>0</v>
      </c>
      <c r="T14" s="426">
        <f>((T8+T9+T10)-(T11+T12+T13))</f>
        <v>0</v>
      </c>
    </row>
    <row r="15" spans="1:20" ht="24.75" customHeight="1" x14ac:dyDescent="0.25">
      <c r="A15" s="406">
        <v>15</v>
      </c>
      <c r="B15" s="419" t="s">
        <v>1762</v>
      </c>
      <c r="C15" s="128">
        <f t="shared" ref="C15:C16" si="7">D15+E15</f>
        <v>0</v>
      </c>
      <c r="D15" s="130">
        <f>G15+J15+M15+P15+S15</f>
        <v>0</v>
      </c>
      <c r="E15" s="131">
        <f>+H15+K15+N15+Q15+T15</f>
        <v>0</v>
      </c>
      <c r="F15" s="129">
        <f t="shared" ref="F15:F16" si="8">+G15+H15</f>
        <v>0</v>
      </c>
      <c r="G15" s="420"/>
      <c r="H15" s="421"/>
      <c r="I15" s="129">
        <f t="shared" ref="I15:I16" si="9">+J15+K15</f>
        <v>0</v>
      </c>
      <c r="J15" s="420"/>
      <c r="K15" s="421"/>
      <c r="L15" s="131">
        <f t="shared" ref="L15:L16" si="10">+M15+N15</f>
        <v>0</v>
      </c>
      <c r="M15" s="420"/>
      <c r="N15" s="422"/>
      <c r="O15" s="129">
        <f t="shared" ref="O15:O16" si="11">+P15+Q15</f>
        <v>0</v>
      </c>
      <c r="P15" s="420"/>
      <c r="Q15" s="421"/>
      <c r="R15" s="129">
        <f t="shared" ref="R15:R16" si="12">+S15+T15</f>
        <v>0</v>
      </c>
      <c r="S15" s="420"/>
      <c r="T15" s="422"/>
    </row>
    <row r="16" spans="1:20" ht="24.75" customHeight="1" thickBot="1" x14ac:dyDescent="0.3">
      <c r="A16" s="406">
        <v>16</v>
      </c>
      <c r="B16" s="346" t="s">
        <v>1763</v>
      </c>
      <c r="C16" s="146">
        <f t="shared" si="7"/>
        <v>0</v>
      </c>
      <c r="D16" s="268">
        <f>G16+J16+M16+P16+S16</f>
        <v>0</v>
      </c>
      <c r="E16" s="269">
        <f>+H16+K16+N16+Q16+T16</f>
        <v>0</v>
      </c>
      <c r="F16" s="270">
        <f t="shared" si="8"/>
        <v>0</v>
      </c>
      <c r="G16" s="271"/>
      <c r="H16" s="272"/>
      <c r="I16" s="270">
        <f t="shared" si="9"/>
        <v>0</v>
      </c>
      <c r="J16" s="271"/>
      <c r="K16" s="272"/>
      <c r="L16" s="269">
        <f t="shared" si="10"/>
        <v>0</v>
      </c>
      <c r="M16" s="271"/>
      <c r="N16" s="273"/>
      <c r="O16" s="270">
        <f t="shared" si="11"/>
        <v>0</v>
      </c>
      <c r="P16" s="271"/>
      <c r="Q16" s="272"/>
      <c r="R16" s="270">
        <f t="shared" si="12"/>
        <v>0</v>
      </c>
      <c r="S16" s="271"/>
      <c r="T16" s="273"/>
    </row>
    <row r="17" spans="1:20" ht="18" customHeight="1" thickTop="1" x14ac:dyDescent="0.25">
      <c r="A17" s="406">
        <v>17</v>
      </c>
      <c r="B17" s="274"/>
      <c r="C17" s="232"/>
      <c r="D17" s="232"/>
      <c r="E17" s="232"/>
      <c r="F17" s="122"/>
      <c r="G17" s="233" t="str">
        <f>IF((G15+G16)=G14,"","XX")</f>
        <v/>
      </c>
      <c r="H17" s="233" t="str">
        <f>IF((H15+H16)=H14,"","XX")</f>
        <v/>
      </c>
      <c r="I17" s="233"/>
      <c r="J17" s="233" t="str">
        <f>IF((J15+J16)=J14,"","XX")</f>
        <v/>
      </c>
      <c r="K17" s="233" t="str">
        <f>IF((K15+K16)=K14,"","XX")</f>
        <v/>
      </c>
      <c r="L17" s="233"/>
      <c r="M17" s="233" t="str">
        <f>IF((M15+M16)=M14,"","XX")</f>
        <v/>
      </c>
      <c r="N17" s="233" t="str">
        <f>IF((N15+N16)=N14,"","XX")</f>
        <v/>
      </c>
      <c r="O17" s="233"/>
      <c r="P17" s="233" t="str">
        <f>IF((P15+P16)=P14,"","XX")</f>
        <v/>
      </c>
      <c r="Q17" s="233" t="str">
        <f>IF((Q15+Q16)=Q14,"","XX")</f>
        <v/>
      </c>
      <c r="R17" s="233"/>
      <c r="S17" s="233" t="str">
        <f>IF((S15+S16)=S14,"","XX")</f>
        <v/>
      </c>
      <c r="T17" s="233" t="str">
        <f>IF((T15+T16)=T14,"","XX")</f>
        <v/>
      </c>
    </row>
    <row r="18" spans="1:20" ht="18.75" customHeight="1" x14ac:dyDescent="0.25">
      <c r="A18" s="406">
        <v>18</v>
      </c>
      <c r="C18" s="275"/>
      <c r="D18" s="275"/>
      <c r="G18" s="506" t="str">
        <f>IF(OR(G17="XX",H17="XX",J17="XX",K17="XX",M17="XX",N17="XX",P17="XX",Q17="XX",S17="XX",T17="XX"),"¡VERIFICAR LOS DATOS!.
La MATRÍCULA FINAL y el desglose de APROBADOS y REPROBADOS, no coinciden.","")</f>
        <v/>
      </c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</row>
    <row r="19" spans="1:20" ht="18.75" customHeight="1" x14ac:dyDescent="0.25">
      <c r="A19" s="406">
        <v>19</v>
      </c>
      <c r="B19" s="275"/>
      <c r="C19" s="275"/>
      <c r="D19" s="275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</row>
    <row r="20" spans="1:20" x14ac:dyDescent="0.25">
      <c r="A20" s="406">
        <v>20</v>
      </c>
      <c r="B20" s="204" t="s">
        <v>138</v>
      </c>
    </row>
    <row r="21" spans="1:20" ht="18.75" customHeight="1" x14ac:dyDescent="0.25">
      <c r="A21" s="406">
        <v>21</v>
      </c>
      <c r="B21" s="465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7"/>
    </row>
    <row r="22" spans="1:20" ht="18.75" customHeight="1" x14ac:dyDescent="0.25">
      <c r="B22" s="468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70"/>
    </row>
    <row r="23" spans="1:20" ht="18.75" customHeight="1" x14ac:dyDescent="0.25">
      <c r="B23" s="468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70"/>
    </row>
    <row r="24" spans="1:20" ht="18.75" customHeight="1" x14ac:dyDescent="0.25">
      <c r="B24" s="468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469"/>
      <c r="T24" s="470"/>
    </row>
    <row r="25" spans="1:20" ht="18.75" customHeight="1" x14ac:dyDescent="0.25">
      <c r="B25" s="471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3"/>
    </row>
    <row r="33" spans="1:1" x14ac:dyDescent="0.25">
      <c r="A33" s="407"/>
    </row>
  </sheetData>
  <sheetProtection algorithmName="SHA-512" hashValue="dh+fTdcorLcww2oWwT6ytJYje/fUroF6uATUTYIldIS26U/eJmTtzLTXtA3FfLy7a5lwLK5AxkQoFwhZ5ZNdKg==" saltValue="BRI7kdMYDuLSWr4JOGywrg==" spinCount="100000" sheet="1" objects="1" scenarios="1"/>
  <mergeCells count="9">
    <mergeCell ref="B21:T25"/>
    <mergeCell ref="B6:B7"/>
    <mergeCell ref="C6:E6"/>
    <mergeCell ref="F6:H6"/>
    <mergeCell ref="I6:K6"/>
    <mergeCell ref="L6:N6"/>
    <mergeCell ref="O6:Q6"/>
    <mergeCell ref="R6:T6"/>
    <mergeCell ref="G18:T19"/>
  </mergeCells>
  <conditionalFormatting sqref="C8:F16 I8:I16 L8:L16 O8:O16 R8:R16">
    <cfRule type="cellIs" dxfId="38" priority="3" operator="equal">
      <formula>0</formula>
    </cfRule>
  </conditionalFormatting>
  <conditionalFormatting sqref="C17:T17">
    <cfRule type="cellIs" dxfId="37" priority="2" operator="equal">
      <formula>0</formula>
    </cfRule>
  </conditionalFormatting>
  <conditionalFormatting sqref="F17:T17">
    <cfRule type="cellIs" dxfId="36" priority="1" operator="equal">
      <formula>"X"</formula>
    </cfRule>
  </conditionalFormatting>
  <conditionalFormatting sqref="G14:H14 J14:K14 M14:N14 P14:Q14 S14:T14">
    <cfRule type="cellIs" dxfId="35" priority="4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70" orientation="landscape" r:id="rId1"/>
  <headerFooter>
    <oddHeader>&amp;L&amp;G</oddHeader>
    <oddFooter>&amp;R&amp;"Carlito,Negrita"CINDEA&amp;"Carlito,Normal",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0.79998168889431442"/>
    <pageSetUpPr fitToPage="1"/>
  </sheetPr>
  <dimension ref="A1:Z22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85546875" style="68" customWidth="1"/>
    <col min="2" max="2" width="38.140625" style="44" customWidth="1"/>
    <col min="3" max="26" width="7.28515625" style="44" customWidth="1"/>
    <col min="27" max="16384" width="11.42578125" style="44"/>
  </cols>
  <sheetData>
    <row r="1" spans="1:26" ht="18.75" x14ac:dyDescent="0.3">
      <c r="A1" s="406">
        <v>1</v>
      </c>
      <c r="B1" s="172" t="s">
        <v>798</v>
      </c>
      <c r="C1" s="207"/>
      <c r="D1" s="207"/>
      <c r="E1" s="207"/>
      <c r="F1" s="207"/>
      <c r="G1" s="207"/>
      <c r="H1" s="207"/>
      <c r="I1" s="207"/>
    </row>
    <row r="2" spans="1:26" ht="26.25" x14ac:dyDescent="0.4">
      <c r="A2" s="406">
        <v>2</v>
      </c>
      <c r="B2" s="206" t="s">
        <v>578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26" ht="18.75" x14ac:dyDescent="0.3">
      <c r="A3" s="406">
        <v>3</v>
      </c>
      <c r="B3" s="172" t="s">
        <v>568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18.75" x14ac:dyDescent="0.3">
      <c r="A4" s="406">
        <v>4</v>
      </c>
      <c r="B4" s="172" t="s">
        <v>147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19.5" thickBot="1" x14ac:dyDescent="0.35">
      <c r="A5" s="406">
        <v>5</v>
      </c>
      <c r="B5" s="359" t="s">
        <v>1752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spans="1:26" ht="23.25" customHeight="1" thickTop="1" x14ac:dyDescent="0.25">
      <c r="A6" s="406">
        <v>6</v>
      </c>
      <c r="B6" s="474" t="s">
        <v>1733</v>
      </c>
      <c r="C6" s="494" t="s">
        <v>569</v>
      </c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6"/>
      <c r="X6" s="477" t="s">
        <v>1758</v>
      </c>
      <c r="Y6" s="478"/>
      <c r="Z6" s="478"/>
    </row>
    <row r="7" spans="1:26" ht="19.5" customHeight="1" thickBot="1" x14ac:dyDescent="0.3">
      <c r="A7" s="406">
        <v>7</v>
      </c>
      <c r="B7" s="475"/>
      <c r="C7" s="483" t="s">
        <v>570</v>
      </c>
      <c r="D7" s="484"/>
      <c r="E7" s="484"/>
      <c r="F7" s="487" t="s">
        <v>1753</v>
      </c>
      <c r="G7" s="484"/>
      <c r="H7" s="488"/>
      <c r="I7" s="484" t="s">
        <v>1754</v>
      </c>
      <c r="J7" s="484"/>
      <c r="K7" s="488"/>
      <c r="L7" s="497" t="s">
        <v>1755</v>
      </c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9"/>
      <c r="X7" s="479"/>
      <c r="Y7" s="480"/>
      <c r="Z7" s="480"/>
    </row>
    <row r="8" spans="1:26" ht="21" customHeight="1" x14ac:dyDescent="0.25">
      <c r="A8" s="406">
        <v>8</v>
      </c>
      <c r="B8" s="475"/>
      <c r="C8" s="485"/>
      <c r="D8" s="486"/>
      <c r="E8" s="486"/>
      <c r="F8" s="489"/>
      <c r="G8" s="486"/>
      <c r="H8" s="490"/>
      <c r="I8" s="486"/>
      <c r="J8" s="486"/>
      <c r="K8" s="490"/>
      <c r="L8" s="491" t="s">
        <v>571</v>
      </c>
      <c r="M8" s="492"/>
      <c r="N8" s="492"/>
      <c r="O8" s="493" t="s">
        <v>572</v>
      </c>
      <c r="P8" s="492"/>
      <c r="Q8" s="492"/>
      <c r="R8" s="493" t="s">
        <v>1756</v>
      </c>
      <c r="S8" s="492"/>
      <c r="T8" s="500"/>
      <c r="U8" s="493" t="s">
        <v>1757</v>
      </c>
      <c r="V8" s="492"/>
      <c r="W8" s="500"/>
      <c r="X8" s="481"/>
      <c r="Y8" s="482"/>
      <c r="Z8" s="482"/>
    </row>
    <row r="9" spans="1:26" ht="30.75" customHeight="1" thickBot="1" x14ac:dyDescent="0.3">
      <c r="A9" s="406">
        <v>9</v>
      </c>
      <c r="B9" s="476"/>
      <c r="C9" s="194" t="s">
        <v>0</v>
      </c>
      <c r="D9" s="193" t="s">
        <v>20</v>
      </c>
      <c r="E9" s="194" t="s">
        <v>19</v>
      </c>
      <c r="F9" s="195" t="s">
        <v>0</v>
      </c>
      <c r="G9" s="193" t="s">
        <v>20</v>
      </c>
      <c r="H9" s="196" t="s">
        <v>19</v>
      </c>
      <c r="I9" s="234" t="s">
        <v>0</v>
      </c>
      <c r="J9" s="193" t="s">
        <v>20</v>
      </c>
      <c r="K9" s="194" t="s">
        <v>19</v>
      </c>
      <c r="L9" s="235" t="s">
        <v>0</v>
      </c>
      <c r="M9" s="193" t="s">
        <v>20</v>
      </c>
      <c r="N9" s="194" t="s">
        <v>19</v>
      </c>
      <c r="O9" s="236" t="s">
        <v>0</v>
      </c>
      <c r="P9" s="193" t="s">
        <v>20</v>
      </c>
      <c r="Q9" s="194" t="s">
        <v>19</v>
      </c>
      <c r="R9" s="236" t="s">
        <v>0</v>
      </c>
      <c r="S9" s="193" t="s">
        <v>20</v>
      </c>
      <c r="T9" s="194" t="s">
        <v>19</v>
      </c>
      <c r="U9" s="236" t="s">
        <v>0</v>
      </c>
      <c r="V9" s="193" t="s">
        <v>20</v>
      </c>
      <c r="W9" s="194" t="s">
        <v>19</v>
      </c>
      <c r="X9" s="235" t="s">
        <v>0</v>
      </c>
      <c r="Y9" s="193" t="s">
        <v>20</v>
      </c>
      <c r="Z9" s="194" t="s">
        <v>19</v>
      </c>
    </row>
    <row r="10" spans="1:26" ht="24.75" customHeight="1" thickTop="1" thickBot="1" x14ac:dyDescent="0.3">
      <c r="A10" s="406">
        <v>10</v>
      </c>
      <c r="B10" s="213" t="s">
        <v>1746</v>
      </c>
      <c r="C10" s="162">
        <f>+D10+E10</f>
        <v>0</v>
      </c>
      <c r="D10" s="164">
        <f>+G10+J10+M10+P10+S10+V10</f>
        <v>0</v>
      </c>
      <c r="E10" s="179">
        <f>+H10+K10+N10+Q10+T10+W10</f>
        <v>0</v>
      </c>
      <c r="F10" s="214">
        <f>+G10+H10</f>
        <v>0</v>
      </c>
      <c r="G10" s="255"/>
      <c r="H10" s="256"/>
      <c r="I10" s="179">
        <f>+J10+K10</f>
        <v>0</v>
      </c>
      <c r="J10" s="255"/>
      <c r="K10" s="257"/>
      <c r="L10" s="214">
        <f>+M10+N10</f>
        <v>0</v>
      </c>
      <c r="M10" s="255"/>
      <c r="N10" s="257"/>
      <c r="O10" s="237">
        <f>+P10+Q10</f>
        <v>0</v>
      </c>
      <c r="P10" s="255"/>
      <c r="Q10" s="257"/>
      <c r="R10" s="237">
        <f>+S10+T10</f>
        <v>0</v>
      </c>
      <c r="S10" s="255"/>
      <c r="T10" s="257"/>
      <c r="U10" s="237">
        <f>+V10+W10</f>
        <v>0</v>
      </c>
      <c r="V10" s="255"/>
      <c r="W10" s="257"/>
      <c r="X10" s="214">
        <f>+Y10+Z10</f>
        <v>0</v>
      </c>
      <c r="Y10" s="255"/>
      <c r="Z10" s="257"/>
    </row>
    <row r="11" spans="1:26" ht="27" customHeight="1" x14ac:dyDescent="0.25">
      <c r="A11" s="406">
        <v>11</v>
      </c>
      <c r="B11" s="215" t="s">
        <v>1747</v>
      </c>
      <c r="C11" s="216">
        <f>D11+E11</f>
        <v>0</v>
      </c>
      <c r="D11" s="217">
        <f t="shared" ref="D11:E16" si="0">+G11+J11+M11+P11+S11+V11</f>
        <v>0</v>
      </c>
      <c r="E11" s="218">
        <f t="shared" si="0"/>
        <v>0</v>
      </c>
      <c r="F11" s="120">
        <f>+G11+H11</f>
        <v>0</v>
      </c>
      <c r="G11" s="258"/>
      <c r="H11" s="259"/>
      <c r="I11" s="122">
        <f>+J11+K11</f>
        <v>0</v>
      </c>
      <c r="J11" s="258"/>
      <c r="K11" s="260"/>
      <c r="L11" s="120">
        <f>+M11+N11</f>
        <v>0</v>
      </c>
      <c r="M11" s="258"/>
      <c r="N11" s="260"/>
      <c r="O11" s="238">
        <f>+P11+Q11</f>
        <v>0</v>
      </c>
      <c r="P11" s="258"/>
      <c r="Q11" s="260"/>
      <c r="R11" s="238">
        <f>+S11+T11</f>
        <v>0</v>
      </c>
      <c r="S11" s="258"/>
      <c r="T11" s="260"/>
      <c r="U11" s="238">
        <f>+V11+W11</f>
        <v>0</v>
      </c>
      <c r="V11" s="258"/>
      <c r="W11" s="260"/>
      <c r="X11" s="120">
        <f>+Y11+Z11</f>
        <v>0</v>
      </c>
      <c r="Y11" s="258"/>
      <c r="Z11" s="260"/>
    </row>
    <row r="12" spans="1:26" ht="27" customHeight="1" x14ac:dyDescent="0.25">
      <c r="A12" s="406">
        <v>12</v>
      </c>
      <c r="B12" s="219" t="s">
        <v>1748</v>
      </c>
      <c r="C12" s="124">
        <f t="shared" ref="C12:C15" si="1">D12+E12</f>
        <v>0</v>
      </c>
      <c r="D12" s="133">
        <f t="shared" si="0"/>
        <v>0</v>
      </c>
      <c r="E12" s="134">
        <f t="shared" si="0"/>
        <v>0</v>
      </c>
      <c r="F12" s="132">
        <f t="shared" ref="F12:F15" si="2">+G12+H12</f>
        <v>0</v>
      </c>
      <c r="G12" s="261"/>
      <c r="H12" s="262"/>
      <c r="I12" s="134">
        <f t="shared" ref="I12:I15" si="3">+J12+K12</f>
        <v>0</v>
      </c>
      <c r="J12" s="261"/>
      <c r="K12" s="263"/>
      <c r="L12" s="132">
        <f t="shared" ref="L12:L15" si="4">+M12+N12</f>
        <v>0</v>
      </c>
      <c r="M12" s="261"/>
      <c r="N12" s="263"/>
      <c r="O12" s="239">
        <f t="shared" ref="O12:O15" si="5">+P12+Q12</f>
        <v>0</v>
      </c>
      <c r="P12" s="261"/>
      <c r="Q12" s="263"/>
      <c r="R12" s="239">
        <f t="shared" ref="R12:R15" si="6">+S12+T12</f>
        <v>0</v>
      </c>
      <c r="S12" s="261"/>
      <c r="T12" s="263"/>
      <c r="U12" s="239">
        <f t="shared" ref="U12:U15" si="7">+V12+W12</f>
        <v>0</v>
      </c>
      <c r="V12" s="261"/>
      <c r="W12" s="263"/>
      <c r="X12" s="132">
        <f t="shared" ref="X12:X15" si="8">+Y12+Z12</f>
        <v>0</v>
      </c>
      <c r="Y12" s="261"/>
      <c r="Z12" s="263"/>
    </row>
    <row r="13" spans="1:26" ht="27" customHeight="1" x14ac:dyDescent="0.25">
      <c r="A13" s="406">
        <v>13</v>
      </c>
      <c r="B13" s="219" t="s">
        <v>1749</v>
      </c>
      <c r="C13" s="124">
        <f t="shared" si="1"/>
        <v>0</v>
      </c>
      <c r="D13" s="133">
        <f t="shared" si="0"/>
        <v>0</v>
      </c>
      <c r="E13" s="134">
        <f t="shared" si="0"/>
        <v>0</v>
      </c>
      <c r="F13" s="132">
        <f t="shared" si="2"/>
        <v>0</v>
      </c>
      <c r="G13" s="261"/>
      <c r="H13" s="262"/>
      <c r="I13" s="134">
        <f t="shared" si="3"/>
        <v>0</v>
      </c>
      <c r="J13" s="261"/>
      <c r="K13" s="263"/>
      <c r="L13" s="132">
        <f t="shared" si="4"/>
        <v>0</v>
      </c>
      <c r="M13" s="261"/>
      <c r="N13" s="263"/>
      <c r="O13" s="239">
        <f t="shared" si="5"/>
        <v>0</v>
      </c>
      <c r="P13" s="261"/>
      <c r="Q13" s="263"/>
      <c r="R13" s="239">
        <f t="shared" si="6"/>
        <v>0</v>
      </c>
      <c r="S13" s="261"/>
      <c r="T13" s="263"/>
      <c r="U13" s="239">
        <f t="shared" si="7"/>
        <v>0</v>
      </c>
      <c r="V13" s="261"/>
      <c r="W13" s="263"/>
      <c r="X13" s="132">
        <f t="shared" si="8"/>
        <v>0</v>
      </c>
      <c r="Y13" s="261"/>
      <c r="Z13" s="263"/>
    </row>
    <row r="14" spans="1:26" ht="27" customHeight="1" x14ac:dyDescent="0.25">
      <c r="A14" s="406">
        <v>14</v>
      </c>
      <c r="B14" s="219" t="s">
        <v>1744</v>
      </c>
      <c r="C14" s="124">
        <f t="shared" si="1"/>
        <v>0</v>
      </c>
      <c r="D14" s="133">
        <f t="shared" si="0"/>
        <v>0</v>
      </c>
      <c r="E14" s="134">
        <f t="shared" si="0"/>
        <v>0</v>
      </c>
      <c r="F14" s="132">
        <f t="shared" si="2"/>
        <v>0</v>
      </c>
      <c r="G14" s="261"/>
      <c r="H14" s="262"/>
      <c r="I14" s="134">
        <f t="shared" si="3"/>
        <v>0</v>
      </c>
      <c r="J14" s="261"/>
      <c r="K14" s="263"/>
      <c r="L14" s="132">
        <f t="shared" si="4"/>
        <v>0</v>
      </c>
      <c r="M14" s="261"/>
      <c r="N14" s="263"/>
      <c r="O14" s="239">
        <f t="shared" si="5"/>
        <v>0</v>
      </c>
      <c r="P14" s="261"/>
      <c r="Q14" s="263"/>
      <c r="R14" s="239">
        <f t="shared" si="6"/>
        <v>0</v>
      </c>
      <c r="S14" s="261"/>
      <c r="T14" s="263"/>
      <c r="U14" s="239">
        <f t="shared" si="7"/>
        <v>0</v>
      </c>
      <c r="V14" s="261"/>
      <c r="W14" s="263"/>
      <c r="X14" s="132">
        <f t="shared" si="8"/>
        <v>0</v>
      </c>
      <c r="Y14" s="261"/>
      <c r="Z14" s="263"/>
    </row>
    <row r="15" spans="1:26" ht="27" customHeight="1" thickBot="1" x14ac:dyDescent="0.3">
      <c r="A15" s="406">
        <v>15</v>
      </c>
      <c r="B15" s="220" t="s">
        <v>1750</v>
      </c>
      <c r="C15" s="221">
        <f t="shared" si="1"/>
        <v>0</v>
      </c>
      <c r="D15" s="222">
        <f t="shared" si="0"/>
        <v>0</v>
      </c>
      <c r="E15" s="223">
        <f t="shared" si="0"/>
        <v>0</v>
      </c>
      <c r="F15" s="224">
        <f t="shared" si="2"/>
        <v>0</v>
      </c>
      <c r="G15" s="264"/>
      <c r="H15" s="265"/>
      <c r="I15" s="223">
        <f t="shared" si="3"/>
        <v>0</v>
      </c>
      <c r="J15" s="264"/>
      <c r="K15" s="266"/>
      <c r="L15" s="224">
        <f t="shared" si="4"/>
        <v>0</v>
      </c>
      <c r="M15" s="264"/>
      <c r="N15" s="266"/>
      <c r="O15" s="240">
        <f t="shared" si="5"/>
        <v>0</v>
      </c>
      <c r="P15" s="264"/>
      <c r="Q15" s="266"/>
      <c r="R15" s="240">
        <f t="shared" si="6"/>
        <v>0</v>
      </c>
      <c r="S15" s="264"/>
      <c r="T15" s="266"/>
      <c r="U15" s="240">
        <f t="shared" si="7"/>
        <v>0</v>
      </c>
      <c r="V15" s="264"/>
      <c r="W15" s="266"/>
      <c r="X15" s="224">
        <f t="shared" si="8"/>
        <v>0</v>
      </c>
      <c r="Y15" s="264"/>
      <c r="Z15" s="266"/>
    </row>
    <row r="16" spans="1:26" ht="24.75" customHeight="1" thickBot="1" x14ac:dyDescent="0.3">
      <c r="A16" s="406">
        <v>16</v>
      </c>
      <c r="B16" s="225" t="s">
        <v>1751</v>
      </c>
      <c r="C16" s="226">
        <f>+D16+E16</f>
        <v>0</v>
      </c>
      <c r="D16" s="227">
        <f t="shared" si="0"/>
        <v>0</v>
      </c>
      <c r="E16" s="228">
        <f t="shared" si="0"/>
        <v>0</v>
      </c>
      <c r="F16" s="229">
        <f>+G16+H16</f>
        <v>0</v>
      </c>
      <c r="G16" s="227">
        <f>(G10+G11+G12)-(G13+G14+G15)</f>
        <v>0</v>
      </c>
      <c r="H16" s="230">
        <f>(H10+H11+H12)-(H13+H14+H15)</f>
        <v>0</v>
      </c>
      <c r="I16" s="228">
        <f>+J16+K16</f>
        <v>0</v>
      </c>
      <c r="J16" s="227">
        <f>(J10+J11+J12)-(J13+J14+J15)</f>
        <v>0</v>
      </c>
      <c r="K16" s="228">
        <f>(K10+K11+K12)-(K13+K14+K15)</f>
        <v>0</v>
      </c>
      <c r="L16" s="229">
        <f>+M16+N16</f>
        <v>0</v>
      </c>
      <c r="M16" s="227">
        <f>(M10+M11+M12)-(M13+M14+M15)</f>
        <v>0</v>
      </c>
      <c r="N16" s="228">
        <f>(N10+N11+N12)-(N13+N14+N15)</f>
        <v>0</v>
      </c>
      <c r="O16" s="241">
        <f>+P16+Q16</f>
        <v>0</v>
      </c>
      <c r="P16" s="227">
        <f>(P10+P11+P12)-(P13+P14+P15)</f>
        <v>0</v>
      </c>
      <c r="Q16" s="228">
        <f>(Q10+Q11+Q12)-(Q13+Q14+Q15)</f>
        <v>0</v>
      </c>
      <c r="R16" s="241">
        <f>+S16+T16</f>
        <v>0</v>
      </c>
      <c r="S16" s="227">
        <f>(S10+S11+S12)-(S13+S14+S15)</f>
        <v>0</v>
      </c>
      <c r="T16" s="228">
        <f>(T10+T11+T12)-(T13+T14+T15)</f>
        <v>0</v>
      </c>
      <c r="U16" s="241">
        <f>+V16+W16</f>
        <v>0</v>
      </c>
      <c r="V16" s="227">
        <f>(V10+V11+V12)-(V13+V14+V15)</f>
        <v>0</v>
      </c>
      <c r="W16" s="228">
        <f>(W10+W11+W12)-(W13+W14+W15)</f>
        <v>0</v>
      </c>
      <c r="X16" s="229">
        <f>+Y16+Z16</f>
        <v>0</v>
      </c>
      <c r="Y16" s="227">
        <f>(Y10+Y11+Y12)-(Y13+Y14+Y15)</f>
        <v>0</v>
      </c>
      <c r="Z16" s="228">
        <f>(Z10+Z11+Z12)-(Z13+Z14+Z15)</f>
        <v>0</v>
      </c>
    </row>
    <row r="17" spans="1:26" ht="15.75" thickTop="1" x14ac:dyDescent="0.25">
      <c r="A17" s="406">
        <v>17</v>
      </c>
      <c r="B17" s="231"/>
      <c r="C17" s="122"/>
      <c r="D17" s="122"/>
      <c r="E17" s="122"/>
      <c r="F17" s="122"/>
      <c r="G17" s="232"/>
      <c r="H17" s="232"/>
      <c r="I17" s="122"/>
      <c r="J17" s="232"/>
      <c r="K17" s="232"/>
      <c r="L17" s="122"/>
      <c r="M17" s="232"/>
      <c r="N17" s="232"/>
      <c r="O17" s="122"/>
      <c r="P17" s="232"/>
      <c r="Q17" s="232"/>
      <c r="R17" s="232"/>
      <c r="S17" s="232"/>
      <c r="T17" s="232"/>
      <c r="U17" s="232"/>
      <c r="V17" s="232"/>
      <c r="W17" s="232"/>
      <c r="X17" s="122"/>
      <c r="Y17" s="232"/>
      <c r="Z17" s="232"/>
    </row>
    <row r="18" spans="1:26" ht="18.75" customHeight="1" x14ac:dyDescent="0.25">
      <c r="A18" s="406">
        <v>18</v>
      </c>
      <c r="B18" s="204" t="s">
        <v>573</v>
      </c>
    </row>
    <row r="19" spans="1:26" ht="21.75" customHeight="1" x14ac:dyDescent="0.25">
      <c r="A19" s="406">
        <v>19</v>
      </c>
      <c r="B19" s="465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7"/>
    </row>
    <row r="20" spans="1:26" ht="21.75" customHeight="1" x14ac:dyDescent="0.25">
      <c r="B20" s="468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70"/>
    </row>
    <row r="21" spans="1:26" ht="21.75" customHeight="1" x14ac:dyDescent="0.25">
      <c r="B21" s="468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70"/>
    </row>
    <row r="22" spans="1:26" ht="21.75" customHeight="1" x14ac:dyDescent="0.25">
      <c r="B22" s="471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3"/>
    </row>
  </sheetData>
  <sheetProtection algorithmName="SHA-512" hashValue="gqpacJo9MtuI5xVrk0HNB27gNpOUbmxTBePOjWNLsrWqT2m8lYxakGZh3pTrNFvywVBeHTvdIpNUgVLqy4T8vw==" saltValue="/Q7C/teVqmyteabi6Yujag==" spinCount="100000" sheet="1" objects="1" scenarios="1"/>
  <mergeCells count="12">
    <mergeCell ref="B6:B9"/>
    <mergeCell ref="C6:W6"/>
    <mergeCell ref="B19:Z22"/>
    <mergeCell ref="X6:Z8"/>
    <mergeCell ref="C7:E8"/>
    <mergeCell ref="F7:H8"/>
    <mergeCell ref="I7:K8"/>
    <mergeCell ref="L7:W7"/>
    <mergeCell ref="L8:N8"/>
    <mergeCell ref="O8:Q8"/>
    <mergeCell ref="R8:T8"/>
    <mergeCell ref="U8:W8"/>
  </mergeCells>
  <conditionalFormatting sqref="C10:F15 I10:I15 L10:L15 O10:O15">
    <cfRule type="cellIs" dxfId="34" priority="4" operator="equal">
      <formula>0</formula>
    </cfRule>
  </conditionalFormatting>
  <conditionalFormatting sqref="C17:F17 I17 L17 O17 X17">
    <cfRule type="cellIs" dxfId="33" priority="11" operator="equal">
      <formula>0</formula>
    </cfRule>
  </conditionalFormatting>
  <conditionalFormatting sqref="C16:Z16">
    <cfRule type="cellIs" dxfId="32" priority="3" operator="equal">
      <formula>0</formula>
    </cfRule>
  </conditionalFormatting>
  <conditionalFormatting sqref="R10:R15">
    <cfRule type="cellIs" dxfId="31" priority="2" operator="equal">
      <formula>0</formula>
    </cfRule>
  </conditionalFormatting>
  <conditionalFormatting sqref="U10:U15">
    <cfRule type="cellIs" dxfId="30" priority="1" operator="equal">
      <formula>0</formula>
    </cfRule>
  </conditionalFormatting>
  <conditionalFormatting sqref="X10:X15">
    <cfRule type="cellIs" dxfId="29" priority="5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61" orientation="landscape" r:id="rId1"/>
  <headerFooter>
    <oddHeader>&amp;L&amp;G</oddHeader>
    <oddFooter>&amp;R&amp;"Carlito,Negrita"CINDEA&amp;"Carlito,Normal",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A0B7-326E-4100-A966-5CCFA8B2B011}">
  <sheetPr codeName="Hoja14">
    <tabColor theme="5" tint="0.79998168889431442"/>
    <pageSetUpPr fitToPage="1"/>
  </sheetPr>
  <dimension ref="A1:T2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406" customWidth="1"/>
    <col min="2" max="2" width="44.7109375" style="44" customWidth="1"/>
    <col min="3" max="20" width="7.7109375" style="44" customWidth="1"/>
    <col min="21" max="16384" width="11.42578125" style="44"/>
  </cols>
  <sheetData>
    <row r="1" spans="1:20" ht="18" customHeight="1" x14ac:dyDescent="0.3">
      <c r="A1" s="406">
        <v>1</v>
      </c>
      <c r="B1" s="69" t="s">
        <v>703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20" ht="26.25" x14ac:dyDescent="0.4">
      <c r="A2" s="406">
        <v>2</v>
      </c>
      <c r="B2" s="206" t="s">
        <v>578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67"/>
    </row>
    <row r="3" spans="1:20" ht="23.25" x14ac:dyDescent="0.35">
      <c r="A3" s="406">
        <v>3</v>
      </c>
      <c r="B3" s="208" t="s">
        <v>1759</v>
      </c>
      <c r="C3" s="209"/>
      <c r="D3" s="209"/>
      <c r="E3" s="209"/>
      <c r="F3" s="209"/>
      <c r="G3" s="209"/>
      <c r="H3" s="209"/>
      <c r="I3" s="209"/>
      <c r="J3" s="209"/>
      <c r="T3" s="209"/>
    </row>
    <row r="4" spans="1:20" ht="18.75" x14ac:dyDescent="0.3">
      <c r="A4" s="406">
        <v>4</v>
      </c>
      <c r="B4" s="172" t="s">
        <v>147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</row>
    <row r="5" spans="1:20" ht="19.5" thickBot="1" x14ac:dyDescent="0.35">
      <c r="A5" s="406">
        <v>5</v>
      </c>
      <c r="B5" s="359" t="s">
        <v>1752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</row>
    <row r="6" spans="1:20" ht="49.5" customHeight="1" thickTop="1" x14ac:dyDescent="0.25">
      <c r="A6" s="406">
        <v>6</v>
      </c>
      <c r="B6" s="474" t="s">
        <v>1733</v>
      </c>
      <c r="C6" s="501" t="s">
        <v>0</v>
      </c>
      <c r="D6" s="502"/>
      <c r="E6" s="502"/>
      <c r="F6" s="503" t="s">
        <v>16</v>
      </c>
      <c r="G6" s="504"/>
      <c r="H6" s="505"/>
      <c r="I6" s="504" t="s">
        <v>1760</v>
      </c>
      <c r="J6" s="504"/>
      <c r="K6" s="504"/>
      <c r="L6" s="503" t="s">
        <v>1761</v>
      </c>
      <c r="M6" s="504"/>
      <c r="N6" s="505"/>
      <c r="O6" s="503" t="s">
        <v>18</v>
      </c>
      <c r="P6" s="504"/>
      <c r="Q6" s="505"/>
      <c r="R6" s="503" t="s">
        <v>17</v>
      </c>
      <c r="S6" s="504"/>
      <c r="T6" s="504"/>
    </row>
    <row r="7" spans="1:20" ht="30" customHeight="1" thickBot="1" x14ac:dyDescent="0.3">
      <c r="A7" s="406">
        <v>7</v>
      </c>
      <c r="B7" s="476"/>
      <c r="C7" s="192" t="s">
        <v>0</v>
      </c>
      <c r="D7" s="193" t="s">
        <v>20</v>
      </c>
      <c r="E7" s="194" t="s">
        <v>19</v>
      </c>
      <c r="F7" s="210" t="s">
        <v>0</v>
      </c>
      <c r="G7" s="193" t="s">
        <v>20</v>
      </c>
      <c r="H7" s="211" t="s">
        <v>19</v>
      </c>
      <c r="I7" s="210" t="s">
        <v>0</v>
      </c>
      <c r="J7" s="193" t="s">
        <v>20</v>
      </c>
      <c r="K7" s="211" t="s">
        <v>19</v>
      </c>
      <c r="L7" s="210" t="s">
        <v>0</v>
      </c>
      <c r="M7" s="193" t="s">
        <v>20</v>
      </c>
      <c r="N7" s="211" t="s">
        <v>19</v>
      </c>
      <c r="O7" s="210" t="s">
        <v>0</v>
      </c>
      <c r="P7" s="193" t="s">
        <v>20</v>
      </c>
      <c r="Q7" s="211" t="s">
        <v>19</v>
      </c>
      <c r="R7" s="210" t="s">
        <v>0</v>
      </c>
      <c r="S7" s="193" t="s">
        <v>20</v>
      </c>
      <c r="T7" s="212" t="s">
        <v>19</v>
      </c>
    </row>
    <row r="8" spans="1:20" ht="24.75" customHeight="1" thickTop="1" thickBot="1" x14ac:dyDescent="0.3">
      <c r="A8" s="406">
        <v>8</v>
      </c>
      <c r="B8" s="213" t="s">
        <v>1746</v>
      </c>
      <c r="C8" s="162">
        <f>+D8+E8</f>
        <v>0</v>
      </c>
      <c r="D8" s="164">
        <f>+G8+J8+M8+P8+S8</f>
        <v>0</v>
      </c>
      <c r="E8" s="179">
        <f>+H8+K8+N8+Q8+T8</f>
        <v>0</v>
      </c>
      <c r="F8" s="214">
        <f>+G8+H8</f>
        <v>0</v>
      </c>
      <c r="G8" s="255"/>
      <c r="H8" s="256"/>
      <c r="I8" s="214">
        <f>+J8+K8</f>
        <v>0</v>
      </c>
      <c r="J8" s="255"/>
      <c r="K8" s="256"/>
      <c r="L8" s="179">
        <f>+M8+N8</f>
        <v>0</v>
      </c>
      <c r="M8" s="255"/>
      <c r="N8" s="257"/>
      <c r="O8" s="214">
        <f>+P8+Q8</f>
        <v>0</v>
      </c>
      <c r="P8" s="255"/>
      <c r="Q8" s="256"/>
      <c r="R8" s="214">
        <f>+S8+T8</f>
        <v>0</v>
      </c>
      <c r="S8" s="255"/>
      <c r="T8" s="257"/>
    </row>
    <row r="9" spans="1:20" ht="24.75" customHeight="1" x14ac:dyDescent="0.25">
      <c r="A9" s="406">
        <v>9</v>
      </c>
      <c r="B9" s="215" t="s">
        <v>1747</v>
      </c>
      <c r="C9" s="216">
        <f>D9+E9</f>
        <v>0</v>
      </c>
      <c r="D9" s="217">
        <f t="shared" ref="D9:E13" si="0">+G9+J9+M9+P9+S9</f>
        <v>0</v>
      </c>
      <c r="E9" s="218">
        <f t="shared" si="0"/>
        <v>0</v>
      </c>
      <c r="F9" s="120">
        <f>+G9+H9</f>
        <v>0</v>
      </c>
      <c r="G9" s="258"/>
      <c r="H9" s="259"/>
      <c r="I9" s="120">
        <f>+J9+K9</f>
        <v>0</v>
      </c>
      <c r="J9" s="258"/>
      <c r="K9" s="259"/>
      <c r="L9" s="122">
        <f>+M9+N9</f>
        <v>0</v>
      </c>
      <c r="M9" s="258"/>
      <c r="N9" s="260"/>
      <c r="O9" s="120">
        <f>+P9+Q9</f>
        <v>0</v>
      </c>
      <c r="P9" s="258"/>
      <c r="Q9" s="259"/>
      <c r="R9" s="120">
        <f>+S9+T9</f>
        <v>0</v>
      </c>
      <c r="S9" s="258"/>
      <c r="T9" s="260"/>
    </row>
    <row r="10" spans="1:20" ht="24.75" customHeight="1" x14ac:dyDescent="0.25">
      <c r="A10" s="406">
        <v>10</v>
      </c>
      <c r="B10" s="219" t="s">
        <v>1748</v>
      </c>
      <c r="C10" s="124">
        <f t="shared" ref="C10:C13" si="1">D10+E10</f>
        <v>0</v>
      </c>
      <c r="D10" s="133">
        <f t="shared" si="0"/>
        <v>0</v>
      </c>
      <c r="E10" s="134">
        <f t="shared" si="0"/>
        <v>0</v>
      </c>
      <c r="F10" s="132">
        <f t="shared" ref="F10:F13" si="2">+G10+H10</f>
        <v>0</v>
      </c>
      <c r="G10" s="261"/>
      <c r="H10" s="262"/>
      <c r="I10" s="132">
        <f t="shared" ref="I10:I13" si="3">+J10+K10</f>
        <v>0</v>
      </c>
      <c r="J10" s="261"/>
      <c r="K10" s="262"/>
      <c r="L10" s="134">
        <f t="shared" ref="L10:L13" si="4">+M10+N10</f>
        <v>0</v>
      </c>
      <c r="M10" s="261"/>
      <c r="N10" s="263"/>
      <c r="O10" s="132">
        <f t="shared" ref="O10:O13" si="5">+P10+Q10</f>
        <v>0</v>
      </c>
      <c r="P10" s="261"/>
      <c r="Q10" s="262"/>
      <c r="R10" s="132">
        <f t="shared" ref="R10:R13" si="6">+S10+T10</f>
        <v>0</v>
      </c>
      <c r="S10" s="261"/>
      <c r="T10" s="263"/>
    </row>
    <row r="11" spans="1:20" ht="24.75" customHeight="1" x14ac:dyDescent="0.25">
      <c r="A11" s="406">
        <v>11</v>
      </c>
      <c r="B11" s="219" t="s">
        <v>1749</v>
      </c>
      <c r="C11" s="124">
        <f t="shared" si="1"/>
        <v>0</v>
      </c>
      <c r="D11" s="133">
        <f>+G11+J11+M11+P11+S11</f>
        <v>0</v>
      </c>
      <c r="E11" s="134">
        <f t="shared" si="0"/>
        <v>0</v>
      </c>
      <c r="F11" s="132">
        <f t="shared" si="2"/>
        <v>0</v>
      </c>
      <c r="G11" s="261"/>
      <c r="H11" s="262"/>
      <c r="I11" s="132">
        <f t="shared" si="3"/>
        <v>0</v>
      </c>
      <c r="J11" s="261"/>
      <c r="K11" s="262"/>
      <c r="L11" s="134">
        <f t="shared" si="4"/>
        <v>0</v>
      </c>
      <c r="M11" s="261"/>
      <c r="N11" s="263"/>
      <c r="O11" s="132">
        <f t="shared" si="5"/>
        <v>0</v>
      </c>
      <c r="P11" s="261"/>
      <c r="Q11" s="262"/>
      <c r="R11" s="132">
        <f t="shared" si="6"/>
        <v>0</v>
      </c>
      <c r="S11" s="261"/>
      <c r="T11" s="263"/>
    </row>
    <row r="12" spans="1:20" ht="24.75" customHeight="1" x14ac:dyDescent="0.25">
      <c r="A12" s="406">
        <v>12</v>
      </c>
      <c r="B12" s="219" t="s">
        <v>1744</v>
      </c>
      <c r="C12" s="124">
        <f t="shared" si="1"/>
        <v>0</v>
      </c>
      <c r="D12" s="133">
        <f t="shared" si="0"/>
        <v>0</v>
      </c>
      <c r="E12" s="134">
        <f t="shared" si="0"/>
        <v>0</v>
      </c>
      <c r="F12" s="132">
        <f t="shared" si="2"/>
        <v>0</v>
      </c>
      <c r="G12" s="261"/>
      <c r="H12" s="262"/>
      <c r="I12" s="132">
        <f t="shared" si="3"/>
        <v>0</v>
      </c>
      <c r="J12" s="261"/>
      <c r="K12" s="262"/>
      <c r="L12" s="134">
        <f t="shared" si="4"/>
        <v>0</v>
      </c>
      <c r="M12" s="261"/>
      <c r="N12" s="263"/>
      <c r="O12" s="132">
        <f t="shared" si="5"/>
        <v>0</v>
      </c>
      <c r="P12" s="261"/>
      <c r="Q12" s="262"/>
      <c r="R12" s="132">
        <f t="shared" si="6"/>
        <v>0</v>
      </c>
      <c r="S12" s="261"/>
      <c r="T12" s="263"/>
    </row>
    <row r="13" spans="1:20" ht="24.75" customHeight="1" thickBot="1" x14ac:dyDescent="0.3">
      <c r="A13" s="406">
        <v>13</v>
      </c>
      <c r="B13" s="220" t="s">
        <v>1750</v>
      </c>
      <c r="C13" s="221">
        <f t="shared" si="1"/>
        <v>0</v>
      </c>
      <c r="D13" s="222">
        <f t="shared" si="0"/>
        <v>0</v>
      </c>
      <c r="E13" s="223">
        <f t="shared" si="0"/>
        <v>0</v>
      </c>
      <c r="F13" s="224">
        <f t="shared" si="2"/>
        <v>0</v>
      </c>
      <c r="G13" s="264"/>
      <c r="H13" s="265"/>
      <c r="I13" s="224">
        <f t="shared" si="3"/>
        <v>0</v>
      </c>
      <c r="J13" s="264"/>
      <c r="K13" s="265"/>
      <c r="L13" s="223">
        <f t="shared" si="4"/>
        <v>0</v>
      </c>
      <c r="M13" s="264"/>
      <c r="N13" s="266"/>
      <c r="O13" s="224">
        <f t="shared" si="5"/>
        <v>0</v>
      </c>
      <c r="P13" s="264"/>
      <c r="Q13" s="265"/>
      <c r="R13" s="224">
        <f t="shared" si="6"/>
        <v>0</v>
      </c>
      <c r="S13" s="264"/>
      <c r="T13" s="266"/>
    </row>
    <row r="14" spans="1:20" ht="24.75" customHeight="1" thickBot="1" x14ac:dyDescent="0.3">
      <c r="A14" s="406">
        <v>14</v>
      </c>
      <c r="B14" s="225" t="s">
        <v>1751</v>
      </c>
      <c r="C14" s="226">
        <f>+D14+E14</f>
        <v>0</v>
      </c>
      <c r="D14" s="227">
        <f>((D8+D9+D10)-(D11+D12+D13))</f>
        <v>0</v>
      </c>
      <c r="E14" s="228">
        <f>((E8+E9+E10)-(E11+E12+E13))</f>
        <v>0</v>
      </c>
      <c r="F14" s="229">
        <f>+G14+H14</f>
        <v>0</v>
      </c>
      <c r="G14" s="227">
        <f>((G8+G9+G10)-(G11+G12+G13))</f>
        <v>0</v>
      </c>
      <c r="H14" s="230">
        <f>((H8+H9+H10)-(H11+H12+H13))</f>
        <v>0</v>
      </c>
      <c r="I14" s="229">
        <f>+J14+K14</f>
        <v>0</v>
      </c>
      <c r="J14" s="227">
        <f>((J8+J9+J10)-(J11+J12+J13))</f>
        <v>0</v>
      </c>
      <c r="K14" s="230">
        <f>((K8+K9+K10)-(K11+K12+K13))</f>
        <v>0</v>
      </c>
      <c r="L14" s="228">
        <f>+M14+N14</f>
        <v>0</v>
      </c>
      <c r="M14" s="227">
        <f>((M8+M9+M10)-(M11+M12+M13))</f>
        <v>0</v>
      </c>
      <c r="N14" s="228">
        <f>((N8+N9+N10)-(N11+N12+N13))</f>
        <v>0</v>
      </c>
      <c r="O14" s="229">
        <f>+P14+Q14</f>
        <v>0</v>
      </c>
      <c r="P14" s="227">
        <f>((P8+P9+P10)-(P11+P12+P13))</f>
        <v>0</v>
      </c>
      <c r="Q14" s="230">
        <f>((Q8+Q9+Q10)-(Q11+Q12+Q13))</f>
        <v>0</v>
      </c>
      <c r="R14" s="229">
        <f>+S14+T14</f>
        <v>0</v>
      </c>
      <c r="S14" s="227">
        <f>((S8+S9+S10)-(S11+S12+S13))</f>
        <v>0</v>
      </c>
      <c r="T14" s="228">
        <f>((T8+T9+T10)-(T11+T12+T13))</f>
        <v>0</v>
      </c>
    </row>
    <row r="15" spans="1:20" ht="18.75" customHeight="1" thickTop="1" x14ac:dyDescent="0.25">
      <c r="A15" s="406">
        <v>15</v>
      </c>
      <c r="B15" s="275"/>
      <c r="C15" s="275"/>
      <c r="D15" s="275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</row>
    <row r="16" spans="1:20" x14ac:dyDescent="0.25">
      <c r="A16" s="406">
        <v>16</v>
      </c>
      <c r="B16" s="204" t="s">
        <v>138</v>
      </c>
    </row>
    <row r="17" spans="1:20" ht="18.75" customHeight="1" x14ac:dyDescent="0.25">
      <c r="A17" s="406">
        <v>17</v>
      </c>
      <c r="B17" s="465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7"/>
    </row>
    <row r="18" spans="1:20" ht="18.75" customHeight="1" x14ac:dyDescent="0.25">
      <c r="B18" s="468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70"/>
    </row>
    <row r="19" spans="1:20" ht="18.75" customHeight="1" x14ac:dyDescent="0.25">
      <c r="B19" s="468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70"/>
    </row>
    <row r="20" spans="1:20" ht="18.75" customHeight="1" x14ac:dyDescent="0.25">
      <c r="B20" s="468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70"/>
    </row>
    <row r="21" spans="1:20" ht="18.75" customHeight="1" x14ac:dyDescent="0.25">
      <c r="B21" s="471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3"/>
    </row>
    <row r="29" spans="1:20" x14ac:dyDescent="0.25">
      <c r="A29" s="407"/>
    </row>
  </sheetData>
  <sheetProtection algorithmName="SHA-512" hashValue="J7YqkxDRWz9cgmoZbL8GfTv3k6KHvUyRaredcUz6DoYAUzsorVSSUIJgaJx+FYvUYeugWdCz1K7Ze0K/2J7pjQ==" saltValue="+mFMKd15CLHxhuK4GhyG5g==" spinCount="100000" sheet="1" objects="1" scenarios="1"/>
  <mergeCells count="9">
    <mergeCell ref="B17:T21"/>
    <mergeCell ref="B6:B7"/>
    <mergeCell ref="C6:E6"/>
    <mergeCell ref="F6:H6"/>
    <mergeCell ref="I6:K6"/>
    <mergeCell ref="L6:N6"/>
    <mergeCell ref="O6:Q6"/>
    <mergeCell ref="R6:T6"/>
    <mergeCell ref="G15:T15"/>
  </mergeCells>
  <conditionalFormatting sqref="C8:F14 I8:I14 L8:L14 O8:O14 R8:R14">
    <cfRule type="cellIs" dxfId="28" priority="3" operator="equal">
      <formula>0</formula>
    </cfRule>
  </conditionalFormatting>
  <conditionalFormatting sqref="G14:H14 J14:K14 M14:N14 P14:Q14 S14:T14">
    <cfRule type="cellIs" dxfId="27" priority="4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70" orientation="landscape" r:id="rId1"/>
  <headerFooter>
    <oddHeader>&amp;L&amp;G</oddHeader>
    <oddFooter>&amp;R&amp;"Carlito,Negrita"CINDEA&amp;"Carlito,Normal",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115</vt:i4>
      </vt:variant>
    </vt:vector>
  </HeadingPairs>
  <TitlesOfParts>
    <vt:vector size="133" baseType="lpstr">
      <vt:lpstr>ubicacion (2)</vt:lpstr>
      <vt:lpstr>nombres</vt:lpstr>
      <vt:lpstr>Códigos Portada</vt:lpstr>
      <vt:lpstr>Códigos Portada_2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_0000</vt:lpstr>
      <vt:lpstr>_4827</vt:lpstr>
      <vt:lpstr>_4828</vt:lpstr>
      <vt:lpstr>_4834</vt:lpstr>
      <vt:lpstr>_4852</vt:lpstr>
      <vt:lpstr>_4873</vt:lpstr>
      <vt:lpstr>_4885</vt:lpstr>
      <vt:lpstr>_4895</vt:lpstr>
      <vt:lpstr>_4897</vt:lpstr>
      <vt:lpstr>_4911</vt:lpstr>
      <vt:lpstr>_5101</vt:lpstr>
      <vt:lpstr>_5280</vt:lpstr>
      <vt:lpstr>_5281</vt:lpstr>
      <vt:lpstr>_5282</vt:lpstr>
      <vt:lpstr>_5283</vt:lpstr>
      <vt:lpstr>_5676</vt:lpstr>
      <vt:lpstr>_5686</vt:lpstr>
      <vt:lpstr>_5687</vt:lpstr>
      <vt:lpstr>_5688</vt:lpstr>
      <vt:lpstr>_5746</vt:lpstr>
      <vt:lpstr>_5835</vt:lpstr>
      <vt:lpstr>_5888</vt:lpstr>
      <vt:lpstr>_5889</vt:lpstr>
      <vt:lpstr>_5980</vt:lpstr>
      <vt:lpstr>_6015</vt:lpstr>
      <vt:lpstr>_6221</vt:lpstr>
      <vt:lpstr>_6268</vt:lpstr>
      <vt:lpstr>_6499</vt:lpstr>
      <vt:lpstr>_6511</vt:lpstr>
      <vt:lpstr>_6513</vt:lpstr>
      <vt:lpstr>_6515</vt:lpstr>
      <vt:lpstr>_6516</vt:lpstr>
      <vt:lpstr>_6517</vt:lpstr>
      <vt:lpstr>_6518</vt:lpstr>
      <vt:lpstr>_6519</vt:lpstr>
      <vt:lpstr>_6520</vt:lpstr>
      <vt:lpstr>_6521</vt:lpstr>
      <vt:lpstr>_6522</vt:lpstr>
      <vt:lpstr>_6539</vt:lpstr>
      <vt:lpstr>_6541</vt:lpstr>
      <vt:lpstr>_6552</vt:lpstr>
      <vt:lpstr>_6572</vt:lpstr>
      <vt:lpstr>_6573</vt:lpstr>
      <vt:lpstr>_6585</vt:lpstr>
      <vt:lpstr>_6586</vt:lpstr>
      <vt:lpstr>_6587</vt:lpstr>
      <vt:lpstr>_6626</vt:lpstr>
      <vt:lpstr>_6627</vt:lpstr>
      <vt:lpstr>_6628</vt:lpstr>
      <vt:lpstr>_6629</vt:lpstr>
      <vt:lpstr>_6668</vt:lpstr>
      <vt:lpstr>_6669</vt:lpstr>
      <vt:lpstr>_6670</vt:lpstr>
      <vt:lpstr>_6671</vt:lpstr>
      <vt:lpstr>_6672</vt:lpstr>
      <vt:lpstr>_6673</vt:lpstr>
      <vt:lpstr>_6674</vt:lpstr>
      <vt:lpstr>_6675</vt:lpstr>
      <vt:lpstr>_6720</vt:lpstr>
      <vt:lpstr>_6721</vt:lpstr>
      <vt:lpstr>_6722</vt:lpstr>
      <vt:lpstr>_6723</vt:lpstr>
      <vt:lpstr>_6724</vt:lpstr>
      <vt:lpstr>_6725</vt:lpstr>
      <vt:lpstr>_6726</vt:lpstr>
      <vt:lpstr>_6727</vt:lpstr>
      <vt:lpstr>_6728</vt:lpstr>
      <vt:lpstr>_6729</vt:lpstr>
      <vt:lpstr>_6730</vt:lpstr>
      <vt:lpstr>_6731</vt:lpstr>
      <vt:lpstr>_6732</vt:lpstr>
      <vt:lpstr>_6733</vt:lpstr>
      <vt:lpstr>_6734</vt:lpstr>
      <vt:lpstr>_6735</vt:lpstr>
      <vt:lpstr>_6736</vt:lpstr>
      <vt:lpstr>_6737</vt:lpstr>
      <vt:lpstr>_6741</vt:lpstr>
      <vt:lpstr>_6797</vt:lpstr>
      <vt:lpstr>_6798</vt:lpstr>
      <vt:lpstr>_6799</vt:lpstr>
      <vt:lpstr>_6800</vt:lpstr>
      <vt:lpstr>_6801</vt:lpstr>
      <vt:lpstr>_6831</vt:lpstr>
      <vt:lpstr>_6832</vt:lpstr>
      <vt:lpstr>_6833</vt:lpstr>
      <vt:lpstr>_6843</vt:lpstr>
      <vt:lpstr>_6844</vt:lpstr>
      <vt:lpstr>_6845</vt:lpstr>
      <vt:lpstr>_6846</vt:lpstr>
      <vt:lpstr>_6847</vt:lpstr>
      <vt:lpstr>_6946</vt:lpstr>
      <vt:lpstr>_7029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cindea</vt:lpstr>
      <vt:lpstr>Coodigo</vt:lpstr>
      <vt:lpstr>datos</vt:lpstr>
      <vt:lpstr>datos_1</vt:lpstr>
      <vt:lpstr>'Cuadro 10'!OLE_LINK2</vt:lpstr>
      <vt:lpstr>prov</vt:lpstr>
      <vt:lpstr>prov1</vt:lpstr>
      <vt:lpstr>sino</vt:lpstr>
      <vt:lpstr>'Cuadro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2025-11-26T00:59:53Z</cp:lastPrinted>
  <dcterms:created xsi:type="dcterms:W3CDTF">2011-05-27T17:11:21Z</dcterms:created>
  <dcterms:modified xsi:type="dcterms:W3CDTF">2025-11-26T17:17:24Z</dcterms:modified>
</cp:coreProperties>
</file>